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UTILITIES INC\(.227) 2016 CONSOLIDATED RATE CASE\Discovery from OPC (1st)\Documents to put on CD\"/>
    </mc:Choice>
  </mc:AlternateContent>
  <bookViews>
    <workbookView xWindow="0" yWindow="0" windowWidth="19200" windowHeight="7290"/>
  </bookViews>
  <sheets>
    <sheet name="Cypress Lakes" sheetId="1" r:id="rId1"/>
    <sheet name="Eagle Ridge" sheetId="2" r:id="rId2"/>
    <sheet name="Labrador" sheetId="3" r:id="rId3"/>
    <sheet name="Lake Placid" sheetId="4" r:id="rId4"/>
    <sheet name="Longwood" sheetId="5" r:id="rId5"/>
    <sheet name="LUSI" sheetId="6" r:id="rId6"/>
    <sheet name="Mid-County" sheetId="7" r:id="rId7"/>
    <sheet name="Pennbrooke" sheetId="8" r:id="rId8"/>
    <sheet name="Sandalhaven" sheetId="9" r:id="rId9"/>
    <sheet name="Sanlando" sheetId="10" r:id="rId10"/>
    <sheet name="Tierra Verde" sheetId="11" r:id="rId11"/>
    <sheet name="UIF Marion" sheetId="12" r:id="rId12"/>
    <sheet name="UIF Orange" sheetId="13" r:id="rId13"/>
    <sheet name="UIF Pasco" sheetId="14" r:id="rId14"/>
    <sheet name="UIF Pinellas" sheetId="15" r:id="rId15"/>
    <sheet name="UIF Seminole" sheetId="16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0" i="16" l="1"/>
  <c r="F297" i="16"/>
  <c r="F301" i="16" s="1"/>
  <c r="E297" i="16"/>
  <c r="E282" i="16"/>
  <c r="P260" i="16"/>
  <c r="P255" i="16"/>
  <c r="O255" i="16"/>
  <c r="N255" i="16"/>
  <c r="M255" i="16"/>
  <c r="L255" i="16"/>
  <c r="K255" i="16"/>
  <c r="J255" i="16"/>
  <c r="I255" i="16"/>
  <c r="H255" i="16"/>
  <c r="G255" i="16"/>
  <c r="F255" i="16"/>
  <c r="E255" i="16"/>
  <c r="D255" i="16"/>
  <c r="P254" i="16"/>
  <c r="R254" i="16" s="1"/>
  <c r="S253" i="16"/>
  <c r="P253" i="16"/>
  <c r="R253" i="16" s="1"/>
  <c r="S252" i="16"/>
  <c r="R252" i="16"/>
  <c r="P252" i="16"/>
  <c r="P251" i="16"/>
  <c r="P250" i="16"/>
  <c r="R250" i="16" s="1"/>
  <c r="O248" i="16"/>
  <c r="N248" i="16"/>
  <c r="M248" i="16"/>
  <c r="L248" i="16"/>
  <c r="K248" i="16"/>
  <c r="J248" i="16"/>
  <c r="I248" i="16"/>
  <c r="H248" i="16"/>
  <c r="G248" i="16"/>
  <c r="F248" i="16"/>
  <c r="E248" i="16"/>
  <c r="D248" i="16"/>
  <c r="P247" i="16"/>
  <c r="S246" i="16"/>
  <c r="S248" i="16" s="1"/>
  <c r="P246" i="16"/>
  <c r="R246" i="16" s="1"/>
  <c r="S245" i="16"/>
  <c r="R245" i="16"/>
  <c r="P245" i="16"/>
  <c r="P248" i="16" s="1"/>
  <c r="P243" i="16"/>
  <c r="O243" i="16"/>
  <c r="N243" i="16"/>
  <c r="M243" i="16"/>
  <c r="L243" i="16"/>
  <c r="K243" i="16"/>
  <c r="J243" i="16"/>
  <c r="I243" i="16"/>
  <c r="H243" i="16"/>
  <c r="G243" i="16"/>
  <c r="F243" i="16"/>
  <c r="E243" i="16"/>
  <c r="D243" i="16"/>
  <c r="P242" i="16"/>
  <c r="R242" i="16" s="1"/>
  <c r="R243" i="16" s="1"/>
  <c r="O240" i="16"/>
  <c r="N240" i="16"/>
  <c r="M240" i="16"/>
  <c r="L240" i="16"/>
  <c r="K240" i="16"/>
  <c r="J240" i="16"/>
  <c r="I240" i="16"/>
  <c r="H240" i="16"/>
  <c r="G240" i="16"/>
  <c r="F240" i="16"/>
  <c r="E240" i="16"/>
  <c r="D240" i="16"/>
  <c r="R239" i="16"/>
  <c r="P239" i="16"/>
  <c r="S239" i="16" s="1"/>
  <c r="P238" i="16"/>
  <c r="P237" i="16"/>
  <c r="R237" i="16" s="1"/>
  <c r="S236" i="16"/>
  <c r="P236" i="16"/>
  <c r="R236" i="16" s="1"/>
  <c r="R235" i="16"/>
  <c r="P235" i="16"/>
  <c r="S235" i="16" s="1"/>
  <c r="P234" i="16"/>
  <c r="P233" i="16"/>
  <c r="R233" i="16" s="1"/>
  <c r="S232" i="16"/>
  <c r="P232" i="16"/>
  <c r="R230" i="16"/>
  <c r="O230" i="16"/>
  <c r="N230" i="16"/>
  <c r="M230" i="16"/>
  <c r="L230" i="16"/>
  <c r="K230" i="16"/>
  <c r="J230" i="16"/>
  <c r="I230" i="16"/>
  <c r="H230" i="16"/>
  <c r="G230" i="16"/>
  <c r="F230" i="16"/>
  <c r="E230" i="16"/>
  <c r="D230" i="16"/>
  <c r="P229" i="16"/>
  <c r="P228" i="16"/>
  <c r="S228" i="16" s="1"/>
  <c r="P227" i="16"/>
  <c r="S227" i="16" s="1"/>
  <c r="P226" i="16"/>
  <c r="S226" i="16" s="1"/>
  <c r="P225" i="16"/>
  <c r="S225" i="16" s="1"/>
  <c r="P224" i="16"/>
  <c r="S223" i="16"/>
  <c r="P223" i="16"/>
  <c r="P222" i="16"/>
  <c r="S222" i="16" s="1"/>
  <c r="S221" i="16"/>
  <c r="P221" i="16"/>
  <c r="P220" i="16"/>
  <c r="S220" i="16" s="1"/>
  <c r="P219" i="16"/>
  <c r="P230" i="16" s="1"/>
  <c r="O217" i="16"/>
  <c r="N217" i="16"/>
  <c r="M217" i="16"/>
  <c r="L217" i="16"/>
  <c r="K217" i="16"/>
  <c r="J217" i="16"/>
  <c r="I217" i="16"/>
  <c r="H217" i="16"/>
  <c r="G217" i="16"/>
  <c r="F217" i="16"/>
  <c r="E217" i="16"/>
  <c r="D217" i="16"/>
  <c r="S216" i="16"/>
  <c r="S217" i="16" s="1"/>
  <c r="P216" i="16"/>
  <c r="P215" i="16"/>
  <c r="R215" i="16" s="1"/>
  <c r="R214" i="16"/>
  <c r="P214" i="16"/>
  <c r="P213" i="16"/>
  <c r="R213" i="16" s="1"/>
  <c r="R212" i="16"/>
  <c r="P212" i="16"/>
  <c r="P211" i="16"/>
  <c r="R211" i="16" s="1"/>
  <c r="R210" i="16"/>
  <c r="P210" i="16"/>
  <c r="P209" i="16"/>
  <c r="R209" i="16" s="1"/>
  <c r="R208" i="16"/>
  <c r="P208" i="16"/>
  <c r="P207" i="16"/>
  <c r="R207" i="16" s="1"/>
  <c r="R206" i="16"/>
  <c r="P206" i="16"/>
  <c r="P205" i="16"/>
  <c r="R205" i="16" s="1"/>
  <c r="R204" i="16"/>
  <c r="P204" i="16"/>
  <c r="P203" i="16"/>
  <c r="R203" i="16" s="1"/>
  <c r="P201" i="16"/>
  <c r="O201" i="16"/>
  <c r="N201" i="16"/>
  <c r="M201" i="16"/>
  <c r="L201" i="16"/>
  <c r="K201" i="16"/>
  <c r="J201" i="16"/>
  <c r="I201" i="16"/>
  <c r="H201" i="16"/>
  <c r="G201" i="16"/>
  <c r="F201" i="16"/>
  <c r="E201" i="16"/>
  <c r="D201" i="16"/>
  <c r="P200" i="16"/>
  <c r="P199" i="16"/>
  <c r="R197" i="16"/>
  <c r="O197" i="16"/>
  <c r="N197" i="16"/>
  <c r="M197" i="16"/>
  <c r="L197" i="16"/>
  <c r="K197" i="16"/>
  <c r="J197" i="16"/>
  <c r="I197" i="16"/>
  <c r="H197" i="16"/>
  <c r="G197" i="16"/>
  <c r="F197" i="16"/>
  <c r="E197" i="16"/>
  <c r="D197" i="16"/>
  <c r="P196" i="16"/>
  <c r="S196" i="16" s="1"/>
  <c r="S195" i="16"/>
  <c r="P195" i="16"/>
  <c r="P194" i="16"/>
  <c r="S194" i="16" s="1"/>
  <c r="S193" i="16"/>
  <c r="P193" i="16"/>
  <c r="P192" i="16"/>
  <c r="S192" i="16" s="1"/>
  <c r="S191" i="16"/>
  <c r="P191" i="16"/>
  <c r="P190" i="16"/>
  <c r="S190" i="16" s="1"/>
  <c r="S189" i="16"/>
  <c r="P189" i="16"/>
  <c r="P188" i="16"/>
  <c r="S188" i="16" s="1"/>
  <c r="P187" i="16"/>
  <c r="P186" i="16"/>
  <c r="S186" i="16" s="1"/>
  <c r="P185" i="16"/>
  <c r="S185" i="16" s="1"/>
  <c r="P184" i="16"/>
  <c r="S184" i="16" s="1"/>
  <c r="P183" i="16"/>
  <c r="S183" i="16" s="1"/>
  <c r="P182" i="16"/>
  <c r="S182" i="16" s="1"/>
  <c r="P181" i="16"/>
  <c r="S181" i="16" s="1"/>
  <c r="P180" i="16"/>
  <c r="P179" i="16"/>
  <c r="P197" i="16" s="1"/>
  <c r="O177" i="16"/>
  <c r="N177" i="16"/>
  <c r="M177" i="16"/>
  <c r="L177" i="16"/>
  <c r="K177" i="16"/>
  <c r="J177" i="16"/>
  <c r="I177" i="16"/>
  <c r="H177" i="16"/>
  <c r="G177" i="16"/>
  <c r="F177" i="16"/>
  <c r="E177" i="16"/>
  <c r="D177" i="16"/>
  <c r="S176" i="16"/>
  <c r="P176" i="16"/>
  <c r="S175" i="16"/>
  <c r="P175" i="16"/>
  <c r="S174" i="16"/>
  <c r="P174" i="16"/>
  <c r="S173" i="16"/>
  <c r="P173" i="16"/>
  <c r="S172" i="16"/>
  <c r="P172" i="16"/>
  <c r="P171" i="16"/>
  <c r="R171" i="16" s="1"/>
  <c r="P170" i="16"/>
  <c r="P169" i="16"/>
  <c r="P168" i="16"/>
  <c r="P167" i="16"/>
  <c r="P166" i="16"/>
  <c r="P165" i="16"/>
  <c r="P164" i="16"/>
  <c r="P163" i="16"/>
  <c r="R163" i="16" s="1"/>
  <c r="P162" i="16"/>
  <c r="R162" i="16" s="1"/>
  <c r="P161" i="16"/>
  <c r="R161" i="16" s="1"/>
  <c r="P160" i="16"/>
  <c r="R160" i="16" s="1"/>
  <c r="P159" i="16"/>
  <c r="R159" i="16" s="1"/>
  <c r="P158" i="16"/>
  <c r="R158" i="16" s="1"/>
  <c r="P157" i="16"/>
  <c r="R157" i="16" s="1"/>
  <c r="P156" i="16"/>
  <c r="R156" i="16" s="1"/>
  <c r="P155" i="16"/>
  <c r="R155" i="16" s="1"/>
  <c r="P154" i="16"/>
  <c r="R154" i="16" s="1"/>
  <c r="P153" i="16"/>
  <c r="R153" i="16" s="1"/>
  <c r="P152" i="16"/>
  <c r="R152" i="16" s="1"/>
  <c r="P151" i="16"/>
  <c r="R151" i="16" s="1"/>
  <c r="P150" i="16"/>
  <c r="R150" i="16" s="1"/>
  <c r="P149" i="16"/>
  <c r="R149" i="16" s="1"/>
  <c r="P148" i="16"/>
  <c r="R148" i="16" s="1"/>
  <c r="P147" i="16"/>
  <c r="R147" i="16" s="1"/>
  <c r="P146" i="16"/>
  <c r="R146" i="16" s="1"/>
  <c r="P145" i="16"/>
  <c r="R145" i="16" s="1"/>
  <c r="P144" i="16"/>
  <c r="R144" i="16" s="1"/>
  <c r="P143" i="16"/>
  <c r="V141" i="16"/>
  <c r="O141" i="16"/>
  <c r="N141" i="16"/>
  <c r="M141" i="16"/>
  <c r="L141" i="16"/>
  <c r="K141" i="16"/>
  <c r="J141" i="16"/>
  <c r="I141" i="16"/>
  <c r="H141" i="16"/>
  <c r="G141" i="16"/>
  <c r="F141" i="16"/>
  <c r="E141" i="16"/>
  <c r="D141" i="16"/>
  <c r="S140" i="16"/>
  <c r="P140" i="16"/>
  <c r="P139" i="16"/>
  <c r="P138" i="16"/>
  <c r="R138" i="16" s="1"/>
  <c r="S137" i="16"/>
  <c r="P137" i="16"/>
  <c r="R137" i="16" s="1"/>
  <c r="S136" i="16"/>
  <c r="R136" i="16"/>
  <c r="P136" i="16"/>
  <c r="P135" i="16"/>
  <c r="P134" i="16"/>
  <c r="S134" i="16" s="1"/>
  <c r="P133" i="16"/>
  <c r="S133" i="16" s="1"/>
  <c r="P132" i="16"/>
  <c r="S132" i="16" s="1"/>
  <c r="P131" i="16"/>
  <c r="S131" i="16" s="1"/>
  <c r="P130" i="16"/>
  <c r="S130" i="16" s="1"/>
  <c r="P129" i="16"/>
  <c r="R129" i="16" s="1"/>
  <c r="P128" i="16"/>
  <c r="R128" i="16" s="1"/>
  <c r="P127" i="16"/>
  <c r="R127" i="16" s="1"/>
  <c r="P126" i="16"/>
  <c r="R126" i="16" s="1"/>
  <c r="P125" i="16"/>
  <c r="R125" i="16" s="1"/>
  <c r="P124" i="16"/>
  <c r="R124" i="16" s="1"/>
  <c r="P123" i="16"/>
  <c r="S123" i="16" s="1"/>
  <c r="R122" i="16"/>
  <c r="P122" i="16"/>
  <c r="S122" i="16" s="1"/>
  <c r="R121" i="16"/>
  <c r="P121" i="16"/>
  <c r="R120" i="16"/>
  <c r="P120" i="16"/>
  <c r="P119" i="16"/>
  <c r="R118" i="16"/>
  <c r="P118" i="16"/>
  <c r="S118" i="16" s="1"/>
  <c r="S117" i="16"/>
  <c r="P117" i="16"/>
  <c r="R117" i="16" s="1"/>
  <c r="S116" i="16"/>
  <c r="R116" i="16"/>
  <c r="P116" i="16"/>
  <c r="P115" i="16"/>
  <c r="R114" i="16"/>
  <c r="P114" i="16"/>
  <c r="S114" i="16" s="1"/>
  <c r="S113" i="16"/>
  <c r="P113" i="16"/>
  <c r="R113" i="16" s="1"/>
  <c r="S112" i="16"/>
  <c r="R112" i="16"/>
  <c r="P112" i="16"/>
  <c r="P111" i="16"/>
  <c r="P110" i="16"/>
  <c r="R110" i="16" s="1"/>
  <c r="S109" i="16"/>
  <c r="P109" i="16"/>
  <c r="R109" i="16" s="1"/>
  <c r="S108" i="16"/>
  <c r="R108" i="16"/>
  <c r="P108" i="16"/>
  <c r="P107" i="16"/>
  <c r="P106" i="16"/>
  <c r="R106" i="16" s="1"/>
  <c r="S105" i="16"/>
  <c r="P105" i="16"/>
  <c r="R105" i="16" s="1"/>
  <c r="S104" i="16"/>
  <c r="R104" i="16"/>
  <c r="P104" i="16"/>
  <c r="P103" i="16"/>
  <c r="P102" i="16"/>
  <c r="R102" i="16" s="1"/>
  <c r="S101" i="16"/>
  <c r="P101" i="16"/>
  <c r="R101" i="16" s="1"/>
  <c r="S100" i="16"/>
  <c r="R100" i="16"/>
  <c r="P100" i="16"/>
  <c r="P99" i="16"/>
  <c r="P98" i="16"/>
  <c r="R98" i="16" s="1"/>
  <c r="S97" i="16"/>
  <c r="P97" i="16"/>
  <c r="R97" i="16" s="1"/>
  <c r="S96" i="16"/>
  <c r="R96" i="16"/>
  <c r="P96" i="16"/>
  <c r="P95" i="16"/>
  <c r="P94" i="16"/>
  <c r="R94" i="16" s="1"/>
  <c r="S93" i="16"/>
  <c r="P93" i="16"/>
  <c r="R93" i="16" s="1"/>
  <c r="S92" i="16"/>
  <c r="R92" i="16"/>
  <c r="P92" i="16"/>
  <c r="R91" i="16"/>
  <c r="P91" i="16"/>
  <c r="S91" i="16" s="1"/>
  <c r="P90" i="16"/>
  <c r="S90" i="16" s="1"/>
  <c r="S89" i="16"/>
  <c r="P89" i="16"/>
  <c r="R89" i="16" s="1"/>
  <c r="S88" i="16"/>
  <c r="R88" i="16"/>
  <c r="P88" i="16"/>
  <c r="P87" i="16"/>
  <c r="R87" i="16" s="1"/>
  <c r="R86" i="16"/>
  <c r="P86" i="16"/>
  <c r="S86" i="16" s="1"/>
  <c r="P85" i="16"/>
  <c r="R85" i="16" s="1"/>
  <c r="S84" i="16"/>
  <c r="R84" i="16"/>
  <c r="P84" i="16"/>
  <c r="S83" i="16"/>
  <c r="R83" i="16"/>
  <c r="P83" i="16"/>
  <c r="P82" i="16"/>
  <c r="S82" i="16" s="1"/>
  <c r="S81" i="16"/>
  <c r="P81" i="16"/>
  <c r="R81" i="16" s="1"/>
  <c r="S80" i="16"/>
  <c r="R80" i="16"/>
  <c r="P80" i="16"/>
  <c r="P79" i="16"/>
  <c r="R79" i="16" s="1"/>
  <c r="R78" i="16"/>
  <c r="P78" i="16"/>
  <c r="S78" i="16" s="1"/>
  <c r="P77" i="16"/>
  <c r="R77" i="16" s="1"/>
  <c r="S76" i="16"/>
  <c r="R76" i="16"/>
  <c r="P76" i="16"/>
  <c r="S75" i="16"/>
  <c r="R75" i="16"/>
  <c r="P75" i="16"/>
  <c r="P74" i="16"/>
  <c r="S74" i="16" s="1"/>
  <c r="S73" i="16"/>
  <c r="P73" i="16"/>
  <c r="R73" i="16" s="1"/>
  <c r="S72" i="16"/>
  <c r="R72" i="16"/>
  <c r="P72" i="16"/>
  <c r="P71" i="16"/>
  <c r="S71" i="16" s="1"/>
  <c r="P70" i="16"/>
  <c r="R70" i="16" s="1"/>
  <c r="S69" i="16"/>
  <c r="P69" i="16"/>
  <c r="R69" i="16" s="1"/>
  <c r="S68" i="16"/>
  <c r="R68" i="16"/>
  <c r="P68" i="16"/>
  <c r="P67" i="16"/>
  <c r="S67" i="16" s="1"/>
  <c r="P66" i="16"/>
  <c r="R66" i="16" s="1"/>
  <c r="S65" i="16"/>
  <c r="P65" i="16"/>
  <c r="R65" i="16" s="1"/>
  <c r="S64" i="16"/>
  <c r="R64" i="16"/>
  <c r="P64" i="16"/>
  <c r="P63" i="16"/>
  <c r="S63" i="16" s="1"/>
  <c r="P62" i="16"/>
  <c r="R62" i="16" s="1"/>
  <c r="S61" i="16"/>
  <c r="P61" i="16"/>
  <c r="R61" i="16" s="1"/>
  <c r="S60" i="16"/>
  <c r="R60" i="16"/>
  <c r="P60" i="16"/>
  <c r="P59" i="16"/>
  <c r="S59" i="16" s="1"/>
  <c r="P58" i="16"/>
  <c r="R58" i="16" s="1"/>
  <c r="P57" i="16"/>
  <c r="P56" i="16"/>
  <c r="R56" i="16" s="1"/>
  <c r="S55" i="16"/>
  <c r="P55" i="16"/>
  <c r="R55" i="16" s="1"/>
  <c r="S54" i="16"/>
  <c r="R54" i="16"/>
  <c r="P54" i="16"/>
  <c r="P53" i="16"/>
  <c r="S53" i="16" s="1"/>
  <c r="P52" i="16"/>
  <c r="R52" i="16" s="1"/>
  <c r="S51" i="16"/>
  <c r="P51" i="16"/>
  <c r="R51" i="16" s="1"/>
  <c r="S50" i="16"/>
  <c r="R50" i="16"/>
  <c r="P50" i="16"/>
  <c r="P49" i="16"/>
  <c r="S48" i="16"/>
  <c r="R48" i="16"/>
  <c r="P48" i="16"/>
  <c r="P47" i="16"/>
  <c r="S47" i="16" s="1"/>
  <c r="P46" i="16"/>
  <c r="R46" i="16" s="1"/>
  <c r="S45" i="16"/>
  <c r="P45" i="16"/>
  <c r="R45" i="16" s="1"/>
  <c r="S44" i="16"/>
  <c r="R44" i="16"/>
  <c r="P44" i="16"/>
  <c r="P43" i="16"/>
  <c r="S43" i="16" s="1"/>
  <c r="P42" i="16"/>
  <c r="R42" i="16" s="1"/>
  <c r="S41" i="16"/>
  <c r="P41" i="16"/>
  <c r="R41" i="16" s="1"/>
  <c r="S40" i="16"/>
  <c r="R40" i="16"/>
  <c r="P40" i="16"/>
  <c r="P39" i="16"/>
  <c r="S39" i="16" s="1"/>
  <c r="P38" i="16"/>
  <c r="R38" i="16" s="1"/>
  <c r="S37" i="16"/>
  <c r="P37" i="16"/>
  <c r="R37" i="16" s="1"/>
  <c r="S36" i="16"/>
  <c r="R36" i="16"/>
  <c r="P36" i="16"/>
  <c r="P35" i="16"/>
  <c r="S35" i="16" s="1"/>
  <c r="P34" i="16"/>
  <c r="R34" i="16" s="1"/>
  <c r="S33" i="16"/>
  <c r="P33" i="16"/>
  <c r="R33" i="16" s="1"/>
  <c r="S32" i="16"/>
  <c r="R32" i="16"/>
  <c r="P32" i="16"/>
  <c r="S31" i="16"/>
  <c r="P31" i="16"/>
  <c r="S30" i="16"/>
  <c r="R30" i="16"/>
  <c r="P30" i="16"/>
  <c r="S29" i="16"/>
  <c r="P29" i="16"/>
  <c r="S28" i="16"/>
  <c r="R28" i="16"/>
  <c r="P28" i="16"/>
  <c r="P27" i="16"/>
  <c r="S27" i="16" s="1"/>
  <c r="P26" i="16"/>
  <c r="P25" i="16"/>
  <c r="S25" i="16" s="1"/>
  <c r="P24" i="16"/>
  <c r="S24" i="16" s="1"/>
  <c r="P23" i="16"/>
  <c r="R23" i="16" s="1"/>
  <c r="P22" i="16"/>
  <c r="S22" i="16" s="1"/>
  <c r="P21" i="16"/>
  <c r="S21" i="16" s="1"/>
  <c r="P20" i="16"/>
  <c r="R20" i="16" s="1"/>
  <c r="V18" i="16"/>
  <c r="O18" i="16"/>
  <c r="O258" i="16" s="1"/>
  <c r="O262" i="16" s="1"/>
  <c r="N18" i="16"/>
  <c r="M18" i="16"/>
  <c r="M258" i="16" s="1"/>
  <c r="M262" i="16" s="1"/>
  <c r="L18" i="16"/>
  <c r="L258" i="16" s="1"/>
  <c r="L262" i="16" s="1"/>
  <c r="K18" i="16"/>
  <c r="K258" i="16" s="1"/>
  <c r="K262" i="16" s="1"/>
  <c r="J18" i="16"/>
  <c r="I18" i="16"/>
  <c r="I258" i="16" s="1"/>
  <c r="I262" i="16" s="1"/>
  <c r="H18" i="16"/>
  <c r="H258" i="16" s="1"/>
  <c r="H262" i="16" s="1"/>
  <c r="G18" i="16"/>
  <c r="G258" i="16" s="1"/>
  <c r="G262" i="16" s="1"/>
  <c r="F18" i="16"/>
  <c r="E18" i="16"/>
  <c r="E258" i="16" s="1"/>
  <c r="E262" i="16" s="1"/>
  <c r="D18" i="16"/>
  <c r="D258" i="16" s="1"/>
  <c r="D262" i="16" s="1"/>
  <c r="P17" i="16"/>
  <c r="S17" i="16" s="1"/>
  <c r="W16" i="16"/>
  <c r="S16" i="16"/>
  <c r="R16" i="16"/>
  <c r="T16" i="16" s="1"/>
  <c r="P16" i="16"/>
  <c r="S15" i="16"/>
  <c r="P15" i="16"/>
  <c r="U15" i="16" s="1"/>
  <c r="U18" i="16" s="1"/>
  <c r="S14" i="16"/>
  <c r="P14" i="16"/>
  <c r="R14" i="16" s="1"/>
  <c r="T14" i="16" s="1"/>
  <c r="S13" i="16"/>
  <c r="T13" i="16" s="1"/>
  <c r="P13" i="16"/>
  <c r="P12" i="16"/>
  <c r="S12" i="16" s="1"/>
  <c r="P11" i="16"/>
  <c r="P10" i="16"/>
  <c r="S10" i="16" s="1"/>
  <c r="R9" i="16"/>
  <c r="T9" i="16" s="1"/>
  <c r="P9" i="16"/>
  <c r="P8" i="16"/>
  <c r="P7" i="16"/>
  <c r="P6" i="16"/>
  <c r="V2" i="16"/>
  <c r="U2" i="16"/>
  <c r="W2" i="16" s="1"/>
  <c r="T7" i="16" l="1"/>
  <c r="T10" i="16"/>
  <c r="V3" i="16"/>
  <c r="U3" i="16"/>
  <c r="T8" i="16"/>
  <c r="V29" i="16"/>
  <c r="V31" i="16"/>
  <c r="P18" i="16"/>
  <c r="S166" i="16"/>
  <c r="R166" i="16"/>
  <c r="U166" i="16"/>
  <c r="U173" i="16"/>
  <c r="R8" i="16"/>
  <c r="R17" i="16"/>
  <c r="T17" i="16" s="1"/>
  <c r="R25" i="16"/>
  <c r="R27" i="16"/>
  <c r="R35" i="16"/>
  <c r="R39" i="16"/>
  <c r="R43" i="16"/>
  <c r="R47" i="16"/>
  <c r="R53" i="16"/>
  <c r="R59" i="16"/>
  <c r="R67" i="16"/>
  <c r="R71" i="16"/>
  <c r="S103" i="16"/>
  <c r="R103" i="16"/>
  <c r="P177" i="16"/>
  <c r="S230" i="16"/>
  <c r="S234" i="16"/>
  <c r="R234" i="16"/>
  <c r="R7" i="16"/>
  <c r="S11" i="16"/>
  <c r="T11" i="16" s="1"/>
  <c r="T12" i="16"/>
  <c r="F258" i="16"/>
  <c r="F262" i="16" s="1"/>
  <c r="J258" i="16"/>
  <c r="J262" i="16" s="1"/>
  <c r="R6" i="16"/>
  <c r="R15" i="16"/>
  <c r="T15" i="16" s="1"/>
  <c r="R29" i="16"/>
  <c r="R31" i="16"/>
  <c r="R141" i="16" s="1"/>
  <c r="S34" i="16"/>
  <c r="S141" i="16" s="1"/>
  <c r="S38" i="16"/>
  <c r="S42" i="16"/>
  <c r="S46" i="16"/>
  <c r="S52" i="16"/>
  <c r="S56" i="16"/>
  <c r="S58" i="16"/>
  <c r="S62" i="16"/>
  <c r="S66" i="16"/>
  <c r="S70" i="16"/>
  <c r="S79" i="16"/>
  <c r="S87" i="16"/>
  <c r="S95" i="16"/>
  <c r="R95" i="16"/>
  <c r="S111" i="16"/>
  <c r="R111" i="16"/>
  <c r="S115" i="16"/>
  <c r="R115" i="16"/>
  <c r="S165" i="16"/>
  <c r="R165" i="16"/>
  <c r="U165" i="16"/>
  <c r="S169" i="16"/>
  <c r="R169" i="16"/>
  <c r="U169" i="16"/>
  <c r="S197" i="16"/>
  <c r="R217" i="16"/>
  <c r="S238" i="16"/>
  <c r="R238" i="16"/>
  <c r="S107" i="16"/>
  <c r="R107" i="16"/>
  <c r="S170" i="16"/>
  <c r="R170" i="16"/>
  <c r="U170" i="16"/>
  <c r="U175" i="16"/>
  <c r="R63" i="16"/>
  <c r="S139" i="16"/>
  <c r="R139" i="16"/>
  <c r="S167" i="16"/>
  <c r="R167" i="16"/>
  <c r="U167" i="16"/>
  <c r="S251" i="16"/>
  <c r="R251" i="16"/>
  <c r="R255" i="16" s="1"/>
  <c r="N258" i="16"/>
  <c r="N262" i="16" s="1"/>
  <c r="P141" i="16"/>
  <c r="W141" i="16" s="1"/>
  <c r="R74" i="16"/>
  <c r="S77" i="16"/>
  <c r="R82" i="16"/>
  <c r="S85" i="16"/>
  <c r="R90" i="16"/>
  <c r="S99" i="16"/>
  <c r="R99" i="16"/>
  <c r="S135" i="16"/>
  <c r="R135" i="16"/>
  <c r="S164" i="16"/>
  <c r="R164" i="16"/>
  <c r="U164" i="16"/>
  <c r="S168" i="16"/>
  <c r="R168" i="16"/>
  <c r="U168" i="16"/>
  <c r="U172" i="16"/>
  <c r="U174" i="16"/>
  <c r="U176" i="16"/>
  <c r="P240" i="16"/>
  <c r="R248" i="16"/>
  <c r="S94" i="16"/>
  <c r="S98" i="16"/>
  <c r="S102" i="16"/>
  <c r="S106" i="16"/>
  <c r="S110" i="16"/>
  <c r="S138" i="16"/>
  <c r="R143" i="16"/>
  <c r="R172" i="16"/>
  <c r="R173" i="16"/>
  <c r="R174" i="16"/>
  <c r="R175" i="16"/>
  <c r="R176" i="16"/>
  <c r="R232" i="16"/>
  <c r="S233" i="16"/>
  <c r="S240" i="16" s="1"/>
  <c r="S237" i="16"/>
  <c r="S242" i="16"/>
  <c r="S243" i="16" s="1"/>
  <c r="S250" i="16"/>
  <c r="S255" i="16" s="1"/>
  <c r="S254" i="16"/>
  <c r="P217" i="16"/>
  <c r="U177" i="16" l="1"/>
  <c r="U31" i="16"/>
  <c r="U29" i="16"/>
  <c r="S18" i="16"/>
  <c r="S258" i="16" s="1"/>
  <c r="S177" i="16"/>
  <c r="R177" i="16"/>
  <c r="R18" i="16"/>
  <c r="T18" i="16" s="1"/>
  <c r="R258" i="16"/>
  <c r="T6" i="16"/>
  <c r="R240" i="16"/>
  <c r="P258" i="16"/>
  <c r="P262" i="16" s="1"/>
  <c r="S262" i="16" l="1"/>
  <c r="O264" i="16"/>
  <c r="O266" i="16" s="1"/>
  <c r="N264" i="16"/>
  <c r="N266" i="16" s="1"/>
  <c r="R262" i="16"/>
  <c r="R250" i="15" l="1"/>
  <c r="O246" i="15"/>
  <c r="N246" i="15"/>
  <c r="M246" i="15"/>
  <c r="L246" i="15"/>
  <c r="K246" i="15"/>
  <c r="J246" i="15"/>
  <c r="I246" i="15"/>
  <c r="H246" i="15"/>
  <c r="G246" i="15"/>
  <c r="F246" i="15"/>
  <c r="E246" i="15"/>
  <c r="D246" i="15"/>
  <c r="R245" i="15"/>
  <c r="P245" i="15"/>
  <c r="P244" i="15"/>
  <c r="R244" i="15" s="1"/>
  <c r="R243" i="15"/>
  <c r="P243" i="15"/>
  <c r="P242" i="15"/>
  <c r="P246" i="15" s="1"/>
  <c r="R241" i="15"/>
  <c r="P241" i="15"/>
  <c r="O239" i="15"/>
  <c r="N239" i="15"/>
  <c r="M239" i="15"/>
  <c r="L239" i="15"/>
  <c r="K239" i="15"/>
  <c r="J239" i="15"/>
  <c r="I239" i="15"/>
  <c r="H239" i="15"/>
  <c r="G239" i="15"/>
  <c r="F239" i="15"/>
  <c r="E239" i="15"/>
  <c r="D239" i="15"/>
  <c r="R238" i="15"/>
  <c r="P238" i="15"/>
  <c r="P237" i="15"/>
  <c r="P239" i="15" s="1"/>
  <c r="R236" i="15"/>
  <c r="P236" i="15"/>
  <c r="P234" i="15"/>
  <c r="O234" i="15"/>
  <c r="N234" i="15"/>
  <c r="M234" i="15"/>
  <c r="L234" i="15"/>
  <c r="K234" i="15"/>
  <c r="J234" i="15"/>
  <c r="I234" i="15"/>
  <c r="H234" i="15"/>
  <c r="G234" i="15"/>
  <c r="F234" i="15"/>
  <c r="E234" i="15"/>
  <c r="D234" i="15"/>
  <c r="R233" i="15"/>
  <c r="R234" i="15" s="1"/>
  <c r="P233" i="15"/>
  <c r="O231" i="15"/>
  <c r="N231" i="15"/>
  <c r="M231" i="15"/>
  <c r="L231" i="15"/>
  <c r="K231" i="15"/>
  <c r="J231" i="15"/>
  <c r="I231" i="15"/>
  <c r="H231" i="15"/>
  <c r="G231" i="15"/>
  <c r="F231" i="15"/>
  <c r="E231" i="15"/>
  <c r="D231" i="15"/>
  <c r="R230" i="15"/>
  <c r="P230" i="15"/>
  <c r="P229" i="15"/>
  <c r="R229" i="15" s="1"/>
  <c r="R228" i="15"/>
  <c r="P228" i="15"/>
  <c r="P227" i="15"/>
  <c r="R227" i="15" s="1"/>
  <c r="R226" i="15"/>
  <c r="P226" i="15"/>
  <c r="P225" i="15"/>
  <c r="R225" i="15" s="1"/>
  <c r="R224" i="15"/>
  <c r="P224" i="15"/>
  <c r="P223" i="15"/>
  <c r="P231" i="15" s="1"/>
  <c r="O221" i="15"/>
  <c r="N221" i="15"/>
  <c r="M221" i="15"/>
  <c r="L221" i="15"/>
  <c r="K221" i="15"/>
  <c r="J221" i="15"/>
  <c r="I221" i="15"/>
  <c r="H221" i="15"/>
  <c r="G221" i="15"/>
  <c r="F221" i="15"/>
  <c r="E221" i="15"/>
  <c r="D221" i="15"/>
  <c r="P220" i="15"/>
  <c r="R220" i="15" s="1"/>
  <c r="R219" i="15"/>
  <c r="P219" i="15"/>
  <c r="P218" i="15"/>
  <c r="R218" i="15" s="1"/>
  <c r="R217" i="15"/>
  <c r="P217" i="15"/>
  <c r="P216" i="15"/>
  <c r="R216" i="15" s="1"/>
  <c r="R215" i="15"/>
  <c r="P215" i="15"/>
  <c r="P214" i="15"/>
  <c r="R214" i="15" s="1"/>
  <c r="R213" i="15"/>
  <c r="P213" i="15"/>
  <c r="P221" i="15" s="1"/>
  <c r="O211" i="15"/>
  <c r="N211" i="15"/>
  <c r="M211" i="15"/>
  <c r="L211" i="15"/>
  <c r="K211" i="15"/>
  <c r="J211" i="15"/>
  <c r="I211" i="15"/>
  <c r="H211" i="15"/>
  <c r="G211" i="15"/>
  <c r="F211" i="15"/>
  <c r="E211" i="15"/>
  <c r="D211" i="15"/>
  <c r="R210" i="15"/>
  <c r="P210" i="15"/>
  <c r="P209" i="15"/>
  <c r="R209" i="15" s="1"/>
  <c r="R208" i="15"/>
  <c r="P208" i="15"/>
  <c r="P207" i="15"/>
  <c r="R207" i="15" s="1"/>
  <c r="R206" i="15"/>
  <c r="P206" i="15"/>
  <c r="P205" i="15"/>
  <c r="R205" i="15" s="1"/>
  <c r="R204" i="15"/>
  <c r="P204" i="15"/>
  <c r="P203" i="15"/>
  <c r="R203" i="15" s="1"/>
  <c r="R202" i="15"/>
  <c r="P202" i="15"/>
  <c r="P201" i="15"/>
  <c r="R201" i="15" s="1"/>
  <c r="R200" i="15"/>
  <c r="P200" i="15"/>
  <c r="P199" i="15"/>
  <c r="R199" i="15" s="1"/>
  <c r="R198" i="15"/>
  <c r="P198" i="15"/>
  <c r="P197" i="15"/>
  <c r="R197" i="15" s="1"/>
  <c r="R196" i="15"/>
  <c r="R211" i="15" s="1"/>
  <c r="P196" i="15"/>
  <c r="P211" i="15" s="1"/>
  <c r="O194" i="15"/>
  <c r="N194" i="15"/>
  <c r="M194" i="15"/>
  <c r="L194" i="15"/>
  <c r="K194" i="15"/>
  <c r="J194" i="15"/>
  <c r="I194" i="15"/>
  <c r="H194" i="15"/>
  <c r="G194" i="15"/>
  <c r="F194" i="15"/>
  <c r="E194" i="15"/>
  <c r="D194" i="15"/>
  <c r="R193" i="15"/>
  <c r="P193" i="15"/>
  <c r="P192" i="15"/>
  <c r="R192" i="15" s="1"/>
  <c r="R191" i="15"/>
  <c r="P191" i="15"/>
  <c r="P190" i="15"/>
  <c r="R190" i="15" s="1"/>
  <c r="R189" i="15"/>
  <c r="P189" i="15"/>
  <c r="P188" i="15"/>
  <c r="R188" i="15" s="1"/>
  <c r="R187" i="15"/>
  <c r="P187" i="15"/>
  <c r="P186" i="15"/>
  <c r="R186" i="15" s="1"/>
  <c r="R185" i="15"/>
  <c r="P185" i="15"/>
  <c r="P184" i="15"/>
  <c r="R184" i="15" s="1"/>
  <c r="R183" i="15"/>
  <c r="P183" i="15"/>
  <c r="P182" i="15"/>
  <c r="R182" i="15" s="1"/>
  <c r="R181" i="15"/>
  <c r="P181" i="15"/>
  <c r="P180" i="15"/>
  <c r="R180" i="15" s="1"/>
  <c r="R179" i="15"/>
  <c r="P179" i="15"/>
  <c r="P194" i="15" s="1"/>
  <c r="O177" i="15"/>
  <c r="N177" i="15"/>
  <c r="M177" i="15"/>
  <c r="L177" i="15"/>
  <c r="K177" i="15"/>
  <c r="J177" i="15"/>
  <c r="I177" i="15"/>
  <c r="H177" i="15"/>
  <c r="G177" i="15"/>
  <c r="F177" i="15"/>
  <c r="E177" i="15"/>
  <c r="D177" i="15"/>
  <c r="R176" i="15"/>
  <c r="P176" i="15"/>
  <c r="P175" i="15"/>
  <c r="R175" i="15" s="1"/>
  <c r="R174" i="15"/>
  <c r="P174" i="15"/>
  <c r="P173" i="15"/>
  <c r="R173" i="15" s="1"/>
  <c r="R172" i="15"/>
  <c r="P172" i="15"/>
  <c r="P171" i="15"/>
  <c r="R171" i="15" s="1"/>
  <c r="R170" i="15"/>
  <c r="P170" i="15"/>
  <c r="P169" i="15"/>
  <c r="R169" i="15" s="1"/>
  <c r="R168" i="15"/>
  <c r="P168" i="15"/>
  <c r="P167" i="15"/>
  <c r="R167" i="15" s="1"/>
  <c r="R166" i="15"/>
  <c r="P166" i="15"/>
  <c r="P165" i="15"/>
  <c r="R165" i="15" s="1"/>
  <c r="R164" i="15"/>
  <c r="P164" i="15"/>
  <c r="P163" i="15"/>
  <c r="R163" i="15" s="1"/>
  <c r="R162" i="15"/>
  <c r="P162" i="15"/>
  <c r="P161" i="15"/>
  <c r="R161" i="15" s="1"/>
  <c r="R160" i="15"/>
  <c r="P160" i="15"/>
  <c r="P159" i="15"/>
  <c r="R159" i="15" s="1"/>
  <c r="R158" i="15"/>
  <c r="P158" i="15"/>
  <c r="P157" i="15"/>
  <c r="R157" i="15" s="1"/>
  <c r="R156" i="15"/>
  <c r="P156" i="15"/>
  <c r="P155" i="15"/>
  <c r="R155" i="15" s="1"/>
  <c r="R154" i="15"/>
  <c r="P154" i="15"/>
  <c r="P153" i="15"/>
  <c r="R153" i="15" s="1"/>
  <c r="R152" i="15"/>
  <c r="P152" i="15"/>
  <c r="P151" i="15"/>
  <c r="R151" i="15" s="1"/>
  <c r="R150" i="15"/>
  <c r="P150" i="15"/>
  <c r="P149" i="15"/>
  <c r="R149" i="15" s="1"/>
  <c r="R148" i="15"/>
  <c r="P148" i="15"/>
  <c r="P147" i="15"/>
  <c r="R147" i="15" s="1"/>
  <c r="R146" i="15"/>
  <c r="P146" i="15"/>
  <c r="P145" i="15"/>
  <c r="R145" i="15" s="1"/>
  <c r="R144" i="15"/>
  <c r="P144" i="15"/>
  <c r="P143" i="15"/>
  <c r="R143" i="15" s="1"/>
  <c r="R142" i="15"/>
  <c r="R177" i="15" s="1"/>
  <c r="P142" i="15"/>
  <c r="P177" i="15" s="1"/>
  <c r="S140" i="15"/>
  <c r="O140" i="15"/>
  <c r="N140" i="15"/>
  <c r="M140" i="15"/>
  <c r="M248" i="15" s="1"/>
  <c r="M252" i="15" s="1"/>
  <c r="L140" i="15"/>
  <c r="K140" i="15"/>
  <c r="J140" i="15"/>
  <c r="I140" i="15"/>
  <c r="I248" i="15" s="1"/>
  <c r="I252" i="15" s="1"/>
  <c r="H140" i="15"/>
  <c r="G140" i="15"/>
  <c r="F140" i="15"/>
  <c r="E140" i="15"/>
  <c r="E248" i="15" s="1"/>
  <c r="E252" i="15" s="1"/>
  <c r="D140" i="15"/>
  <c r="P139" i="15"/>
  <c r="R139" i="15" s="1"/>
  <c r="R138" i="15"/>
  <c r="P138" i="15"/>
  <c r="P137" i="15"/>
  <c r="R137" i="15" s="1"/>
  <c r="R136" i="15"/>
  <c r="P136" i="15"/>
  <c r="P135" i="15"/>
  <c r="R135" i="15" s="1"/>
  <c r="R134" i="15"/>
  <c r="P134" i="15"/>
  <c r="P133" i="15"/>
  <c r="P132" i="15"/>
  <c r="R132" i="15" s="1"/>
  <c r="R131" i="15"/>
  <c r="P131" i="15"/>
  <c r="P130" i="15"/>
  <c r="R130" i="15" s="1"/>
  <c r="R129" i="15"/>
  <c r="P129" i="15"/>
  <c r="P128" i="15"/>
  <c r="R128" i="15" s="1"/>
  <c r="R127" i="15"/>
  <c r="P127" i="15"/>
  <c r="P126" i="15"/>
  <c r="R126" i="15" s="1"/>
  <c r="R125" i="15"/>
  <c r="P125" i="15"/>
  <c r="P124" i="15"/>
  <c r="R124" i="15" s="1"/>
  <c r="R123" i="15"/>
  <c r="P123" i="15"/>
  <c r="P122" i="15"/>
  <c r="R122" i="15" s="1"/>
  <c r="R121" i="15"/>
  <c r="P121" i="15"/>
  <c r="P120" i="15"/>
  <c r="R120" i="15" s="1"/>
  <c r="R119" i="15"/>
  <c r="P119" i="15"/>
  <c r="P118" i="15"/>
  <c r="R118" i="15" s="1"/>
  <c r="R117" i="15"/>
  <c r="P117" i="15"/>
  <c r="P116" i="15"/>
  <c r="R116" i="15" s="1"/>
  <c r="R115" i="15"/>
  <c r="P115" i="15"/>
  <c r="P114" i="15"/>
  <c r="R114" i="15" s="1"/>
  <c r="R113" i="15"/>
  <c r="P113" i="15"/>
  <c r="P112" i="15"/>
  <c r="R112" i="15" s="1"/>
  <c r="R111" i="15"/>
  <c r="P111" i="15"/>
  <c r="P110" i="15"/>
  <c r="R110" i="15" s="1"/>
  <c r="R109" i="15"/>
  <c r="P109" i="15"/>
  <c r="P108" i="15"/>
  <c r="R108" i="15" s="1"/>
  <c r="R107" i="15"/>
  <c r="P107" i="15"/>
  <c r="P106" i="15"/>
  <c r="R106" i="15" s="1"/>
  <c r="R105" i="15"/>
  <c r="P105" i="15"/>
  <c r="P104" i="15"/>
  <c r="R104" i="15" s="1"/>
  <c r="R103" i="15"/>
  <c r="P103" i="15"/>
  <c r="P102" i="15"/>
  <c r="R102" i="15" s="1"/>
  <c r="R101" i="15"/>
  <c r="P101" i="15"/>
  <c r="P100" i="15"/>
  <c r="R100" i="15" s="1"/>
  <c r="R99" i="15"/>
  <c r="P99" i="15"/>
  <c r="P98" i="15"/>
  <c r="R98" i="15" s="1"/>
  <c r="R97" i="15"/>
  <c r="P97" i="15"/>
  <c r="P96" i="15"/>
  <c r="R96" i="15" s="1"/>
  <c r="R95" i="15"/>
  <c r="P95" i="15"/>
  <c r="P94" i="15"/>
  <c r="R94" i="15" s="1"/>
  <c r="R93" i="15"/>
  <c r="P93" i="15"/>
  <c r="P92" i="15"/>
  <c r="R92" i="15" s="1"/>
  <c r="R91" i="15"/>
  <c r="P91" i="15"/>
  <c r="P90" i="15"/>
  <c r="R90" i="15" s="1"/>
  <c r="R89" i="15"/>
  <c r="P89" i="15"/>
  <c r="P88" i="15"/>
  <c r="R88" i="15" s="1"/>
  <c r="R87" i="15"/>
  <c r="P87" i="15"/>
  <c r="P86" i="15"/>
  <c r="R86" i="15" s="1"/>
  <c r="R85" i="15"/>
  <c r="P85" i="15"/>
  <c r="P84" i="15"/>
  <c r="R84" i="15" s="1"/>
  <c r="R83" i="15"/>
  <c r="P83" i="15"/>
  <c r="P82" i="15"/>
  <c r="R82" i="15" s="1"/>
  <c r="R81" i="15"/>
  <c r="P81" i="15"/>
  <c r="P80" i="15"/>
  <c r="R80" i="15" s="1"/>
  <c r="R79" i="15"/>
  <c r="P79" i="15"/>
  <c r="P78" i="15"/>
  <c r="R78" i="15" s="1"/>
  <c r="R77" i="15"/>
  <c r="P77" i="15"/>
  <c r="P76" i="15"/>
  <c r="R76" i="15" s="1"/>
  <c r="R75" i="15"/>
  <c r="P75" i="15"/>
  <c r="P74" i="15"/>
  <c r="R74" i="15" s="1"/>
  <c r="R73" i="15"/>
  <c r="P73" i="15"/>
  <c r="P72" i="15"/>
  <c r="R72" i="15" s="1"/>
  <c r="R71" i="15"/>
  <c r="P71" i="15"/>
  <c r="P70" i="15"/>
  <c r="R70" i="15" s="1"/>
  <c r="R69" i="15"/>
  <c r="P69" i="15"/>
  <c r="P68" i="15"/>
  <c r="R68" i="15" s="1"/>
  <c r="R67" i="15"/>
  <c r="P67" i="15"/>
  <c r="P66" i="15"/>
  <c r="R66" i="15" s="1"/>
  <c r="R65" i="15"/>
  <c r="P65" i="15"/>
  <c r="P64" i="15"/>
  <c r="R64" i="15" s="1"/>
  <c r="R63" i="15"/>
  <c r="P63" i="15"/>
  <c r="P62" i="15"/>
  <c r="R62" i="15" s="1"/>
  <c r="R61" i="15"/>
  <c r="P61" i="15"/>
  <c r="P60" i="15"/>
  <c r="R60" i="15" s="1"/>
  <c r="R59" i="15"/>
  <c r="P59" i="15"/>
  <c r="P58" i="15"/>
  <c r="R58" i="15" s="1"/>
  <c r="R57" i="15"/>
  <c r="P57" i="15"/>
  <c r="P56" i="15"/>
  <c r="R56" i="15" s="1"/>
  <c r="R55" i="15"/>
  <c r="P55" i="15"/>
  <c r="P54" i="15"/>
  <c r="R54" i="15" s="1"/>
  <c r="R53" i="15"/>
  <c r="P53" i="15"/>
  <c r="P52" i="15"/>
  <c r="R52" i="15" s="1"/>
  <c r="R51" i="15"/>
  <c r="P51" i="15"/>
  <c r="P50" i="15"/>
  <c r="R50" i="15" s="1"/>
  <c r="R49" i="15"/>
  <c r="P49" i="15"/>
  <c r="P48" i="15"/>
  <c r="R48" i="15" s="1"/>
  <c r="R47" i="15"/>
  <c r="P47" i="15"/>
  <c r="P46" i="15"/>
  <c r="R46" i="15" s="1"/>
  <c r="R45" i="15"/>
  <c r="P45" i="15"/>
  <c r="P44" i="15"/>
  <c r="R44" i="15" s="1"/>
  <c r="R43" i="15"/>
  <c r="P43" i="15"/>
  <c r="P42" i="15"/>
  <c r="R42" i="15" s="1"/>
  <c r="R41" i="15"/>
  <c r="P41" i="15"/>
  <c r="P40" i="15"/>
  <c r="R40" i="15" s="1"/>
  <c r="R39" i="15"/>
  <c r="P39" i="15"/>
  <c r="P38" i="15"/>
  <c r="R38" i="15" s="1"/>
  <c r="R37" i="15"/>
  <c r="P37" i="15"/>
  <c r="P36" i="15"/>
  <c r="R36" i="15" s="1"/>
  <c r="R35" i="15"/>
  <c r="P35" i="15"/>
  <c r="P34" i="15"/>
  <c r="R34" i="15" s="1"/>
  <c r="R33" i="15"/>
  <c r="P33" i="15"/>
  <c r="P32" i="15"/>
  <c r="R32" i="15" s="1"/>
  <c r="R31" i="15"/>
  <c r="P31" i="15"/>
  <c r="P30" i="15"/>
  <c r="R30" i="15" s="1"/>
  <c r="R29" i="15"/>
  <c r="P29" i="15"/>
  <c r="P28" i="15"/>
  <c r="R28" i="15" s="1"/>
  <c r="R27" i="15"/>
  <c r="P27" i="15"/>
  <c r="P26" i="15"/>
  <c r="R26" i="15" s="1"/>
  <c r="R25" i="15"/>
  <c r="P25" i="15"/>
  <c r="P24" i="15"/>
  <c r="R24" i="15" s="1"/>
  <c r="R23" i="15"/>
  <c r="P23" i="15"/>
  <c r="P22" i="15"/>
  <c r="R22" i="15" s="1"/>
  <c r="R21" i="15"/>
  <c r="P21" i="15"/>
  <c r="P20" i="15"/>
  <c r="R20" i="15" s="1"/>
  <c r="O18" i="15"/>
  <c r="O248" i="15" s="1"/>
  <c r="O252" i="15" s="1"/>
  <c r="N18" i="15"/>
  <c r="N248" i="15" s="1"/>
  <c r="N252" i="15" s="1"/>
  <c r="M18" i="15"/>
  <c r="L18" i="15"/>
  <c r="L248" i="15" s="1"/>
  <c r="L252" i="15" s="1"/>
  <c r="K18" i="15"/>
  <c r="K248" i="15" s="1"/>
  <c r="K252" i="15" s="1"/>
  <c r="J18" i="15"/>
  <c r="J248" i="15" s="1"/>
  <c r="J252" i="15" s="1"/>
  <c r="I18" i="15"/>
  <c r="H18" i="15"/>
  <c r="H248" i="15" s="1"/>
  <c r="H252" i="15" s="1"/>
  <c r="G18" i="15"/>
  <c r="G248" i="15" s="1"/>
  <c r="G252" i="15" s="1"/>
  <c r="F18" i="15"/>
  <c r="F248" i="15" s="1"/>
  <c r="F252" i="15" s="1"/>
  <c r="E18" i="15"/>
  <c r="D18" i="15"/>
  <c r="D248" i="15" s="1"/>
  <c r="D252" i="15" s="1"/>
  <c r="P17" i="15"/>
  <c r="R17" i="15" s="1"/>
  <c r="R16" i="15"/>
  <c r="P16" i="15"/>
  <c r="P15" i="15"/>
  <c r="R15" i="15" s="1"/>
  <c r="R14" i="15"/>
  <c r="P14" i="15"/>
  <c r="P13" i="15"/>
  <c r="R13" i="15" s="1"/>
  <c r="R12" i="15"/>
  <c r="P12" i="15"/>
  <c r="P11" i="15"/>
  <c r="R11" i="15" s="1"/>
  <c r="R10" i="15"/>
  <c r="P10" i="15"/>
  <c r="P9" i="15"/>
  <c r="R9" i="15" s="1"/>
  <c r="R8" i="15"/>
  <c r="P8" i="15"/>
  <c r="P7" i="15"/>
  <c r="R7" i="15" s="1"/>
  <c r="R6" i="15"/>
  <c r="P6" i="15"/>
  <c r="R194" i="15" l="1"/>
  <c r="R18" i="15"/>
  <c r="R248" i="15" s="1"/>
  <c r="R252" i="15" s="1"/>
  <c r="R140" i="15"/>
  <c r="T140" i="15" s="1"/>
  <c r="R221" i="15"/>
  <c r="R246" i="15"/>
  <c r="P18" i="15"/>
  <c r="P248" i="15" s="1"/>
  <c r="P252" i="15" s="1"/>
  <c r="R223" i="15"/>
  <c r="R231" i="15" s="1"/>
  <c r="R237" i="15"/>
  <c r="R239" i="15" s="1"/>
  <c r="R242" i="15"/>
  <c r="N254" i="15" s="1"/>
  <c r="N256" i="15" s="1"/>
  <c r="P140" i="15"/>
  <c r="E401" i="14" l="1"/>
  <c r="Q396" i="14"/>
  <c r="Q392" i="14"/>
  <c r="P392" i="14"/>
  <c r="N392" i="14"/>
  <c r="L392" i="14"/>
  <c r="J392" i="14"/>
  <c r="H392" i="14"/>
  <c r="F392" i="14"/>
  <c r="D392" i="14"/>
  <c r="P391" i="14"/>
  <c r="O391" i="14"/>
  <c r="O392" i="14" s="1"/>
  <c r="N391" i="14"/>
  <c r="M391" i="14"/>
  <c r="M392" i="14" s="1"/>
  <c r="L391" i="14"/>
  <c r="K391" i="14"/>
  <c r="K392" i="14" s="1"/>
  <c r="J391" i="14"/>
  <c r="I391" i="14"/>
  <c r="I392" i="14" s="1"/>
  <c r="H391" i="14"/>
  <c r="G391" i="14"/>
  <c r="G401" i="14" s="1"/>
  <c r="F391" i="14"/>
  <c r="E391" i="14"/>
  <c r="E392" i="14" s="1"/>
  <c r="D391" i="14"/>
  <c r="Q347" i="14"/>
  <c r="P347" i="14"/>
  <c r="O347" i="14"/>
  <c r="N347" i="14"/>
  <c r="M347" i="14"/>
  <c r="L347" i="14"/>
  <c r="K347" i="14"/>
  <c r="J347" i="14"/>
  <c r="I347" i="14"/>
  <c r="H347" i="14"/>
  <c r="G347" i="14"/>
  <c r="F347" i="14"/>
  <c r="E347" i="14"/>
  <c r="D347" i="14"/>
  <c r="Q343" i="14"/>
  <c r="P343" i="14"/>
  <c r="O343" i="14"/>
  <c r="N343" i="14"/>
  <c r="M343" i="14"/>
  <c r="L343" i="14"/>
  <c r="K343" i="14"/>
  <c r="J343" i="14"/>
  <c r="I343" i="14"/>
  <c r="H343" i="14"/>
  <c r="G343" i="14"/>
  <c r="F343" i="14"/>
  <c r="E343" i="14"/>
  <c r="D343" i="14"/>
  <c r="P304" i="14"/>
  <c r="O304" i="14"/>
  <c r="N304" i="14"/>
  <c r="M304" i="14"/>
  <c r="L304" i="14"/>
  <c r="K304" i="14"/>
  <c r="J304" i="14"/>
  <c r="I304" i="14"/>
  <c r="H304" i="14"/>
  <c r="G304" i="14"/>
  <c r="F304" i="14"/>
  <c r="E304" i="14"/>
  <c r="Q304" i="14" s="1"/>
  <c r="D304" i="14"/>
  <c r="P303" i="14"/>
  <c r="O303" i="14"/>
  <c r="N303" i="14"/>
  <c r="M303" i="14"/>
  <c r="L303" i="14"/>
  <c r="K303" i="14"/>
  <c r="J303" i="14"/>
  <c r="I303" i="14"/>
  <c r="H303" i="14"/>
  <c r="G303" i="14"/>
  <c r="F303" i="14"/>
  <c r="E303" i="14"/>
  <c r="D303" i="14"/>
  <c r="P302" i="14"/>
  <c r="O302" i="14"/>
  <c r="N302" i="14"/>
  <c r="M302" i="14"/>
  <c r="L302" i="14"/>
  <c r="K302" i="14"/>
  <c r="J302" i="14"/>
  <c r="I302" i="14"/>
  <c r="H302" i="14"/>
  <c r="G302" i="14"/>
  <c r="F302" i="14"/>
  <c r="E302" i="14"/>
  <c r="Q302" i="14" s="1"/>
  <c r="D302" i="14"/>
  <c r="P301" i="14"/>
  <c r="O301" i="14"/>
  <c r="N301" i="14"/>
  <c r="M301" i="14"/>
  <c r="L301" i="14"/>
  <c r="K301" i="14"/>
  <c r="J301" i="14"/>
  <c r="I301" i="14"/>
  <c r="H301" i="14"/>
  <c r="G301" i="14"/>
  <c r="F301" i="14"/>
  <c r="E301" i="14"/>
  <c r="Q301" i="14" s="1"/>
  <c r="D301" i="14"/>
  <c r="P300" i="14"/>
  <c r="O300" i="14"/>
  <c r="N300" i="14"/>
  <c r="M300" i="14"/>
  <c r="L300" i="14"/>
  <c r="K300" i="14"/>
  <c r="J300" i="14"/>
  <c r="I300" i="14"/>
  <c r="H300" i="14"/>
  <c r="G300" i="14"/>
  <c r="F300" i="14"/>
  <c r="E300" i="14"/>
  <c r="Q300" i="14" s="1"/>
  <c r="D300" i="14"/>
  <c r="P299" i="14"/>
  <c r="O299" i="14"/>
  <c r="N299" i="14"/>
  <c r="M299" i="14"/>
  <c r="L299" i="14"/>
  <c r="K299" i="14"/>
  <c r="J299" i="14"/>
  <c r="I299" i="14"/>
  <c r="H299" i="14"/>
  <c r="G299" i="14"/>
  <c r="F299" i="14"/>
  <c r="E299" i="14"/>
  <c r="Q299" i="14" s="1"/>
  <c r="D299" i="14"/>
  <c r="P298" i="14"/>
  <c r="O298" i="14"/>
  <c r="N298" i="14"/>
  <c r="M298" i="14"/>
  <c r="L298" i="14"/>
  <c r="K298" i="14"/>
  <c r="J298" i="14"/>
  <c r="I298" i="14"/>
  <c r="H298" i="14"/>
  <c r="G298" i="14"/>
  <c r="F298" i="14"/>
  <c r="E298" i="14"/>
  <c r="Q298" i="14" s="1"/>
  <c r="D298" i="14"/>
  <c r="P297" i="14"/>
  <c r="O297" i="14"/>
  <c r="N297" i="14"/>
  <c r="M297" i="14"/>
  <c r="L297" i="14"/>
  <c r="K297" i="14"/>
  <c r="J297" i="14"/>
  <c r="I297" i="14"/>
  <c r="H297" i="14"/>
  <c r="G297" i="14"/>
  <c r="F297" i="14"/>
  <c r="E297" i="14"/>
  <c r="Q297" i="14" s="1"/>
  <c r="D297" i="14"/>
  <c r="P296" i="14"/>
  <c r="O296" i="14"/>
  <c r="N296" i="14"/>
  <c r="M296" i="14"/>
  <c r="L296" i="14"/>
  <c r="K296" i="14"/>
  <c r="J296" i="14"/>
  <c r="I296" i="14"/>
  <c r="H296" i="14"/>
  <c r="G296" i="14"/>
  <c r="F296" i="14"/>
  <c r="E296" i="14"/>
  <c r="Q296" i="14" s="1"/>
  <c r="D296" i="14"/>
  <c r="P295" i="14"/>
  <c r="O295" i="14"/>
  <c r="N295" i="14"/>
  <c r="M295" i="14"/>
  <c r="L295" i="14"/>
  <c r="K295" i="14"/>
  <c r="J295" i="14"/>
  <c r="I295" i="14"/>
  <c r="H295" i="14"/>
  <c r="G295" i="14"/>
  <c r="G305" i="14" s="1"/>
  <c r="F295" i="14"/>
  <c r="E295" i="14"/>
  <c r="D295" i="14"/>
  <c r="P294" i="14"/>
  <c r="O294" i="14"/>
  <c r="N294" i="14"/>
  <c r="M294" i="14"/>
  <c r="L294" i="14"/>
  <c r="K294" i="14"/>
  <c r="J294" i="14"/>
  <c r="I294" i="14"/>
  <c r="H294" i="14"/>
  <c r="G294" i="14"/>
  <c r="F294" i="14"/>
  <c r="E294" i="14"/>
  <c r="Q294" i="14" s="1"/>
  <c r="D294" i="14"/>
  <c r="P293" i="14"/>
  <c r="P305" i="14" s="1"/>
  <c r="O293" i="14"/>
  <c r="O305" i="14" s="1"/>
  <c r="N293" i="14"/>
  <c r="N305" i="14" s="1"/>
  <c r="M293" i="14"/>
  <c r="L293" i="14"/>
  <c r="L305" i="14" s="1"/>
  <c r="K293" i="14"/>
  <c r="K305" i="14" s="1"/>
  <c r="J293" i="14"/>
  <c r="J305" i="14" s="1"/>
  <c r="I293" i="14"/>
  <c r="H293" i="14"/>
  <c r="H305" i="14" s="1"/>
  <c r="G293" i="14"/>
  <c r="F293" i="14"/>
  <c r="F305" i="14" s="1"/>
  <c r="E293" i="14"/>
  <c r="D293" i="14"/>
  <c r="D305" i="14" s="1"/>
  <c r="P290" i="14"/>
  <c r="O290" i="14"/>
  <c r="N290" i="14"/>
  <c r="M290" i="14"/>
  <c r="L290" i="14"/>
  <c r="K290" i="14"/>
  <c r="J290" i="14"/>
  <c r="I290" i="14"/>
  <c r="H290" i="14"/>
  <c r="G290" i="14"/>
  <c r="F290" i="14"/>
  <c r="E290" i="14"/>
  <c r="D290" i="14"/>
  <c r="P289" i="14"/>
  <c r="O289" i="14"/>
  <c r="N289" i="14"/>
  <c r="M289" i="14"/>
  <c r="M291" i="14" s="1"/>
  <c r="L289" i="14"/>
  <c r="K289" i="14"/>
  <c r="J289" i="14"/>
  <c r="I289" i="14"/>
  <c r="H289" i="14"/>
  <c r="G289" i="14"/>
  <c r="F289" i="14"/>
  <c r="E289" i="14"/>
  <c r="Q289" i="14" s="1"/>
  <c r="D289" i="14"/>
  <c r="P288" i="14"/>
  <c r="O288" i="14"/>
  <c r="N288" i="14"/>
  <c r="M288" i="14"/>
  <c r="L288" i="14"/>
  <c r="K288" i="14"/>
  <c r="J288" i="14"/>
  <c r="I288" i="14"/>
  <c r="H288" i="14"/>
  <c r="G288" i="14"/>
  <c r="F288" i="14"/>
  <c r="E288" i="14"/>
  <c r="D288" i="14"/>
  <c r="P287" i="14"/>
  <c r="O287" i="14"/>
  <c r="N287" i="14"/>
  <c r="M287" i="14"/>
  <c r="L287" i="14"/>
  <c r="K287" i="14"/>
  <c r="J287" i="14"/>
  <c r="I287" i="14"/>
  <c r="H287" i="14"/>
  <c r="G287" i="14"/>
  <c r="F287" i="14"/>
  <c r="E287" i="14"/>
  <c r="Q287" i="14" s="1"/>
  <c r="D287" i="14"/>
  <c r="P286" i="14"/>
  <c r="O286" i="14"/>
  <c r="N286" i="14"/>
  <c r="M286" i="14"/>
  <c r="L286" i="14"/>
  <c r="K286" i="14"/>
  <c r="J286" i="14"/>
  <c r="I286" i="14"/>
  <c r="H286" i="14"/>
  <c r="G286" i="14"/>
  <c r="F286" i="14"/>
  <c r="E286" i="14"/>
  <c r="Q286" i="14" s="1"/>
  <c r="D286" i="14"/>
  <c r="P285" i="14"/>
  <c r="O285" i="14"/>
  <c r="N285" i="14"/>
  <c r="M285" i="14"/>
  <c r="L285" i="14"/>
  <c r="K285" i="14"/>
  <c r="J285" i="14"/>
  <c r="I285" i="14"/>
  <c r="H285" i="14"/>
  <c r="G285" i="14"/>
  <c r="F285" i="14"/>
  <c r="E285" i="14"/>
  <c r="Q285" i="14" s="1"/>
  <c r="D285" i="14"/>
  <c r="P284" i="14"/>
  <c r="O284" i="14"/>
  <c r="N284" i="14"/>
  <c r="M284" i="14"/>
  <c r="L284" i="14"/>
  <c r="K284" i="14"/>
  <c r="J284" i="14"/>
  <c r="I284" i="14"/>
  <c r="H284" i="14"/>
  <c r="G284" i="14"/>
  <c r="F284" i="14"/>
  <c r="E284" i="14"/>
  <c r="Q284" i="14" s="1"/>
  <c r="D284" i="14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Q283" i="14" s="1"/>
  <c r="D283" i="14"/>
  <c r="P282" i="14"/>
  <c r="O282" i="14"/>
  <c r="N282" i="14"/>
  <c r="M282" i="14"/>
  <c r="L282" i="14"/>
  <c r="K282" i="14"/>
  <c r="J282" i="14"/>
  <c r="I282" i="14"/>
  <c r="H282" i="14"/>
  <c r="G282" i="14"/>
  <c r="F282" i="14"/>
  <c r="E282" i="14"/>
  <c r="Q282" i="14" s="1"/>
  <c r="D282" i="14"/>
  <c r="P281" i="14"/>
  <c r="O281" i="14"/>
  <c r="N281" i="14"/>
  <c r="M281" i="14"/>
  <c r="L281" i="14"/>
  <c r="K281" i="14"/>
  <c r="J281" i="14"/>
  <c r="I281" i="14"/>
  <c r="H281" i="14"/>
  <c r="G281" i="14"/>
  <c r="F281" i="14"/>
  <c r="E281" i="14"/>
  <c r="Q281" i="14" s="1"/>
  <c r="D281" i="14"/>
  <c r="P280" i="14"/>
  <c r="O280" i="14"/>
  <c r="N280" i="14"/>
  <c r="M280" i="14"/>
  <c r="L280" i="14"/>
  <c r="K280" i="14"/>
  <c r="J280" i="14"/>
  <c r="I280" i="14"/>
  <c r="H280" i="14"/>
  <c r="G280" i="14"/>
  <c r="F280" i="14"/>
  <c r="E280" i="14"/>
  <c r="Q280" i="14" s="1"/>
  <c r="D280" i="14"/>
  <c r="P279" i="14"/>
  <c r="O279" i="14"/>
  <c r="N279" i="14"/>
  <c r="M279" i="14"/>
  <c r="L279" i="14"/>
  <c r="K279" i="14"/>
  <c r="J279" i="14"/>
  <c r="I279" i="14"/>
  <c r="H279" i="14"/>
  <c r="G279" i="14"/>
  <c r="F279" i="14"/>
  <c r="E279" i="14"/>
  <c r="Q279" i="14" s="1"/>
  <c r="D279" i="14"/>
  <c r="P278" i="14"/>
  <c r="O278" i="14"/>
  <c r="N278" i="14"/>
  <c r="M278" i="14"/>
  <c r="L278" i="14"/>
  <c r="K278" i="14"/>
  <c r="J278" i="14"/>
  <c r="I278" i="14"/>
  <c r="H278" i="14"/>
  <c r="G278" i="14"/>
  <c r="F278" i="14"/>
  <c r="E278" i="14"/>
  <c r="Q278" i="14" s="1"/>
  <c r="D278" i="14"/>
  <c r="P277" i="14"/>
  <c r="O277" i="14"/>
  <c r="N277" i="14"/>
  <c r="M277" i="14"/>
  <c r="L277" i="14"/>
  <c r="K277" i="14"/>
  <c r="J277" i="14"/>
  <c r="I277" i="14"/>
  <c r="H277" i="14"/>
  <c r="G277" i="14"/>
  <c r="F277" i="14"/>
  <c r="E277" i="14"/>
  <c r="Q277" i="14" s="1"/>
  <c r="D277" i="14"/>
  <c r="P276" i="14"/>
  <c r="P291" i="14" s="1"/>
  <c r="O276" i="14"/>
  <c r="N276" i="14"/>
  <c r="N291" i="14" s="1"/>
  <c r="M276" i="14"/>
  <c r="L276" i="14"/>
  <c r="L291" i="14" s="1"/>
  <c r="K276" i="14"/>
  <c r="J276" i="14"/>
  <c r="J291" i="14" s="1"/>
  <c r="I276" i="14"/>
  <c r="H276" i="14"/>
  <c r="H291" i="14" s="1"/>
  <c r="G276" i="14"/>
  <c r="F276" i="14"/>
  <c r="F291" i="14" s="1"/>
  <c r="E276" i="14"/>
  <c r="D276" i="14"/>
  <c r="D291" i="14" s="1"/>
  <c r="P275" i="14"/>
  <c r="O275" i="14"/>
  <c r="N275" i="14"/>
  <c r="M275" i="14"/>
  <c r="L275" i="14"/>
  <c r="K275" i="14"/>
  <c r="J275" i="14"/>
  <c r="I275" i="14"/>
  <c r="H275" i="14"/>
  <c r="G275" i="14"/>
  <c r="F275" i="14"/>
  <c r="E275" i="14"/>
  <c r="D275" i="14"/>
  <c r="Q274" i="14"/>
  <c r="N274" i="14"/>
  <c r="F274" i="14"/>
  <c r="P273" i="14"/>
  <c r="O273" i="14"/>
  <c r="N273" i="14"/>
  <c r="M273" i="14"/>
  <c r="L273" i="14"/>
  <c r="K273" i="14"/>
  <c r="J273" i="14"/>
  <c r="I273" i="14"/>
  <c r="H273" i="14"/>
  <c r="G273" i="14"/>
  <c r="F273" i="14"/>
  <c r="E273" i="14"/>
  <c r="D273" i="14"/>
  <c r="P272" i="14"/>
  <c r="O272" i="14"/>
  <c r="N272" i="14"/>
  <c r="M272" i="14"/>
  <c r="L272" i="14"/>
  <c r="K272" i="14"/>
  <c r="J272" i="14"/>
  <c r="I272" i="14"/>
  <c r="H272" i="14"/>
  <c r="G272" i="14"/>
  <c r="F272" i="14"/>
  <c r="E272" i="14"/>
  <c r="D272" i="14"/>
  <c r="P271" i="14"/>
  <c r="O271" i="14"/>
  <c r="N271" i="14"/>
  <c r="M271" i="14"/>
  <c r="L271" i="14"/>
  <c r="K271" i="14"/>
  <c r="J271" i="14"/>
  <c r="I271" i="14"/>
  <c r="H271" i="14"/>
  <c r="G271" i="14"/>
  <c r="F271" i="14"/>
  <c r="E271" i="14"/>
  <c r="D271" i="14"/>
  <c r="P270" i="14"/>
  <c r="O270" i="14"/>
  <c r="N270" i="14"/>
  <c r="M270" i="14"/>
  <c r="L270" i="14"/>
  <c r="K270" i="14"/>
  <c r="J270" i="14"/>
  <c r="I270" i="14"/>
  <c r="H270" i="14"/>
  <c r="G270" i="14"/>
  <c r="F270" i="14"/>
  <c r="E270" i="14"/>
  <c r="D270" i="14"/>
  <c r="P269" i="14"/>
  <c r="O269" i="14"/>
  <c r="N269" i="14"/>
  <c r="M269" i="14"/>
  <c r="L269" i="14"/>
  <c r="K269" i="14"/>
  <c r="J269" i="14"/>
  <c r="I269" i="14"/>
  <c r="H269" i="14"/>
  <c r="G269" i="14"/>
  <c r="F269" i="14"/>
  <c r="E269" i="14"/>
  <c r="D269" i="14"/>
  <c r="P268" i="14"/>
  <c r="O268" i="14"/>
  <c r="N268" i="14"/>
  <c r="M268" i="14"/>
  <c r="L268" i="14"/>
  <c r="K268" i="14"/>
  <c r="J268" i="14"/>
  <c r="I268" i="14"/>
  <c r="H268" i="14"/>
  <c r="G268" i="14"/>
  <c r="F268" i="14"/>
  <c r="E268" i="14"/>
  <c r="D268" i="14"/>
  <c r="P267" i="14"/>
  <c r="O267" i="14"/>
  <c r="N267" i="14"/>
  <c r="M267" i="14"/>
  <c r="L267" i="14"/>
  <c r="K267" i="14"/>
  <c r="J267" i="14"/>
  <c r="I267" i="14"/>
  <c r="H267" i="14"/>
  <c r="G267" i="14"/>
  <c r="F267" i="14"/>
  <c r="E267" i="14"/>
  <c r="D267" i="14"/>
  <c r="P266" i="14"/>
  <c r="O266" i="14"/>
  <c r="N266" i="14"/>
  <c r="M266" i="14"/>
  <c r="L266" i="14"/>
  <c r="K266" i="14"/>
  <c r="J266" i="14"/>
  <c r="I266" i="14"/>
  <c r="H266" i="14"/>
  <c r="G266" i="14"/>
  <c r="F266" i="14"/>
  <c r="E266" i="14"/>
  <c r="D266" i="14"/>
  <c r="P265" i="14"/>
  <c r="O265" i="14"/>
  <c r="N265" i="14"/>
  <c r="M265" i="14"/>
  <c r="L265" i="14"/>
  <c r="K265" i="14"/>
  <c r="J265" i="14"/>
  <c r="I265" i="14"/>
  <c r="H265" i="14"/>
  <c r="G265" i="14"/>
  <c r="F265" i="14"/>
  <c r="E265" i="14"/>
  <c r="D265" i="14"/>
  <c r="P264" i="14"/>
  <c r="P274" i="14" s="1"/>
  <c r="O264" i="14"/>
  <c r="N264" i="14"/>
  <c r="M264" i="14"/>
  <c r="L264" i="14"/>
  <c r="L274" i="14" s="1"/>
  <c r="K264" i="14"/>
  <c r="J264" i="14"/>
  <c r="J274" i="14" s="1"/>
  <c r="I264" i="14"/>
  <c r="H264" i="14"/>
  <c r="H274" i="14" s="1"/>
  <c r="G264" i="14"/>
  <c r="F264" i="14"/>
  <c r="E264" i="14"/>
  <c r="D264" i="14"/>
  <c r="D274" i="14" s="1"/>
  <c r="P263" i="14"/>
  <c r="O263" i="14"/>
  <c r="N263" i="14"/>
  <c r="M263" i="14"/>
  <c r="M274" i="14" s="1"/>
  <c r="L263" i="14"/>
  <c r="K263" i="14"/>
  <c r="J263" i="14"/>
  <c r="I263" i="14"/>
  <c r="I274" i="14" s="1"/>
  <c r="H263" i="14"/>
  <c r="G263" i="14"/>
  <c r="F263" i="14"/>
  <c r="E263" i="14"/>
  <c r="E274" i="14" s="1"/>
  <c r="D263" i="14"/>
  <c r="P260" i="14"/>
  <c r="O260" i="14"/>
  <c r="N260" i="14"/>
  <c r="M260" i="14"/>
  <c r="L260" i="14"/>
  <c r="K260" i="14"/>
  <c r="J260" i="14"/>
  <c r="I260" i="14"/>
  <c r="H260" i="14"/>
  <c r="G260" i="14"/>
  <c r="F260" i="14"/>
  <c r="E260" i="14"/>
  <c r="Q260" i="14" s="1"/>
  <c r="D260" i="14"/>
  <c r="P259" i="14"/>
  <c r="O259" i="14"/>
  <c r="N259" i="14"/>
  <c r="M259" i="14"/>
  <c r="L259" i="14"/>
  <c r="K259" i="14"/>
  <c r="J259" i="14"/>
  <c r="I259" i="14"/>
  <c r="H259" i="14"/>
  <c r="G259" i="14"/>
  <c r="F259" i="14"/>
  <c r="E259" i="14"/>
  <c r="Q259" i="14" s="1"/>
  <c r="D259" i="14"/>
  <c r="P258" i="14"/>
  <c r="O258" i="14"/>
  <c r="N258" i="14"/>
  <c r="M258" i="14"/>
  <c r="L258" i="14"/>
  <c r="K258" i="14"/>
  <c r="J258" i="14"/>
  <c r="I258" i="14"/>
  <c r="H258" i="14"/>
  <c r="G258" i="14"/>
  <c r="F258" i="14"/>
  <c r="E258" i="14"/>
  <c r="Q258" i="14" s="1"/>
  <c r="D258" i="14"/>
  <c r="P257" i="14"/>
  <c r="O257" i="14"/>
  <c r="N257" i="14"/>
  <c r="M257" i="14"/>
  <c r="L257" i="14"/>
  <c r="K257" i="14"/>
  <c r="J257" i="14"/>
  <c r="I257" i="14"/>
  <c r="H257" i="14"/>
  <c r="G257" i="14"/>
  <c r="F257" i="14"/>
  <c r="E257" i="14"/>
  <c r="Q257" i="14" s="1"/>
  <c r="D257" i="14"/>
  <c r="P256" i="14"/>
  <c r="O256" i="14"/>
  <c r="N256" i="14"/>
  <c r="M256" i="14"/>
  <c r="L256" i="14"/>
  <c r="K256" i="14"/>
  <c r="J256" i="14"/>
  <c r="I256" i="14"/>
  <c r="H256" i="14"/>
  <c r="G256" i="14"/>
  <c r="F256" i="14"/>
  <c r="E256" i="14"/>
  <c r="Q256" i="14" s="1"/>
  <c r="D256" i="14"/>
  <c r="P255" i="14"/>
  <c r="O255" i="14"/>
  <c r="N255" i="14"/>
  <c r="M255" i="14"/>
  <c r="L255" i="14"/>
  <c r="K255" i="14"/>
  <c r="J255" i="14"/>
  <c r="I255" i="14"/>
  <c r="H255" i="14"/>
  <c r="G255" i="14"/>
  <c r="F255" i="14"/>
  <c r="E255" i="14"/>
  <c r="D255" i="14"/>
  <c r="P254" i="14"/>
  <c r="O254" i="14"/>
  <c r="N254" i="14"/>
  <c r="M254" i="14"/>
  <c r="L254" i="14"/>
  <c r="K254" i="14"/>
  <c r="J254" i="14"/>
  <c r="I254" i="14"/>
  <c r="H254" i="14"/>
  <c r="G254" i="14"/>
  <c r="F254" i="14"/>
  <c r="E254" i="14"/>
  <c r="Q254" i="14" s="1"/>
  <c r="D254" i="14"/>
  <c r="P253" i="14"/>
  <c r="O253" i="14"/>
  <c r="N253" i="14"/>
  <c r="M253" i="14"/>
  <c r="L253" i="14"/>
  <c r="K253" i="14"/>
  <c r="J253" i="14"/>
  <c r="I253" i="14"/>
  <c r="H253" i="14"/>
  <c r="G253" i="14"/>
  <c r="F253" i="14"/>
  <c r="E253" i="14"/>
  <c r="D253" i="14"/>
  <c r="P252" i="14"/>
  <c r="O252" i="14"/>
  <c r="N252" i="14"/>
  <c r="M252" i="14"/>
  <c r="L252" i="14"/>
  <c r="K252" i="14"/>
  <c r="J252" i="14"/>
  <c r="I252" i="14"/>
  <c r="H252" i="14"/>
  <c r="G252" i="14"/>
  <c r="F252" i="14"/>
  <c r="E252" i="14"/>
  <c r="Q252" i="14" s="1"/>
  <c r="D252" i="14"/>
  <c r="P251" i="14"/>
  <c r="O251" i="14"/>
  <c r="N251" i="14"/>
  <c r="M251" i="14"/>
  <c r="L251" i="14"/>
  <c r="K251" i="14"/>
  <c r="J251" i="14"/>
  <c r="I251" i="14"/>
  <c r="H251" i="14"/>
  <c r="G251" i="14"/>
  <c r="F251" i="14"/>
  <c r="E251" i="14"/>
  <c r="Q251" i="14" s="1"/>
  <c r="D251" i="14"/>
  <c r="P250" i="14"/>
  <c r="O250" i="14"/>
  <c r="N250" i="14"/>
  <c r="M250" i="14"/>
  <c r="L250" i="14"/>
  <c r="K250" i="14"/>
  <c r="J250" i="14"/>
  <c r="I250" i="14"/>
  <c r="H250" i="14"/>
  <c r="G250" i="14"/>
  <c r="F250" i="14"/>
  <c r="E250" i="14"/>
  <c r="Q250" i="14" s="1"/>
  <c r="D250" i="14"/>
  <c r="P249" i="14"/>
  <c r="O249" i="14"/>
  <c r="N249" i="14"/>
  <c r="M249" i="14"/>
  <c r="L249" i="14"/>
  <c r="K249" i="14"/>
  <c r="J249" i="14"/>
  <c r="I249" i="14"/>
  <c r="H249" i="14"/>
  <c r="G249" i="14"/>
  <c r="F249" i="14"/>
  <c r="E249" i="14"/>
  <c r="Q249" i="14" s="1"/>
  <c r="D249" i="14"/>
  <c r="P248" i="14"/>
  <c r="O248" i="14"/>
  <c r="N248" i="14"/>
  <c r="M248" i="14"/>
  <c r="L248" i="14"/>
  <c r="K248" i="14"/>
  <c r="J248" i="14"/>
  <c r="I248" i="14"/>
  <c r="H248" i="14"/>
  <c r="G248" i="14"/>
  <c r="F248" i="14"/>
  <c r="E248" i="14"/>
  <c r="D248" i="14"/>
  <c r="P247" i="14"/>
  <c r="P261" i="14" s="1"/>
  <c r="O247" i="14"/>
  <c r="O261" i="14" s="1"/>
  <c r="N247" i="14"/>
  <c r="N261" i="14" s="1"/>
  <c r="M247" i="14"/>
  <c r="L247" i="14"/>
  <c r="L261" i="14" s="1"/>
  <c r="K247" i="14"/>
  <c r="K261" i="14" s="1"/>
  <c r="J247" i="14"/>
  <c r="J261" i="14" s="1"/>
  <c r="I247" i="14"/>
  <c r="H247" i="14"/>
  <c r="H261" i="14" s="1"/>
  <c r="G247" i="14"/>
  <c r="G261" i="14" s="1"/>
  <c r="F247" i="14"/>
  <c r="F261" i="14" s="1"/>
  <c r="E247" i="14"/>
  <c r="D247" i="14"/>
  <c r="D261" i="14" s="1"/>
  <c r="P246" i="14"/>
  <c r="O246" i="14"/>
  <c r="N246" i="14"/>
  <c r="M246" i="14"/>
  <c r="L246" i="14"/>
  <c r="K246" i="14"/>
  <c r="J246" i="14"/>
  <c r="I246" i="14"/>
  <c r="H246" i="14"/>
  <c r="G246" i="14"/>
  <c r="F246" i="14"/>
  <c r="E246" i="14"/>
  <c r="D246" i="14"/>
  <c r="P244" i="14"/>
  <c r="O244" i="14"/>
  <c r="N244" i="14"/>
  <c r="M244" i="14"/>
  <c r="L244" i="14"/>
  <c r="K244" i="14"/>
  <c r="J244" i="14"/>
  <c r="I244" i="14"/>
  <c r="H244" i="14"/>
  <c r="G244" i="14"/>
  <c r="F244" i="14"/>
  <c r="E244" i="14"/>
  <c r="D244" i="14"/>
  <c r="Q244" i="14" s="1"/>
  <c r="P243" i="14"/>
  <c r="O243" i="14"/>
  <c r="N243" i="14"/>
  <c r="M243" i="14"/>
  <c r="L243" i="14"/>
  <c r="K243" i="14"/>
  <c r="J243" i="14"/>
  <c r="I243" i="14"/>
  <c r="H243" i="14"/>
  <c r="G243" i="14"/>
  <c r="F243" i="14"/>
  <c r="E243" i="14"/>
  <c r="D243" i="14"/>
  <c r="P242" i="14"/>
  <c r="O242" i="14"/>
  <c r="N242" i="14"/>
  <c r="N245" i="14" s="1"/>
  <c r="M242" i="14"/>
  <c r="L242" i="14"/>
  <c r="K242" i="14"/>
  <c r="J242" i="14"/>
  <c r="J245" i="14" s="1"/>
  <c r="I242" i="14"/>
  <c r="H242" i="14"/>
  <c r="G242" i="14"/>
  <c r="F242" i="14"/>
  <c r="F245" i="14" s="1"/>
  <c r="E242" i="14"/>
  <c r="D242" i="14"/>
  <c r="P241" i="14"/>
  <c r="O241" i="14"/>
  <c r="O245" i="14" s="1"/>
  <c r="N241" i="14"/>
  <c r="M241" i="14"/>
  <c r="M245" i="14" s="1"/>
  <c r="L241" i="14"/>
  <c r="K241" i="14"/>
  <c r="K245" i="14" s="1"/>
  <c r="J241" i="14"/>
  <c r="I241" i="14"/>
  <c r="I245" i="14" s="1"/>
  <c r="H241" i="14"/>
  <c r="G241" i="14"/>
  <c r="G245" i="14" s="1"/>
  <c r="F241" i="14"/>
  <c r="E241" i="14"/>
  <c r="E245" i="14" s="1"/>
  <c r="D241" i="14"/>
  <c r="Q241" i="14" s="1"/>
  <c r="P239" i="14"/>
  <c r="H239" i="14"/>
  <c r="P238" i="14"/>
  <c r="O238" i="14"/>
  <c r="N238" i="14"/>
  <c r="M238" i="14"/>
  <c r="L238" i="14"/>
  <c r="K238" i="14"/>
  <c r="J238" i="14"/>
  <c r="I238" i="14"/>
  <c r="H238" i="14"/>
  <c r="G238" i="14"/>
  <c r="F238" i="14"/>
  <c r="E238" i="14"/>
  <c r="D238" i="14"/>
  <c r="Q238" i="14" s="1"/>
  <c r="P237" i="14"/>
  <c r="O237" i="14"/>
  <c r="N237" i="14"/>
  <c r="M237" i="14"/>
  <c r="L237" i="14"/>
  <c r="K237" i="14"/>
  <c r="J237" i="14"/>
  <c r="I237" i="14"/>
  <c r="H237" i="14"/>
  <c r="G237" i="14"/>
  <c r="F237" i="14"/>
  <c r="E237" i="14"/>
  <c r="D237" i="14"/>
  <c r="Q237" i="14" s="1"/>
  <c r="P236" i="14"/>
  <c r="O236" i="14"/>
  <c r="N236" i="14"/>
  <c r="M236" i="14"/>
  <c r="L236" i="14"/>
  <c r="K236" i="14"/>
  <c r="J236" i="14"/>
  <c r="I236" i="14"/>
  <c r="H236" i="14"/>
  <c r="G236" i="14"/>
  <c r="F236" i="14"/>
  <c r="E236" i="14"/>
  <c r="D236" i="14"/>
  <c r="P235" i="14"/>
  <c r="O235" i="14"/>
  <c r="O239" i="14" s="1"/>
  <c r="N235" i="14"/>
  <c r="N239" i="14" s="1"/>
  <c r="M235" i="14"/>
  <c r="M239" i="14" s="1"/>
  <c r="L235" i="14"/>
  <c r="L239" i="14" s="1"/>
  <c r="K235" i="14"/>
  <c r="K239" i="14" s="1"/>
  <c r="J235" i="14"/>
  <c r="J239" i="14" s="1"/>
  <c r="I235" i="14"/>
  <c r="I239" i="14" s="1"/>
  <c r="H235" i="14"/>
  <c r="G235" i="14"/>
  <c r="G239" i="14" s="1"/>
  <c r="F235" i="14"/>
  <c r="F239" i="14" s="1"/>
  <c r="E235" i="14"/>
  <c r="E239" i="14" s="1"/>
  <c r="D235" i="14"/>
  <c r="P216" i="14"/>
  <c r="O216" i="14"/>
  <c r="N216" i="14"/>
  <c r="M216" i="14"/>
  <c r="L216" i="14"/>
  <c r="K216" i="14"/>
  <c r="J216" i="14"/>
  <c r="I216" i="14"/>
  <c r="H216" i="14"/>
  <c r="G216" i="14"/>
  <c r="F216" i="14"/>
  <c r="E216" i="14"/>
  <c r="D216" i="14"/>
  <c r="P215" i="14"/>
  <c r="O215" i="14"/>
  <c r="N215" i="14"/>
  <c r="M215" i="14"/>
  <c r="L215" i="14"/>
  <c r="K215" i="14"/>
  <c r="J215" i="14"/>
  <c r="I215" i="14"/>
  <c r="H215" i="14"/>
  <c r="G215" i="14"/>
  <c r="F215" i="14"/>
  <c r="E215" i="14"/>
  <c r="D215" i="14"/>
  <c r="Q215" i="14" s="1"/>
  <c r="P214" i="14"/>
  <c r="P225" i="14" s="1"/>
  <c r="O214" i="14"/>
  <c r="N214" i="14"/>
  <c r="M214" i="14"/>
  <c r="L214" i="14"/>
  <c r="K214" i="14"/>
  <c r="J214" i="14"/>
  <c r="I214" i="14"/>
  <c r="H214" i="14"/>
  <c r="H225" i="14" s="1"/>
  <c r="G214" i="14"/>
  <c r="F214" i="14"/>
  <c r="E214" i="14"/>
  <c r="D214" i="14"/>
  <c r="Q214" i="14" s="1"/>
  <c r="P213" i="14"/>
  <c r="O213" i="14"/>
  <c r="N213" i="14"/>
  <c r="M213" i="14"/>
  <c r="L213" i="14"/>
  <c r="K213" i="14"/>
  <c r="J213" i="14"/>
  <c r="I213" i="14"/>
  <c r="H213" i="14"/>
  <c r="G213" i="14"/>
  <c r="F213" i="14"/>
  <c r="E213" i="14"/>
  <c r="D213" i="14"/>
  <c r="P212" i="14"/>
  <c r="O212" i="14"/>
  <c r="O225" i="14" s="1"/>
  <c r="N212" i="14"/>
  <c r="N225" i="14" s="1"/>
  <c r="M212" i="14"/>
  <c r="M225" i="14" s="1"/>
  <c r="L212" i="14"/>
  <c r="K212" i="14"/>
  <c r="K225" i="14" s="1"/>
  <c r="J212" i="14"/>
  <c r="J225" i="14" s="1"/>
  <c r="I212" i="14"/>
  <c r="I225" i="14" s="1"/>
  <c r="H212" i="14"/>
  <c r="G212" i="14"/>
  <c r="G225" i="14" s="1"/>
  <c r="F212" i="14"/>
  <c r="F225" i="14" s="1"/>
  <c r="E212" i="14"/>
  <c r="E225" i="14" s="1"/>
  <c r="D212" i="14"/>
  <c r="Q210" i="14"/>
  <c r="P210" i="14"/>
  <c r="O210" i="14"/>
  <c r="N210" i="14"/>
  <c r="M210" i="14"/>
  <c r="L210" i="14"/>
  <c r="K210" i="14"/>
  <c r="J210" i="14"/>
  <c r="I210" i="14"/>
  <c r="H210" i="14"/>
  <c r="G210" i="14"/>
  <c r="F210" i="14"/>
  <c r="E210" i="14"/>
  <c r="D210" i="14"/>
  <c r="Q190" i="14"/>
  <c r="P190" i="14"/>
  <c r="O190" i="14"/>
  <c r="N190" i="14"/>
  <c r="M190" i="14"/>
  <c r="L190" i="14"/>
  <c r="K190" i="14"/>
  <c r="J190" i="14"/>
  <c r="I190" i="14"/>
  <c r="H190" i="14"/>
  <c r="G190" i="14"/>
  <c r="F190" i="14"/>
  <c r="E190" i="14"/>
  <c r="D190" i="14"/>
  <c r="F186" i="14"/>
  <c r="P185" i="14"/>
  <c r="O185" i="14"/>
  <c r="N185" i="14"/>
  <c r="N186" i="14" s="1"/>
  <c r="M185" i="14"/>
  <c r="L185" i="14"/>
  <c r="K185" i="14"/>
  <c r="J185" i="14"/>
  <c r="J186" i="14" s="1"/>
  <c r="I185" i="14"/>
  <c r="H185" i="14"/>
  <c r="G185" i="14"/>
  <c r="F185" i="14"/>
  <c r="E185" i="14"/>
  <c r="D185" i="14"/>
  <c r="P184" i="14"/>
  <c r="P186" i="14" s="1"/>
  <c r="O184" i="14"/>
  <c r="O186" i="14" s="1"/>
  <c r="N184" i="14"/>
  <c r="M184" i="14"/>
  <c r="M186" i="14" s="1"/>
  <c r="L184" i="14"/>
  <c r="L186" i="14" s="1"/>
  <c r="K184" i="14"/>
  <c r="K186" i="14" s="1"/>
  <c r="J184" i="14"/>
  <c r="I184" i="14"/>
  <c r="I186" i="14" s="1"/>
  <c r="H184" i="14"/>
  <c r="H186" i="14" s="1"/>
  <c r="G184" i="14"/>
  <c r="G186" i="14" s="1"/>
  <c r="F184" i="14"/>
  <c r="E184" i="14"/>
  <c r="E186" i="14" s="1"/>
  <c r="D184" i="14"/>
  <c r="Q184" i="14" s="1"/>
  <c r="J182" i="14"/>
  <c r="P181" i="14"/>
  <c r="O181" i="14"/>
  <c r="N181" i="14"/>
  <c r="M181" i="14"/>
  <c r="L181" i="14"/>
  <c r="K181" i="14"/>
  <c r="J181" i="14"/>
  <c r="I181" i="14"/>
  <c r="H181" i="14"/>
  <c r="G181" i="14"/>
  <c r="F181" i="14"/>
  <c r="E181" i="14"/>
  <c r="D181" i="14"/>
  <c r="Q181" i="14" s="1"/>
  <c r="P180" i="14"/>
  <c r="P182" i="14" s="1"/>
  <c r="O180" i="14"/>
  <c r="O182" i="14" s="1"/>
  <c r="N180" i="14"/>
  <c r="N182" i="14" s="1"/>
  <c r="M180" i="14"/>
  <c r="M182" i="14" s="1"/>
  <c r="L180" i="14"/>
  <c r="L182" i="14" s="1"/>
  <c r="K180" i="14"/>
  <c r="K182" i="14" s="1"/>
  <c r="J180" i="14"/>
  <c r="I180" i="14"/>
  <c r="I182" i="14" s="1"/>
  <c r="H180" i="14"/>
  <c r="H182" i="14" s="1"/>
  <c r="G180" i="14"/>
  <c r="G182" i="14" s="1"/>
  <c r="F180" i="14"/>
  <c r="F182" i="14" s="1"/>
  <c r="E180" i="14"/>
  <c r="E182" i="14" s="1"/>
  <c r="D180" i="14"/>
  <c r="P178" i="14"/>
  <c r="N178" i="14"/>
  <c r="L178" i="14"/>
  <c r="J178" i="14"/>
  <c r="H178" i="14"/>
  <c r="F178" i="14"/>
  <c r="D178" i="14"/>
  <c r="Q177" i="14"/>
  <c r="Q176" i="14"/>
  <c r="Q175" i="14"/>
  <c r="Q174" i="14"/>
  <c r="Q173" i="14"/>
  <c r="P172" i="14"/>
  <c r="O172" i="14"/>
  <c r="N172" i="14"/>
  <c r="M172" i="14"/>
  <c r="L172" i="14"/>
  <c r="K172" i="14"/>
  <c r="J172" i="14"/>
  <c r="I172" i="14"/>
  <c r="H172" i="14"/>
  <c r="G172" i="14"/>
  <c r="F172" i="14"/>
  <c r="E172" i="14"/>
  <c r="Q172" i="14" s="1"/>
  <c r="D172" i="14"/>
  <c r="P171" i="14"/>
  <c r="O171" i="14"/>
  <c r="N171" i="14"/>
  <c r="M171" i="14"/>
  <c r="L171" i="14"/>
  <c r="K171" i="14"/>
  <c r="J171" i="14"/>
  <c r="I171" i="14"/>
  <c r="H171" i="14"/>
  <c r="G171" i="14"/>
  <c r="F171" i="14"/>
  <c r="E171" i="14"/>
  <c r="Q171" i="14" s="1"/>
  <c r="D171" i="14"/>
  <c r="P170" i="14"/>
  <c r="O170" i="14"/>
  <c r="N170" i="14"/>
  <c r="M170" i="14"/>
  <c r="L170" i="14"/>
  <c r="K170" i="14"/>
  <c r="J170" i="14"/>
  <c r="I170" i="14"/>
  <c r="H170" i="14"/>
  <c r="G170" i="14"/>
  <c r="F170" i="14"/>
  <c r="E170" i="14"/>
  <c r="Q170" i="14" s="1"/>
  <c r="D170" i="14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Q169" i="14" s="1"/>
  <c r="D169" i="14"/>
  <c r="P168" i="14"/>
  <c r="O168" i="14"/>
  <c r="N168" i="14"/>
  <c r="M168" i="14"/>
  <c r="L168" i="14"/>
  <c r="K168" i="14"/>
  <c r="J168" i="14"/>
  <c r="I168" i="14"/>
  <c r="H168" i="14"/>
  <c r="G168" i="14"/>
  <c r="F168" i="14"/>
  <c r="E168" i="14"/>
  <c r="Q168" i="14" s="1"/>
  <c r="D168" i="14"/>
  <c r="P167" i="14"/>
  <c r="O167" i="14"/>
  <c r="N167" i="14"/>
  <c r="M167" i="14"/>
  <c r="L167" i="14"/>
  <c r="K167" i="14"/>
  <c r="J167" i="14"/>
  <c r="I167" i="14"/>
  <c r="H167" i="14"/>
  <c r="G167" i="14"/>
  <c r="F167" i="14"/>
  <c r="E167" i="14"/>
  <c r="Q167" i="14" s="1"/>
  <c r="D167" i="14"/>
  <c r="P166" i="14"/>
  <c r="O166" i="14"/>
  <c r="N166" i="14"/>
  <c r="M166" i="14"/>
  <c r="L166" i="14"/>
  <c r="K166" i="14"/>
  <c r="J166" i="14"/>
  <c r="I166" i="14"/>
  <c r="H166" i="14"/>
  <c r="G166" i="14"/>
  <c r="F166" i="14"/>
  <c r="E166" i="14"/>
  <c r="Q166" i="14" s="1"/>
  <c r="D166" i="14"/>
  <c r="P165" i="14"/>
  <c r="O165" i="14"/>
  <c r="N165" i="14"/>
  <c r="M165" i="14"/>
  <c r="L165" i="14"/>
  <c r="K165" i="14"/>
  <c r="J165" i="14"/>
  <c r="I165" i="14"/>
  <c r="H165" i="14"/>
  <c r="G165" i="14"/>
  <c r="F165" i="14"/>
  <c r="E165" i="14"/>
  <c r="Q165" i="14" s="1"/>
  <c r="D165" i="14"/>
  <c r="P164" i="14"/>
  <c r="O164" i="14"/>
  <c r="N164" i="14"/>
  <c r="M164" i="14"/>
  <c r="L164" i="14"/>
  <c r="K164" i="14"/>
  <c r="J164" i="14"/>
  <c r="I164" i="14"/>
  <c r="H164" i="14"/>
  <c r="G164" i="14"/>
  <c r="F164" i="14"/>
  <c r="E164" i="14"/>
  <c r="Q164" i="14" s="1"/>
  <c r="D164" i="14"/>
  <c r="P163" i="14"/>
  <c r="O163" i="14"/>
  <c r="N163" i="14"/>
  <c r="M163" i="14"/>
  <c r="L163" i="14"/>
  <c r="K163" i="14"/>
  <c r="J163" i="14"/>
  <c r="I163" i="14"/>
  <c r="H163" i="14"/>
  <c r="G163" i="14"/>
  <c r="F163" i="14"/>
  <c r="E163" i="14"/>
  <c r="Q163" i="14" s="1"/>
  <c r="D163" i="14"/>
  <c r="P162" i="14"/>
  <c r="O162" i="14"/>
  <c r="N162" i="14"/>
  <c r="M162" i="14"/>
  <c r="L162" i="14"/>
  <c r="K162" i="14"/>
  <c r="J162" i="14"/>
  <c r="I162" i="14"/>
  <c r="H162" i="14"/>
  <c r="G162" i="14"/>
  <c r="F162" i="14"/>
  <c r="E162" i="14"/>
  <c r="Q162" i="14" s="1"/>
  <c r="D162" i="14"/>
  <c r="P161" i="14"/>
  <c r="O161" i="14"/>
  <c r="N161" i="14"/>
  <c r="M161" i="14"/>
  <c r="L161" i="14"/>
  <c r="K161" i="14"/>
  <c r="J161" i="14"/>
  <c r="I161" i="14"/>
  <c r="H161" i="14"/>
  <c r="G161" i="14"/>
  <c r="F161" i="14"/>
  <c r="E161" i="14"/>
  <c r="Q161" i="14" s="1"/>
  <c r="D161" i="14"/>
  <c r="P160" i="14"/>
  <c r="O160" i="14"/>
  <c r="N160" i="14"/>
  <c r="M160" i="14"/>
  <c r="L160" i="14"/>
  <c r="K160" i="14"/>
  <c r="J160" i="14"/>
  <c r="I160" i="14"/>
  <c r="H160" i="14"/>
  <c r="G160" i="14"/>
  <c r="F160" i="14"/>
  <c r="E160" i="14"/>
  <c r="Q160" i="14" s="1"/>
  <c r="D160" i="14"/>
  <c r="P159" i="14"/>
  <c r="O159" i="14"/>
  <c r="N159" i="14"/>
  <c r="M159" i="14"/>
  <c r="L159" i="14"/>
  <c r="K159" i="14"/>
  <c r="J159" i="14"/>
  <c r="I159" i="14"/>
  <c r="H159" i="14"/>
  <c r="G159" i="14"/>
  <c r="F159" i="14"/>
  <c r="E159" i="14"/>
  <c r="Q159" i="14" s="1"/>
  <c r="D159" i="14"/>
  <c r="P158" i="14"/>
  <c r="O158" i="14"/>
  <c r="N158" i="14"/>
  <c r="M158" i="14"/>
  <c r="L158" i="14"/>
  <c r="K158" i="14"/>
  <c r="J158" i="14"/>
  <c r="I158" i="14"/>
  <c r="H158" i="14"/>
  <c r="G158" i="14"/>
  <c r="F158" i="14"/>
  <c r="E158" i="14"/>
  <c r="Q158" i="14" s="1"/>
  <c r="D158" i="14"/>
  <c r="P157" i="14"/>
  <c r="O157" i="14"/>
  <c r="N157" i="14"/>
  <c r="M157" i="14"/>
  <c r="L157" i="14"/>
  <c r="K157" i="14"/>
  <c r="J157" i="14"/>
  <c r="I157" i="14"/>
  <c r="H157" i="14"/>
  <c r="G157" i="14"/>
  <c r="F157" i="14"/>
  <c r="E157" i="14"/>
  <c r="Q157" i="14" s="1"/>
  <c r="D157" i="14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Q156" i="14" s="1"/>
  <c r="D156" i="14"/>
  <c r="P155" i="14"/>
  <c r="O155" i="14"/>
  <c r="N155" i="14"/>
  <c r="M155" i="14"/>
  <c r="L155" i="14"/>
  <c r="K155" i="14"/>
  <c r="J155" i="14"/>
  <c r="I155" i="14"/>
  <c r="H155" i="14"/>
  <c r="G155" i="14"/>
  <c r="F155" i="14"/>
  <c r="E155" i="14"/>
  <c r="Q155" i="14" s="1"/>
  <c r="D155" i="14"/>
  <c r="P154" i="14"/>
  <c r="O154" i="14"/>
  <c r="N154" i="14"/>
  <c r="M154" i="14"/>
  <c r="L154" i="14"/>
  <c r="K154" i="14"/>
  <c r="J154" i="14"/>
  <c r="I154" i="14"/>
  <c r="H154" i="14"/>
  <c r="G154" i="14"/>
  <c r="F154" i="14"/>
  <c r="E154" i="14"/>
  <c r="Q154" i="14" s="1"/>
  <c r="D154" i="14"/>
  <c r="P153" i="14"/>
  <c r="O153" i="14"/>
  <c r="N153" i="14"/>
  <c r="M153" i="14"/>
  <c r="L153" i="14"/>
  <c r="K153" i="14"/>
  <c r="J153" i="14"/>
  <c r="I153" i="14"/>
  <c r="H153" i="14"/>
  <c r="G153" i="14"/>
  <c r="F153" i="14"/>
  <c r="E153" i="14"/>
  <c r="Q153" i="14" s="1"/>
  <c r="D153" i="14"/>
  <c r="P152" i="14"/>
  <c r="O152" i="14"/>
  <c r="O178" i="14" s="1"/>
  <c r="N152" i="14"/>
  <c r="M152" i="14"/>
  <c r="L152" i="14"/>
  <c r="K152" i="14"/>
  <c r="K178" i="14" s="1"/>
  <c r="J152" i="14"/>
  <c r="I152" i="14"/>
  <c r="H152" i="14"/>
  <c r="G152" i="14"/>
  <c r="G178" i="14" s="1"/>
  <c r="F152" i="14"/>
  <c r="E152" i="14"/>
  <c r="D152" i="14"/>
  <c r="Q151" i="14"/>
  <c r="I149" i="14"/>
  <c r="P148" i="14"/>
  <c r="O148" i="14"/>
  <c r="N148" i="14"/>
  <c r="M148" i="14"/>
  <c r="L148" i="14"/>
  <c r="K148" i="14"/>
  <c r="J148" i="14"/>
  <c r="I148" i="14"/>
  <c r="H148" i="14"/>
  <c r="G148" i="14"/>
  <c r="F148" i="14"/>
  <c r="E148" i="14"/>
  <c r="Q148" i="14" s="1"/>
  <c r="D148" i="14"/>
  <c r="P147" i="14"/>
  <c r="O147" i="14"/>
  <c r="N147" i="14"/>
  <c r="M147" i="14"/>
  <c r="L147" i="14"/>
  <c r="K147" i="14"/>
  <c r="J147" i="14"/>
  <c r="I147" i="14"/>
  <c r="H147" i="14"/>
  <c r="G147" i="14"/>
  <c r="F147" i="14"/>
  <c r="E147" i="14"/>
  <c r="Q147" i="14" s="1"/>
  <c r="D147" i="14"/>
  <c r="P146" i="14"/>
  <c r="O146" i="14"/>
  <c r="N146" i="14"/>
  <c r="M146" i="14"/>
  <c r="L146" i="14"/>
  <c r="K146" i="14"/>
  <c r="J146" i="14"/>
  <c r="I146" i="14"/>
  <c r="H146" i="14"/>
  <c r="G146" i="14"/>
  <c r="F146" i="14"/>
  <c r="E146" i="14"/>
  <c r="Q146" i="14" s="1"/>
  <c r="D146" i="14"/>
  <c r="P145" i="14"/>
  <c r="O145" i="14"/>
  <c r="N145" i="14"/>
  <c r="M145" i="14"/>
  <c r="L145" i="14"/>
  <c r="K145" i="14"/>
  <c r="J145" i="14"/>
  <c r="I145" i="14"/>
  <c r="H145" i="14"/>
  <c r="G145" i="14"/>
  <c r="F145" i="14"/>
  <c r="E145" i="14"/>
  <c r="Q145" i="14" s="1"/>
  <c r="D145" i="14"/>
  <c r="P144" i="14"/>
  <c r="O144" i="14"/>
  <c r="N144" i="14"/>
  <c r="M144" i="14"/>
  <c r="L144" i="14"/>
  <c r="K144" i="14"/>
  <c r="J144" i="14"/>
  <c r="I144" i="14"/>
  <c r="H144" i="14"/>
  <c r="G144" i="14"/>
  <c r="F144" i="14"/>
  <c r="E144" i="14"/>
  <c r="Q144" i="14" s="1"/>
  <c r="D144" i="14"/>
  <c r="P143" i="14"/>
  <c r="O143" i="14"/>
  <c r="N143" i="14"/>
  <c r="M143" i="14"/>
  <c r="L143" i="14"/>
  <c r="K143" i="14"/>
  <c r="K149" i="14" s="1"/>
  <c r="J143" i="14"/>
  <c r="I143" i="14"/>
  <c r="H143" i="14"/>
  <c r="G143" i="14"/>
  <c r="F143" i="14"/>
  <c r="E143" i="14"/>
  <c r="Q143" i="14" s="1"/>
  <c r="D143" i="14"/>
  <c r="P142" i="14"/>
  <c r="O142" i="14"/>
  <c r="O149" i="14" s="1"/>
  <c r="N142" i="14"/>
  <c r="M142" i="14"/>
  <c r="M149" i="14" s="1"/>
  <c r="L142" i="14"/>
  <c r="K142" i="14"/>
  <c r="J142" i="14"/>
  <c r="I142" i="14"/>
  <c r="H142" i="14"/>
  <c r="G142" i="14"/>
  <c r="G149" i="14" s="1"/>
  <c r="F142" i="14"/>
  <c r="E142" i="14"/>
  <c r="E149" i="14" s="1"/>
  <c r="D142" i="14"/>
  <c r="Q141" i="14"/>
  <c r="P140" i="14"/>
  <c r="O140" i="14"/>
  <c r="N140" i="14"/>
  <c r="M140" i="14"/>
  <c r="L140" i="14"/>
  <c r="K140" i="14"/>
  <c r="J140" i="14"/>
  <c r="I140" i="14"/>
  <c r="H140" i="14"/>
  <c r="G140" i="14"/>
  <c r="F140" i="14"/>
  <c r="E140" i="14"/>
  <c r="D140" i="14"/>
  <c r="P139" i="14"/>
  <c r="O139" i="14"/>
  <c r="N139" i="14"/>
  <c r="M139" i="14"/>
  <c r="L139" i="14"/>
  <c r="K139" i="14"/>
  <c r="J139" i="14"/>
  <c r="I139" i="14"/>
  <c r="H139" i="14"/>
  <c r="G139" i="14"/>
  <c r="F139" i="14"/>
  <c r="E139" i="14"/>
  <c r="D139" i="14"/>
  <c r="Q139" i="14" s="1"/>
  <c r="P138" i="14"/>
  <c r="O138" i="14"/>
  <c r="N138" i="14"/>
  <c r="M138" i="14"/>
  <c r="L138" i="14"/>
  <c r="K138" i="14"/>
  <c r="J138" i="14"/>
  <c r="I138" i="14"/>
  <c r="H138" i="14"/>
  <c r="G138" i="14"/>
  <c r="F138" i="14"/>
  <c r="E138" i="14"/>
  <c r="D138" i="14"/>
  <c r="Q138" i="14" s="1"/>
  <c r="P137" i="14"/>
  <c r="O137" i="14"/>
  <c r="N137" i="14"/>
  <c r="M137" i="14"/>
  <c r="L137" i="14"/>
  <c r="K137" i="14"/>
  <c r="J137" i="14"/>
  <c r="I137" i="14"/>
  <c r="H137" i="14"/>
  <c r="G137" i="14"/>
  <c r="F137" i="14"/>
  <c r="E137" i="14"/>
  <c r="D137" i="14"/>
  <c r="P136" i="14"/>
  <c r="O136" i="14"/>
  <c r="N136" i="14"/>
  <c r="M136" i="14"/>
  <c r="L136" i="14"/>
  <c r="K136" i="14"/>
  <c r="J136" i="14"/>
  <c r="I136" i="14"/>
  <c r="H136" i="14"/>
  <c r="G136" i="14"/>
  <c r="F136" i="14"/>
  <c r="E136" i="14"/>
  <c r="D136" i="14"/>
  <c r="P135" i="14"/>
  <c r="O135" i="14"/>
  <c r="N135" i="14"/>
  <c r="M135" i="14"/>
  <c r="L135" i="14"/>
  <c r="K135" i="14"/>
  <c r="J135" i="14"/>
  <c r="I135" i="14"/>
  <c r="H135" i="14"/>
  <c r="G135" i="14"/>
  <c r="F135" i="14"/>
  <c r="E135" i="14"/>
  <c r="D135" i="14"/>
  <c r="Q135" i="14" s="1"/>
  <c r="P134" i="14"/>
  <c r="O134" i="14"/>
  <c r="N134" i="14"/>
  <c r="M134" i="14"/>
  <c r="L134" i="14"/>
  <c r="K134" i="14"/>
  <c r="J134" i="14"/>
  <c r="I134" i="14"/>
  <c r="H134" i="14"/>
  <c r="G134" i="14"/>
  <c r="F134" i="14"/>
  <c r="E134" i="14"/>
  <c r="D134" i="14"/>
  <c r="Q134" i="14" s="1"/>
  <c r="P133" i="14"/>
  <c r="O133" i="14"/>
  <c r="N133" i="14"/>
  <c r="M133" i="14"/>
  <c r="L133" i="14"/>
  <c r="K133" i="14"/>
  <c r="J133" i="14"/>
  <c r="I133" i="14"/>
  <c r="H133" i="14"/>
  <c r="G133" i="14"/>
  <c r="F133" i="14"/>
  <c r="E133" i="14"/>
  <c r="D133" i="14"/>
  <c r="P132" i="14"/>
  <c r="O132" i="14"/>
  <c r="N132" i="14"/>
  <c r="M132" i="14"/>
  <c r="L132" i="14"/>
  <c r="K132" i="14"/>
  <c r="J132" i="14"/>
  <c r="I132" i="14"/>
  <c r="H132" i="14"/>
  <c r="G132" i="14"/>
  <c r="F132" i="14"/>
  <c r="E132" i="14"/>
  <c r="D132" i="14"/>
  <c r="P131" i="14"/>
  <c r="O131" i="14"/>
  <c r="N131" i="14"/>
  <c r="M131" i="14"/>
  <c r="L131" i="14"/>
  <c r="K131" i="14"/>
  <c r="J131" i="14"/>
  <c r="I131" i="14"/>
  <c r="H131" i="14"/>
  <c r="G131" i="14"/>
  <c r="F131" i="14"/>
  <c r="E131" i="14"/>
  <c r="D131" i="14"/>
  <c r="Q131" i="14" s="1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Q130" i="14" s="1"/>
  <c r="P129" i="14"/>
  <c r="O129" i="14"/>
  <c r="N129" i="14"/>
  <c r="M129" i="14"/>
  <c r="L129" i="14"/>
  <c r="K129" i="14"/>
  <c r="J129" i="14"/>
  <c r="I129" i="14"/>
  <c r="H129" i="14"/>
  <c r="G129" i="14"/>
  <c r="F129" i="14"/>
  <c r="E129" i="14"/>
  <c r="D129" i="14"/>
  <c r="P128" i="14"/>
  <c r="O128" i="14"/>
  <c r="N128" i="14"/>
  <c r="M128" i="14"/>
  <c r="L128" i="14"/>
  <c r="K128" i="14"/>
  <c r="J128" i="14"/>
  <c r="I128" i="14"/>
  <c r="H128" i="14"/>
  <c r="G128" i="14"/>
  <c r="F128" i="14"/>
  <c r="E128" i="14"/>
  <c r="D128" i="14"/>
  <c r="P127" i="14"/>
  <c r="O127" i="14"/>
  <c r="N127" i="14"/>
  <c r="M127" i="14"/>
  <c r="L127" i="14"/>
  <c r="K127" i="14"/>
  <c r="J127" i="14"/>
  <c r="I127" i="14"/>
  <c r="H127" i="14"/>
  <c r="G127" i="14"/>
  <c r="F127" i="14"/>
  <c r="E127" i="14"/>
  <c r="D127" i="14"/>
  <c r="Q127" i="14" s="1"/>
  <c r="P126" i="14"/>
  <c r="O126" i="14"/>
  <c r="N126" i="14"/>
  <c r="M126" i="14"/>
  <c r="L126" i="14"/>
  <c r="K126" i="14"/>
  <c r="J126" i="14"/>
  <c r="I126" i="14"/>
  <c r="H126" i="14"/>
  <c r="G126" i="14"/>
  <c r="F126" i="14"/>
  <c r="E126" i="14"/>
  <c r="D126" i="14"/>
  <c r="Q126" i="14" s="1"/>
  <c r="P125" i="14"/>
  <c r="O125" i="14"/>
  <c r="N125" i="14"/>
  <c r="M125" i="14"/>
  <c r="L125" i="14"/>
  <c r="K125" i="14"/>
  <c r="J125" i="14"/>
  <c r="I125" i="14"/>
  <c r="H125" i="14"/>
  <c r="G125" i="14"/>
  <c r="F125" i="14"/>
  <c r="E125" i="14"/>
  <c r="D125" i="14"/>
  <c r="P124" i="14"/>
  <c r="O124" i="14"/>
  <c r="N124" i="14"/>
  <c r="M124" i="14"/>
  <c r="L124" i="14"/>
  <c r="K124" i="14"/>
  <c r="J124" i="14"/>
  <c r="I124" i="14"/>
  <c r="H124" i="14"/>
  <c r="G124" i="14"/>
  <c r="F124" i="14"/>
  <c r="E124" i="14"/>
  <c r="D124" i="14"/>
  <c r="P123" i="14"/>
  <c r="O123" i="14"/>
  <c r="N123" i="14"/>
  <c r="M123" i="14"/>
  <c r="L123" i="14"/>
  <c r="K123" i="14"/>
  <c r="J123" i="14"/>
  <c r="I123" i="14"/>
  <c r="H123" i="14"/>
  <c r="G123" i="14"/>
  <c r="F123" i="14"/>
  <c r="E123" i="14"/>
  <c r="D123" i="14"/>
  <c r="Q123" i="14" s="1"/>
  <c r="P122" i="14"/>
  <c r="O122" i="14"/>
  <c r="N122" i="14"/>
  <c r="M122" i="14"/>
  <c r="L122" i="14"/>
  <c r="K122" i="14"/>
  <c r="J122" i="14"/>
  <c r="I122" i="14"/>
  <c r="H122" i="14"/>
  <c r="G122" i="14"/>
  <c r="F122" i="14"/>
  <c r="E122" i="14"/>
  <c r="D122" i="14"/>
  <c r="Q122" i="14" s="1"/>
  <c r="P121" i="14"/>
  <c r="O121" i="14"/>
  <c r="N121" i="14"/>
  <c r="M121" i="14"/>
  <c r="L121" i="14"/>
  <c r="K121" i="14"/>
  <c r="J121" i="14"/>
  <c r="I121" i="14"/>
  <c r="H121" i="14"/>
  <c r="G121" i="14"/>
  <c r="F121" i="14"/>
  <c r="E121" i="14"/>
  <c r="D121" i="14"/>
  <c r="P120" i="14"/>
  <c r="O120" i="14"/>
  <c r="N120" i="14"/>
  <c r="M120" i="14"/>
  <c r="L120" i="14"/>
  <c r="K120" i="14"/>
  <c r="J120" i="14"/>
  <c r="I120" i="14"/>
  <c r="H120" i="14"/>
  <c r="G120" i="14"/>
  <c r="F120" i="14"/>
  <c r="E120" i="14"/>
  <c r="D120" i="14"/>
  <c r="P119" i="14"/>
  <c r="O119" i="14"/>
  <c r="N119" i="14"/>
  <c r="M119" i="14"/>
  <c r="L119" i="14"/>
  <c r="K119" i="14"/>
  <c r="J119" i="14"/>
  <c r="I119" i="14"/>
  <c r="H119" i="14"/>
  <c r="G119" i="14"/>
  <c r="F119" i="14"/>
  <c r="E119" i="14"/>
  <c r="D119" i="14"/>
  <c r="Q119" i="14" s="1"/>
  <c r="P118" i="14"/>
  <c r="O118" i="14"/>
  <c r="N118" i="14"/>
  <c r="M118" i="14"/>
  <c r="L118" i="14"/>
  <c r="K118" i="14"/>
  <c r="J118" i="14"/>
  <c r="I118" i="14"/>
  <c r="H118" i="14"/>
  <c r="G118" i="14"/>
  <c r="F118" i="14"/>
  <c r="E118" i="14"/>
  <c r="D118" i="14"/>
  <c r="Q118" i="14" s="1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D117" i="14"/>
  <c r="P116" i="14"/>
  <c r="O116" i="14"/>
  <c r="N116" i="14"/>
  <c r="M116" i="14"/>
  <c r="L116" i="14"/>
  <c r="K116" i="14"/>
  <c r="J116" i="14"/>
  <c r="I116" i="14"/>
  <c r="H116" i="14"/>
  <c r="G116" i="14"/>
  <c r="F116" i="14"/>
  <c r="E116" i="14"/>
  <c r="D116" i="14"/>
  <c r="P115" i="14"/>
  <c r="O115" i="14"/>
  <c r="N115" i="14"/>
  <c r="M115" i="14"/>
  <c r="L115" i="14"/>
  <c r="K115" i="14"/>
  <c r="J115" i="14"/>
  <c r="I115" i="14"/>
  <c r="H115" i="14"/>
  <c r="G115" i="14"/>
  <c r="F115" i="14"/>
  <c r="E115" i="14"/>
  <c r="D115" i="14"/>
  <c r="Q115" i="14" s="1"/>
  <c r="P114" i="14"/>
  <c r="O114" i="14"/>
  <c r="N114" i="14"/>
  <c r="M114" i="14"/>
  <c r="L114" i="14"/>
  <c r="K114" i="14"/>
  <c r="J114" i="14"/>
  <c r="I114" i="14"/>
  <c r="H114" i="14"/>
  <c r="G114" i="14"/>
  <c r="F114" i="14"/>
  <c r="E114" i="14"/>
  <c r="D114" i="14"/>
  <c r="Q114" i="14" s="1"/>
  <c r="P113" i="14"/>
  <c r="O113" i="14"/>
  <c r="N113" i="14"/>
  <c r="M113" i="14"/>
  <c r="L113" i="14"/>
  <c r="K113" i="14"/>
  <c r="J113" i="14"/>
  <c r="I113" i="14"/>
  <c r="H113" i="14"/>
  <c r="G113" i="14"/>
  <c r="F113" i="14"/>
  <c r="E113" i="14"/>
  <c r="D113" i="14"/>
  <c r="P112" i="14"/>
  <c r="O112" i="14"/>
  <c r="N112" i="14"/>
  <c r="N149" i="14" s="1"/>
  <c r="M112" i="14"/>
  <c r="L112" i="14"/>
  <c r="K112" i="14"/>
  <c r="J112" i="14"/>
  <c r="J149" i="14" s="1"/>
  <c r="I112" i="14"/>
  <c r="H112" i="14"/>
  <c r="G112" i="14"/>
  <c r="F112" i="14"/>
  <c r="F149" i="14" s="1"/>
  <c r="E112" i="14"/>
  <c r="D112" i="14"/>
  <c r="P109" i="14"/>
  <c r="O109" i="14"/>
  <c r="N109" i="14"/>
  <c r="M109" i="14"/>
  <c r="L109" i="14"/>
  <c r="K109" i="14"/>
  <c r="J109" i="14"/>
  <c r="I109" i="14"/>
  <c r="H109" i="14"/>
  <c r="G109" i="14"/>
  <c r="F109" i="14"/>
  <c r="E109" i="14"/>
  <c r="D109" i="14"/>
  <c r="P108" i="14"/>
  <c r="O108" i="14"/>
  <c r="N108" i="14"/>
  <c r="M108" i="14"/>
  <c r="L108" i="14"/>
  <c r="K108" i="14"/>
  <c r="J108" i="14"/>
  <c r="I108" i="14"/>
  <c r="H108" i="14"/>
  <c r="G108" i="14"/>
  <c r="F108" i="14"/>
  <c r="E108" i="14"/>
  <c r="D108" i="14"/>
  <c r="Q108" i="14" s="1"/>
  <c r="P107" i="14"/>
  <c r="O107" i="14"/>
  <c r="N107" i="14"/>
  <c r="M107" i="14"/>
  <c r="L107" i="14"/>
  <c r="K107" i="14"/>
  <c r="J107" i="14"/>
  <c r="I107" i="14"/>
  <c r="H107" i="14"/>
  <c r="G107" i="14"/>
  <c r="F107" i="14"/>
  <c r="E107" i="14"/>
  <c r="D107" i="14"/>
  <c r="Q107" i="14" s="1"/>
  <c r="P106" i="14"/>
  <c r="O106" i="14"/>
  <c r="N106" i="14"/>
  <c r="M106" i="14"/>
  <c r="L106" i="14"/>
  <c r="K106" i="14"/>
  <c r="J106" i="14"/>
  <c r="I106" i="14"/>
  <c r="H106" i="14"/>
  <c r="G106" i="14"/>
  <c r="F106" i="14"/>
  <c r="E106" i="14"/>
  <c r="D106" i="14"/>
  <c r="P105" i="14"/>
  <c r="O105" i="14"/>
  <c r="N105" i="14"/>
  <c r="M105" i="14"/>
  <c r="L105" i="14"/>
  <c r="K105" i="14"/>
  <c r="J105" i="14"/>
  <c r="I105" i="14"/>
  <c r="H105" i="14"/>
  <c r="G105" i="14"/>
  <c r="F105" i="14"/>
  <c r="E105" i="14"/>
  <c r="D105" i="14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D104" i="14"/>
  <c r="Q104" i="14" s="1"/>
  <c r="P103" i="14"/>
  <c r="O103" i="14"/>
  <c r="N103" i="14"/>
  <c r="M103" i="14"/>
  <c r="L103" i="14"/>
  <c r="K103" i="14"/>
  <c r="J103" i="14"/>
  <c r="I103" i="14"/>
  <c r="H103" i="14"/>
  <c r="G103" i="14"/>
  <c r="F103" i="14"/>
  <c r="E103" i="14"/>
  <c r="D103" i="14"/>
  <c r="Q103" i="14" s="1"/>
  <c r="P102" i="14"/>
  <c r="O102" i="14"/>
  <c r="N102" i="14"/>
  <c r="M102" i="14"/>
  <c r="L102" i="14"/>
  <c r="K102" i="14"/>
  <c r="J102" i="14"/>
  <c r="I102" i="14"/>
  <c r="H102" i="14"/>
  <c r="G102" i="14"/>
  <c r="F102" i="14"/>
  <c r="E102" i="14"/>
  <c r="D102" i="14"/>
  <c r="P101" i="14"/>
  <c r="O101" i="14"/>
  <c r="N101" i="14"/>
  <c r="M101" i="14"/>
  <c r="L101" i="14"/>
  <c r="K101" i="14"/>
  <c r="J101" i="14"/>
  <c r="I101" i="14"/>
  <c r="H101" i="14"/>
  <c r="G101" i="14"/>
  <c r="F101" i="14"/>
  <c r="E101" i="14"/>
  <c r="D101" i="14"/>
  <c r="P100" i="14"/>
  <c r="O100" i="14"/>
  <c r="N100" i="14"/>
  <c r="M100" i="14"/>
  <c r="L100" i="14"/>
  <c r="K100" i="14"/>
  <c r="J100" i="14"/>
  <c r="I100" i="14"/>
  <c r="H100" i="14"/>
  <c r="G100" i="14"/>
  <c r="F100" i="14"/>
  <c r="E100" i="14"/>
  <c r="D100" i="14"/>
  <c r="Q100" i="14" s="1"/>
  <c r="P99" i="14"/>
  <c r="O99" i="14"/>
  <c r="N99" i="14"/>
  <c r="M99" i="14"/>
  <c r="L99" i="14"/>
  <c r="K99" i="14"/>
  <c r="J99" i="14"/>
  <c r="I99" i="14"/>
  <c r="H99" i="14"/>
  <c r="G99" i="14"/>
  <c r="F99" i="14"/>
  <c r="E99" i="14"/>
  <c r="D99" i="14"/>
  <c r="Q99" i="14" s="1"/>
  <c r="P98" i="14"/>
  <c r="O98" i="14"/>
  <c r="N98" i="14"/>
  <c r="M98" i="14"/>
  <c r="L98" i="14"/>
  <c r="K98" i="14"/>
  <c r="J98" i="14"/>
  <c r="I98" i="14"/>
  <c r="H98" i="14"/>
  <c r="G98" i="14"/>
  <c r="F98" i="14"/>
  <c r="E98" i="14"/>
  <c r="D98" i="14"/>
  <c r="P97" i="14"/>
  <c r="O97" i="14"/>
  <c r="N97" i="14"/>
  <c r="M97" i="14"/>
  <c r="L97" i="14"/>
  <c r="K97" i="14"/>
  <c r="J97" i="14"/>
  <c r="I97" i="14"/>
  <c r="H97" i="14"/>
  <c r="G97" i="14"/>
  <c r="F97" i="14"/>
  <c r="E97" i="14"/>
  <c r="D97" i="14"/>
  <c r="P96" i="14"/>
  <c r="O96" i="14"/>
  <c r="N96" i="14"/>
  <c r="M96" i="14"/>
  <c r="L96" i="14"/>
  <c r="K96" i="14"/>
  <c r="J96" i="14"/>
  <c r="I96" i="14"/>
  <c r="H96" i="14"/>
  <c r="G96" i="14"/>
  <c r="F96" i="14"/>
  <c r="E96" i="14"/>
  <c r="D96" i="14"/>
  <c r="Q96" i="14" s="1"/>
  <c r="P95" i="14"/>
  <c r="P110" i="14" s="1"/>
  <c r="O95" i="14"/>
  <c r="N95" i="14"/>
  <c r="M95" i="14"/>
  <c r="L95" i="14"/>
  <c r="K95" i="14"/>
  <c r="J95" i="14"/>
  <c r="I95" i="14"/>
  <c r="H95" i="14"/>
  <c r="H110" i="14" s="1"/>
  <c r="G95" i="14"/>
  <c r="F95" i="14"/>
  <c r="E95" i="14"/>
  <c r="D95" i="14"/>
  <c r="Q95" i="14" s="1"/>
  <c r="P94" i="14"/>
  <c r="O94" i="14"/>
  <c r="O110" i="14" s="1"/>
  <c r="N94" i="14"/>
  <c r="N110" i="14" s="1"/>
  <c r="M94" i="14"/>
  <c r="M110" i="14" s="1"/>
  <c r="L94" i="14"/>
  <c r="L110" i="14" s="1"/>
  <c r="K94" i="14"/>
  <c r="K110" i="14" s="1"/>
  <c r="J94" i="14"/>
  <c r="J110" i="14" s="1"/>
  <c r="I94" i="14"/>
  <c r="I110" i="14" s="1"/>
  <c r="H94" i="14"/>
  <c r="G94" i="14"/>
  <c r="G110" i="14" s="1"/>
  <c r="F94" i="14"/>
  <c r="F110" i="14" s="1"/>
  <c r="E94" i="14"/>
  <c r="E110" i="14" s="1"/>
  <c r="D94" i="14"/>
  <c r="D110" i="14" s="1"/>
  <c r="P91" i="14"/>
  <c r="O91" i="14"/>
  <c r="N91" i="14"/>
  <c r="M91" i="14"/>
  <c r="L91" i="14"/>
  <c r="K91" i="14"/>
  <c r="J91" i="14"/>
  <c r="I91" i="14"/>
  <c r="H91" i="14"/>
  <c r="G91" i="14"/>
  <c r="F91" i="14"/>
  <c r="E91" i="14"/>
  <c r="Q91" i="14" s="1"/>
  <c r="D91" i="14"/>
  <c r="P90" i="14"/>
  <c r="O90" i="14"/>
  <c r="N90" i="14"/>
  <c r="M90" i="14"/>
  <c r="L90" i="14"/>
  <c r="K90" i="14"/>
  <c r="J90" i="14"/>
  <c r="I90" i="14"/>
  <c r="H90" i="14"/>
  <c r="G90" i="14"/>
  <c r="F90" i="14"/>
  <c r="E90" i="14"/>
  <c r="D90" i="14"/>
  <c r="Q90" i="14" s="1"/>
  <c r="P89" i="14"/>
  <c r="O89" i="14"/>
  <c r="N89" i="14"/>
  <c r="M89" i="14"/>
  <c r="L89" i="14"/>
  <c r="K89" i="14"/>
  <c r="J89" i="14"/>
  <c r="I89" i="14"/>
  <c r="H89" i="14"/>
  <c r="G89" i="14"/>
  <c r="F89" i="14"/>
  <c r="E89" i="14"/>
  <c r="Q89" i="14" s="1"/>
  <c r="D89" i="14"/>
  <c r="P88" i="14"/>
  <c r="O88" i="14"/>
  <c r="N88" i="14"/>
  <c r="M88" i="14"/>
  <c r="L88" i="14"/>
  <c r="K88" i="14"/>
  <c r="K92" i="14" s="1"/>
  <c r="J88" i="14"/>
  <c r="I88" i="14"/>
  <c r="H88" i="14"/>
  <c r="G88" i="14"/>
  <c r="F88" i="14"/>
  <c r="E88" i="14"/>
  <c r="D88" i="14"/>
  <c r="P87" i="14"/>
  <c r="O87" i="14"/>
  <c r="N87" i="14"/>
  <c r="M87" i="14"/>
  <c r="L87" i="14"/>
  <c r="K87" i="14"/>
  <c r="J87" i="14"/>
  <c r="I87" i="14"/>
  <c r="H87" i="14"/>
  <c r="G87" i="14"/>
  <c r="F87" i="14"/>
  <c r="E87" i="14"/>
  <c r="Q87" i="14" s="1"/>
  <c r="D87" i="14"/>
  <c r="P86" i="14"/>
  <c r="O86" i="14"/>
  <c r="N86" i="14"/>
  <c r="M86" i="14"/>
  <c r="L86" i="14"/>
  <c r="K86" i="14"/>
  <c r="J86" i="14"/>
  <c r="I86" i="14"/>
  <c r="H86" i="14"/>
  <c r="G86" i="14"/>
  <c r="F86" i="14"/>
  <c r="E86" i="14"/>
  <c r="D86" i="14"/>
  <c r="Q86" i="14" s="1"/>
  <c r="P85" i="14"/>
  <c r="O85" i="14"/>
  <c r="N85" i="14"/>
  <c r="M85" i="14"/>
  <c r="L85" i="14"/>
  <c r="K85" i="14"/>
  <c r="J85" i="14"/>
  <c r="I85" i="14"/>
  <c r="H85" i="14"/>
  <c r="G85" i="14"/>
  <c r="F85" i="14"/>
  <c r="E85" i="14"/>
  <c r="Q85" i="14" s="1"/>
  <c r="D85" i="14"/>
  <c r="P84" i="14"/>
  <c r="O84" i="14"/>
  <c r="N84" i="14"/>
  <c r="M84" i="14"/>
  <c r="L84" i="14"/>
  <c r="K84" i="14"/>
  <c r="J84" i="14"/>
  <c r="I84" i="14"/>
  <c r="H84" i="14"/>
  <c r="G84" i="14"/>
  <c r="F84" i="14"/>
  <c r="E84" i="14"/>
  <c r="D84" i="14"/>
  <c r="P83" i="14"/>
  <c r="O83" i="14"/>
  <c r="N83" i="14"/>
  <c r="M83" i="14"/>
  <c r="L83" i="14"/>
  <c r="K83" i="14"/>
  <c r="J83" i="14"/>
  <c r="I83" i="14"/>
  <c r="H83" i="14"/>
  <c r="G83" i="14"/>
  <c r="F83" i="14"/>
  <c r="E83" i="14"/>
  <c r="Q83" i="14" s="1"/>
  <c r="D83" i="14"/>
  <c r="P82" i="14"/>
  <c r="P92" i="14" s="1"/>
  <c r="O82" i="14"/>
  <c r="O92" i="14" s="1"/>
  <c r="N82" i="14"/>
  <c r="N92" i="14" s="1"/>
  <c r="M82" i="14"/>
  <c r="L82" i="14"/>
  <c r="L92" i="14" s="1"/>
  <c r="K82" i="14"/>
  <c r="J82" i="14"/>
  <c r="J92" i="14" s="1"/>
  <c r="I82" i="14"/>
  <c r="H82" i="14"/>
  <c r="H92" i="14" s="1"/>
  <c r="G82" i="14"/>
  <c r="G92" i="14" s="1"/>
  <c r="F82" i="14"/>
  <c r="F92" i="14" s="1"/>
  <c r="E82" i="14"/>
  <c r="D82" i="14"/>
  <c r="P79" i="14"/>
  <c r="O79" i="14"/>
  <c r="N79" i="14"/>
  <c r="M79" i="14"/>
  <c r="L79" i="14"/>
  <c r="K79" i="14"/>
  <c r="J79" i="14"/>
  <c r="I79" i="14"/>
  <c r="H79" i="14"/>
  <c r="G79" i="14"/>
  <c r="F79" i="14"/>
  <c r="E79" i="14"/>
  <c r="D79" i="14"/>
  <c r="Q79" i="14" s="1"/>
  <c r="P78" i="14"/>
  <c r="O78" i="14"/>
  <c r="N78" i="14"/>
  <c r="M78" i="14"/>
  <c r="L78" i="14"/>
  <c r="K78" i="14"/>
  <c r="J78" i="14"/>
  <c r="I78" i="14"/>
  <c r="H78" i="14"/>
  <c r="G78" i="14"/>
  <c r="F78" i="14"/>
  <c r="E78" i="14"/>
  <c r="Q78" i="14" s="1"/>
  <c r="D78" i="14"/>
  <c r="P77" i="14"/>
  <c r="O77" i="14"/>
  <c r="N77" i="14"/>
  <c r="M77" i="14"/>
  <c r="L77" i="14"/>
  <c r="K77" i="14"/>
  <c r="J77" i="14"/>
  <c r="I77" i="14"/>
  <c r="H77" i="14"/>
  <c r="G77" i="14"/>
  <c r="F77" i="14"/>
  <c r="E77" i="14"/>
  <c r="D77" i="14"/>
  <c r="P76" i="14"/>
  <c r="O76" i="14"/>
  <c r="N76" i="14"/>
  <c r="M76" i="14"/>
  <c r="L76" i="14"/>
  <c r="K76" i="14"/>
  <c r="J76" i="14"/>
  <c r="I76" i="14"/>
  <c r="H76" i="14"/>
  <c r="G76" i="14"/>
  <c r="F76" i="14"/>
  <c r="E76" i="14"/>
  <c r="Q76" i="14" s="1"/>
  <c r="D76" i="14"/>
  <c r="P75" i="14"/>
  <c r="O75" i="14"/>
  <c r="N75" i="14"/>
  <c r="M75" i="14"/>
  <c r="L75" i="14"/>
  <c r="K75" i="14"/>
  <c r="J75" i="14"/>
  <c r="I75" i="14"/>
  <c r="H75" i="14"/>
  <c r="G75" i="14"/>
  <c r="F75" i="14"/>
  <c r="E75" i="14"/>
  <c r="D75" i="14"/>
  <c r="Q75" i="14" s="1"/>
  <c r="P74" i="14"/>
  <c r="O74" i="14"/>
  <c r="N74" i="14"/>
  <c r="M74" i="14"/>
  <c r="L74" i="14"/>
  <c r="K74" i="14"/>
  <c r="J74" i="14"/>
  <c r="I74" i="14"/>
  <c r="H74" i="14"/>
  <c r="G74" i="14"/>
  <c r="F74" i="14"/>
  <c r="E74" i="14"/>
  <c r="Q74" i="14" s="1"/>
  <c r="D74" i="14"/>
  <c r="P73" i="14"/>
  <c r="O73" i="14"/>
  <c r="N73" i="14"/>
  <c r="M73" i="14"/>
  <c r="L73" i="14"/>
  <c r="K73" i="14"/>
  <c r="J73" i="14"/>
  <c r="I73" i="14"/>
  <c r="H73" i="14"/>
  <c r="G73" i="14"/>
  <c r="F73" i="14"/>
  <c r="E73" i="14"/>
  <c r="D73" i="14"/>
  <c r="P72" i="14"/>
  <c r="O72" i="14"/>
  <c r="N72" i="14"/>
  <c r="M72" i="14"/>
  <c r="L72" i="14"/>
  <c r="K72" i="14"/>
  <c r="J72" i="14"/>
  <c r="I72" i="14"/>
  <c r="H72" i="14"/>
  <c r="G72" i="14"/>
  <c r="F72" i="14"/>
  <c r="E72" i="14"/>
  <c r="Q72" i="14" s="1"/>
  <c r="D72" i="14"/>
  <c r="P71" i="14"/>
  <c r="O71" i="14"/>
  <c r="N71" i="14"/>
  <c r="M71" i="14"/>
  <c r="L71" i="14"/>
  <c r="K71" i="14"/>
  <c r="J71" i="14"/>
  <c r="I71" i="14"/>
  <c r="H71" i="14"/>
  <c r="G71" i="14"/>
  <c r="F71" i="14"/>
  <c r="E71" i="14"/>
  <c r="D71" i="14"/>
  <c r="Q71" i="14" s="1"/>
  <c r="P70" i="14"/>
  <c r="O70" i="14"/>
  <c r="N70" i="14"/>
  <c r="M70" i="14"/>
  <c r="L70" i="14"/>
  <c r="K70" i="14"/>
  <c r="J70" i="14"/>
  <c r="I70" i="14"/>
  <c r="H70" i="14"/>
  <c r="G70" i="14"/>
  <c r="F70" i="14"/>
  <c r="E70" i="14"/>
  <c r="Q70" i="14" s="1"/>
  <c r="D70" i="14"/>
  <c r="P69" i="14"/>
  <c r="O69" i="14"/>
  <c r="N69" i="14"/>
  <c r="M69" i="14"/>
  <c r="L69" i="14"/>
  <c r="K69" i="14"/>
  <c r="J69" i="14"/>
  <c r="I69" i="14"/>
  <c r="H69" i="14"/>
  <c r="G69" i="14"/>
  <c r="F69" i="14"/>
  <c r="E69" i="14"/>
  <c r="D69" i="14"/>
  <c r="P68" i="14"/>
  <c r="O68" i="14"/>
  <c r="N68" i="14"/>
  <c r="M68" i="14"/>
  <c r="L68" i="14"/>
  <c r="K68" i="14"/>
  <c r="J68" i="14"/>
  <c r="I68" i="14"/>
  <c r="H68" i="14"/>
  <c r="G68" i="14"/>
  <c r="F68" i="14"/>
  <c r="E68" i="14"/>
  <c r="Q68" i="14" s="1"/>
  <c r="D68" i="14"/>
  <c r="P67" i="14"/>
  <c r="O67" i="14"/>
  <c r="N67" i="14"/>
  <c r="M67" i="14"/>
  <c r="L67" i="14"/>
  <c r="K67" i="14"/>
  <c r="J67" i="14"/>
  <c r="I67" i="14"/>
  <c r="H67" i="14"/>
  <c r="G67" i="14"/>
  <c r="F67" i="14"/>
  <c r="E67" i="14"/>
  <c r="D67" i="14"/>
  <c r="Q67" i="14" s="1"/>
  <c r="P66" i="14"/>
  <c r="O66" i="14"/>
  <c r="N66" i="14"/>
  <c r="M66" i="14"/>
  <c r="L66" i="14"/>
  <c r="K66" i="14"/>
  <c r="J66" i="14"/>
  <c r="I66" i="14"/>
  <c r="H66" i="14"/>
  <c r="G66" i="14"/>
  <c r="F66" i="14"/>
  <c r="E66" i="14"/>
  <c r="Q66" i="14" s="1"/>
  <c r="D66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Q64" i="14" s="1"/>
  <c r="D64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Q63" i="14" s="1"/>
  <c r="P62" i="14"/>
  <c r="O62" i="14"/>
  <c r="N62" i="14"/>
  <c r="M62" i="14"/>
  <c r="L62" i="14"/>
  <c r="K62" i="14"/>
  <c r="J62" i="14"/>
  <c r="I62" i="14"/>
  <c r="H62" i="14"/>
  <c r="G62" i="14"/>
  <c r="F62" i="14"/>
  <c r="E62" i="14"/>
  <c r="Q62" i="14" s="1"/>
  <c r="D62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Q60" i="14" s="1"/>
  <c r="D60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Q59" i="14" s="1"/>
  <c r="P58" i="14"/>
  <c r="O58" i="14"/>
  <c r="N58" i="14"/>
  <c r="M58" i="14"/>
  <c r="L58" i="14"/>
  <c r="K58" i="14"/>
  <c r="J58" i="14"/>
  <c r="I58" i="14"/>
  <c r="H58" i="14"/>
  <c r="G58" i="14"/>
  <c r="F58" i="14"/>
  <c r="E58" i="14"/>
  <c r="Q58" i="14" s="1"/>
  <c r="D58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Q56" i="14" s="1"/>
  <c r="D56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Q55" i="14" s="1"/>
  <c r="P54" i="14"/>
  <c r="O54" i="14"/>
  <c r="N54" i="14"/>
  <c r="M54" i="14"/>
  <c r="L54" i="14"/>
  <c r="K54" i="14"/>
  <c r="J54" i="14"/>
  <c r="J80" i="14" s="1"/>
  <c r="I54" i="14"/>
  <c r="H54" i="14"/>
  <c r="G54" i="14"/>
  <c r="F54" i="14"/>
  <c r="E54" i="14"/>
  <c r="Q54" i="14" s="1"/>
  <c r="D54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Q52" i="14" s="1"/>
  <c r="D52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Q51" i="14" s="1"/>
  <c r="P50" i="14"/>
  <c r="P80" i="14" s="1"/>
  <c r="O50" i="14"/>
  <c r="N50" i="14"/>
  <c r="N80" i="14" s="1"/>
  <c r="M50" i="14"/>
  <c r="M80" i="14" s="1"/>
  <c r="L50" i="14"/>
  <c r="L80" i="14" s="1"/>
  <c r="K50" i="14"/>
  <c r="J50" i="14"/>
  <c r="I50" i="14"/>
  <c r="I80" i="14" s="1"/>
  <c r="H50" i="14"/>
  <c r="H80" i="14" s="1"/>
  <c r="G50" i="14"/>
  <c r="F50" i="14"/>
  <c r="F80" i="14" s="1"/>
  <c r="E50" i="14"/>
  <c r="E80" i="14" s="1"/>
  <c r="D50" i="14"/>
  <c r="D80" i="14" s="1"/>
  <c r="P47" i="14"/>
  <c r="O47" i="14"/>
  <c r="N47" i="14"/>
  <c r="M47" i="14"/>
  <c r="L47" i="14"/>
  <c r="K47" i="14"/>
  <c r="J47" i="14"/>
  <c r="I47" i="14"/>
  <c r="H47" i="14"/>
  <c r="G47" i="14"/>
  <c r="F47" i="14"/>
  <c r="E47" i="14"/>
  <c r="Q47" i="14" s="1"/>
  <c r="D47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Q46" i="14" s="1"/>
  <c r="P45" i="14"/>
  <c r="O45" i="14"/>
  <c r="N45" i="14"/>
  <c r="M45" i="14"/>
  <c r="L45" i="14"/>
  <c r="K45" i="14"/>
  <c r="J45" i="14"/>
  <c r="I45" i="14"/>
  <c r="H45" i="14"/>
  <c r="G45" i="14"/>
  <c r="F45" i="14"/>
  <c r="E45" i="14"/>
  <c r="Q45" i="14" s="1"/>
  <c r="D45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Q43" i="14" s="1"/>
  <c r="D43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Q42" i="14" s="1"/>
  <c r="P41" i="14"/>
  <c r="O41" i="14"/>
  <c r="N41" i="14"/>
  <c r="M41" i="14"/>
  <c r="L41" i="14"/>
  <c r="K41" i="14"/>
  <c r="J41" i="14"/>
  <c r="I41" i="14"/>
  <c r="H41" i="14"/>
  <c r="G41" i="14"/>
  <c r="F41" i="14"/>
  <c r="E41" i="14"/>
  <c r="Q41" i="14" s="1"/>
  <c r="D41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Q39" i="14" s="1"/>
  <c r="D39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Q38" i="14" s="1"/>
  <c r="P37" i="14"/>
  <c r="O37" i="14"/>
  <c r="N37" i="14"/>
  <c r="M37" i="14"/>
  <c r="L37" i="14"/>
  <c r="K37" i="14"/>
  <c r="J37" i="14"/>
  <c r="I37" i="14"/>
  <c r="H37" i="14"/>
  <c r="G37" i="14"/>
  <c r="F37" i="14"/>
  <c r="E37" i="14"/>
  <c r="Q37" i="14" s="1"/>
  <c r="D37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Q35" i="14" s="1"/>
  <c r="D35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Q34" i="14" s="1"/>
  <c r="P33" i="14"/>
  <c r="O33" i="14"/>
  <c r="N33" i="14"/>
  <c r="M33" i="14"/>
  <c r="L33" i="14"/>
  <c r="K33" i="14"/>
  <c r="J33" i="14"/>
  <c r="I33" i="14"/>
  <c r="H33" i="14"/>
  <c r="G33" i="14"/>
  <c r="F33" i="14"/>
  <c r="E33" i="14"/>
  <c r="Q33" i="14" s="1"/>
  <c r="D33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Q31" i="14" s="1"/>
  <c r="D31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Q30" i="14" s="1"/>
  <c r="P29" i="14"/>
  <c r="O29" i="14"/>
  <c r="N29" i="14"/>
  <c r="M29" i="14"/>
  <c r="L29" i="14"/>
  <c r="K29" i="14"/>
  <c r="J29" i="14"/>
  <c r="I29" i="14"/>
  <c r="H29" i="14"/>
  <c r="G29" i="14"/>
  <c r="F29" i="14"/>
  <c r="E29" i="14"/>
  <c r="Q29" i="14" s="1"/>
  <c r="D29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Q27" i="14" s="1"/>
  <c r="D27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Q26" i="14" s="1"/>
  <c r="P25" i="14"/>
  <c r="O25" i="14"/>
  <c r="N25" i="14"/>
  <c r="M25" i="14"/>
  <c r="L25" i="14"/>
  <c r="K25" i="14"/>
  <c r="J25" i="14"/>
  <c r="I25" i="14"/>
  <c r="H25" i="14"/>
  <c r="G25" i="14"/>
  <c r="F25" i="14"/>
  <c r="E25" i="14"/>
  <c r="Q25" i="14" s="1"/>
  <c r="D25" i="14"/>
  <c r="P24" i="14"/>
  <c r="O24" i="14"/>
  <c r="N24" i="14"/>
  <c r="M24" i="14"/>
  <c r="L24" i="14"/>
  <c r="K24" i="14"/>
  <c r="K48" i="14" s="1"/>
  <c r="J24" i="14"/>
  <c r="I24" i="14"/>
  <c r="H24" i="14"/>
  <c r="G24" i="14"/>
  <c r="F24" i="14"/>
  <c r="E24" i="14"/>
  <c r="D24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Q23" i="14" s="1"/>
  <c r="D23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Q22" i="14" s="1"/>
  <c r="P21" i="14"/>
  <c r="O21" i="14"/>
  <c r="N21" i="14"/>
  <c r="M21" i="14"/>
  <c r="L21" i="14"/>
  <c r="K21" i="14"/>
  <c r="J21" i="14"/>
  <c r="I21" i="14"/>
  <c r="H21" i="14"/>
  <c r="G21" i="14"/>
  <c r="F21" i="14"/>
  <c r="E21" i="14"/>
  <c r="Q21" i="14" s="1"/>
  <c r="D21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Q20" i="14" s="1"/>
  <c r="P19" i="14"/>
  <c r="O19" i="14"/>
  <c r="N19" i="14"/>
  <c r="M19" i="14"/>
  <c r="L19" i="14"/>
  <c r="K19" i="14"/>
  <c r="J19" i="14"/>
  <c r="I19" i="14"/>
  <c r="H19" i="14"/>
  <c r="G19" i="14"/>
  <c r="F19" i="14"/>
  <c r="E19" i="14"/>
  <c r="Q19" i="14" s="1"/>
  <c r="D19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Q18" i="14" s="1"/>
  <c r="P17" i="14"/>
  <c r="O17" i="14"/>
  <c r="N17" i="14"/>
  <c r="M17" i="14"/>
  <c r="L17" i="14"/>
  <c r="K17" i="14"/>
  <c r="J17" i="14"/>
  <c r="I17" i="14"/>
  <c r="H17" i="14"/>
  <c r="G17" i="14"/>
  <c r="F17" i="14"/>
  <c r="E17" i="14"/>
  <c r="Q17" i="14" s="1"/>
  <c r="D17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Q16" i="14" s="1"/>
  <c r="P15" i="14"/>
  <c r="O15" i="14"/>
  <c r="N15" i="14"/>
  <c r="M15" i="14"/>
  <c r="L15" i="14"/>
  <c r="K15" i="14"/>
  <c r="J15" i="14"/>
  <c r="I15" i="14"/>
  <c r="H15" i="14"/>
  <c r="G15" i="14"/>
  <c r="F15" i="14"/>
  <c r="E15" i="14"/>
  <c r="Q15" i="14" s="1"/>
  <c r="D15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Q14" i="14" s="1"/>
  <c r="P13" i="14"/>
  <c r="O13" i="14"/>
  <c r="N13" i="14"/>
  <c r="M13" i="14"/>
  <c r="L13" i="14"/>
  <c r="K13" i="14"/>
  <c r="J13" i="14"/>
  <c r="I13" i="14"/>
  <c r="H13" i="14"/>
  <c r="G13" i="14"/>
  <c r="F13" i="14"/>
  <c r="E13" i="14"/>
  <c r="Q13" i="14" s="1"/>
  <c r="D13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Q12" i="14" s="1"/>
  <c r="P11" i="14"/>
  <c r="O11" i="14"/>
  <c r="N11" i="14"/>
  <c r="M11" i="14"/>
  <c r="L11" i="14"/>
  <c r="K11" i="14"/>
  <c r="J11" i="14"/>
  <c r="I11" i="14"/>
  <c r="H11" i="14"/>
  <c r="G11" i="14"/>
  <c r="F11" i="14"/>
  <c r="E11" i="14"/>
  <c r="Q11" i="14" s="1"/>
  <c r="D11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Q10" i="14" s="1"/>
  <c r="P9" i="14"/>
  <c r="O9" i="14"/>
  <c r="N9" i="14"/>
  <c r="M9" i="14"/>
  <c r="L9" i="14"/>
  <c r="K9" i="14"/>
  <c r="J9" i="14"/>
  <c r="I9" i="14"/>
  <c r="H9" i="14"/>
  <c r="G9" i="14"/>
  <c r="F9" i="14"/>
  <c r="E9" i="14"/>
  <c r="Q9" i="14" s="1"/>
  <c r="D9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Q8" i="14" s="1"/>
  <c r="P7" i="14"/>
  <c r="O7" i="14"/>
  <c r="N7" i="14"/>
  <c r="M7" i="14"/>
  <c r="L7" i="14"/>
  <c r="K7" i="14"/>
  <c r="J7" i="14"/>
  <c r="I7" i="14"/>
  <c r="H7" i="14"/>
  <c r="G7" i="14"/>
  <c r="F7" i="14"/>
  <c r="E7" i="14"/>
  <c r="Q7" i="14" s="1"/>
  <c r="D7" i="14"/>
  <c r="P6" i="14"/>
  <c r="O6" i="14"/>
  <c r="N6" i="14"/>
  <c r="N48" i="14" s="1"/>
  <c r="M6" i="14"/>
  <c r="L6" i="14"/>
  <c r="K6" i="14"/>
  <c r="J6" i="14"/>
  <c r="J48" i="14" s="1"/>
  <c r="I6" i="14"/>
  <c r="H6" i="14"/>
  <c r="H48" i="14" s="1"/>
  <c r="G6" i="14"/>
  <c r="F6" i="14"/>
  <c r="F48" i="14" s="1"/>
  <c r="E6" i="14"/>
  <c r="D6" i="14"/>
  <c r="F394" i="14" l="1"/>
  <c r="F398" i="14" s="1"/>
  <c r="E48" i="14"/>
  <c r="E394" i="14" s="1"/>
  <c r="E398" i="14" s="1"/>
  <c r="I48" i="14"/>
  <c r="I394" i="14" s="1"/>
  <c r="I398" i="14" s="1"/>
  <c r="M48" i="14"/>
  <c r="M394" i="14" s="1"/>
  <c r="M398" i="14" s="1"/>
  <c r="Q6" i="14"/>
  <c r="Q28" i="14"/>
  <c r="Q36" i="14"/>
  <c r="Q44" i="14"/>
  <c r="P48" i="14"/>
  <c r="G80" i="14"/>
  <c r="K80" i="14"/>
  <c r="K394" i="14" s="1"/>
  <c r="K398" i="14" s="1"/>
  <c r="O80" i="14"/>
  <c r="Q57" i="14"/>
  <c r="Q65" i="14"/>
  <c r="Q73" i="14"/>
  <c r="Q84" i="14"/>
  <c r="H245" i="14"/>
  <c r="L245" i="14"/>
  <c r="P245" i="14"/>
  <c r="E261" i="14"/>
  <c r="M261" i="14"/>
  <c r="Q248" i="14"/>
  <c r="Q253" i="14"/>
  <c r="E291" i="14"/>
  <c r="I291" i="14"/>
  <c r="Q82" i="14"/>
  <c r="D92" i="14"/>
  <c r="Q24" i="14"/>
  <c r="Q32" i="14"/>
  <c r="Q40" i="14"/>
  <c r="D48" i="14"/>
  <c r="D394" i="14" s="1"/>
  <c r="D398" i="14" s="1"/>
  <c r="L48" i="14"/>
  <c r="L394" i="14" s="1"/>
  <c r="L398" i="14" s="1"/>
  <c r="Q50" i="14"/>
  <c r="Q53" i="14"/>
  <c r="Q61" i="14"/>
  <c r="Q69" i="14"/>
  <c r="Q77" i="14"/>
  <c r="E92" i="14"/>
  <c r="I92" i="14"/>
  <c r="M92" i="14"/>
  <c r="Q88" i="14"/>
  <c r="Q180" i="14"/>
  <c r="Q182" i="14" s="1"/>
  <c r="D182" i="14"/>
  <c r="G48" i="14"/>
  <c r="G394" i="14" s="1"/>
  <c r="G398" i="14" s="1"/>
  <c r="O48" i="14"/>
  <c r="O394" i="14" s="1"/>
  <c r="O398" i="14" s="1"/>
  <c r="L225" i="14"/>
  <c r="Q247" i="14"/>
  <c r="I261" i="14"/>
  <c r="Q255" i="14"/>
  <c r="Q142" i="14"/>
  <c r="Q245" i="14"/>
  <c r="D245" i="14"/>
  <c r="Q276" i="14"/>
  <c r="J394" i="14"/>
  <c r="J398" i="14" s="1"/>
  <c r="Q97" i="14"/>
  <c r="Q101" i="14"/>
  <c r="Q105" i="14"/>
  <c r="Q109" i="14"/>
  <c r="D149" i="14"/>
  <c r="Q112" i="14"/>
  <c r="H149" i="14"/>
  <c r="H394" i="14" s="1"/>
  <c r="H398" i="14" s="1"/>
  <c r="L149" i="14"/>
  <c r="P149" i="14"/>
  <c r="S149" i="14" s="1"/>
  <c r="Q116" i="14"/>
  <c r="Q120" i="14"/>
  <c r="Q124" i="14"/>
  <c r="Q128" i="14"/>
  <c r="Q132" i="14"/>
  <c r="Q136" i="14"/>
  <c r="Q140" i="14"/>
  <c r="Q185" i="14"/>
  <c r="Q186" i="14" s="1"/>
  <c r="Q212" i="14"/>
  <c r="Q216" i="14"/>
  <c r="Q235" i="14"/>
  <c r="D239" i="14"/>
  <c r="Q242" i="14"/>
  <c r="Q290" i="14"/>
  <c r="Q295" i="14"/>
  <c r="Q303" i="14"/>
  <c r="N394" i="14"/>
  <c r="N398" i="14" s="1"/>
  <c r="Q94" i="14"/>
  <c r="Q98" i="14"/>
  <c r="Q102" i="14"/>
  <c r="Q106" i="14"/>
  <c r="Q113" i="14"/>
  <c r="Q117" i="14"/>
  <c r="Q121" i="14"/>
  <c r="Q125" i="14"/>
  <c r="Q129" i="14"/>
  <c r="Q133" i="14"/>
  <c r="Q137" i="14"/>
  <c r="E178" i="14"/>
  <c r="I178" i="14"/>
  <c r="M178" i="14"/>
  <c r="Q152" i="14"/>
  <c r="Q178" i="14" s="1"/>
  <c r="D186" i="14"/>
  <c r="Q213" i="14"/>
  <c r="D225" i="14"/>
  <c r="Q236" i="14"/>
  <c r="Q243" i="14"/>
  <c r="G274" i="14"/>
  <c r="K274" i="14"/>
  <c r="O274" i="14"/>
  <c r="G291" i="14"/>
  <c r="K291" i="14"/>
  <c r="O291" i="14"/>
  <c r="Q288" i="14"/>
  <c r="E305" i="14"/>
  <c r="I305" i="14"/>
  <c r="M305" i="14"/>
  <c r="Q293" i="14"/>
  <c r="Q305" i="14" s="1"/>
  <c r="G392" i="14"/>
  <c r="Q92" i="14" l="1"/>
  <c r="Q225" i="14"/>
  <c r="Q149" i="14"/>
  <c r="Q48" i="14"/>
  <c r="Q394" i="14" s="1"/>
  <c r="Q239" i="14"/>
  <c r="Q110" i="14"/>
  <c r="Q291" i="14"/>
  <c r="Q261" i="14"/>
  <c r="Q80" i="14"/>
  <c r="P394" i="14"/>
  <c r="P398" i="14" s="1"/>
  <c r="P290" i="13" l="1"/>
  <c r="O290" i="13"/>
  <c r="N290" i="13"/>
  <c r="M290" i="13"/>
  <c r="L290" i="13"/>
  <c r="K290" i="13"/>
  <c r="J290" i="13"/>
  <c r="I290" i="13"/>
  <c r="H290" i="13"/>
  <c r="G290" i="13"/>
  <c r="F290" i="13"/>
  <c r="E290" i="13"/>
  <c r="D290" i="13"/>
  <c r="P285" i="13"/>
  <c r="O285" i="13"/>
  <c r="N285" i="13"/>
  <c r="M285" i="13"/>
  <c r="L285" i="13"/>
  <c r="K285" i="13"/>
  <c r="J285" i="13"/>
  <c r="I285" i="13"/>
  <c r="H285" i="13"/>
  <c r="G285" i="13"/>
  <c r="F285" i="13"/>
  <c r="E285" i="13"/>
  <c r="D285" i="13"/>
  <c r="P284" i="13"/>
  <c r="O284" i="13"/>
  <c r="N284" i="13"/>
  <c r="M284" i="13"/>
  <c r="L284" i="13"/>
  <c r="K284" i="13"/>
  <c r="J284" i="13"/>
  <c r="I284" i="13"/>
  <c r="H284" i="13"/>
  <c r="G284" i="13"/>
  <c r="F284" i="13"/>
  <c r="E284" i="13"/>
  <c r="Q284" i="13" s="1"/>
  <c r="S284" i="13" s="1"/>
  <c r="D284" i="13"/>
  <c r="P283" i="13"/>
  <c r="O283" i="13"/>
  <c r="N283" i="13"/>
  <c r="M283" i="13"/>
  <c r="L283" i="13"/>
  <c r="K283" i="13"/>
  <c r="J283" i="13"/>
  <c r="I283" i="13"/>
  <c r="H283" i="13"/>
  <c r="G283" i="13"/>
  <c r="F283" i="13"/>
  <c r="E283" i="13"/>
  <c r="D283" i="13"/>
  <c r="P282" i="13"/>
  <c r="O282" i="13"/>
  <c r="N282" i="13"/>
  <c r="M282" i="13"/>
  <c r="L282" i="13"/>
  <c r="K282" i="13"/>
  <c r="J282" i="13"/>
  <c r="I282" i="13"/>
  <c r="H282" i="13"/>
  <c r="G282" i="13"/>
  <c r="F282" i="13"/>
  <c r="E282" i="13"/>
  <c r="D282" i="13"/>
  <c r="P281" i="13"/>
  <c r="O281" i="13"/>
  <c r="N281" i="13"/>
  <c r="M281" i="13"/>
  <c r="L281" i="13"/>
  <c r="K281" i="13"/>
  <c r="J281" i="13"/>
  <c r="I281" i="13"/>
  <c r="H281" i="13"/>
  <c r="G281" i="13"/>
  <c r="F281" i="13"/>
  <c r="E281" i="13"/>
  <c r="Q281" i="13" s="1"/>
  <c r="S281" i="13" s="1"/>
  <c r="D281" i="13"/>
  <c r="P280" i="13"/>
  <c r="O280" i="13"/>
  <c r="N280" i="13"/>
  <c r="M280" i="13"/>
  <c r="L280" i="13"/>
  <c r="K280" i="13"/>
  <c r="J280" i="13"/>
  <c r="I280" i="13"/>
  <c r="H280" i="13"/>
  <c r="G280" i="13"/>
  <c r="F280" i="13"/>
  <c r="E280" i="13"/>
  <c r="D280" i="13"/>
  <c r="P279" i="13"/>
  <c r="O279" i="13"/>
  <c r="N279" i="13"/>
  <c r="M279" i="13"/>
  <c r="L279" i="13"/>
  <c r="K279" i="13"/>
  <c r="J279" i="13"/>
  <c r="I279" i="13"/>
  <c r="H279" i="13"/>
  <c r="G279" i="13"/>
  <c r="F279" i="13"/>
  <c r="E279" i="13"/>
  <c r="Q279" i="13" s="1"/>
  <c r="D279" i="13"/>
  <c r="P278" i="13"/>
  <c r="O278" i="13"/>
  <c r="N278" i="13"/>
  <c r="M278" i="13"/>
  <c r="L278" i="13"/>
  <c r="K278" i="13"/>
  <c r="J278" i="13"/>
  <c r="I278" i="13"/>
  <c r="H278" i="13"/>
  <c r="G278" i="13"/>
  <c r="F278" i="13"/>
  <c r="E278" i="13"/>
  <c r="D278" i="13"/>
  <c r="Q278" i="13" s="1"/>
  <c r="S278" i="13" s="1"/>
  <c r="P277" i="13"/>
  <c r="O277" i="13"/>
  <c r="N277" i="13"/>
  <c r="M277" i="13"/>
  <c r="L277" i="13"/>
  <c r="K277" i="13"/>
  <c r="J277" i="13"/>
  <c r="I277" i="13"/>
  <c r="H277" i="13"/>
  <c r="G277" i="13"/>
  <c r="F277" i="13"/>
  <c r="E277" i="13"/>
  <c r="Q277" i="13" s="1"/>
  <c r="S277" i="13" s="1"/>
  <c r="D277" i="13"/>
  <c r="P276" i="13"/>
  <c r="O276" i="13"/>
  <c r="N276" i="13"/>
  <c r="M276" i="13"/>
  <c r="L276" i="13"/>
  <c r="K276" i="13"/>
  <c r="J276" i="13"/>
  <c r="I276" i="13"/>
  <c r="H276" i="13"/>
  <c r="G276" i="13"/>
  <c r="F276" i="13"/>
  <c r="E276" i="13"/>
  <c r="D276" i="13"/>
  <c r="Q276" i="13" s="1"/>
  <c r="S276" i="13" s="1"/>
  <c r="P275" i="13"/>
  <c r="O275" i="13"/>
  <c r="N275" i="13"/>
  <c r="M275" i="13"/>
  <c r="L275" i="13"/>
  <c r="K275" i="13"/>
  <c r="J275" i="13"/>
  <c r="I275" i="13"/>
  <c r="H275" i="13"/>
  <c r="G275" i="13"/>
  <c r="F275" i="13"/>
  <c r="E275" i="13"/>
  <c r="D275" i="13"/>
  <c r="P274" i="13"/>
  <c r="O274" i="13"/>
  <c r="N274" i="13"/>
  <c r="M274" i="13"/>
  <c r="L274" i="13"/>
  <c r="K274" i="13"/>
  <c r="J274" i="13"/>
  <c r="I274" i="13"/>
  <c r="H274" i="13"/>
  <c r="G274" i="13"/>
  <c r="F274" i="13"/>
  <c r="E274" i="13"/>
  <c r="Q274" i="13" s="1"/>
  <c r="S274" i="13" s="1"/>
  <c r="D274" i="13"/>
  <c r="P273" i="13"/>
  <c r="T270" i="13" s="1"/>
  <c r="O273" i="13"/>
  <c r="N273" i="13"/>
  <c r="M273" i="13"/>
  <c r="L273" i="13"/>
  <c r="K273" i="13"/>
  <c r="J273" i="13"/>
  <c r="I273" i="13"/>
  <c r="H273" i="13"/>
  <c r="G273" i="13"/>
  <c r="F273" i="13"/>
  <c r="E273" i="13"/>
  <c r="D273" i="13"/>
  <c r="P272" i="13"/>
  <c r="O272" i="13"/>
  <c r="N272" i="13"/>
  <c r="M272" i="13"/>
  <c r="L272" i="13"/>
  <c r="K272" i="13"/>
  <c r="J272" i="13"/>
  <c r="I272" i="13"/>
  <c r="H272" i="13"/>
  <c r="G272" i="13"/>
  <c r="F272" i="13"/>
  <c r="E272" i="13"/>
  <c r="D272" i="13"/>
  <c r="P271" i="13"/>
  <c r="O271" i="13"/>
  <c r="N271" i="13"/>
  <c r="M271" i="13"/>
  <c r="L271" i="13"/>
  <c r="K271" i="13"/>
  <c r="J271" i="13"/>
  <c r="I271" i="13"/>
  <c r="H271" i="13"/>
  <c r="G271" i="13"/>
  <c r="F271" i="13"/>
  <c r="E271" i="13"/>
  <c r="Q271" i="13" s="1"/>
  <c r="S271" i="13" s="1"/>
  <c r="D271" i="13"/>
  <c r="P270" i="13"/>
  <c r="O270" i="13"/>
  <c r="N270" i="13"/>
  <c r="M270" i="13"/>
  <c r="L270" i="13"/>
  <c r="K270" i="13"/>
  <c r="J270" i="13"/>
  <c r="I270" i="13"/>
  <c r="H270" i="13"/>
  <c r="G270" i="13"/>
  <c r="F270" i="13"/>
  <c r="E270" i="13"/>
  <c r="Q270" i="13" s="1"/>
  <c r="S270" i="13" s="1"/>
  <c r="D270" i="13"/>
  <c r="P269" i="13"/>
  <c r="O269" i="13"/>
  <c r="N269" i="13"/>
  <c r="M269" i="13"/>
  <c r="L269" i="13"/>
  <c r="K269" i="13"/>
  <c r="J269" i="13"/>
  <c r="I269" i="13"/>
  <c r="H269" i="13"/>
  <c r="G269" i="13"/>
  <c r="F269" i="13"/>
  <c r="E269" i="13"/>
  <c r="D269" i="13"/>
  <c r="Q269" i="13" s="1"/>
  <c r="S269" i="13" s="1"/>
  <c r="P268" i="13"/>
  <c r="O268" i="13"/>
  <c r="N268" i="13"/>
  <c r="M268" i="13"/>
  <c r="L268" i="13"/>
  <c r="K268" i="13"/>
  <c r="J268" i="13"/>
  <c r="I268" i="13"/>
  <c r="H268" i="13"/>
  <c r="G268" i="13"/>
  <c r="F268" i="13"/>
  <c r="E268" i="13"/>
  <c r="Q268" i="13" s="1"/>
  <c r="S268" i="13" s="1"/>
  <c r="D268" i="13"/>
  <c r="P267" i="13"/>
  <c r="O267" i="13"/>
  <c r="N267" i="13"/>
  <c r="M267" i="13"/>
  <c r="L267" i="13"/>
  <c r="K267" i="13"/>
  <c r="J267" i="13"/>
  <c r="I267" i="13"/>
  <c r="H267" i="13"/>
  <c r="G267" i="13"/>
  <c r="F267" i="13"/>
  <c r="E267" i="13"/>
  <c r="D267" i="13"/>
  <c r="Q267" i="13" s="1"/>
  <c r="S267" i="13" s="1"/>
  <c r="P266" i="13"/>
  <c r="O266" i="13"/>
  <c r="N266" i="13"/>
  <c r="M266" i="13"/>
  <c r="L266" i="13"/>
  <c r="K266" i="13"/>
  <c r="J266" i="13"/>
  <c r="I266" i="13"/>
  <c r="H266" i="13"/>
  <c r="G266" i="13"/>
  <c r="F266" i="13"/>
  <c r="E266" i="13"/>
  <c r="D266" i="13"/>
  <c r="P265" i="13"/>
  <c r="O265" i="13"/>
  <c r="N265" i="13"/>
  <c r="M265" i="13"/>
  <c r="L265" i="13"/>
  <c r="K265" i="13"/>
  <c r="J265" i="13"/>
  <c r="I265" i="13"/>
  <c r="H265" i="13"/>
  <c r="G265" i="13"/>
  <c r="F265" i="13"/>
  <c r="E265" i="13"/>
  <c r="Q265" i="13" s="1"/>
  <c r="S265" i="13" s="1"/>
  <c r="D265" i="13"/>
  <c r="P264" i="13"/>
  <c r="P286" i="13" s="1"/>
  <c r="O264" i="13"/>
  <c r="N264" i="13"/>
  <c r="M264" i="13"/>
  <c r="L264" i="13"/>
  <c r="L286" i="13" s="1"/>
  <c r="K264" i="13"/>
  <c r="J264" i="13"/>
  <c r="I264" i="13"/>
  <c r="H264" i="13"/>
  <c r="H286" i="13" s="1"/>
  <c r="G264" i="13"/>
  <c r="F264" i="13"/>
  <c r="E264" i="13"/>
  <c r="D264" i="13"/>
  <c r="P263" i="13"/>
  <c r="O263" i="13"/>
  <c r="N263" i="13"/>
  <c r="M263" i="13"/>
  <c r="L263" i="13"/>
  <c r="K263" i="13"/>
  <c r="J263" i="13"/>
  <c r="I263" i="13"/>
  <c r="H263" i="13"/>
  <c r="G263" i="13"/>
  <c r="F263" i="13"/>
  <c r="E263" i="13"/>
  <c r="D263" i="13"/>
  <c r="P262" i="13"/>
  <c r="O262" i="13"/>
  <c r="N262" i="13"/>
  <c r="M262" i="13"/>
  <c r="L262" i="13"/>
  <c r="K262" i="13"/>
  <c r="J262" i="13"/>
  <c r="I262" i="13"/>
  <c r="H262" i="13"/>
  <c r="G262" i="13"/>
  <c r="F262" i="13"/>
  <c r="E262" i="13"/>
  <c r="E286" i="13" s="1"/>
  <c r="D262" i="13"/>
  <c r="P260" i="13"/>
  <c r="N260" i="13"/>
  <c r="J260" i="13"/>
  <c r="I260" i="13"/>
  <c r="F260" i="13"/>
  <c r="E260" i="13"/>
  <c r="D260" i="13"/>
  <c r="P259" i="13"/>
  <c r="O259" i="13"/>
  <c r="O260" i="13" s="1"/>
  <c r="N259" i="13"/>
  <c r="M259" i="13"/>
  <c r="M260" i="13" s="1"/>
  <c r="L259" i="13"/>
  <c r="L260" i="13" s="1"/>
  <c r="K259" i="13"/>
  <c r="K260" i="13" s="1"/>
  <c r="J259" i="13"/>
  <c r="I259" i="13"/>
  <c r="H259" i="13"/>
  <c r="H260" i="13" s="1"/>
  <c r="G259" i="13"/>
  <c r="G260" i="13" s="1"/>
  <c r="F259" i="13"/>
  <c r="E259" i="13"/>
  <c r="D259" i="13"/>
  <c r="G257" i="13"/>
  <c r="P256" i="13"/>
  <c r="O256" i="13"/>
  <c r="N256" i="13"/>
  <c r="M256" i="13"/>
  <c r="L256" i="13"/>
  <c r="K256" i="13"/>
  <c r="J256" i="13"/>
  <c r="I256" i="13"/>
  <c r="H256" i="13"/>
  <c r="G256" i="13"/>
  <c r="F256" i="13"/>
  <c r="E256" i="13"/>
  <c r="Q256" i="13" s="1"/>
  <c r="S256" i="13" s="1"/>
  <c r="D256" i="13"/>
  <c r="P255" i="13"/>
  <c r="O255" i="13"/>
  <c r="N255" i="13"/>
  <c r="M255" i="13"/>
  <c r="L255" i="13"/>
  <c r="K255" i="13"/>
  <c r="J255" i="13"/>
  <c r="I255" i="13"/>
  <c r="H255" i="13"/>
  <c r="G255" i="13"/>
  <c r="F255" i="13"/>
  <c r="E255" i="13"/>
  <c r="D255" i="13"/>
  <c r="Q255" i="13" s="1"/>
  <c r="P254" i="13"/>
  <c r="O254" i="13"/>
  <c r="N254" i="13"/>
  <c r="M254" i="13"/>
  <c r="L254" i="13"/>
  <c r="K254" i="13"/>
  <c r="J254" i="13"/>
  <c r="I254" i="13"/>
  <c r="H254" i="13"/>
  <c r="G254" i="13"/>
  <c r="F254" i="13"/>
  <c r="E254" i="13"/>
  <c r="Q254" i="13" s="1"/>
  <c r="D254" i="13"/>
  <c r="P253" i="13"/>
  <c r="O253" i="13"/>
  <c r="N253" i="13"/>
  <c r="M253" i="13"/>
  <c r="L253" i="13"/>
  <c r="K253" i="13"/>
  <c r="J253" i="13"/>
  <c r="I253" i="13"/>
  <c r="H253" i="13"/>
  <c r="G253" i="13"/>
  <c r="F253" i="13"/>
  <c r="E253" i="13"/>
  <c r="D253" i="13"/>
  <c r="Q253" i="13" s="1"/>
  <c r="S253" i="13" s="1"/>
  <c r="P252" i="13"/>
  <c r="O252" i="13"/>
  <c r="N252" i="13"/>
  <c r="M252" i="13"/>
  <c r="L252" i="13"/>
  <c r="K252" i="13"/>
  <c r="J252" i="13"/>
  <c r="I252" i="13"/>
  <c r="H252" i="13"/>
  <c r="G252" i="13"/>
  <c r="F252" i="13"/>
  <c r="E252" i="13"/>
  <c r="Q252" i="13" s="1"/>
  <c r="S252" i="13" s="1"/>
  <c r="D252" i="13"/>
  <c r="P251" i="13"/>
  <c r="O251" i="13"/>
  <c r="N251" i="13"/>
  <c r="M251" i="13"/>
  <c r="L251" i="13"/>
  <c r="K251" i="13"/>
  <c r="K257" i="13" s="1"/>
  <c r="J251" i="13"/>
  <c r="I251" i="13"/>
  <c r="H251" i="13"/>
  <c r="G251" i="13"/>
  <c r="F251" i="13"/>
  <c r="E251" i="13"/>
  <c r="D251" i="13"/>
  <c r="P250" i="13"/>
  <c r="O250" i="13"/>
  <c r="N250" i="13"/>
  <c r="M250" i="13"/>
  <c r="L250" i="13"/>
  <c r="K250" i="13"/>
  <c r="J250" i="13"/>
  <c r="I250" i="13"/>
  <c r="H250" i="13"/>
  <c r="G250" i="13"/>
  <c r="F250" i="13"/>
  <c r="E250" i="13"/>
  <c r="Q250" i="13" s="1"/>
  <c r="S250" i="13" s="1"/>
  <c r="D250" i="13"/>
  <c r="P249" i="13"/>
  <c r="O249" i="13"/>
  <c r="N249" i="13"/>
  <c r="M249" i="13"/>
  <c r="L249" i="13"/>
  <c r="K249" i="13"/>
  <c r="J249" i="13"/>
  <c r="I249" i="13"/>
  <c r="H249" i="13"/>
  <c r="G249" i="13"/>
  <c r="F249" i="13"/>
  <c r="E249" i="13"/>
  <c r="Q249" i="13" s="1"/>
  <c r="S249" i="13" s="1"/>
  <c r="D249" i="13"/>
  <c r="P248" i="13"/>
  <c r="O248" i="13"/>
  <c r="N248" i="13"/>
  <c r="M248" i="13"/>
  <c r="L248" i="13"/>
  <c r="K248" i="13"/>
  <c r="J248" i="13"/>
  <c r="I248" i="13"/>
  <c r="H248" i="13"/>
  <c r="G248" i="13"/>
  <c r="F248" i="13"/>
  <c r="E248" i="13"/>
  <c r="D248" i="13"/>
  <c r="Q248" i="13" s="1"/>
  <c r="S248" i="13" s="1"/>
  <c r="P247" i="13"/>
  <c r="O247" i="13"/>
  <c r="N247" i="13"/>
  <c r="M247" i="13"/>
  <c r="L247" i="13"/>
  <c r="K247" i="13"/>
  <c r="J247" i="13"/>
  <c r="I247" i="13"/>
  <c r="H247" i="13"/>
  <c r="G247" i="13"/>
  <c r="F247" i="13"/>
  <c r="E247" i="13"/>
  <c r="Q247" i="13" s="1"/>
  <c r="D247" i="13"/>
  <c r="P246" i="13"/>
  <c r="O246" i="13"/>
  <c r="N246" i="13"/>
  <c r="M246" i="13"/>
  <c r="L246" i="13"/>
  <c r="K246" i="13"/>
  <c r="J246" i="13"/>
  <c r="I246" i="13"/>
  <c r="H246" i="13"/>
  <c r="G246" i="13"/>
  <c r="F246" i="13"/>
  <c r="E246" i="13"/>
  <c r="D246" i="13"/>
  <c r="P245" i="13"/>
  <c r="O245" i="13"/>
  <c r="N245" i="13"/>
  <c r="M245" i="13"/>
  <c r="L245" i="13"/>
  <c r="K245" i="13"/>
  <c r="J245" i="13"/>
  <c r="I245" i="13"/>
  <c r="H245" i="13"/>
  <c r="G245" i="13"/>
  <c r="F245" i="13"/>
  <c r="E245" i="13"/>
  <c r="D245" i="13"/>
  <c r="P244" i="13"/>
  <c r="O244" i="13"/>
  <c r="N244" i="13"/>
  <c r="M244" i="13"/>
  <c r="L244" i="13"/>
  <c r="K244" i="13"/>
  <c r="J244" i="13"/>
  <c r="I244" i="13"/>
  <c r="H244" i="13"/>
  <c r="G244" i="13"/>
  <c r="F244" i="13"/>
  <c r="E244" i="13"/>
  <c r="Q244" i="13" s="1"/>
  <c r="S244" i="13" s="1"/>
  <c r="D244" i="13"/>
  <c r="P243" i="13"/>
  <c r="O243" i="13"/>
  <c r="N243" i="13"/>
  <c r="M243" i="13"/>
  <c r="L243" i="13"/>
  <c r="K243" i="13"/>
  <c r="J243" i="13"/>
  <c r="I243" i="13"/>
  <c r="H243" i="13"/>
  <c r="G243" i="13"/>
  <c r="F243" i="13"/>
  <c r="E243" i="13"/>
  <c r="D243" i="13"/>
  <c r="Q243" i="13" s="1"/>
  <c r="S243" i="13" s="1"/>
  <c r="P242" i="13"/>
  <c r="O242" i="13"/>
  <c r="N242" i="13"/>
  <c r="M242" i="13"/>
  <c r="L242" i="13"/>
  <c r="K242" i="13"/>
  <c r="J242" i="13"/>
  <c r="I242" i="13"/>
  <c r="H242" i="13"/>
  <c r="G242" i="13"/>
  <c r="F242" i="13"/>
  <c r="E242" i="13"/>
  <c r="Q242" i="13" s="1"/>
  <c r="S242" i="13" s="1"/>
  <c r="D242" i="13"/>
  <c r="P241" i="13"/>
  <c r="P257" i="13" s="1"/>
  <c r="O241" i="13"/>
  <c r="N241" i="13"/>
  <c r="M241" i="13"/>
  <c r="L241" i="13"/>
  <c r="L257" i="13" s="1"/>
  <c r="K241" i="13"/>
  <c r="J241" i="13"/>
  <c r="I241" i="13"/>
  <c r="H241" i="13"/>
  <c r="H257" i="13" s="1"/>
  <c r="G241" i="13"/>
  <c r="F241" i="13"/>
  <c r="E241" i="13"/>
  <c r="D241" i="13"/>
  <c r="Q241" i="13" s="1"/>
  <c r="S241" i="13" s="1"/>
  <c r="P240" i="13"/>
  <c r="O240" i="13"/>
  <c r="N240" i="13"/>
  <c r="M240" i="13"/>
  <c r="L240" i="13"/>
  <c r="K240" i="13"/>
  <c r="J240" i="13"/>
  <c r="I240" i="13"/>
  <c r="H240" i="13"/>
  <c r="G240" i="13"/>
  <c r="F240" i="13"/>
  <c r="E240" i="13"/>
  <c r="D240" i="13"/>
  <c r="P239" i="13"/>
  <c r="O239" i="13"/>
  <c r="N239" i="13"/>
  <c r="M239" i="13"/>
  <c r="M257" i="13" s="1"/>
  <c r="L239" i="13"/>
  <c r="K239" i="13"/>
  <c r="J239" i="13"/>
  <c r="I239" i="13"/>
  <c r="I257" i="13" s="1"/>
  <c r="H239" i="13"/>
  <c r="G239" i="13"/>
  <c r="F239" i="13"/>
  <c r="E239" i="13"/>
  <c r="E257" i="13" s="1"/>
  <c r="D239" i="13"/>
  <c r="K237" i="13"/>
  <c r="P236" i="13"/>
  <c r="O236" i="13"/>
  <c r="N236" i="13"/>
  <c r="M236" i="13"/>
  <c r="L236" i="13"/>
  <c r="K236" i="13"/>
  <c r="J236" i="13"/>
  <c r="I236" i="13"/>
  <c r="H236" i="13"/>
  <c r="G236" i="13"/>
  <c r="F236" i="13"/>
  <c r="E236" i="13"/>
  <c r="D236" i="13"/>
  <c r="P235" i="13"/>
  <c r="O235" i="13"/>
  <c r="N235" i="13"/>
  <c r="M235" i="13"/>
  <c r="L235" i="13"/>
  <c r="K235" i="13"/>
  <c r="J235" i="13"/>
  <c r="I235" i="13"/>
  <c r="H235" i="13"/>
  <c r="G235" i="13"/>
  <c r="F235" i="13"/>
  <c r="E235" i="13"/>
  <c r="Q235" i="13" s="1"/>
  <c r="S235" i="13" s="1"/>
  <c r="D235" i="13"/>
  <c r="P234" i="13"/>
  <c r="O234" i="13"/>
  <c r="N234" i="13"/>
  <c r="M234" i="13"/>
  <c r="L234" i="13"/>
  <c r="K234" i="13"/>
  <c r="J234" i="13"/>
  <c r="I234" i="13"/>
  <c r="H234" i="13"/>
  <c r="G234" i="13"/>
  <c r="F234" i="13"/>
  <c r="E234" i="13"/>
  <c r="D234" i="13"/>
  <c r="Q234" i="13" s="1"/>
  <c r="S234" i="13" s="1"/>
  <c r="P233" i="13"/>
  <c r="O233" i="13"/>
  <c r="N233" i="13"/>
  <c r="M233" i="13"/>
  <c r="L233" i="13"/>
  <c r="K233" i="13"/>
  <c r="J233" i="13"/>
  <c r="I233" i="13"/>
  <c r="H233" i="13"/>
  <c r="G233" i="13"/>
  <c r="F233" i="13"/>
  <c r="E233" i="13"/>
  <c r="D233" i="13"/>
  <c r="Q233" i="13" s="1"/>
  <c r="S233" i="13" s="1"/>
  <c r="P232" i="13"/>
  <c r="O232" i="13"/>
  <c r="N232" i="13"/>
  <c r="M232" i="13"/>
  <c r="L232" i="13"/>
  <c r="K232" i="13"/>
  <c r="J232" i="13"/>
  <c r="I232" i="13"/>
  <c r="H232" i="13"/>
  <c r="G232" i="13"/>
  <c r="F232" i="13"/>
  <c r="E232" i="13"/>
  <c r="D232" i="13"/>
  <c r="Q232" i="13" s="1"/>
  <c r="S232" i="13" s="1"/>
  <c r="P231" i="13"/>
  <c r="O231" i="13"/>
  <c r="N231" i="13"/>
  <c r="M231" i="13"/>
  <c r="L231" i="13"/>
  <c r="K231" i="13"/>
  <c r="J231" i="13"/>
  <c r="I231" i="13"/>
  <c r="H231" i="13"/>
  <c r="G231" i="13"/>
  <c r="F231" i="13"/>
  <c r="E231" i="13"/>
  <c r="Q231" i="13" s="1"/>
  <c r="S231" i="13" s="1"/>
  <c r="D231" i="13"/>
  <c r="P230" i="13"/>
  <c r="O230" i="13"/>
  <c r="N230" i="13"/>
  <c r="M230" i="13"/>
  <c r="L230" i="13"/>
  <c r="K230" i="13"/>
  <c r="J230" i="13"/>
  <c r="I230" i="13"/>
  <c r="H230" i="13"/>
  <c r="G230" i="13"/>
  <c r="F230" i="13"/>
  <c r="E230" i="13"/>
  <c r="D230" i="13"/>
  <c r="P229" i="13"/>
  <c r="P237" i="13" s="1"/>
  <c r="O229" i="13"/>
  <c r="N229" i="13"/>
  <c r="M229" i="13"/>
  <c r="M237" i="13" s="1"/>
  <c r="L229" i="13"/>
  <c r="K229" i="13"/>
  <c r="J229" i="13"/>
  <c r="I229" i="13"/>
  <c r="I237" i="13" s="1"/>
  <c r="H229" i="13"/>
  <c r="G229" i="13"/>
  <c r="F229" i="13"/>
  <c r="E229" i="13"/>
  <c r="E237" i="13" s="1"/>
  <c r="D229" i="13"/>
  <c r="D237" i="13" s="1"/>
  <c r="P228" i="13"/>
  <c r="O228" i="13"/>
  <c r="N228" i="13"/>
  <c r="M228" i="13"/>
  <c r="L228" i="13"/>
  <c r="K228" i="13"/>
  <c r="J228" i="13"/>
  <c r="I228" i="13"/>
  <c r="H228" i="13"/>
  <c r="G228" i="13"/>
  <c r="F228" i="13"/>
  <c r="E228" i="13"/>
  <c r="D228" i="13"/>
  <c r="P225" i="13"/>
  <c r="O225" i="13"/>
  <c r="N225" i="13"/>
  <c r="M225" i="13"/>
  <c r="L225" i="13"/>
  <c r="K225" i="13"/>
  <c r="J225" i="13"/>
  <c r="I225" i="13"/>
  <c r="H225" i="13"/>
  <c r="G225" i="13"/>
  <c r="F225" i="13"/>
  <c r="E225" i="13"/>
  <c r="Q225" i="13" s="1"/>
  <c r="S225" i="13" s="1"/>
  <c r="D225" i="13"/>
  <c r="P224" i="13"/>
  <c r="O224" i="13"/>
  <c r="N224" i="13"/>
  <c r="M224" i="13"/>
  <c r="L224" i="13"/>
  <c r="K224" i="13"/>
  <c r="J224" i="13"/>
  <c r="I224" i="13"/>
  <c r="H224" i="13"/>
  <c r="G224" i="13"/>
  <c r="F224" i="13"/>
  <c r="E224" i="13"/>
  <c r="D224" i="13"/>
  <c r="S223" i="13"/>
  <c r="P223" i="13"/>
  <c r="O223" i="13"/>
  <c r="N223" i="13"/>
  <c r="M223" i="13"/>
  <c r="L223" i="13"/>
  <c r="K223" i="13"/>
  <c r="J223" i="13"/>
  <c r="I223" i="13"/>
  <c r="H223" i="13"/>
  <c r="G223" i="13"/>
  <c r="F223" i="13"/>
  <c r="E223" i="13"/>
  <c r="D223" i="13"/>
  <c r="Q223" i="13" s="1"/>
  <c r="P222" i="13"/>
  <c r="O222" i="13"/>
  <c r="N222" i="13"/>
  <c r="M222" i="13"/>
  <c r="L222" i="13"/>
  <c r="K222" i="13"/>
  <c r="J222" i="13"/>
  <c r="I222" i="13"/>
  <c r="H222" i="13"/>
  <c r="G222" i="13"/>
  <c r="F222" i="13"/>
  <c r="E222" i="13"/>
  <c r="Q222" i="13" s="1"/>
  <c r="S222" i="13" s="1"/>
  <c r="D222" i="13"/>
  <c r="P221" i="13"/>
  <c r="O221" i="13"/>
  <c r="N221" i="13"/>
  <c r="M221" i="13"/>
  <c r="L221" i="13"/>
  <c r="K221" i="13"/>
  <c r="J221" i="13"/>
  <c r="I221" i="13"/>
  <c r="H221" i="13"/>
  <c r="G221" i="13"/>
  <c r="F221" i="13"/>
  <c r="E221" i="13"/>
  <c r="D221" i="13"/>
  <c r="Q221" i="13" s="1"/>
  <c r="S221" i="13" s="1"/>
  <c r="P220" i="13"/>
  <c r="O220" i="13"/>
  <c r="N220" i="13"/>
  <c r="M220" i="13"/>
  <c r="L220" i="13"/>
  <c r="K220" i="13"/>
  <c r="J220" i="13"/>
  <c r="I220" i="13"/>
  <c r="H220" i="13"/>
  <c r="G220" i="13"/>
  <c r="F220" i="13"/>
  <c r="E220" i="13"/>
  <c r="Q220" i="13" s="1"/>
  <c r="S220" i="13" s="1"/>
  <c r="D220" i="13"/>
  <c r="P219" i="13"/>
  <c r="O219" i="13"/>
  <c r="N219" i="13"/>
  <c r="M219" i="13"/>
  <c r="L219" i="13"/>
  <c r="K219" i="13"/>
  <c r="J219" i="13"/>
  <c r="I219" i="13"/>
  <c r="H219" i="13"/>
  <c r="G219" i="13"/>
  <c r="F219" i="13"/>
  <c r="E219" i="13"/>
  <c r="D219" i="13"/>
  <c r="P218" i="13"/>
  <c r="O218" i="13"/>
  <c r="N218" i="13"/>
  <c r="M218" i="13"/>
  <c r="M226" i="13" s="1"/>
  <c r="L218" i="13"/>
  <c r="K218" i="13"/>
  <c r="J218" i="13"/>
  <c r="I218" i="13"/>
  <c r="H218" i="13"/>
  <c r="G218" i="13"/>
  <c r="F218" i="13"/>
  <c r="F226" i="13" s="1"/>
  <c r="E218" i="13"/>
  <c r="Q218" i="13" s="1"/>
  <c r="S218" i="13" s="1"/>
  <c r="D218" i="13"/>
  <c r="P217" i="13"/>
  <c r="O217" i="13"/>
  <c r="N217" i="13"/>
  <c r="M217" i="13"/>
  <c r="L217" i="13"/>
  <c r="K217" i="13"/>
  <c r="J217" i="13"/>
  <c r="I217" i="13"/>
  <c r="H217" i="13"/>
  <c r="G217" i="13"/>
  <c r="F217" i="13"/>
  <c r="E217" i="13"/>
  <c r="D217" i="13"/>
  <c r="Q217" i="13" s="1"/>
  <c r="S217" i="13" s="1"/>
  <c r="P216" i="13"/>
  <c r="O216" i="13"/>
  <c r="N216" i="13"/>
  <c r="M216" i="13"/>
  <c r="L216" i="13"/>
  <c r="K216" i="13"/>
  <c r="J216" i="13"/>
  <c r="I216" i="13"/>
  <c r="H216" i="13"/>
  <c r="G216" i="13"/>
  <c r="F216" i="13"/>
  <c r="E216" i="13"/>
  <c r="D216" i="13"/>
  <c r="Q216" i="13" s="1"/>
  <c r="S216" i="13" s="1"/>
  <c r="S215" i="13"/>
  <c r="P215" i="13"/>
  <c r="O215" i="13"/>
  <c r="N215" i="13"/>
  <c r="M215" i="13"/>
  <c r="L215" i="13"/>
  <c r="K215" i="13"/>
  <c r="J215" i="13"/>
  <c r="I215" i="13"/>
  <c r="H215" i="13"/>
  <c r="G215" i="13"/>
  <c r="F215" i="13"/>
  <c r="E215" i="13"/>
  <c r="D215" i="13"/>
  <c r="Q215" i="13" s="1"/>
  <c r="P214" i="13"/>
  <c r="O214" i="13"/>
  <c r="N214" i="13"/>
  <c r="M214" i="13"/>
  <c r="L214" i="13"/>
  <c r="K214" i="13"/>
  <c r="J214" i="13"/>
  <c r="I214" i="13"/>
  <c r="H214" i="13"/>
  <c r="G214" i="13"/>
  <c r="F214" i="13"/>
  <c r="E214" i="13"/>
  <c r="D214" i="13"/>
  <c r="P213" i="13"/>
  <c r="O213" i="13"/>
  <c r="N213" i="13"/>
  <c r="M213" i="13"/>
  <c r="L213" i="13"/>
  <c r="K213" i="13"/>
  <c r="J213" i="13"/>
  <c r="I213" i="13"/>
  <c r="H213" i="13"/>
  <c r="G213" i="13"/>
  <c r="F213" i="13"/>
  <c r="E213" i="13"/>
  <c r="D213" i="13"/>
  <c r="P212" i="13"/>
  <c r="O212" i="13"/>
  <c r="N212" i="13"/>
  <c r="M212" i="13"/>
  <c r="L212" i="13"/>
  <c r="K212" i="13"/>
  <c r="J212" i="13"/>
  <c r="I212" i="13"/>
  <c r="H212" i="13"/>
  <c r="G212" i="13"/>
  <c r="F212" i="13"/>
  <c r="E212" i="13"/>
  <c r="D212" i="13"/>
  <c r="Q212" i="13" s="1"/>
  <c r="S212" i="13" s="1"/>
  <c r="P211" i="13"/>
  <c r="O211" i="13"/>
  <c r="N211" i="13"/>
  <c r="M211" i="13"/>
  <c r="L211" i="13"/>
  <c r="K211" i="13"/>
  <c r="J211" i="13"/>
  <c r="I211" i="13"/>
  <c r="H211" i="13"/>
  <c r="G211" i="13"/>
  <c r="F211" i="13"/>
  <c r="E211" i="13"/>
  <c r="D211" i="13"/>
  <c r="P210" i="13"/>
  <c r="O210" i="13"/>
  <c r="O226" i="13" s="1"/>
  <c r="N210" i="13"/>
  <c r="M210" i="13"/>
  <c r="L210" i="13"/>
  <c r="K210" i="13"/>
  <c r="J210" i="13"/>
  <c r="I210" i="13"/>
  <c r="H210" i="13"/>
  <c r="G210" i="13"/>
  <c r="F210" i="13"/>
  <c r="E210" i="13"/>
  <c r="D210" i="13"/>
  <c r="J208" i="13"/>
  <c r="F208" i="13"/>
  <c r="P207" i="13"/>
  <c r="O207" i="13"/>
  <c r="N207" i="13"/>
  <c r="M207" i="13"/>
  <c r="L207" i="13"/>
  <c r="K207" i="13"/>
  <c r="J207" i="13"/>
  <c r="I207" i="13"/>
  <c r="H207" i="13"/>
  <c r="G207" i="13"/>
  <c r="F207" i="13"/>
  <c r="E207" i="13"/>
  <c r="D207" i="13"/>
  <c r="P206" i="13"/>
  <c r="O206" i="13"/>
  <c r="N206" i="13"/>
  <c r="M206" i="13"/>
  <c r="L206" i="13"/>
  <c r="K206" i="13"/>
  <c r="J206" i="13"/>
  <c r="I206" i="13"/>
  <c r="H206" i="13"/>
  <c r="G206" i="13"/>
  <c r="F206" i="13"/>
  <c r="E206" i="13"/>
  <c r="D206" i="13"/>
  <c r="P205" i="13"/>
  <c r="O205" i="13"/>
  <c r="N205" i="13"/>
  <c r="M205" i="13"/>
  <c r="L205" i="13"/>
  <c r="K205" i="13"/>
  <c r="J205" i="13"/>
  <c r="I205" i="13"/>
  <c r="H205" i="13"/>
  <c r="G205" i="13"/>
  <c r="F205" i="13"/>
  <c r="E205" i="13"/>
  <c r="Q205" i="13" s="1"/>
  <c r="S205" i="13" s="1"/>
  <c r="D205" i="13"/>
  <c r="P204" i="13"/>
  <c r="O204" i="13"/>
  <c r="N204" i="13"/>
  <c r="M204" i="13"/>
  <c r="L204" i="13"/>
  <c r="K204" i="13"/>
  <c r="J204" i="13"/>
  <c r="I204" i="13"/>
  <c r="H204" i="13"/>
  <c r="G204" i="13"/>
  <c r="F204" i="13"/>
  <c r="E204" i="13"/>
  <c r="D204" i="13"/>
  <c r="Q204" i="13" s="1"/>
  <c r="S204" i="13" s="1"/>
  <c r="P203" i="13"/>
  <c r="O203" i="13"/>
  <c r="N203" i="13"/>
  <c r="M203" i="13"/>
  <c r="L203" i="13"/>
  <c r="K203" i="13"/>
  <c r="J203" i="13"/>
  <c r="I203" i="13"/>
  <c r="H203" i="13"/>
  <c r="G203" i="13"/>
  <c r="F203" i="13"/>
  <c r="E203" i="13"/>
  <c r="Q203" i="13" s="1"/>
  <c r="S203" i="13" s="1"/>
  <c r="D203" i="13"/>
  <c r="P202" i="13"/>
  <c r="O202" i="13"/>
  <c r="N202" i="13"/>
  <c r="M202" i="13"/>
  <c r="L202" i="13"/>
  <c r="K202" i="13"/>
  <c r="J202" i="13"/>
  <c r="I202" i="13"/>
  <c r="H202" i="13"/>
  <c r="G202" i="13"/>
  <c r="F202" i="13"/>
  <c r="E202" i="13"/>
  <c r="D202" i="13"/>
  <c r="P201" i="13"/>
  <c r="O201" i="13"/>
  <c r="N201" i="13"/>
  <c r="M201" i="13"/>
  <c r="L201" i="13"/>
  <c r="K201" i="13"/>
  <c r="J201" i="13"/>
  <c r="I201" i="13"/>
  <c r="H201" i="13"/>
  <c r="G201" i="13"/>
  <c r="F201" i="13"/>
  <c r="E201" i="13"/>
  <c r="Q201" i="13" s="1"/>
  <c r="S201" i="13" s="1"/>
  <c r="D201" i="13"/>
  <c r="P200" i="13"/>
  <c r="O200" i="13"/>
  <c r="N200" i="13"/>
  <c r="N208" i="13" s="1"/>
  <c r="M200" i="13"/>
  <c r="L200" i="13"/>
  <c r="K200" i="13"/>
  <c r="J200" i="13"/>
  <c r="I200" i="13"/>
  <c r="H200" i="13"/>
  <c r="G200" i="13"/>
  <c r="F200" i="13"/>
  <c r="E200" i="13"/>
  <c r="D200" i="13"/>
  <c r="P199" i="13"/>
  <c r="O199" i="13"/>
  <c r="N199" i="13"/>
  <c r="M199" i="13"/>
  <c r="L199" i="13"/>
  <c r="K199" i="13"/>
  <c r="J199" i="13"/>
  <c r="I199" i="13"/>
  <c r="H199" i="13"/>
  <c r="G199" i="13"/>
  <c r="F199" i="13"/>
  <c r="E199" i="13"/>
  <c r="D199" i="13"/>
  <c r="L197" i="13"/>
  <c r="H197" i="13"/>
  <c r="P196" i="13"/>
  <c r="O196" i="13"/>
  <c r="N196" i="13"/>
  <c r="M196" i="13"/>
  <c r="L196" i="13"/>
  <c r="K196" i="13"/>
  <c r="J196" i="13"/>
  <c r="I196" i="13"/>
  <c r="H196" i="13"/>
  <c r="G196" i="13"/>
  <c r="F196" i="13"/>
  <c r="E196" i="13"/>
  <c r="Q196" i="13" s="1"/>
  <c r="S196" i="13" s="1"/>
  <c r="D196" i="13"/>
  <c r="P195" i="13"/>
  <c r="O195" i="13"/>
  <c r="N195" i="13"/>
  <c r="M195" i="13"/>
  <c r="L195" i="13"/>
  <c r="K195" i="13"/>
  <c r="J195" i="13"/>
  <c r="I195" i="13"/>
  <c r="H195" i="13"/>
  <c r="G195" i="13"/>
  <c r="F195" i="13"/>
  <c r="E195" i="13"/>
  <c r="Q195" i="13" s="1"/>
  <c r="S195" i="13" s="1"/>
  <c r="D195" i="13"/>
  <c r="P194" i="13"/>
  <c r="O194" i="13"/>
  <c r="N194" i="13"/>
  <c r="M194" i="13"/>
  <c r="L194" i="13"/>
  <c r="K194" i="13"/>
  <c r="J194" i="13"/>
  <c r="I194" i="13"/>
  <c r="H194" i="13"/>
  <c r="G194" i="13"/>
  <c r="F194" i="13"/>
  <c r="E194" i="13"/>
  <c r="D194" i="13"/>
  <c r="Q194" i="13" s="1"/>
  <c r="S194" i="13" s="1"/>
  <c r="S193" i="13"/>
  <c r="P193" i="13"/>
  <c r="O193" i="13"/>
  <c r="N193" i="13"/>
  <c r="M193" i="13"/>
  <c r="L193" i="13"/>
  <c r="K193" i="13"/>
  <c r="J193" i="13"/>
  <c r="I193" i="13"/>
  <c r="H193" i="13"/>
  <c r="G193" i="13"/>
  <c r="F193" i="13"/>
  <c r="E193" i="13"/>
  <c r="D193" i="13"/>
  <c r="Q193" i="13" s="1"/>
  <c r="P192" i="13"/>
  <c r="O192" i="13"/>
  <c r="N192" i="13"/>
  <c r="M192" i="13"/>
  <c r="L192" i="13"/>
  <c r="K192" i="13"/>
  <c r="J192" i="13"/>
  <c r="I192" i="13"/>
  <c r="H192" i="13"/>
  <c r="G192" i="13"/>
  <c r="F192" i="13"/>
  <c r="E192" i="13"/>
  <c r="D192" i="13"/>
  <c r="S191" i="13"/>
  <c r="P191" i="13"/>
  <c r="O191" i="13"/>
  <c r="N191" i="13"/>
  <c r="M191" i="13"/>
  <c r="L191" i="13"/>
  <c r="K191" i="13"/>
  <c r="J191" i="13"/>
  <c r="I191" i="13"/>
  <c r="H191" i="13"/>
  <c r="G191" i="13"/>
  <c r="F191" i="13"/>
  <c r="E191" i="13"/>
  <c r="D191" i="13"/>
  <c r="Q191" i="13" s="1"/>
  <c r="P190" i="13"/>
  <c r="O190" i="13"/>
  <c r="N190" i="13"/>
  <c r="M190" i="13"/>
  <c r="L190" i="13"/>
  <c r="K190" i="13"/>
  <c r="J190" i="13"/>
  <c r="I190" i="13"/>
  <c r="H190" i="13"/>
  <c r="G190" i="13"/>
  <c r="F190" i="13"/>
  <c r="E190" i="13"/>
  <c r="Q190" i="13" s="1"/>
  <c r="S190" i="13" s="1"/>
  <c r="D190" i="13"/>
  <c r="P189" i="13"/>
  <c r="O189" i="13"/>
  <c r="N189" i="13"/>
  <c r="M189" i="13"/>
  <c r="L189" i="13"/>
  <c r="K189" i="13"/>
  <c r="J189" i="13"/>
  <c r="I189" i="13"/>
  <c r="H189" i="13"/>
  <c r="G189" i="13"/>
  <c r="F189" i="13"/>
  <c r="E189" i="13"/>
  <c r="D189" i="13"/>
  <c r="P188" i="13"/>
  <c r="O188" i="13"/>
  <c r="N188" i="13"/>
  <c r="M188" i="13"/>
  <c r="L188" i="13"/>
  <c r="K188" i="13"/>
  <c r="J188" i="13"/>
  <c r="I188" i="13"/>
  <c r="H188" i="13"/>
  <c r="G188" i="13"/>
  <c r="F188" i="13"/>
  <c r="E188" i="13"/>
  <c r="Q188" i="13" s="1"/>
  <c r="S188" i="13" s="1"/>
  <c r="D188" i="13"/>
  <c r="P187" i="13"/>
  <c r="O187" i="13"/>
  <c r="N187" i="13"/>
  <c r="M187" i="13"/>
  <c r="L187" i="13"/>
  <c r="K187" i="13"/>
  <c r="J187" i="13"/>
  <c r="I187" i="13"/>
  <c r="H187" i="13"/>
  <c r="G187" i="13"/>
  <c r="F187" i="13"/>
  <c r="E187" i="13"/>
  <c r="D187" i="13"/>
  <c r="Q187" i="13" s="1"/>
  <c r="S187" i="13" s="1"/>
  <c r="P186" i="13"/>
  <c r="O186" i="13"/>
  <c r="N186" i="13"/>
  <c r="M186" i="13"/>
  <c r="L186" i="13"/>
  <c r="K186" i="13"/>
  <c r="J186" i="13"/>
  <c r="I186" i="13"/>
  <c r="H186" i="13"/>
  <c r="G186" i="13"/>
  <c r="F186" i="13"/>
  <c r="E186" i="13"/>
  <c r="D186" i="13"/>
  <c r="Q186" i="13" s="1"/>
  <c r="S186" i="13" s="1"/>
  <c r="P185" i="13"/>
  <c r="O185" i="13"/>
  <c r="N185" i="13"/>
  <c r="M185" i="13"/>
  <c r="L185" i="13"/>
  <c r="K185" i="13"/>
  <c r="J185" i="13"/>
  <c r="I185" i="13"/>
  <c r="H185" i="13"/>
  <c r="G185" i="13"/>
  <c r="F185" i="13"/>
  <c r="E185" i="13"/>
  <c r="D185" i="13"/>
  <c r="Q185" i="13" s="1"/>
  <c r="S185" i="13" s="1"/>
  <c r="P184" i="13"/>
  <c r="O184" i="13"/>
  <c r="N184" i="13"/>
  <c r="M184" i="13"/>
  <c r="L184" i="13"/>
  <c r="K184" i="13"/>
  <c r="J184" i="13"/>
  <c r="I184" i="13"/>
  <c r="H184" i="13"/>
  <c r="G184" i="13"/>
  <c r="F184" i="13"/>
  <c r="E184" i="13"/>
  <c r="Q184" i="13" s="1"/>
  <c r="S184" i="13" s="1"/>
  <c r="D184" i="13"/>
  <c r="P183" i="13"/>
  <c r="O183" i="13"/>
  <c r="N183" i="13"/>
  <c r="M183" i="13"/>
  <c r="L183" i="13"/>
  <c r="K183" i="13"/>
  <c r="J183" i="13"/>
  <c r="I183" i="13"/>
  <c r="H183" i="13"/>
  <c r="G183" i="13"/>
  <c r="F183" i="13"/>
  <c r="E183" i="13"/>
  <c r="D183" i="13"/>
  <c r="P182" i="13"/>
  <c r="O182" i="13"/>
  <c r="N182" i="13"/>
  <c r="M182" i="13"/>
  <c r="M197" i="13" s="1"/>
  <c r="L182" i="13"/>
  <c r="K182" i="13"/>
  <c r="J182" i="13"/>
  <c r="I182" i="13"/>
  <c r="I197" i="13" s="1"/>
  <c r="H182" i="13"/>
  <c r="G182" i="13"/>
  <c r="F182" i="13"/>
  <c r="E182" i="13"/>
  <c r="E197" i="13" s="1"/>
  <c r="D182" i="13"/>
  <c r="H180" i="13"/>
  <c r="P179" i="13"/>
  <c r="O179" i="13"/>
  <c r="N179" i="13"/>
  <c r="M179" i="13"/>
  <c r="L179" i="13"/>
  <c r="K179" i="13"/>
  <c r="J179" i="13"/>
  <c r="I179" i="13"/>
  <c r="H179" i="13"/>
  <c r="G179" i="13"/>
  <c r="F179" i="13"/>
  <c r="E179" i="13"/>
  <c r="D179" i="13"/>
  <c r="P178" i="13"/>
  <c r="O178" i="13"/>
  <c r="N178" i="13"/>
  <c r="M178" i="13"/>
  <c r="L178" i="13"/>
  <c r="K178" i="13"/>
  <c r="J178" i="13"/>
  <c r="I178" i="13"/>
  <c r="H178" i="13"/>
  <c r="G178" i="13"/>
  <c r="F178" i="13"/>
  <c r="E178" i="13"/>
  <c r="D178" i="13"/>
  <c r="P177" i="13"/>
  <c r="P180" i="13" s="1"/>
  <c r="O177" i="13"/>
  <c r="O180" i="13" s="1"/>
  <c r="N177" i="13"/>
  <c r="M177" i="13"/>
  <c r="L177" i="13"/>
  <c r="K177" i="13"/>
  <c r="J177" i="13"/>
  <c r="I177" i="13"/>
  <c r="H177" i="13"/>
  <c r="G177" i="13"/>
  <c r="F177" i="13"/>
  <c r="E177" i="13"/>
  <c r="D177" i="13"/>
  <c r="P176" i="13"/>
  <c r="O176" i="13"/>
  <c r="N176" i="13"/>
  <c r="M176" i="13"/>
  <c r="M180" i="13" s="1"/>
  <c r="L176" i="13"/>
  <c r="K176" i="13"/>
  <c r="J176" i="13"/>
  <c r="I176" i="13"/>
  <c r="I180" i="13" s="1"/>
  <c r="H176" i="13"/>
  <c r="G176" i="13"/>
  <c r="F176" i="13"/>
  <c r="E176" i="13"/>
  <c r="E180" i="13" s="1"/>
  <c r="D176" i="13"/>
  <c r="O174" i="13"/>
  <c r="J174" i="13"/>
  <c r="P173" i="13"/>
  <c r="O173" i="13"/>
  <c r="N173" i="13"/>
  <c r="M173" i="13"/>
  <c r="L173" i="13"/>
  <c r="K173" i="13"/>
  <c r="J173" i="13"/>
  <c r="I173" i="13"/>
  <c r="H173" i="13"/>
  <c r="G173" i="13"/>
  <c r="F173" i="13"/>
  <c r="E173" i="13"/>
  <c r="D173" i="13"/>
  <c r="Q173" i="13" s="1"/>
  <c r="S173" i="13" s="1"/>
  <c r="P172" i="13"/>
  <c r="O172" i="13"/>
  <c r="N172" i="13"/>
  <c r="M172" i="13"/>
  <c r="L172" i="13"/>
  <c r="K172" i="13"/>
  <c r="J172" i="13"/>
  <c r="I172" i="13"/>
  <c r="H172" i="13"/>
  <c r="G172" i="13"/>
  <c r="F172" i="13"/>
  <c r="E172" i="13"/>
  <c r="Q172" i="13" s="1"/>
  <c r="D172" i="13"/>
  <c r="P171" i="13"/>
  <c r="O171" i="13"/>
  <c r="N171" i="13"/>
  <c r="M171" i="13"/>
  <c r="L171" i="13"/>
  <c r="K171" i="13"/>
  <c r="J171" i="13"/>
  <c r="I171" i="13"/>
  <c r="H171" i="13"/>
  <c r="G171" i="13"/>
  <c r="F171" i="13"/>
  <c r="E171" i="13"/>
  <c r="Q171" i="13" s="1"/>
  <c r="S171" i="13" s="1"/>
  <c r="D171" i="13"/>
  <c r="P170" i="13"/>
  <c r="O170" i="13"/>
  <c r="N170" i="13"/>
  <c r="M170" i="13"/>
  <c r="L170" i="13"/>
  <c r="K170" i="13"/>
  <c r="J170" i="13"/>
  <c r="I170" i="13"/>
  <c r="H170" i="13"/>
  <c r="G170" i="13"/>
  <c r="G174" i="13" s="1"/>
  <c r="F170" i="13"/>
  <c r="E170" i="13"/>
  <c r="D170" i="13"/>
  <c r="Q170" i="13" s="1"/>
  <c r="S170" i="13" s="1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P168" i="13"/>
  <c r="O168" i="13"/>
  <c r="N168" i="13"/>
  <c r="M168" i="13"/>
  <c r="L168" i="13"/>
  <c r="K168" i="13"/>
  <c r="J168" i="13"/>
  <c r="I168" i="13"/>
  <c r="H168" i="13"/>
  <c r="G168" i="13"/>
  <c r="F168" i="13"/>
  <c r="E168" i="13"/>
  <c r="Q168" i="13" s="1"/>
  <c r="S168" i="13" s="1"/>
  <c r="D168" i="13"/>
  <c r="P167" i="13"/>
  <c r="O167" i="13"/>
  <c r="N167" i="13"/>
  <c r="M167" i="13"/>
  <c r="L167" i="13"/>
  <c r="K167" i="13"/>
  <c r="J167" i="13"/>
  <c r="I167" i="13"/>
  <c r="H167" i="13"/>
  <c r="G167" i="13"/>
  <c r="F167" i="13"/>
  <c r="E167" i="13"/>
  <c r="D167" i="13"/>
  <c r="Q167" i="13" s="1"/>
  <c r="S167" i="13" s="1"/>
  <c r="P166" i="13"/>
  <c r="O166" i="13"/>
  <c r="N166" i="13"/>
  <c r="M166" i="13"/>
  <c r="L166" i="13"/>
  <c r="K166" i="13"/>
  <c r="K174" i="13" s="1"/>
  <c r="J166" i="13"/>
  <c r="I166" i="13"/>
  <c r="H166" i="13"/>
  <c r="G166" i="13"/>
  <c r="F166" i="13"/>
  <c r="E166" i="13"/>
  <c r="D166" i="13"/>
  <c r="P163" i="13"/>
  <c r="O163" i="13"/>
  <c r="N163" i="13"/>
  <c r="M163" i="13"/>
  <c r="L163" i="13"/>
  <c r="K163" i="13"/>
  <c r="J163" i="13"/>
  <c r="I163" i="13"/>
  <c r="H163" i="13"/>
  <c r="G163" i="13"/>
  <c r="F163" i="13"/>
  <c r="E163" i="13"/>
  <c r="D163" i="13"/>
  <c r="P162" i="13"/>
  <c r="O162" i="13"/>
  <c r="N162" i="13"/>
  <c r="M162" i="13"/>
  <c r="L162" i="13"/>
  <c r="K162" i="13"/>
  <c r="J162" i="13"/>
  <c r="I162" i="13"/>
  <c r="H162" i="13"/>
  <c r="G162" i="13"/>
  <c r="F162" i="13"/>
  <c r="E162" i="13"/>
  <c r="Q162" i="13" s="1"/>
  <c r="S162" i="13" s="1"/>
  <c r="D162" i="13"/>
  <c r="P161" i="13"/>
  <c r="O161" i="13"/>
  <c r="N161" i="13"/>
  <c r="M161" i="13"/>
  <c r="L161" i="13"/>
  <c r="K161" i="13"/>
  <c r="J161" i="13"/>
  <c r="I161" i="13"/>
  <c r="H161" i="13"/>
  <c r="G161" i="13"/>
  <c r="F161" i="13"/>
  <c r="E161" i="13"/>
  <c r="D161" i="13"/>
  <c r="Q161" i="13" s="1"/>
  <c r="S161" i="13" s="1"/>
  <c r="P160" i="13"/>
  <c r="O160" i="13"/>
  <c r="N160" i="13"/>
  <c r="M160" i="13"/>
  <c r="L160" i="13"/>
  <c r="K160" i="13"/>
  <c r="J160" i="13"/>
  <c r="I160" i="13"/>
  <c r="H160" i="13"/>
  <c r="G160" i="13"/>
  <c r="F160" i="13"/>
  <c r="E160" i="13"/>
  <c r="D160" i="13"/>
  <c r="P159" i="13"/>
  <c r="O159" i="13"/>
  <c r="N159" i="13"/>
  <c r="M159" i="13"/>
  <c r="L159" i="13"/>
  <c r="K159" i="13"/>
  <c r="J159" i="13"/>
  <c r="I159" i="13"/>
  <c r="H159" i="13"/>
  <c r="G159" i="13"/>
  <c r="F159" i="13"/>
  <c r="F164" i="13" s="1"/>
  <c r="E159" i="13"/>
  <c r="D159" i="13"/>
  <c r="P158" i="13"/>
  <c r="O158" i="13"/>
  <c r="N158" i="13"/>
  <c r="M158" i="13"/>
  <c r="L158" i="13"/>
  <c r="K158" i="13"/>
  <c r="J158" i="13"/>
  <c r="I158" i="13"/>
  <c r="H158" i="13"/>
  <c r="G158" i="13"/>
  <c r="F158" i="13"/>
  <c r="E158" i="13"/>
  <c r="Q158" i="13" s="1"/>
  <c r="S158" i="13" s="1"/>
  <c r="D158" i="13"/>
  <c r="P157" i="13"/>
  <c r="O157" i="13"/>
  <c r="N157" i="13"/>
  <c r="M157" i="13"/>
  <c r="L157" i="13"/>
  <c r="K157" i="13"/>
  <c r="J157" i="13"/>
  <c r="I157" i="13"/>
  <c r="H157" i="13"/>
  <c r="G157" i="13"/>
  <c r="F157" i="13"/>
  <c r="E157" i="13"/>
  <c r="D157" i="13"/>
  <c r="Q157" i="13" s="1"/>
  <c r="S157" i="13" s="1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Q156" i="13" s="1"/>
  <c r="S156" i="13" s="1"/>
  <c r="D156" i="13"/>
  <c r="P155" i="13"/>
  <c r="P164" i="13" s="1"/>
  <c r="O155" i="13"/>
  <c r="N155" i="13"/>
  <c r="M155" i="13"/>
  <c r="L155" i="13"/>
  <c r="L164" i="13" s="1"/>
  <c r="K155" i="13"/>
  <c r="J155" i="13"/>
  <c r="I155" i="13"/>
  <c r="H155" i="13"/>
  <c r="H164" i="13" s="1"/>
  <c r="G155" i="13"/>
  <c r="F155" i="13"/>
  <c r="E155" i="13"/>
  <c r="D155" i="13"/>
  <c r="P154" i="13"/>
  <c r="O154" i="13"/>
  <c r="O164" i="13" s="1"/>
  <c r="N154" i="13"/>
  <c r="M154" i="13"/>
  <c r="L154" i="13"/>
  <c r="K154" i="13"/>
  <c r="K164" i="13" s="1"/>
  <c r="J154" i="13"/>
  <c r="J164" i="13" s="1"/>
  <c r="I154" i="13"/>
  <c r="H154" i="13"/>
  <c r="G154" i="13"/>
  <c r="G164" i="13" s="1"/>
  <c r="F154" i="13"/>
  <c r="E154" i="13"/>
  <c r="D154" i="13"/>
  <c r="P151" i="13"/>
  <c r="O151" i="13"/>
  <c r="N151" i="13"/>
  <c r="M151" i="13"/>
  <c r="L151" i="13"/>
  <c r="K151" i="13"/>
  <c r="J151" i="13"/>
  <c r="I151" i="13"/>
  <c r="H151" i="13"/>
  <c r="G151" i="13"/>
  <c r="F151" i="13"/>
  <c r="E151" i="13"/>
  <c r="D151" i="13"/>
  <c r="Q151" i="13" s="1"/>
  <c r="S151" i="13" s="1"/>
  <c r="P150" i="13"/>
  <c r="O150" i="13"/>
  <c r="N150" i="13"/>
  <c r="M150" i="13"/>
  <c r="L150" i="13"/>
  <c r="K150" i="13"/>
  <c r="J150" i="13"/>
  <c r="I150" i="13"/>
  <c r="H150" i="13"/>
  <c r="G150" i="13"/>
  <c r="F150" i="13"/>
  <c r="E150" i="13"/>
  <c r="D150" i="13"/>
  <c r="P149" i="13"/>
  <c r="O149" i="13"/>
  <c r="N149" i="13"/>
  <c r="M149" i="13"/>
  <c r="L149" i="13"/>
  <c r="K149" i="13"/>
  <c r="J149" i="13"/>
  <c r="I149" i="13"/>
  <c r="H149" i="13"/>
  <c r="G149" i="13"/>
  <c r="F149" i="13"/>
  <c r="E149" i="13"/>
  <c r="Q149" i="13" s="1"/>
  <c r="S149" i="13" s="1"/>
  <c r="D149" i="13"/>
  <c r="P148" i="13"/>
  <c r="O148" i="13"/>
  <c r="N148" i="13"/>
  <c r="M148" i="13"/>
  <c r="L148" i="13"/>
  <c r="K148" i="13"/>
  <c r="J148" i="13"/>
  <c r="I148" i="13"/>
  <c r="H148" i="13"/>
  <c r="G148" i="13"/>
  <c r="F148" i="13"/>
  <c r="E148" i="13"/>
  <c r="D148" i="13"/>
  <c r="Q148" i="13" s="1"/>
  <c r="S148" i="13" s="1"/>
  <c r="P147" i="13"/>
  <c r="O147" i="13"/>
  <c r="N147" i="13"/>
  <c r="M147" i="13"/>
  <c r="L147" i="13"/>
  <c r="K147" i="13"/>
  <c r="J147" i="13"/>
  <c r="I147" i="13"/>
  <c r="H147" i="13"/>
  <c r="G147" i="13"/>
  <c r="F147" i="13"/>
  <c r="E147" i="13"/>
  <c r="Q147" i="13" s="1"/>
  <c r="S147" i="13" s="1"/>
  <c r="D147" i="13"/>
  <c r="P146" i="13"/>
  <c r="O146" i="13"/>
  <c r="N146" i="13"/>
  <c r="M146" i="13"/>
  <c r="L146" i="13"/>
  <c r="K146" i="13"/>
  <c r="J146" i="13"/>
  <c r="I146" i="13"/>
  <c r="H146" i="13"/>
  <c r="G146" i="13"/>
  <c r="F146" i="13"/>
  <c r="E146" i="13"/>
  <c r="D146" i="13"/>
  <c r="Q146" i="13" s="1"/>
  <c r="S146" i="13" s="1"/>
  <c r="P145" i="13"/>
  <c r="O145" i="13"/>
  <c r="N145" i="13"/>
  <c r="M145" i="13"/>
  <c r="L145" i="13"/>
  <c r="K145" i="13"/>
  <c r="J145" i="13"/>
  <c r="I145" i="13"/>
  <c r="H145" i="13"/>
  <c r="G145" i="13"/>
  <c r="F145" i="13"/>
  <c r="E145" i="13"/>
  <c r="Q145" i="13" s="1"/>
  <c r="S145" i="13" s="1"/>
  <c r="D145" i="13"/>
  <c r="P144" i="13"/>
  <c r="O144" i="13"/>
  <c r="N144" i="13"/>
  <c r="M144" i="13"/>
  <c r="L144" i="13"/>
  <c r="K144" i="13"/>
  <c r="J144" i="13"/>
  <c r="I144" i="13"/>
  <c r="H144" i="13"/>
  <c r="G144" i="13"/>
  <c r="F144" i="13"/>
  <c r="F152" i="13" s="1"/>
  <c r="E144" i="13"/>
  <c r="D144" i="13"/>
  <c r="P143" i="13"/>
  <c r="P152" i="13" s="1"/>
  <c r="O143" i="13"/>
  <c r="N143" i="13"/>
  <c r="M143" i="13"/>
  <c r="M152" i="13" s="1"/>
  <c r="L143" i="13"/>
  <c r="L152" i="13" s="1"/>
  <c r="K143" i="13"/>
  <c r="J143" i="13"/>
  <c r="I143" i="13"/>
  <c r="I152" i="13" s="1"/>
  <c r="H143" i="13"/>
  <c r="H152" i="13" s="1"/>
  <c r="G143" i="13"/>
  <c r="F143" i="13"/>
  <c r="E143" i="13"/>
  <c r="E152" i="13" s="1"/>
  <c r="D143" i="13"/>
  <c r="Q143" i="13" s="1"/>
  <c r="S143" i="13" s="1"/>
  <c r="P142" i="13"/>
  <c r="O142" i="13"/>
  <c r="N142" i="13"/>
  <c r="M142" i="13"/>
  <c r="L142" i="13"/>
  <c r="K142" i="13"/>
  <c r="J142" i="13"/>
  <c r="I142" i="13"/>
  <c r="H142" i="13"/>
  <c r="G142" i="13"/>
  <c r="F142" i="13"/>
  <c r="E142" i="13"/>
  <c r="D142" i="13"/>
  <c r="O140" i="13"/>
  <c r="M140" i="13"/>
  <c r="K140" i="13"/>
  <c r="J140" i="13"/>
  <c r="G140" i="13"/>
  <c r="F140" i="13"/>
  <c r="P139" i="13"/>
  <c r="P140" i="13" s="1"/>
  <c r="O139" i="13"/>
  <c r="N139" i="13"/>
  <c r="N140" i="13" s="1"/>
  <c r="M139" i="13"/>
  <c r="L139" i="13"/>
  <c r="L140" i="13" s="1"/>
  <c r="K139" i="13"/>
  <c r="J139" i="13"/>
  <c r="I139" i="13"/>
  <c r="I140" i="13" s="1"/>
  <c r="H139" i="13"/>
  <c r="H140" i="13" s="1"/>
  <c r="G139" i="13"/>
  <c r="F139" i="13"/>
  <c r="E139" i="13"/>
  <c r="E140" i="13" s="1"/>
  <c r="D139" i="13"/>
  <c r="O137" i="13"/>
  <c r="H137" i="13"/>
  <c r="D137" i="13"/>
  <c r="P136" i="13"/>
  <c r="O136" i="13"/>
  <c r="N136" i="13"/>
  <c r="M136" i="13"/>
  <c r="L136" i="13"/>
  <c r="K136" i="13"/>
  <c r="J136" i="13"/>
  <c r="I136" i="13"/>
  <c r="H136" i="13"/>
  <c r="G136" i="13"/>
  <c r="F136" i="13"/>
  <c r="E136" i="13"/>
  <c r="D136" i="13"/>
  <c r="P135" i="13"/>
  <c r="O135" i="13"/>
  <c r="N135" i="13"/>
  <c r="M135" i="13"/>
  <c r="L135" i="13"/>
  <c r="K135" i="13"/>
  <c r="J135" i="13"/>
  <c r="I135" i="13"/>
  <c r="H135" i="13"/>
  <c r="G135" i="13"/>
  <c r="G137" i="13" s="1"/>
  <c r="F135" i="13"/>
  <c r="E135" i="13"/>
  <c r="Q135" i="13" s="1"/>
  <c r="S135" i="13" s="1"/>
  <c r="D135" i="13"/>
  <c r="P134" i="13"/>
  <c r="O134" i="13"/>
  <c r="N134" i="13"/>
  <c r="M134" i="13"/>
  <c r="L134" i="13"/>
  <c r="K134" i="13"/>
  <c r="J134" i="13"/>
  <c r="I134" i="13"/>
  <c r="H134" i="13"/>
  <c r="G134" i="13"/>
  <c r="F134" i="13"/>
  <c r="E134" i="13"/>
  <c r="D134" i="13"/>
  <c r="P133" i="13"/>
  <c r="P137" i="13" s="1"/>
  <c r="O133" i="13"/>
  <c r="N133" i="13"/>
  <c r="M133" i="13"/>
  <c r="L133" i="13"/>
  <c r="L137" i="13" s="1"/>
  <c r="K133" i="13"/>
  <c r="K137" i="13" s="1"/>
  <c r="J133" i="13"/>
  <c r="I133" i="13"/>
  <c r="H133" i="13"/>
  <c r="G133" i="13"/>
  <c r="F133" i="13"/>
  <c r="E133" i="13"/>
  <c r="D133" i="13"/>
  <c r="Q133" i="13" s="1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P129" i="13"/>
  <c r="O129" i="13"/>
  <c r="N129" i="13"/>
  <c r="M129" i="13"/>
  <c r="L129" i="13"/>
  <c r="K129" i="13"/>
  <c r="J129" i="13"/>
  <c r="I129" i="13"/>
  <c r="H129" i="13"/>
  <c r="G129" i="13"/>
  <c r="F129" i="13"/>
  <c r="E129" i="13"/>
  <c r="Q129" i="13" s="1"/>
  <c r="S129" i="13" s="1"/>
  <c r="D129" i="13"/>
  <c r="P128" i="13"/>
  <c r="O128" i="13"/>
  <c r="N128" i="13"/>
  <c r="M128" i="13"/>
  <c r="L128" i="13"/>
  <c r="K128" i="13"/>
  <c r="J128" i="13"/>
  <c r="I128" i="13"/>
  <c r="H128" i="13"/>
  <c r="G128" i="13"/>
  <c r="F128" i="13"/>
  <c r="E128" i="13"/>
  <c r="D128" i="13"/>
  <c r="P127" i="13"/>
  <c r="O127" i="13"/>
  <c r="N127" i="13"/>
  <c r="M127" i="13"/>
  <c r="L127" i="13"/>
  <c r="K127" i="13"/>
  <c r="J127" i="13"/>
  <c r="I127" i="13"/>
  <c r="H127" i="13"/>
  <c r="G127" i="13"/>
  <c r="F127" i="13"/>
  <c r="E127" i="13"/>
  <c r="D127" i="13"/>
  <c r="P126" i="13"/>
  <c r="O126" i="13"/>
  <c r="N126" i="13"/>
  <c r="M126" i="13"/>
  <c r="L126" i="13"/>
  <c r="K126" i="13"/>
  <c r="J126" i="13"/>
  <c r="I126" i="13"/>
  <c r="H126" i="13"/>
  <c r="G126" i="13"/>
  <c r="F126" i="13"/>
  <c r="E126" i="13"/>
  <c r="Q126" i="13" s="1"/>
  <c r="S126" i="13" s="1"/>
  <c r="D126" i="13"/>
  <c r="P125" i="13"/>
  <c r="O125" i="13"/>
  <c r="N125" i="13"/>
  <c r="M125" i="13"/>
  <c r="L125" i="13"/>
  <c r="K125" i="13"/>
  <c r="J125" i="13"/>
  <c r="I125" i="13"/>
  <c r="H125" i="13"/>
  <c r="G125" i="13"/>
  <c r="F125" i="13"/>
  <c r="E125" i="13"/>
  <c r="D125" i="13"/>
  <c r="Q125" i="13" s="1"/>
  <c r="S125" i="13" s="1"/>
  <c r="P124" i="13"/>
  <c r="O124" i="13"/>
  <c r="N124" i="13"/>
  <c r="M124" i="13"/>
  <c r="L124" i="13"/>
  <c r="K124" i="13"/>
  <c r="J124" i="13"/>
  <c r="I124" i="13"/>
  <c r="H124" i="13"/>
  <c r="G124" i="13"/>
  <c r="F124" i="13"/>
  <c r="E124" i="13"/>
  <c r="Q124" i="13" s="1"/>
  <c r="S124" i="13" s="1"/>
  <c r="D124" i="13"/>
  <c r="P123" i="13"/>
  <c r="O123" i="13"/>
  <c r="N123" i="13"/>
  <c r="M123" i="13"/>
  <c r="L123" i="13"/>
  <c r="K123" i="13"/>
  <c r="J123" i="13"/>
  <c r="I123" i="13"/>
  <c r="H123" i="13"/>
  <c r="G123" i="13"/>
  <c r="F123" i="13"/>
  <c r="E123" i="13"/>
  <c r="D123" i="13"/>
  <c r="P122" i="13"/>
  <c r="O122" i="13"/>
  <c r="N122" i="13"/>
  <c r="N131" i="13" s="1"/>
  <c r="M122" i="13"/>
  <c r="L122" i="13"/>
  <c r="K122" i="13"/>
  <c r="J122" i="13"/>
  <c r="I122" i="13"/>
  <c r="H122" i="13"/>
  <c r="G122" i="13"/>
  <c r="F122" i="13"/>
  <c r="E122" i="13"/>
  <c r="Q122" i="13" s="1"/>
  <c r="S122" i="13" s="1"/>
  <c r="D122" i="13"/>
  <c r="P121" i="13"/>
  <c r="O121" i="13"/>
  <c r="N121" i="13"/>
  <c r="M121" i="13"/>
  <c r="L121" i="13"/>
  <c r="K121" i="13"/>
  <c r="J121" i="13"/>
  <c r="I121" i="13"/>
  <c r="H121" i="13"/>
  <c r="G121" i="13"/>
  <c r="F121" i="13"/>
  <c r="E121" i="13"/>
  <c r="Q121" i="13" s="1"/>
  <c r="S121" i="13" s="1"/>
  <c r="D121" i="13"/>
  <c r="P120" i="13"/>
  <c r="O120" i="13"/>
  <c r="N120" i="13"/>
  <c r="M120" i="13"/>
  <c r="L120" i="13"/>
  <c r="K120" i="13"/>
  <c r="J120" i="13"/>
  <c r="I120" i="13"/>
  <c r="H120" i="13"/>
  <c r="G120" i="13"/>
  <c r="F120" i="13"/>
  <c r="E120" i="13"/>
  <c r="D120" i="13"/>
  <c r="P119" i="13"/>
  <c r="O119" i="13"/>
  <c r="N119" i="13"/>
  <c r="M119" i="13"/>
  <c r="L119" i="13"/>
  <c r="K119" i="13"/>
  <c r="J119" i="13"/>
  <c r="I119" i="13"/>
  <c r="H119" i="13"/>
  <c r="G119" i="13"/>
  <c r="F119" i="13"/>
  <c r="E119" i="13"/>
  <c r="D119" i="13"/>
  <c r="P118" i="13"/>
  <c r="O118" i="13"/>
  <c r="N118" i="13"/>
  <c r="M118" i="13"/>
  <c r="L118" i="13"/>
  <c r="K118" i="13"/>
  <c r="J118" i="13"/>
  <c r="I118" i="13"/>
  <c r="H118" i="13"/>
  <c r="G118" i="13"/>
  <c r="F118" i="13"/>
  <c r="E118" i="13"/>
  <c r="Q118" i="13" s="1"/>
  <c r="S118" i="13" s="1"/>
  <c r="D118" i="13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D117" i="13"/>
  <c r="Q117" i="13" s="1"/>
  <c r="S117" i="13" s="1"/>
  <c r="P116" i="13"/>
  <c r="O116" i="13"/>
  <c r="N116" i="13"/>
  <c r="M116" i="13"/>
  <c r="L116" i="13"/>
  <c r="K116" i="13"/>
  <c r="J116" i="13"/>
  <c r="I116" i="13"/>
  <c r="H116" i="13"/>
  <c r="G116" i="13"/>
  <c r="F116" i="13"/>
  <c r="E116" i="13"/>
  <c r="Q116" i="13" s="1"/>
  <c r="S116" i="13" s="1"/>
  <c r="D116" i="13"/>
  <c r="P115" i="13"/>
  <c r="O115" i="13"/>
  <c r="N115" i="13"/>
  <c r="M115" i="13"/>
  <c r="L115" i="13"/>
  <c r="K115" i="13"/>
  <c r="J115" i="13"/>
  <c r="I115" i="13"/>
  <c r="H115" i="13"/>
  <c r="G115" i="13"/>
  <c r="F115" i="13"/>
  <c r="E115" i="13"/>
  <c r="D115" i="13"/>
  <c r="P114" i="13"/>
  <c r="O114" i="13"/>
  <c r="O131" i="13" s="1"/>
  <c r="N114" i="13"/>
  <c r="M114" i="13"/>
  <c r="L114" i="13"/>
  <c r="K114" i="13"/>
  <c r="K131" i="13" s="1"/>
  <c r="J114" i="13"/>
  <c r="I114" i="13"/>
  <c r="H114" i="13"/>
  <c r="G114" i="13"/>
  <c r="G131" i="13" s="1"/>
  <c r="F114" i="13"/>
  <c r="F131" i="13" s="1"/>
  <c r="E114" i="13"/>
  <c r="D114" i="13"/>
  <c r="P111" i="13"/>
  <c r="O111" i="13"/>
  <c r="N111" i="13"/>
  <c r="M111" i="13"/>
  <c r="L111" i="13"/>
  <c r="K111" i="13"/>
  <c r="J111" i="13"/>
  <c r="I111" i="13"/>
  <c r="H111" i="13"/>
  <c r="G111" i="13"/>
  <c r="F111" i="13"/>
  <c r="E111" i="13"/>
  <c r="D111" i="13"/>
  <c r="Q111" i="13" s="1"/>
  <c r="S111" i="13" s="1"/>
  <c r="P110" i="13"/>
  <c r="O110" i="13"/>
  <c r="N110" i="13"/>
  <c r="M110" i="13"/>
  <c r="L110" i="13"/>
  <c r="K110" i="13"/>
  <c r="J110" i="13"/>
  <c r="I110" i="13"/>
  <c r="H110" i="13"/>
  <c r="G110" i="13"/>
  <c r="F110" i="13"/>
  <c r="E110" i="13"/>
  <c r="D110" i="13"/>
  <c r="P109" i="13"/>
  <c r="O109" i="13"/>
  <c r="N109" i="13"/>
  <c r="M109" i="13"/>
  <c r="L109" i="13"/>
  <c r="K109" i="13"/>
  <c r="J109" i="13"/>
  <c r="I109" i="13"/>
  <c r="H109" i="13"/>
  <c r="G109" i="13"/>
  <c r="F109" i="13"/>
  <c r="E109" i="13"/>
  <c r="Q109" i="13" s="1"/>
  <c r="S109" i="13" s="1"/>
  <c r="D109" i="13"/>
  <c r="P108" i="13"/>
  <c r="O108" i="13"/>
  <c r="N108" i="13"/>
  <c r="M108" i="13"/>
  <c r="L108" i="13"/>
  <c r="K108" i="13"/>
  <c r="J108" i="13"/>
  <c r="I108" i="13"/>
  <c r="H108" i="13"/>
  <c r="G108" i="13"/>
  <c r="F108" i="13"/>
  <c r="E108" i="13"/>
  <c r="D108" i="13"/>
  <c r="Q108" i="13" s="1"/>
  <c r="S108" i="13" s="1"/>
  <c r="P107" i="13"/>
  <c r="O107" i="13"/>
  <c r="N107" i="13"/>
  <c r="M107" i="13"/>
  <c r="L107" i="13"/>
  <c r="K107" i="13"/>
  <c r="J107" i="13"/>
  <c r="I107" i="13"/>
  <c r="H107" i="13"/>
  <c r="G107" i="13"/>
  <c r="F107" i="13"/>
  <c r="E107" i="13"/>
  <c r="D107" i="13"/>
  <c r="P106" i="13"/>
  <c r="O106" i="13"/>
  <c r="N106" i="13"/>
  <c r="M106" i="13"/>
  <c r="L106" i="13"/>
  <c r="K106" i="13"/>
  <c r="J106" i="13"/>
  <c r="I106" i="13"/>
  <c r="H106" i="13"/>
  <c r="G106" i="13"/>
  <c r="F106" i="13"/>
  <c r="E106" i="13"/>
  <c r="D106" i="13"/>
  <c r="P105" i="13"/>
  <c r="O105" i="13"/>
  <c r="N105" i="13"/>
  <c r="M105" i="13"/>
  <c r="L105" i="13"/>
  <c r="K105" i="13"/>
  <c r="J105" i="13"/>
  <c r="I105" i="13"/>
  <c r="H105" i="13"/>
  <c r="G105" i="13"/>
  <c r="F105" i="13"/>
  <c r="E105" i="13"/>
  <c r="Q105" i="13" s="1"/>
  <c r="S105" i="13" s="1"/>
  <c r="D105" i="13"/>
  <c r="P104" i="13"/>
  <c r="O104" i="13"/>
  <c r="N104" i="13"/>
  <c r="M104" i="13"/>
  <c r="L104" i="13"/>
  <c r="K104" i="13"/>
  <c r="J104" i="13"/>
  <c r="I104" i="13"/>
  <c r="H104" i="13"/>
  <c r="G104" i="13"/>
  <c r="F104" i="13"/>
  <c r="E104" i="13"/>
  <c r="D104" i="13"/>
  <c r="P103" i="13"/>
  <c r="O103" i="13"/>
  <c r="N103" i="13"/>
  <c r="M103" i="13"/>
  <c r="L103" i="13"/>
  <c r="K103" i="13"/>
  <c r="J103" i="13"/>
  <c r="I103" i="13"/>
  <c r="H103" i="13"/>
  <c r="G103" i="13"/>
  <c r="F103" i="13"/>
  <c r="E103" i="13"/>
  <c r="D103" i="13"/>
  <c r="Q103" i="13" s="1"/>
  <c r="S103" i="13" s="1"/>
  <c r="P102" i="13"/>
  <c r="O102" i="13"/>
  <c r="N102" i="13"/>
  <c r="M102" i="13"/>
  <c r="L102" i="13"/>
  <c r="K102" i="13"/>
  <c r="J102" i="13"/>
  <c r="I102" i="13"/>
  <c r="H102" i="13"/>
  <c r="G102" i="13"/>
  <c r="F102" i="13"/>
  <c r="E102" i="13"/>
  <c r="D102" i="13"/>
  <c r="Q102" i="13" s="1"/>
  <c r="S102" i="13" s="1"/>
  <c r="P101" i="13"/>
  <c r="O101" i="13"/>
  <c r="N101" i="13"/>
  <c r="M101" i="13"/>
  <c r="L101" i="13"/>
  <c r="K101" i="13"/>
  <c r="J101" i="13"/>
  <c r="I101" i="13"/>
  <c r="H101" i="13"/>
  <c r="G101" i="13"/>
  <c r="F101" i="13"/>
  <c r="E101" i="13"/>
  <c r="Q101" i="13" s="1"/>
  <c r="S101" i="13" s="1"/>
  <c r="D101" i="13"/>
  <c r="P100" i="13"/>
  <c r="O100" i="13"/>
  <c r="N100" i="13"/>
  <c r="M100" i="13"/>
  <c r="L100" i="13"/>
  <c r="K100" i="13"/>
  <c r="J100" i="13"/>
  <c r="I100" i="13"/>
  <c r="H100" i="13"/>
  <c r="G100" i="13"/>
  <c r="F100" i="13"/>
  <c r="E100" i="13"/>
  <c r="D100" i="13"/>
  <c r="Q100" i="13" s="1"/>
  <c r="S100" i="13" s="1"/>
  <c r="P99" i="13"/>
  <c r="O99" i="13"/>
  <c r="N99" i="13"/>
  <c r="M99" i="13"/>
  <c r="L99" i="13"/>
  <c r="K99" i="13"/>
  <c r="J99" i="13"/>
  <c r="I99" i="13"/>
  <c r="H99" i="13"/>
  <c r="G99" i="13"/>
  <c r="F99" i="13"/>
  <c r="E99" i="13"/>
  <c r="D99" i="13"/>
  <c r="P98" i="13"/>
  <c r="O98" i="13"/>
  <c r="N98" i="13"/>
  <c r="M98" i="13"/>
  <c r="L98" i="13"/>
  <c r="K98" i="13"/>
  <c r="J98" i="13"/>
  <c r="I98" i="13"/>
  <c r="H98" i="13"/>
  <c r="G98" i="13"/>
  <c r="F98" i="13"/>
  <c r="E98" i="13"/>
  <c r="D98" i="13"/>
  <c r="P97" i="13"/>
  <c r="O97" i="13"/>
  <c r="N97" i="13"/>
  <c r="M97" i="13"/>
  <c r="L97" i="13"/>
  <c r="K97" i="13"/>
  <c r="J97" i="13"/>
  <c r="I97" i="13"/>
  <c r="H97" i="13"/>
  <c r="G97" i="13"/>
  <c r="F97" i="13"/>
  <c r="E97" i="13"/>
  <c r="Q97" i="13" s="1"/>
  <c r="S97" i="13" s="1"/>
  <c r="D97" i="13"/>
  <c r="P96" i="13"/>
  <c r="O96" i="13"/>
  <c r="N96" i="13"/>
  <c r="M96" i="13"/>
  <c r="L96" i="13"/>
  <c r="K96" i="13"/>
  <c r="J96" i="13"/>
  <c r="I96" i="13"/>
  <c r="H96" i="13"/>
  <c r="G96" i="13"/>
  <c r="F96" i="13"/>
  <c r="E96" i="13"/>
  <c r="D96" i="13"/>
  <c r="P95" i="13"/>
  <c r="O95" i="13"/>
  <c r="N95" i="13"/>
  <c r="M95" i="13"/>
  <c r="L95" i="13"/>
  <c r="K95" i="13"/>
  <c r="J95" i="13"/>
  <c r="I95" i="13"/>
  <c r="H95" i="13"/>
  <c r="G95" i="13"/>
  <c r="F95" i="13"/>
  <c r="E95" i="13"/>
  <c r="D95" i="13"/>
  <c r="Q95" i="13" s="1"/>
  <c r="S95" i="13" s="1"/>
  <c r="P94" i="13"/>
  <c r="O94" i="13"/>
  <c r="N94" i="13"/>
  <c r="M94" i="13"/>
  <c r="L94" i="13"/>
  <c r="K94" i="13"/>
  <c r="J94" i="13"/>
  <c r="I94" i="13"/>
  <c r="H94" i="13"/>
  <c r="G94" i="13"/>
  <c r="F94" i="13"/>
  <c r="E94" i="13"/>
  <c r="D94" i="13"/>
  <c r="Q94" i="13" s="1"/>
  <c r="S94" i="13" s="1"/>
  <c r="P93" i="13"/>
  <c r="O93" i="13"/>
  <c r="N93" i="13"/>
  <c r="M93" i="13"/>
  <c r="L93" i="13"/>
  <c r="K93" i="13"/>
  <c r="J93" i="13"/>
  <c r="I93" i="13"/>
  <c r="H93" i="13"/>
  <c r="G93" i="13"/>
  <c r="F93" i="13"/>
  <c r="E93" i="13"/>
  <c r="Q93" i="13" s="1"/>
  <c r="S93" i="13" s="1"/>
  <c r="D93" i="13"/>
  <c r="P92" i="13"/>
  <c r="O92" i="13"/>
  <c r="N92" i="13"/>
  <c r="M92" i="13"/>
  <c r="L92" i="13"/>
  <c r="K92" i="13"/>
  <c r="J92" i="13"/>
  <c r="I92" i="13"/>
  <c r="H92" i="13"/>
  <c r="G92" i="13"/>
  <c r="F92" i="13"/>
  <c r="E92" i="13"/>
  <c r="D92" i="13"/>
  <c r="Q92" i="13" s="1"/>
  <c r="S92" i="13" s="1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P90" i="13"/>
  <c r="O90" i="13"/>
  <c r="N90" i="13"/>
  <c r="M90" i="13"/>
  <c r="L90" i="13"/>
  <c r="K90" i="13"/>
  <c r="J90" i="13"/>
  <c r="I90" i="13"/>
  <c r="H90" i="13"/>
  <c r="G90" i="13"/>
  <c r="F90" i="13"/>
  <c r="E90" i="13"/>
  <c r="D90" i="13"/>
  <c r="P89" i="13"/>
  <c r="O89" i="13"/>
  <c r="N89" i="13"/>
  <c r="M89" i="13"/>
  <c r="L89" i="13"/>
  <c r="K89" i="13"/>
  <c r="J89" i="13"/>
  <c r="I89" i="13"/>
  <c r="H89" i="13"/>
  <c r="G89" i="13"/>
  <c r="F89" i="13"/>
  <c r="E89" i="13"/>
  <c r="Q89" i="13" s="1"/>
  <c r="S89" i="13" s="1"/>
  <c r="D89" i="13"/>
  <c r="P88" i="13"/>
  <c r="O88" i="13"/>
  <c r="N88" i="13"/>
  <c r="M88" i="13"/>
  <c r="L88" i="13"/>
  <c r="K88" i="13"/>
  <c r="J88" i="13"/>
  <c r="I88" i="13"/>
  <c r="H88" i="13"/>
  <c r="G88" i="13"/>
  <c r="F88" i="13"/>
  <c r="E88" i="13"/>
  <c r="D88" i="13"/>
  <c r="P87" i="13"/>
  <c r="O87" i="13"/>
  <c r="N87" i="13"/>
  <c r="M87" i="13"/>
  <c r="L87" i="13"/>
  <c r="K87" i="13"/>
  <c r="J87" i="13"/>
  <c r="I87" i="13"/>
  <c r="H87" i="13"/>
  <c r="G87" i="13"/>
  <c r="F87" i="13"/>
  <c r="E87" i="13"/>
  <c r="D87" i="13"/>
  <c r="Q87" i="13" s="1"/>
  <c r="S87" i="13" s="1"/>
  <c r="P86" i="13"/>
  <c r="O86" i="13"/>
  <c r="N86" i="13"/>
  <c r="M86" i="13"/>
  <c r="L86" i="13"/>
  <c r="K86" i="13"/>
  <c r="J86" i="13"/>
  <c r="I86" i="13"/>
  <c r="H86" i="13"/>
  <c r="G86" i="13"/>
  <c r="F86" i="13"/>
  <c r="E86" i="13"/>
  <c r="D86" i="13"/>
  <c r="Q86" i="13" s="1"/>
  <c r="S86" i="13" s="1"/>
  <c r="P85" i="13"/>
  <c r="O85" i="13"/>
  <c r="N85" i="13"/>
  <c r="M85" i="13"/>
  <c r="L85" i="13"/>
  <c r="K85" i="13"/>
  <c r="J85" i="13"/>
  <c r="I85" i="13"/>
  <c r="H85" i="13"/>
  <c r="G85" i="13"/>
  <c r="F85" i="13"/>
  <c r="E85" i="13"/>
  <c r="Q85" i="13" s="1"/>
  <c r="S85" i="13" s="1"/>
  <c r="D85" i="13"/>
  <c r="P84" i="13"/>
  <c r="O84" i="13"/>
  <c r="N84" i="13"/>
  <c r="M84" i="13"/>
  <c r="L84" i="13"/>
  <c r="K84" i="13"/>
  <c r="J84" i="13"/>
  <c r="I84" i="13"/>
  <c r="H84" i="13"/>
  <c r="G84" i="13"/>
  <c r="F84" i="13"/>
  <c r="E84" i="13"/>
  <c r="D84" i="13"/>
  <c r="Q84" i="13" s="1"/>
  <c r="S84" i="13" s="1"/>
  <c r="P83" i="13"/>
  <c r="O83" i="13"/>
  <c r="N83" i="13"/>
  <c r="M83" i="13"/>
  <c r="L83" i="13"/>
  <c r="K83" i="13"/>
  <c r="J83" i="13"/>
  <c r="I83" i="13"/>
  <c r="H83" i="13"/>
  <c r="G83" i="13"/>
  <c r="F83" i="13"/>
  <c r="E83" i="13"/>
  <c r="D83" i="13"/>
  <c r="P82" i="13"/>
  <c r="O82" i="13"/>
  <c r="N82" i="13"/>
  <c r="M82" i="13"/>
  <c r="L82" i="13"/>
  <c r="K82" i="13"/>
  <c r="J82" i="13"/>
  <c r="I82" i="13"/>
  <c r="H82" i="13"/>
  <c r="G82" i="13"/>
  <c r="F82" i="13"/>
  <c r="E82" i="13"/>
  <c r="D82" i="13"/>
  <c r="P81" i="13"/>
  <c r="O81" i="13"/>
  <c r="N81" i="13"/>
  <c r="M81" i="13"/>
  <c r="L81" i="13"/>
  <c r="K81" i="13"/>
  <c r="J81" i="13"/>
  <c r="I81" i="13"/>
  <c r="H81" i="13"/>
  <c r="G81" i="13"/>
  <c r="F81" i="13"/>
  <c r="E81" i="13"/>
  <c r="Q81" i="13" s="1"/>
  <c r="S81" i="13" s="1"/>
  <c r="D81" i="13"/>
  <c r="P80" i="13"/>
  <c r="O80" i="13"/>
  <c r="N80" i="13"/>
  <c r="M80" i="13"/>
  <c r="L80" i="13"/>
  <c r="K80" i="13"/>
  <c r="J80" i="13"/>
  <c r="I80" i="13"/>
  <c r="H80" i="13"/>
  <c r="G80" i="13"/>
  <c r="F80" i="13"/>
  <c r="E80" i="13"/>
  <c r="D80" i="13"/>
  <c r="P79" i="13"/>
  <c r="O79" i="13"/>
  <c r="N79" i="13"/>
  <c r="M79" i="13"/>
  <c r="L79" i="13"/>
  <c r="K79" i="13"/>
  <c r="J79" i="13"/>
  <c r="I79" i="13"/>
  <c r="H79" i="13"/>
  <c r="G79" i="13"/>
  <c r="F79" i="13"/>
  <c r="E79" i="13"/>
  <c r="D79" i="13"/>
  <c r="Q79" i="13" s="1"/>
  <c r="S79" i="13" s="1"/>
  <c r="P78" i="13"/>
  <c r="O78" i="13"/>
  <c r="N78" i="13"/>
  <c r="M78" i="13"/>
  <c r="L78" i="13"/>
  <c r="L112" i="13" s="1"/>
  <c r="K78" i="13"/>
  <c r="J78" i="13"/>
  <c r="I78" i="13"/>
  <c r="H78" i="13"/>
  <c r="H112" i="13" s="1"/>
  <c r="G78" i="13"/>
  <c r="F78" i="13"/>
  <c r="E78" i="13"/>
  <c r="D78" i="13"/>
  <c r="Q78" i="13" s="1"/>
  <c r="S78" i="13" s="1"/>
  <c r="P77" i="13"/>
  <c r="O77" i="13"/>
  <c r="N77" i="13"/>
  <c r="M77" i="13"/>
  <c r="L77" i="13"/>
  <c r="K77" i="13"/>
  <c r="J77" i="13"/>
  <c r="I77" i="13"/>
  <c r="H77" i="13"/>
  <c r="G77" i="13"/>
  <c r="F77" i="13"/>
  <c r="E77" i="13"/>
  <c r="Q77" i="13" s="1"/>
  <c r="S77" i="13" s="1"/>
  <c r="D77" i="13"/>
  <c r="P76" i="13"/>
  <c r="O76" i="13"/>
  <c r="N76" i="13"/>
  <c r="N112" i="13" s="1"/>
  <c r="M76" i="13"/>
  <c r="M112" i="13" s="1"/>
  <c r="L76" i="13"/>
  <c r="K76" i="13"/>
  <c r="J76" i="13"/>
  <c r="J112" i="13" s="1"/>
  <c r="I76" i="13"/>
  <c r="H76" i="13"/>
  <c r="G76" i="13"/>
  <c r="F76" i="13"/>
  <c r="F112" i="13" s="1"/>
  <c r="E76" i="13"/>
  <c r="D76" i="13"/>
  <c r="Q76" i="13" s="1"/>
  <c r="O74" i="13"/>
  <c r="K74" i="13"/>
  <c r="I74" i="13"/>
  <c r="H74" i="13"/>
  <c r="P73" i="13"/>
  <c r="O73" i="13"/>
  <c r="N73" i="13"/>
  <c r="M73" i="13"/>
  <c r="L73" i="13"/>
  <c r="K73" i="13"/>
  <c r="J73" i="13"/>
  <c r="I73" i="13"/>
  <c r="H73" i="13"/>
  <c r="G73" i="13"/>
  <c r="F73" i="13"/>
  <c r="E73" i="13"/>
  <c r="D73" i="13"/>
  <c r="P72" i="13"/>
  <c r="O72" i="13"/>
  <c r="N72" i="13"/>
  <c r="M72" i="13"/>
  <c r="M74" i="13" s="1"/>
  <c r="L72" i="13"/>
  <c r="K72" i="13"/>
  <c r="J72" i="13"/>
  <c r="I72" i="13"/>
  <c r="H72" i="13"/>
  <c r="G72" i="13"/>
  <c r="F72" i="13"/>
  <c r="E72" i="13"/>
  <c r="E74" i="13" s="1"/>
  <c r="D72" i="13"/>
  <c r="Q72" i="13" s="1"/>
  <c r="P71" i="13"/>
  <c r="P74" i="13" s="1"/>
  <c r="O71" i="13"/>
  <c r="N71" i="13"/>
  <c r="M71" i="13"/>
  <c r="L71" i="13"/>
  <c r="L74" i="13" s="1"/>
  <c r="K71" i="13"/>
  <c r="J71" i="13"/>
  <c r="I71" i="13"/>
  <c r="H71" i="13"/>
  <c r="G71" i="13"/>
  <c r="G74" i="13" s="1"/>
  <c r="F71" i="13"/>
  <c r="E71" i="13"/>
  <c r="D71" i="13"/>
  <c r="Q71" i="13" s="1"/>
  <c r="P68" i="13"/>
  <c r="O68" i="13"/>
  <c r="N68" i="13"/>
  <c r="M68" i="13"/>
  <c r="L68" i="13"/>
  <c r="K68" i="13"/>
  <c r="J68" i="13"/>
  <c r="I68" i="13"/>
  <c r="H68" i="13"/>
  <c r="G68" i="13"/>
  <c r="F68" i="13"/>
  <c r="E68" i="13"/>
  <c r="D68" i="13"/>
  <c r="P67" i="13"/>
  <c r="O67" i="13"/>
  <c r="N67" i="13"/>
  <c r="M67" i="13"/>
  <c r="L67" i="13"/>
  <c r="K67" i="13"/>
  <c r="J67" i="13"/>
  <c r="I67" i="13"/>
  <c r="H67" i="13"/>
  <c r="G67" i="13"/>
  <c r="F67" i="13"/>
  <c r="E67" i="13"/>
  <c r="D67" i="13"/>
  <c r="Q67" i="13" s="1"/>
  <c r="S67" i="13" s="1"/>
  <c r="P66" i="13"/>
  <c r="O66" i="13"/>
  <c r="N66" i="13"/>
  <c r="M66" i="13"/>
  <c r="L66" i="13"/>
  <c r="K66" i="13"/>
  <c r="J66" i="13"/>
  <c r="I66" i="13"/>
  <c r="H66" i="13"/>
  <c r="G66" i="13"/>
  <c r="F66" i="13"/>
  <c r="E66" i="13"/>
  <c r="D66" i="13"/>
  <c r="Q66" i="13" s="1"/>
  <c r="S66" i="13" s="1"/>
  <c r="P65" i="13"/>
  <c r="O65" i="13"/>
  <c r="N65" i="13"/>
  <c r="M65" i="13"/>
  <c r="L65" i="13"/>
  <c r="K65" i="13"/>
  <c r="J65" i="13"/>
  <c r="I65" i="13"/>
  <c r="H65" i="13"/>
  <c r="G65" i="13"/>
  <c r="F65" i="13"/>
  <c r="E65" i="13"/>
  <c r="Q65" i="13" s="1"/>
  <c r="S65" i="13" s="1"/>
  <c r="D65" i="13"/>
  <c r="P64" i="13"/>
  <c r="O64" i="13"/>
  <c r="N64" i="13"/>
  <c r="M64" i="13"/>
  <c r="L64" i="13"/>
  <c r="K64" i="13"/>
  <c r="J64" i="13"/>
  <c r="I64" i="13"/>
  <c r="H64" i="13"/>
  <c r="G64" i="13"/>
  <c r="F64" i="13"/>
  <c r="E64" i="13"/>
  <c r="D64" i="13"/>
  <c r="Q64" i="13" s="1"/>
  <c r="S64" i="13" s="1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Q63" i="13" s="1"/>
  <c r="S63" i="13" s="1"/>
  <c r="P62" i="13"/>
  <c r="O62" i="13"/>
  <c r="N62" i="13"/>
  <c r="M62" i="13"/>
  <c r="L62" i="13"/>
  <c r="K62" i="13"/>
  <c r="J62" i="13"/>
  <c r="I62" i="13"/>
  <c r="H62" i="13"/>
  <c r="G62" i="13"/>
  <c r="F62" i="13"/>
  <c r="E62" i="13"/>
  <c r="D62" i="13"/>
  <c r="P61" i="13"/>
  <c r="O61" i="13"/>
  <c r="N61" i="13"/>
  <c r="M61" i="13"/>
  <c r="L61" i="13"/>
  <c r="K61" i="13"/>
  <c r="J61" i="13"/>
  <c r="I61" i="13"/>
  <c r="H61" i="13"/>
  <c r="G61" i="13"/>
  <c r="F61" i="13"/>
  <c r="E61" i="13"/>
  <c r="Q61" i="13" s="1"/>
  <c r="S61" i="13" s="1"/>
  <c r="D61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D60" i="13"/>
  <c r="Q60" i="13" s="1"/>
  <c r="S60" i="13" s="1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Q59" i="13" s="1"/>
  <c r="S59" i="13" s="1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Q58" i="13" s="1"/>
  <c r="S58" i="13" s="1"/>
  <c r="P57" i="13"/>
  <c r="O57" i="13"/>
  <c r="N57" i="13"/>
  <c r="M57" i="13"/>
  <c r="L57" i="13"/>
  <c r="K57" i="13"/>
  <c r="J57" i="13"/>
  <c r="I57" i="13"/>
  <c r="H57" i="13"/>
  <c r="G57" i="13"/>
  <c r="F57" i="13"/>
  <c r="E57" i="13"/>
  <c r="Q57" i="13" s="1"/>
  <c r="S57" i="13" s="1"/>
  <c r="D57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Q56" i="13" s="1"/>
  <c r="S56" i="13" s="1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Q55" i="13" s="1"/>
  <c r="S55" i="13" s="1"/>
  <c r="P54" i="13"/>
  <c r="O54" i="13"/>
  <c r="N54" i="13"/>
  <c r="M54" i="13"/>
  <c r="L54" i="13"/>
  <c r="K54" i="13"/>
  <c r="K69" i="13" s="1"/>
  <c r="J54" i="13"/>
  <c r="J69" i="13" s="1"/>
  <c r="I54" i="13"/>
  <c r="H54" i="13"/>
  <c r="G54" i="13"/>
  <c r="F54" i="13"/>
  <c r="E54" i="13"/>
  <c r="D54" i="13"/>
  <c r="P53" i="13"/>
  <c r="O53" i="13"/>
  <c r="O69" i="13" s="1"/>
  <c r="N53" i="13"/>
  <c r="N69" i="13" s="1"/>
  <c r="M53" i="13"/>
  <c r="M69" i="13" s="1"/>
  <c r="L53" i="13"/>
  <c r="K53" i="13"/>
  <c r="J53" i="13"/>
  <c r="I53" i="13"/>
  <c r="I69" i="13" s="1"/>
  <c r="H53" i="13"/>
  <c r="G53" i="13"/>
  <c r="F53" i="13"/>
  <c r="F69" i="13" s="1"/>
  <c r="E53" i="13"/>
  <c r="Q53" i="13" s="1"/>
  <c r="D53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Q50" i="13" s="1"/>
  <c r="S50" i="13" s="1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Q48" i="13" s="1"/>
  <c r="S48" i="13" s="1"/>
  <c r="D48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Q47" i="13" s="1"/>
  <c r="S47" i="13" s="1"/>
  <c r="P46" i="13"/>
  <c r="O46" i="13"/>
  <c r="N46" i="13"/>
  <c r="M46" i="13"/>
  <c r="L46" i="13"/>
  <c r="K46" i="13"/>
  <c r="J46" i="13"/>
  <c r="I46" i="13"/>
  <c r="H46" i="13"/>
  <c r="G46" i="13"/>
  <c r="F46" i="13"/>
  <c r="E46" i="13"/>
  <c r="Q46" i="13" s="1"/>
  <c r="S46" i="13" s="1"/>
  <c r="D46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Q44" i="13" s="1"/>
  <c r="S44" i="13" s="1"/>
  <c r="D44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Q43" i="13" s="1"/>
  <c r="S43" i="13" s="1"/>
  <c r="D43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Q42" i="13" s="1"/>
  <c r="S42" i="13" s="1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Q41" i="13" s="1"/>
  <c r="S41" i="13" s="1"/>
  <c r="P40" i="13"/>
  <c r="O40" i="13"/>
  <c r="N40" i="13"/>
  <c r="M40" i="13"/>
  <c r="L40" i="13"/>
  <c r="K40" i="13"/>
  <c r="J40" i="13"/>
  <c r="I40" i="13"/>
  <c r="H40" i="13"/>
  <c r="G40" i="13"/>
  <c r="F40" i="13"/>
  <c r="E40" i="13"/>
  <c r="Q40" i="13" s="1"/>
  <c r="S40" i="13" s="1"/>
  <c r="D40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Q39" i="13" s="1"/>
  <c r="S39" i="13" s="1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Q38" i="13" s="1"/>
  <c r="S38" i="13" s="1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Q37" i="13" s="1"/>
  <c r="S37" i="13" s="1"/>
  <c r="P36" i="13"/>
  <c r="O36" i="13"/>
  <c r="N36" i="13"/>
  <c r="M36" i="13"/>
  <c r="L36" i="13"/>
  <c r="K36" i="13"/>
  <c r="J36" i="13"/>
  <c r="I36" i="13"/>
  <c r="H36" i="13"/>
  <c r="G36" i="13"/>
  <c r="F36" i="13"/>
  <c r="E36" i="13"/>
  <c r="Q36" i="13" s="1"/>
  <c r="S36" i="13" s="1"/>
  <c r="D36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Q35" i="13" s="1"/>
  <c r="S35" i="13" s="1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Q34" i="13" s="1"/>
  <c r="S34" i="13" s="1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Q33" i="13" s="1"/>
  <c r="S33" i="13" s="1"/>
  <c r="P32" i="13"/>
  <c r="O32" i="13"/>
  <c r="N32" i="13"/>
  <c r="M32" i="13"/>
  <c r="L32" i="13"/>
  <c r="K32" i="13"/>
  <c r="J32" i="13"/>
  <c r="I32" i="13"/>
  <c r="H32" i="13"/>
  <c r="G32" i="13"/>
  <c r="F32" i="13"/>
  <c r="E32" i="13"/>
  <c r="Q32" i="13" s="1"/>
  <c r="S32" i="13" s="1"/>
  <c r="D32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Q31" i="13" s="1"/>
  <c r="S31" i="13" s="1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Q30" i="13" s="1"/>
  <c r="S30" i="13" s="1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Q29" i="13" s="1"/>
  <c r="S29" i="13" s="1"/>
  <c r="P28" i="13"/>
  <c r="O28" i="13"/>
  <c r="N28" i="13"/>
  <c r="M28" i="13"/>
  <c r="L28" i="13"/>
  <c r="K28" i="13"/>
  <c r="J28" i="13"/>
  <c r="I28" i="13"/>
  <c r="H28" i="13"/>
  <c r="G28" i="13"/>
  <c r="F28" i="13"/>
  <c r="E28" i="13"/>
  <c r="Q28" i="13" s="1"/>
  <c r="S28" i="13" s="1"/>
  <c r="D28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Q27" i="13" s="1"/>
  <c r="S27" i="13" s="1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Q26" i="13" s="1"/>
  <c r="S26" i="13" s="1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Q25" i="13" s="1"/>
  <c r="S25" i="13" s="1"/>
  <c r="P24" i="13"/>
  <c r="O24" i="13"/>
  <c r="N24" i="13"/>
  <c r="M24" i="13"/>
  <c r="L24" i="13"/>
  <c r="K24" i="13"/>
  <c r="J24" i="13"/>
  <c r="I24" i="13"/>
  <c r="H24" i="13"/>
  <c r="G24" i="13"/>
  <c r="F24" i="13"/>
  <c r="E24" i="13"/>
  <c r="Q24" i="13" s="1"/>
  <c r="S24" i="13" s="1"/>
  <c r="D24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Q23" i="13" s="1"/>
  <c r="S23" i="13" s="1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Q22" i="13" s="1"/>
  <c r="S22" i="13" s="1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Q20" i="13" s="1"/>
  <c r="S20" i="13" s="1"/>
  <c r="D20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Q19" i="13" s="1"/>
  <c r="S19" i="13" s="1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Q17" i="13" s="1"/>
  <c r="S17" i="13" s="1"/>
  <c r="P16" i="13"/>
  <c r="O16" i="13"/>
  <c r="N16" i="13"/>
  <c r="M16" i="13"/>
  <c r="L16" i="13"/>
  <c r="K16" i="13"/>
  <c r="J16" i="13"/>
  <c r="I16" i="13"/>
  <c r="H16" i="13"/>
  <c r="G16" i="13"/>
  <c r="F16" i="13"/>
  <c r="E16" i="13"/>
  <c r="Q16" i="13" s="1"/>
  <c r="S16" i="13" s="1"/>
  <c r="D16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Q15" i="13" s="1"/>
  <c r="S15" i="13" s="1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Q14" i="13" s="1"/>
  <c r="S14" i="13" s="1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Q12" i="13" s="1"/>
  <c r="S12" i="13" s="1"/>
  <c r="D12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Q11" i="13" s="1"/>
  <c r="S11" i="13" s="1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Q9" i="13" s="1"/>
  <c r="S9" i="13" s="1"/>
  <c r="P8" i="13"/>
  <c r="O8" i="13"/>
  <c r="N8" i="13"/>
  <c r="M8" i="13"/>
  <c r="L8" i="13"/>
  <c r="K8" i="13"/>
  <c r="J8" i="13"/>
  <c r="I8" i="13"/>
  <c r="H8" i="13"/>
  <c r="G8" i="13"/>
  <c r="F8" i="13"/>
  <c r="F51" i="13" s="1"/>
  <c r="E8" i="13"/>
  <c r="D8" i="13"/>
  <c r="P7" i="13"/>
  <c r="P51" i="13" s="1"/>
  <c r="O7" i="13"/>
  <c r="N7" i="13"/>
  <c r="M7" i="13"/>
  <c r="L7" i="13"/>
  <c r="K7" i="13"/>
  <c r="J7" i="13"/>
  <c r="I7" i="13"/>
  <c r="H7" i="13"/>
  <c r="G7" i="13"/>
  <c r="F7" i="13"/>
  <c r="E7" i="13"/>
  <c r="D7" i="13"/>
  <c r="Q7" i="13" s="1"/>
  <c r="S7" i="13" s="1"/>
  <c r="P6" i="13"/>
  <c r="O6" i="13"/>
  <c r="N6" i="13"/>
  <c r="M6" i="13"/>
  <c r="L6" i="13"/>
  <c r="K6" i="13"/>
  <c r="J6" i="13"/>
  <c r="I6" i="13"/>
  <c r="I51" i="13" s="1"/>
  <c r="H6" i="13"/>
  <c r="G6" i="13"/>
  <c r="F6" i="13"/>
  <c r="E6" i="13"/>
  <c r="D6" i="13"/>
  <c r="D51" i="13" s="1"/>
  <c r="S133" i="13" l="1"/>
  <c r="J51" i="13"/>
  <c r="J288" i="13" s="1"/>
  <c r="J292" i="13" s="1"/>
  <c r="Q10" i="13"/>
  <c r="S10" i="13" s="1"/>
  <c r="Q13" i="13"/>
  <c r="S13" i="13" s="1"/>
  <c r="Q18" i="13"/>
  <c r="S18" i="13" s="1"/>
  <c r="Q21" i="13"/>
  <c r="S21" i="13" s="1"/>
  <c r="S53" i="13"/>
  <c r="S76" i="13"/>
  <c r="G51" i="13"/>
  <c r="G288" i="13" s="1"/>
  <c r="G292" i="13" s="1"/>
  <c r="K51" i="13"/>
  <c r="O51" i="13"/>
  <c r="E51" i="13"/>
  <c r="E288" i="13" s="1"/>
  <c r="E292" i="13" s="1"/>
  <c r="Q8" i="13"/>
  <c r="S8" i="13" s="1"/>
  <c r="Q110" i="13"/>
  <c r="S110" i="13" s="1"/>
  <c r="E208" i="13"/>
  <c r="E69" i="13"/>
  <c r="Q91" i="13"/>
  <c r="S91" i="13" s="1"/>
  <c r="Q99" i="13"/>
  <c r="S99" i="13" s="1"/>
  <c r="Q123" i="13"/>
  <c r="S123" i="13" s="1"/>
  <c r="Q155" i="13"/>
  <c r="S155" i="13" s="1"/>
  <c r="D164" i="13"/>
  <c r="N180" i="13"/>
  <c r="G226" i="13"/>
  <c r="K226" i="13"/>
  <c r="Q6" i="13"/>
  <c r="Q49" i="13"/>
  <c r="S49" i="13" s="1"/>
  <c r="N51" i="13"/>
  <c r="N288" i="13" s="1"/>
  <c r="N292" i="13" s="1"/>
  <c r="D69" i="13"/>
  <c r="D288" i="13" s="1"/>
  <c r="D292" i="13" s="1"/>
  <c r="H69" i="13"/>
  <c r="L69" i="13"/>
  <c r="P69" i="13"/>
  <c r="P288" i="13" s="1"/>
  <c r="P292" i="13" s="1"/>
  <c r="Q68" i="13"/>
  <c r="S68" i="13" s="1"/>
  <c r="F74" i="13"/>
  <c r="J74" i="13"/>
  <c r="N74" i="13"/>
  <c r="E112" i="13"/>
  <c r="I112" i="13"/>
  <c r="Q80" i="13"/>
  <c r="S80" i="13" s="1"/>
  <c r="Q82" i="13"/>
  <c r="S82" i="13" s="1"/>
  <c r="Q88" i="13"/>
  <c r="S88" i="13" s="1"/>
  <c r="Q90" i="13"/>
  <c r="S90" i="13" s="1"/>
  <c r="Q96" i="13"/>
  <c r="S96" i="13" s="1"/>
  <c r="Q98" i="13"/>
  <c r="S98" i="13" s="1"/>
  <c r="Q104" i="13"/>
  <c r="S104" i="13" s="1"/>
  <c r="Q106" i="13"/>
  <c r="S106" i="13" s="1"/>
  <c r="J131" i="13"/>
  <c r="Q115" i="13"/>
  <c r="S115" i="13" s="1"/>
  <c r="H131" i="13"/>
  <c r="H288" i="13" s="1"/>
  <c r="H292" i="13" s="1"/>
  <c r="L131" i="13"/>
  <c r="P131" i="13"/>
  <c r="Q120" i="13"/>
  <c r="S120" i="13" s="1"/>
  <c r="E137" i="13"/>
  <c r="I137" i="13"/>
  <c r="M137" i="13"/>
  <c r="D140" i="13"/>
  <c r="Q139" i="13"/>
  <c r="F174" i="13"/>
  <c r="G197" i="13"/>
  <c r="F237" i="13"/>
  <c r="J237" i="13"/>
  <c r="N237" i="13"/>
  <c r="Q229" i="13"/>
  <c r="S229" i="13" s="1"/>
  <c r="Q240" i="13"/>
  <c r="S240" i="13" s="1"/>
  <c r="Q280" i="13"/>
  <c r="Q45" i="13"/>
  <c r="S45" i="13" s="1"/>
  <c r="L51" i="13"/>
  <c r="Q83" i="13"/>
  <c r="S83" i="13" s="1"/>
  <c r="Q107" i="13"/>
  <c r="S107" i="13" s="1"/>
  <c r="Q128" i="13"/>
  <c r="S128" i="13" s="1"/>
  <c r="J152" i="13"/>
  <c r="N152" i="13"/>
  <c r="F180" i="13"/>
  <c r="J180" i="13"/>
  <c r="Q177" i="13"/>
  <c r="S177" i="13" s="1"/>
  <c r="D180" i="13"/>
  <c r="D257" i="13"/>
  <c r="H51" i="13"/>
  <c r="M51" i="13"/>
  <c r="M288" i="13" s="1"/>
  <c r="M292" i="13" s="1"/>
  <c r="G69" i="13"/>
  <c r="Q54" i="13"/>
  <c r="S54" i="13" s="1"/>
  <c r="Q62" i="13"/>
  <c r="S62" i="13" s="1"/>
  <c r="D74" i="13"/>
  <c r="D112" i="13"/>
  <c r="P112" i="13"/>
  <c r="D131" i="13"/>
  <c r="N164" i="13"/>
  <c r="Q182" i="13"/>
  <c r="F286" i="13"/>
  <c r="J286" i="13"/>
  <c r="Q73" i="13"/>
  <c r="S73" i="13" s="1"/>
  <c r="S74" i="13" s="1"/>
  <c r="G112" i="13"/>
  <c r="K112" i="13"/>
  <c r="O112" i="13"/>
  <c r="E131" i="13"/>
  <c r="I131" i="13"/>
  <c r="I288" i="13" s="1"/>
  <c r="I292" i="13" s="1"/>
  <c r="M131" i="13"/>
  <c r="Q114" i="13"/>
  <c r="Q119" i="13"/>
  <c r="S119" i="13" s="1"/>
  <c r="Q130" i="13"/>
  <c r="S130" i="13" s="1"/>
  <c r="Q144" i="13"/>
  <c r="S144" i="13" s="1"/>
  <c r="Q163" i="13"/>
  <c r="S163" i="13" s="1"/>
  <c r="N174" i="13"/>
  <c r="Q178" i="13"/>
  <c r="S178" i="13" s="1"/>
  <c r="D197" i="13"/>
  <c r="P197" i="13"/>
  <c r="F197" i="13"/>
  <c r="J197" i="13"/>
  <c r="N197" i="13"/>
  <c r="I208" i="13"/>
  <c r="M208" i="13"/>
  <c r="F257" i="13"/>
  <c r="Q246" i="13"/>
  <c r="Q259" i="13"/>
  <c r="Q273" i="13"/>
  <c r="S273" i="13" s="1"/>
  <c r="F137" i="13"/>
  <c r="F288" i="13" s="1"/>
  <c r="F292" i="13" s="1"/>
  <c r="J137" i="13"/>
  <c r="N137" i="13"/>
  <c r="Q134" i="13"/>
  <c r="S134" i="13" s="1"/>
  <c r="Q136" i="13"/>
  <c r="S136" i="13" s="1"/>
  <c r="G152" i="13"/>
  <c r="K152" i="13"/>
  <c r="O152" i="13"/>
  <c r="O288" i="13" s="1"/>
  <c r="O292" i="13" s="1"/>
  <c r="E174" i="13"/>
  <c r="I174" i="13"/>
  <c r="M174" i="13"/>
  <c r="Q166" i="13"/>
  <c r="D208" i="13"/>
  <c r="Q199" i="13"/>
  <c r="H208" i="13"/>
  <c r="L208" i="13"/>
  <c r="P208" i="13"/>
  <c r="O237" i="13"/>
  <c r="Q239" i="13"/>
  <c r="Q264" i="13"/>
  <c r="S264" i="13" s="1"/>
  <c r="Q127" i="13"/>
  <c r="S127" i="13" s="1"/>
  <c r="Q142" i="13"/>
  <c r="Q150" i="13"/>
  <c r="S150" i="13" s="1"/>
  <c r="D152" i="13"/>
  <c r="Q160" i="13"/>
  <c r="S160" i="13" s="1"/>
  <c r="G180" i="13"/>
  <c r="K180" i="13"/>
  <c r="Q179" i="13"/>
  <c r="S179" i="13" s="1"/>
  <c r="Q183" i="13"/>
  <c r="S183" i="13" s="1"/>
  <c r="Q200" i="13"/>
  <c r="S200" i="13" s="1"/>
  <c r="Q202" i="13"/>
  <c r="S202" i="13" s="1"/>
  <c r="Q207" i="13"/>
  <c r="S207" i="13" s="1"/>
  <c r="E226" i="13"/>
  <c r="I226" i="13"/>
  <c r="Q210" i="13"/>
  <c r="Q214" i="13"/>
  <c r="S214" i="13" s="1"/>
  <c r="Q224" i="13"/>
  <c r="S224" i="13" s="1"/>
  <c r="G237" i="13"/>
  <c r="Q230" i="13"/>
  <c r="S230" i="13" s="1"/>
  <c r="J257" i="13"/>
  <c r="N257" i="13"/>
  <c r="O257" i="13"/>
  <c r="Q251" i="13"/>
  <c r="S251" i="13" s="1"/>
  <c r="I286" i="13"/>
  <c r="M286" i="13"/>
  <c r="Q262" i="13"/>
  <c r="Q266" i="13"/>
  <c r="S266" i="13" s="1"/>
  <c r="Q275" i="13"/>
  <c r="S275" i="13" s="1"/>
  <c r="Q283" i="13"/>
  <c r="S283" i="13" s="1"/>
  <c r="E164" i="13"/>
  <c r="I164" i="13"/>
  <c r="M164" i="13"/>
  <c r="Q154" i="13"/>
  <c r="Q159" i="13"/>
  <c r="S159" i="13" s="1"/>
  <c r="D174" i="13"/>
  <c r="H174" i="13"/>
  <c r="L174" i="13"/>
  <c r="L288" i="13" s="1"/>
  <c r="L292" i="13" s="1"/>
  <c r="P174" i="13"/>
  <c r="Q169" i="13"/>
  <c r="S169" i="13" s="1"/>
  <c r="L180" i="13"/>
  <c r="K197" i="13"/>
  <c r="K288" i="13" s="1"/>
  <c r="K292" i="13" s="1"/>
  <c r="O197" i="13"/>
  <c r="Q192" i="13"/>
  <c r="S192" i="13" s="1"/>
  <c r="G208" i="13"/>
  <c r="K208" i="13"/>
  <c r="O208" i="13"/>
  <c r="J226" i="13"/>
  <c r="N226" i="13"/>
  <c r="Q213" i="13"/>
  <c r="S213" i="13" s="1"/>
  <c r="H237" i="13"/>
  <c r="L237" i="13"/>
  <c r="N286" i="13"/>
  <c r="Q189" i="13"/>
  <c r="S189" i="13" s="1"/>
  <c r="Q211" i="13"/>
  <c r="S211" i="13" s="1"/>
  <c r="Q219" i="13"/>
  <c r="S219" i="13" s="1"/>
  <c r="Q228" i="13"/>
  <c r="Q236" i="13"/>
  <c r="S236" i="13" s="1"/>
  <c r="Q176" i="13"/>
  <c r="Q206" i="13"/>
  <c r="S206" i="13" s="1"/>
  <c r="D226" i="13"/>
  <c r="H226" i="13"/>
  <c r="L226" i="13"/>
  <c r="P226" i="13"/>
  <c r="Q245" i="13"/>
  <c r="S245" i="13" s="1"/>
  <c r="G286" i="13"/>
  <c r="K286" i="13"/>
  <c r="O286" i="13"/>
  <c r="Q263" i="13"/>
  <c r="S263" i="13" s="1"/>
  <c r="Q272" i="13"/>
  <c r="S272" i="13" s="1"/>
  <c r="Q282" i="13"/>
  <c r="S282" i="13" s="1"/>
  <c r="D286" i="13"/>
  <c r="Q164" i="13" l="1"/>
  <c r="S154" i="13"/>
  <c r="S164" i="13" s="1"/>
  <c r="S262" i="13"/>
  <c r="S286" i="13" s="1"/>
  <c r="Q286" i="13"/>
  <c r="S166" i="13"/>
  <c r="S174" i="13" s="1"/>
  <c r="Q174" i="13"/>
  <c r="Q197" i="13"/>
  <c r="S182" i="13"/>
  <c r="S197" i="13" s="1"/>
  <c r="S112" i="13"/>
  <c r="S228" i="13"/>
  <c r="S237" i="13" s="1"/>
  <c r="Q237" i="13"/>
  <c r="Q257" i="13"/>
  <c r="S239" i="13"/>
  <c r="S257" i="13" s="1"/>
  <c r="Q112" i="13"/>
  <c r="S199" i="13"/>
  <c r="S208" i="13" s="1"/>
  <c r="Q208" i="13"/>
  <c r="S259" i="13"/>
  <c r="S260" i="13" s="1"/>
  <c r="Q260" i="13"/>
  <c r="Q131" i="13"/>
  <c r="S114" i="13"/>
  <c r="S131" i="13" s="1"/>
  <c r="Q74" i="13"/>
  <c r="Q69" i="13"/>
  <c r="Q137" i="13"/>
  <c r="S142" i="13"/>
  <c r="S152" i="13" s="1"/>
  <c r="Q152" i="13"/>
  <c r="Q51" i="13"/>
  <c r="Q288" i="13" s="1"/>
  <c r="S6" i="13"/>
  <c r="Q180" i="13"/>
  <c r="S176" i="13"/>
  <c r="S180" i="13" s="1"/>
  <c r="S210" i="13"/>
  <c r="S226" i="13" s="1"/>
  <c r="Q226" i="13"/>
  <c r="S139" i="13"/>
  <c r="S140" i="13" s="1"/>
  <c r="Q140" i="13"/>
  <c r="T159" i="13"/>
  <c r="S69" i="13"/>
  <c r="S137" i="13"/>
  <c r="S51" i="13" l="1"/>
  <c r="S288" i="13" s="1"/>
  <c r="T388" i="12" l="1"/>
  <c r="P388" i="12"/>
  <c r="M388" i="12"/>
  <c r="L388" i="12"/>
  <c r="H388" i="12"/>
  <c r="F388" i="12"/>
  <c r="E388" i="12"/>
  <c r="D388" i="12"/>
  <c r="P387" i="12"/>
  <c r="O387" i="12"/>
  <c r="O388" i="12" s="1"/>
  <c r="N387" i="12"/>
  <c r="N388" i="12" s="1"/>
  <c r="M387" i="12"/>
  <c r="L387" i="12"/>
  <c r="K387" i="12"/>
  <c r="K388" i="12" s="1"/>
  <c r="J387" i="12"/>
  <c r="J388" i="12" s="1"/>
  <c r="I387" i="12"/>
  <c r="I388" i="12" s="1"/>
  <c r="H387" i="12"/>
  <c r="G387" i="12"/>
  <c r="G388" i="12" s="1"/>
  <c r="F387" i="12"/>
  <c r="E387" i="12"/>
  <c r="D387" i="12"/>
  <c r="Q358" i="12"/>
  <c r="Q388" i="12" s="1"/>
  <c r="T343" i="12"/>
  <c r="S343" i="12"/>
  <c r="R343" i="12"/>
  <c r="Q343" i="12"/>
  <c r="P343" i="12"/>
  <c r="O343" i="12"/>
  <c r="N343" i="12"/>
  <c r="M343" i="12"/>
  <c r="L343" i="12"/>
  <c r="K343" i="12"/>
  <c r="J343" i="12"/>
  <c r="I343" i="12"/>
  <c r="H343" i="12"/>
  <c r="G343" i="12"/>
  <c r="F343" i="12"/>
  <c r="E343" i="12"/>
  <c r="D343" i="12"/>
  <c r="T339" i="12"/>
  <c r="S339" i="12"/>
  <c r="R339" i="12"/>
  <c r="Q339" i="12"/>
  <c r="P339" i="12"/>
  <c r="O339" i="12"/>
  <c r="N339" i="12"/>
  <c r="M339" i="12"/>
  <c r="L339" i="12"/>
  <c r="K339" i="12"/>
  <c r="J339" i="12"/>
  <c r="I339" i="12"/>
  <c r="H339" i="12"/>
  <c r="G339" i="12"/>
  <c r="F339" i="12"/>
  <c r="E339" i="12"/>
  <c r="D339" i="12"/>
  <c r="S301" i="12"/>
  <c r="P301" i="12"/>
  <c r="P300" i="12"/>
  <c r="O300" i="12"/>
  <c r="N300" i="12"/>
  <c r="M300" i="12"/>
  <c r="L300" i="12"/>
  <c r="K300" i="12"/>
  <c r="J300" i="12"/>
  <c r="I300" i="12"/>
  <c r="H300" i="12"/>
  <c r="G300" i="12"/>
  <c r="F300" i="12"/>
  <c r="E300" i="12"/>
  <c r="D300" i="12"/>
  <c r="P299" i="12"/>
  <c r="O299" i="12"/>
  <c r="N299" i="12"/>
  <c r="M299" i="12"/>
  <c r="L299" i="12"/>
  <c r="K299" i="12"/>
  <c r="J299" i="12"/>
  <c r="I299" i="12"/>
  <c r="H299" i="12"/>
  <c r="G299" i="12"/>
  <c r="F299" i="12"/>
  <c r="E299" i="12"/>
  <c r="D299" i="12"/>
  <c r="P298" i="12"/>
  <c r="O298" i="12"/>
  <c r="N298" i="12"/>
  <c r="M298" i="12"/>
  <c r="L298" i="12"/>
  <c r="K298" i="12"/>
  <c r="J298" i="12"/>
  <c r="I298" i="12"/>
  <c r="H298" i="12"/>
  <c r="G298" i="12"/>
  <c r="F298" i="12"/>
  <c r="E298" i="12"/>
  <c r="Q298" i="12" s="1"/>
  <c r="T298" i="12" s="1"/>
  <c r="D298" i="12"/>
  <c r="P297" i="12"/>
  <c r="O297" i="12"/>
  <c r="N297" i="12"/>
  <c r="M297" i="12"/>
  <c r="L297" i="12"/>
  <c r="K297" i="12"/>
  <c r="J297" i="12"/>
  <c r="I297" i="12"/>
  <c r="H297" i="12"/>
  <c r="G297" i="12"/>
  <c r="F297" i="12"/>
  <c r="E297" i="12"/>
  <c r="D297" i="12"/>
  <c r="Q297" i="12" s="1"/>
  <c r="T297" i="12" s="1"/>
  <c r="P296" i="12"/>
  <c r="O296" i="12"/>
  <c r="N296" i="12"/>
  <c r="M296" i="12"/>
  <c r="L296" i="12"/>
  <c r="K296" i="12"/>
  <c r="J296" i="12"/>
  <c r="I296" i="12"/>
  <c r="H296" i="12"/>
  <c r="G296" i="12"/>
  <c r="F296" i="12"/>
  <c r="E296" i="12"/>
  <c r="E301" i="12" s="1"/>
  <c r="D296" i="12"/>
  <c r="P295" i="12"/>
  <c r="O295" i="12"/>
  <c r="N295" i="12"/>
  <c r="M295" i="12"/>
  <c r="L295" i="12"/>
  <c r="K295" i="12"/>
  <c r="J295" i="12"/>
  <c r="I295" i="12"/>
  <c r="H295" i="12"/>
  <c r="G295" i="12"/>
  <c r="F295" i="12"/>
  <c r="E295" i="12"/>
  <c r="D295" i="12"/>
  <c r="P294" i="12"/>
  <c r="O294" i="12"/>
  <c r="N294" i="12"/>
  <c r="M294" i="12"/>
  <c r="L294" i="12"/>
  <c r="K294" i="12"/>
  <c r="J294" i="12"/>
  <c r="I294" i="12"/>
  <c r="H294" i="12"/>
  <c r="G294" i="12"/>
  <c r="F294" i="12"/>
  <c r="E294" i="12"/>
  <c r="D294" i="12"/>
  <c r="P293" i="12"/>
  <c r="O293" i="12"/>
  <c r="N293" i="12"/>
  <c r="N301" i="12" s="1"/>
  <c r="M293" i="12"/>
  <c r="L293" i="12"/>
  <c r="K293" i="12"/>
  <c r="J293" i="12"/>
  <c r="J301" i="12" s="1"/>
  <c r="I293" i="12"/>
  <c r="H293" i="12"/>
  <c r="G293" i="12"/>
  <c r="F293" i="12"/>
  <c r="F301" i="12" s="1"/>
  <c r="E293" i="12"/>
  <c r="D293" i="12"/>
  <c r="P292" i="12"/>
  <c r="O292" i="12"/>
  <c r="O301" i="12" s="1"/>
  <c r="N292" i="12"/>
  <c r="M292" i="12"/>
  <c r="L292" i="12"/>
  <c r="L301" i="12" s="1"/>
  <c r="K292" i="12"/>
  <c r="K301" i="12" s="1"/>
  <c r="J292" i="12"/>
  <c r="I292" i="12"/>
  <c r="H292" i="12"/>
  <c r="H301" i="12" s="1"/>
  <c r="G292" i="12"/>
  <c r="G301" i="12" s="1"/>
  <c r="F292" i="12"/>
  <c r="E292" i="12"/>
  <c r="D292" i="12"/>
  <c r="P289" i="12"/>
  <c r="O289" i="12"/>
  <c r="N289" i="12"/>
  <c r="M289" i="12"/>
  <c r="L289" i="12"/>
  <c r="K289" i="12"/>
  <c r="J289" i="12"/>
  <c r="I289" i="12"/>
  <c r="H289" i="12"/>
  <c r="G289" i="12"/>
  <c r="F289" i="12"/>
  <c r="E289" i="12"/>
  <c r="D289" i="12"/>
  <c r="P288" i="12"/>
  <c r="O288" i="12"/>
  <c r="N288" i="12"/>
  <c r="M288" i="12"/>
  <c r="L288" i="12"/>
  <c r="K288" i="12"/>
  <c r="J288" i="12"/>
  <c r="I288" i="12"/>
  <c r="I290" i="12" s="1"/>
  <c r="H288" i="12"/>
  <c r="G288" i="12"/>
  <c r="F288" i="12"/>
  <c r="E288" i="12"/>
  <c r="Q288" i="12" s="1"/>
  <c r="T288" i="12" s="1"/>
  <c r="D288" i="12"/>
  <c r="P287" i="12"/>
  <c r="O287" i="12"/>
  <c r="N287" i="12"/>
  <c r="M287" i="12"/>
  <c r="L287" i="12"/>
  <c r="K287" i="12"/>
  <c r="J287" i="12"/>
  <c r="I287" i="12"/>
  <c r="H287" i="12"/>
  <c r="G287" i="12"/>
  <c r="F287" i="12"/>
  <c r="E287" i="12"/>
  <c r="D287" i="12"/>
  <c r="Q287" i="12" s="1"/>
  <c r="S287" i="12" s="1"/>
  <c r="P286" i="12"/>
  <c r="O286" i="12"/>
  <c r="N286" i="12"/>
  <c r="M286" i="12"/>
  <c r="L286" i="12"/>
  <c r="K286" i="12"/>
  <c r="J286" i="12"/>
  <c r="I286" i="12"/>
  <c r="H286" i="12"/>
  <c r="G286" i="12"/>
  <c r="F286" i="12"/>
  <c r="E286" i="12"/>
  <c r="Q286" i="12" s="1"/>
  <c r="S286" i="12" s="1"/>
  <c r="D286" i="12"/>
  <c r="P285" i="12"/>
  <c r="O285" i="12"/>
  <c r="N285" i="12"/>
  <c r="M285" i="12"/>
  <c r="L285" i="12"/>
  <c r="K285" i="12"/>
  <c r="J285" i="12"/>
  <c r="I285" i="12"/>
  <c r="H285" i="12"/>
  <c r="G285" i="12"/>
  <c r="F285" i="12"/>
  <c r="E285" i="12"/>
  <c r="D285" i="12"/>
  <c r="P284" i="12"/>
  <c r="O284" i="12"/>
  <c r="N284" i="12"/>
  <c r="M284" i="12"/>
  <c r="L284" i="12"/>
  <c r="K284" i="12"/>
  <c r="J284" i="12"/>
  <c r="I284" i="12"/>
  <c r="H284" i="12"/>
  <c r="G284" i="12"/>
  <c r="F284" i="12"/>
  <c r="E284" i="12"/>
  <c r="D284" i="12"/>
  <c r="P283" i="12"/>
  <c r="O283" i="12"/>
  <c r="N283" i="12"/>
  <c r="M283" i="12"/>
  <c r="L283" i="12"/>
  <c r="K283" i="12"/>
  <c r="J283" i="12"/>
  <c r="I283" i="12"/>
  <c r="H283" i="12"/>
  <c r="G283" i="12"/>
  <c r="F283" i="12"/>
  <c r="E283" i="12"/>
  <c r="D283" i="12"/>
  <c r="P282" i="12"/>
  <c r="O282" i="12"/>
  <c r="N282" i="12"/>
  <c r="M282" i="12"/>
  <c r="L282" i="12"/>
  <c r="K282" i="12"/>
  <c r="J282" i="12"/>
  <c r="I282" i="12"/>
  <c r="H282" i="12"/>
  <c r="G282" i="12"/>
  <c r="F282" i="12"/>
  <c r="E282" i="12"/>
  <c r="D282" i="12"/>
  <c r="Q282" i="12" s="1"/>
  <c r="S282" i="12" s="1"/>
  <c r="P281" i="12"/>
  <c r="O281" i="12"/>
  <c r="N281" i="12"/>
  <c r="M281" i="12"/>
  <c r="L281" i="12"/>
  <c r="K281" i="12"/>
  <c r="J281" i="12"/>
  <c r="I281" i="12"/>
  <c r="H281" i="12"/>
  <c r="G281" i="12"/>
  <c r="F281" i="12"/>
  <c r="E281" i="12"/>
  <c r="D281" i="12"/>
  <c r="P280" i="12"/>
  <c r="O280" i="12"/>
  <c r="N280" i="12"/>
  <c r="M280" i="12"/>
  <c r="L280" i="12"/>
  <c r="K280" i="12"/>
  <c r="J280" i="12"/>
  <c r="I280" i="12"/>
  <c r="H280" i="12"/>
  <c r="G280" i="12"/>
  <c r="F280" i="12"/>
  <c r="E280" i="12"/>
  <c r="Q280" i="12" s="1"/>
  <c r="S280" i="12" s="1"/>
  <c r="D280" i="12"/>
  <c r="P279" i="12"/>
  <c r="O279" i="12"/>
  <c r="N279" i="12"/>
  <c r="M279" i="12"/>
  <c r="L279" i="12"/>
  <c r="K279" i="12"/>
  <c r="J279" i="12"/>
  <c r="I279" i="12"/>
  <c r="H279" i="12"/>
  <c r="G279" i="12"/>
  <c r="F279" i="12"/>
  <c r="E279" i="12"/>
  <c r="D279" i="12"/>
  <c r="Q279" i="12" s="1"/>
  <c r="S279" i="12" s="1"/>
  <c r="P278" i="12"/>
  <c r="O278" i="12"/>
  <c r="N278" i="12"/>
  <c r="M278" i="12"/>
  <c r="L278" i="12"/>
  <c r="K278" i="12"/>
  <c r="J278" i="12"/>
  <c r="I278" i="12"/>
  <c r="H278" i="12"/>
  <c r="G278" i="12"/>
  <c r="F278" i="12"/>
  <c r="E278" i="12"/>
  <c r="Q278" i="12" s="1"/>
  <c r="S278" i="12" s="1"/>
  <c r="D278" i="12"/>
  <c r="P277" i="12"/>
  <c r="O277" i="12"/>
  <c r="N277" i="12"/>
  <c r="M277" i="12"/>
  <c r="L277" i="12"/>
  <c r="K277" i="12"/>
  <c r="J277" i="12"/>
  <c r="I277" i="12"/>
  <c r="H277" i="12"/>
  <c r="G277" i="12"/>
  <c r="F277" i="12"/>
  <c r="E277" i="12"/>
  <c r="D277" i="12"/>
  <c r="P276" i="12"/>
  <c r="O276" i="12"/>
  <c r="N276" i="12"/>
  <c r="M276" i="12"/>
  <c r="L276" i="12"/>
  <c r="K276" i="12"/>
  <c r="J276" i="12"/>
  <c r="I276" i="12"/>
  <c r="H276" i="12"/>
  <c r="G276" i="12"/>
  <c r="F276" i="12"/>
  <c r="E276" i="12"/>
  <c r="Q276" i="12" s="1"/>
  <c r="S276" i="12" s="1"/>
  <c r="D276" i="12"/>
  <c r="P275" i="12"/>
  <c r="O275" i="12"/>
  <c r="N275" i="12"/>
  <c r="M275" i="12"/>
  <c r="L275" i="12"/>
  <c r="K275" i="12"/>
  <c r="J275" i="12"/>
  <c r="I275" i="12"/>
  <c r="H275" i="12"/>
  <c r="G275" i="12"/>
  <c r="F275" i="12"/>
  <c r="E275" i="12"/>
  <c r="Q275" i="12" s="1"/>
  <c r="S275" i="12" s="1"/>
  <c r="D275" i="12"/>
  <c r="P274" i="12"/>
  <c r="O274" i="12"/>
  <c r="O290" i="12" s="1"/>
  <c r="N274" i="12"/>
  <c r="M274" i="12"/>
  <c r="L274" i="12"/>
  <c r="K274" i="12"/>
  <c r="J274" i="12"/>
  <c r="I274" i="12"/>
  <c r="H274" i="12"/>
  <c r="G274" i="12"/>
  <c r="F274" i="12"/>
  <c r="E274" i="12"/>
  <c r="D274" i="12"/>
  <c r="S272" i="12"/>
  <c r="P271" i="12"/>
  <c r="O271" i="12"/>
  <c r="N271" i="12"/>
  <c r="M271" i="12"/>
  <c r="L271" i="12"/>
  <c r="K271" i="12"/>
  <c r="J271" i="12"/>
  <c r="I271" i="12"/>
  <c r="H271" i="12"/>
  <c r="G271" i="12"/>
  <c r="F271" i="12"/>
  <c r="E271" i="12"/>
  <c r="D271" i="12"/>
  <c r="P270" i="12"/>
  <c r="O270" i="12"/>
  <c r="N270" i="12"/>
  <c r="M270" i="12"/>
  <c r="L270" i="12"/>
  <c r="K270" i="12"/>
  <c r="J270" i="12"/>
  <c r="I270" i="12"/>
  <c r="H270" i="12"/>
  <c r="G270" i="12"/>
  <c r="F270" i="12"/>
  <c r="E270" i="12"/>
  <c r="Q270" i="12" s="1"/>
  <c r="T270" i="12" s="1"/>
  <c r="D270" i="12"/>
  <c r="P269" i="12"/>
  <c r="O269" i="12"/>
  <c r="N269" i="12"/>
  <c r="M269" i="12"/>
  <c r="L269" i="12"/>
  <c r="K269" i="12"/>
  <c r="J269" i="12"/>
  <c r="I269" i="12"/>
  <c r="H269" i="12"/>
  <c r="G269" i="12"/>
  <c r="F269" i="12"/>
  <c r="E269" i="12"/>
  <c r="Q269" i="12" s="1"/>
  <c r="T269" i="12" s="1"/>
  <c r="D269" i="12"/>
  <c r="P268" i="12"/>
  <c r="O268" i="12"/>
  <c r="N268" i="12"/>
  <c r="M268" i="12"/>
  <c r="L268" i="12"/>
  <c r="K268" i="12"/>
  <c r="J268" i="12"/>
  <c r="I268" i="12"/>
  <c r="H268" i="12"/>
  <c r="G268" i="12"/>
  <c r="F268" i="12"/>
  <c r="E268" i="12"/>
  <c r="D268" i="12"/>
  <c r="P267" i="12"/>
  <c r="P272" i="12" s="1"/>
  <c r="O267" i="12"/>
  <c r="N267" i="12"/>
  <c r="M267" i="12"/>
  <c r="L267" i="12"/>
  <c r="K267" i="12"/>
  <c r="J267" i="12"/>
  <c r="I267" i="12"/>
  <c r="H267" i="12"/>
  <c r="G267" i="12"/>
  <c r="F267" i="12"/>
  <c r="E267" i="12"/>
  <c r="D267" i="12"/>
  <c r="Q267" i="12" s="1"/>
  <c r="T267" i="12" s="1"/>
  <c r="P266" i="12"/>
  <c r="O266" i="12"/>
  <c r="N266" i="12"/>
  <c r="M266" i="12"/>
  <c r="L266" i="12"/>
  <c r="K266" i="12"/>
  <c r="J266" i="12"/>
  <c r="I266" i="12"/>
  <c r="H266" i="12"/>
  <c r="G266" i="12"/>
  <c r="F266" i="12"/>
  <c r="E266" i="12"/>
  <c r="Q266" i="12" s="1"/>
  <c r="T266" i="12" s="1"/>
  <c r="D266" i="12"/>
  <c r="P265" i="12"/>
  <c r="O265" i="12"/>
  <c r="N265" i="12"/>
  <c r="M265" i="12"/>
  <c r="L265" i="12"/>
  <c r="K265" i="12"/>
  <c r="J265" i="12"/>
  <c r="I265" i="12"/>
  <c r="H265" i="12"/>
  <c r="G265" i="12"/>
  <c r="F265" i="12"/>
  <c r="E265" i="12"/>
  <c r="D265" i="12"/>
  <c r="Q265" i="12" s="1"/>
  <c r="T265" i="12" s="1"/>
  <c r="P264" i="12"/>
  <c r="O264" i="12"/>
  <c r="N264" i="12"/>
  <c r="M264" i="12"/>
  <c r="M272" i="12" s="1"/>
  <c r="L264" i="12"/>
  <c r="K264" i="12"/>
  <c r="J264" i="12"/>
  <c r="I264" i="12"/>
  <c r="I272" i="12" s="1"/>
  <c r="H264" i="12"/>
  <c r="G264" i="12"/>
  <c r="F264" i="12"/>
  <c r="E264" i="12"/>
  <c r="E272" i="12" s="1"/>
  <c r="D264" i="12"/>
  <c r="P263" i="12"/>
  <c r="O263" i="12"/>
  <c r="O272" i="12" s="1"/>
  <c r="N263" i="12"/>
  <c r="N272" i="12" s="1"/>
  <c r="M263" i="12"/>
  <c r="L263" i="12"/>
  <c r="K263" i="12"/>
  <c r="K272" i="12" s="1"/>
  <c r="J263" i="12"/>
  <c r="J272" i="12" s="1"/>
  <c r="I263" i="12"/>
  <c r="H263" i="12"/>
  <c r="G263" i="12"/>
  <c r="G272" i="12" s="1"/>
  <c r="F263" i="12"/>
  <c r="F272" i="12" s="1"/>
  <c r="E263" i="12"/>
  <c r="D263" i="12"/>
  <c r="L261" i="12"/>
  <c r="P260" i="12"/>
  <c r="O260" i="12"/>
  <c r="N260" i="12"/>
  <c r="M260" i="12"/>
  <c r="L260" i="12"/>
  <c r="K260" i="12"/>
  <c r="J260" i="12"/>
  <c r="I260" i="12"/>
  <c r="H260" i="12"/>
  <c r="G260" i="12"/>
  <c r="F260" i="12"/>
  <c r="E260" i="12"/>
  <c r="Q260" i="12" s="1"/>
  <c r="T260" i="12" s="1"/>
  <c r="D260" i="12"/>
  <c r="P259" i="12"/>
  <c r="O259" i="12"/>
  <c r="N259" i="12"/>
  <c r="M259" i="12"/>
  <c r="L259" i="12"/>
  <c r="K259" i="12"/>
  <c r="J259" i="12"/>
  <c r="I259" i="12"/>
  <c r="H259" i="12"/>
  <c r="G259" i="12"/>
  <c r="F259" i="12"/>
  <c r="E259" i="12"/>
  <c r="Q259" i="12" s="1"/>
  <c r="T259" i="12" s="1"/>
  <c r="D259" i="12"/>
  <c r="P258" i="12"/>
  <c r="O258" i="12"/>
  <c r="N258" i="12"/>
  <c r="M258" i="12"/>
  <c r="L258" i="12"/>
  <c r="K258" i="12"/>
  <c r="J258" i="12"/>
  <c r="I258" i="12"/>
  <c r="H258" i="12"/>
  <c r="G258" i="12"/>
  <c r="F258" i="12"/>
  <c r="E258" i="12"/>
  <c r="D258" i="12"/>
  <c r="S257" i="12"/>
  <c r="P257" i="12"/>
  <c r="O257" i="12"/>
  <c r="N257" i="12"/>
  <c r="M257" i="12"/>
  <c r="L257" i="12"/>
  <c r="K257" i="12"/>
  <c r="J257" i="12"/>
  <c r="I257" i="12"/>
  <c r="H257" i="12"/>
  <c r="G257" i="12"/>
  <c r="F257" i="12"/>
  <c r="E257" i="12"/>
  <c r="D257" i="12"/>
  <c r="Q257" i="12" s="1"/>
  <c r="P256" i="12"/>
  <c r="O256" i="12"/>
  <c r="N256" i="12"/>
  <c r="M256" i="12"/>
  <c r="L256" i="12"/>
  <c r="K256" i="12"/>
  <c r="J256" i="12"/>
  <c r="I256" i="12"/>
  <c r="H256" i="12"/>
  <c r="G256" i="12"/>
  <c r="F256" i="12"/>
  <c r="E256" i="12"/>
  <c r="D256" i="12"/>
  <c r="S255" i="12"/>
  <c r="P255" i="12"/>
  <c r="O255" i="12"/>
  <c r="N255" i="12"/>
  <c r="M255" i="12"/>
  <c r="L255" i="12"/>
  <c r="K255" i="12"/>
  <c r="J255" i="12"/>
  <c r="I255" i="12"/>
  <c r="H255" i="12"/>
  <c r="G255" i="12"/>
  <c r="F255" i="12"/>
  <c r="E255" i="12"/>
  <c r="D255" i="12"/>
  <c r="Q255" i="12" s="1"/>
  <c r="P254" i="12"/>
  <c r="O254" i="12"/>
  <c r="N254" i="12"/>
  <c r="M254" i="12"/>
  <c r="L254" i="12"/>
  <c r="K254" i="12"/>
  <c r="J254" i="12"/>
  <c r="I254" i="12"/>
  <c r="H254" i="12"/>
  <c r="G254" i="12"/>
  <c r="F254" i="12"/>
  <c r="E254" i="12"/>
  <c r="D254" i="12"/>
  <c r="Q254" i="12" s="1"/>
  <c r="S254" i="12" s="1"/>
  <c r="P253" i="12"/>
  <c r="O253" i="12"/>
  <c r="N253" i="12"/>
  <c r="M253" i="12"/>
  <c r="L253" i="12"/>
  <c r="K253" i="12"/>
  <c r="J253" i="12"/>
  <c r="I253" i="12"/>
  <c r="H253" i="12"/>
  <c r="G253" i="12"/>
  <c r="F253" i="12"/>
  <c r="E253" i="12"/>
  <c r="D253" i="12"/>
  <c r="P252" i="12"/>
  <c r="O252" i="12"/>
  <c r="N252" i="12"/>
  <c r="M252" i="12"/>
  <c r="L252" i="12"/>
  <c r="K252" i="12"/>
  <c r="J252" i="12"/>
  <c r="I252" i="12"/>
  <c r="H252" i="12"/>
  <c r="G252" i="12"/>
  <c r="F252" i="12"/>
  <c r="E252" i="12"/>
  <c r="Q252" i="12" s="1"/>
  <c r="S252" i="12" s="1"/>
  <c r="D252" i="12"/>
  <c r="P251" i="12"/>
  <c r="O251" i="12"/>
  <c r="N251" i="12"/>
  <c r="M251" i="12"/>
  <c r="L251" i="12"/>
  <c r="K251" i="12"/>
  <c r="J251" i="12"/>
  <c r="I251" i="12"/>
  <c r="H251" i="12"/>
  <c r="G251" i="12"/>
  <c r="F251" i="12"/>
  <c r="E251" i="12"/>
  <c r="Q251" i="12" s="1"/>
  <c r="S251" i="12" s="1"/>
  <c r="D251" i="12"/>
  <c r="P250" i="12"/>
  <c r="O250" i="12"/>
  <c r="N250" i="12"/>
  <c r="M250" i="12"/>
  <c r="L250" i="12"/>
  <c r="K250" i="12"/>
  <c r="J250" i="12"/>
  <c r="I250" i="12"/>
  <c r="H250" i="12"/>
  <c r="G250" i="12"/>
  <c r="F250" i="12"/>
  <c r="E250" i="12"/>
  <c r="D250" i="12"/>
  <c r="P249" i="12"/>
  <c r="O249" i="12"/>
  <c r="N249" i="12"/>
  <c r="M249" i="12"/>
  <c r="L249" i="12"/>
  <c r="K249" i="12"/>
  <c r="J249" i="12"/>
  <c r="I249" i="12"/>
  <c r="H249" i="12"/>
  <c r="G249" i="12"/>
  <c r="F249" i="12"/>
  <c r="E249" i="12"/>
  <c r="D249" i="12"/>
  <c r="Q249" i="12" s="1"/>
  <c r="S249" i="12" s="1"/>
  <c r="P248" i="12"/>
  <c r="O248" i="12"/>
  <c r="N248" i="12"/>
  <c r="M248" i="12"/>
  <c r="L248" i="12"/>
  <c r="K248" i="12"/>
  <c r="J248" i="12"/>
  <c r="I248" i="12"/>
  <c r="H248" i="12"/>
  <c r="G248" i="12"/>
  <c r="F248" i="12"/>
  <c r="E248" i="12"/>
  <c r="Q248" i="12" s="1"/>
  <c r="S248" i="12" s="1"/>
  <c r="D248" i="12"/>
  <c r="S247" i="12"/>
  <c r="P247" i="12"/>
  <c r="O247" i="12"/>
  <c r="N247" i="12"/>
  <c r="M247" i="12"/>
  <c r="L247" i="12"/>
  <c r="K247" i="12"/>
  <c r="J247" i="12"/>
  <c r="I247" i="12"/>
  <c r="H247" i="12"/>
  <c r="G247" i="12"/>
  <c r="F247" i="12"/>
  <c r="E247" i="12"/>
  <c r="D247" i="12"/>
  <c r="Q247" i="12" s="1"/>
  <c r="P246" i="12"/>
  <c r="O246" i="12"/>
  <c r="N246" i="12"/>
  <c r="M246" i="12"/>
  <c r="L246" i="12"/>
  <c r="K246" i="12"/>
  <c r="J246" i="12"/>
  <c r="I246" i="12"/>
  <c r="H246" i="12"/>
  <c r="G246" i="12"/>
  <c r="F246" i="12"/>
  <c r="E246" i="12"/>
  <c r="D246" i="12"/>
  <c r="Q246" i="12" s="1"/>
  <c r="S244" i="12"/>
  <c r="M244" i="12"/>
  <c r="L244" i="12"/>
  <c r="K244" i="12"/>
  <c r="E244" i="12"/>
  <c r="P243" i="12"/>
  <c r="P244" i="12" s="1"/>
  <c r="O243" i="12"/>
  <c r="N243" i="12"/>
  <c r="M243" i="12"/>
  <c r="L243" i="12"/>
  <c r="K243" i="12"/>
  <c r="J243" i="12"/>
  <c r="I243" i="12"/>
  <c r="H243" i="12"/>
  <c r="H244" i="12" s="1"/>
  <c r="G243" i="12"/>
  <c r="F243" i="12"/>
  <c r="E243" i="12"/>
  <c r="D243" i="12"/>
  <c r="P242" i="12"/>
  <c r="O242" i="12"/>
  <c r="O244" i="12" s="1"/>
  <c r="N242" i="12"/>
  <c r="N244" i="12" s="1"/>
  <c r="M242" i="12"/>
  <c r="L242" i="12"/>
  <c r="K242" i="12"/>
  <c r="J242" i="12"/>
  <c r="J244" i="12" s="1"/>
  <c r="I242" i="12"/>
  <c r="I244" i="12" s="1"/>
  <c r="H242" i="12"/>
  <c r="G242" i="12"/>
  <c r="G244" i="12" s="1"/>
  <c r="F242" i="12"/>
  <c r="F244" i="12" s="1"/>
  <c r="E242" i="12"/>
  <c r="D242" i="12"/>
  <c r="T240" i="12"/>
  <c r="N240" i="12"/>
  <c r="M240" i="12"/>
  <c r="G240" i="12"/>
  <c r="P239" i="12"/>
  <c r="O239" i="12"/>
  <c r="N239" i="12"/>
  <c r="M239" i="12"/>
  <c r="L239" i="12"/>
  <c r="K239" i="12"/>
  <c r="J239" i="12"/>
  <c r="J240" i="12" s="1"/>
  <c r="I239" i="12"/>
  <c r="H239" i="12"/>
  <c r="G239" i="12"/>
  <c r="F239" i="12"/>
  <c r="F240" i="12" s="1"/>
  <c r="E239" i="12"/>
  <c r="Q239" i="12" s="1"/>
  <c r="S239" i="12" s="1"/>
  <c r="D239" i="12"/>
  <c r="P238" i="12"/>
  <c r="P240" i="12" s="1"/>
  <c r="O238" i="12"/>
  <c r="O240" i="12" s="1"/>
  <c r="N238" i="12"/>
  <c r="M238" i="12"/>
  <c r="L238" i="12"/>
  <c r="L240" i="12" s="1"/>
  <c r="K238" i="12"/>
  <c r="K240" i="12" s="1"/>
  <c r="J238" i="12"/>
  <c r="I238" i="12"/>
  <c r="I240" i="12" s="1"/>
  <c r="H238" i="12"/>
  <c r="H240" i="12" s="1"/>
  <c r="G238" i="12"/>
  <c r="F238" i="12"/>
  <c r="E238" i="12"/>
  <c r="E240" i="12" s="1"/>
  <c r="D238" i="12"/>
  <c r="D240" i="12" s="1"/>
  <c r="O236" i="12"/>
  <c r="P235" i="12"/>
  <c r="O235" i="12"/>
  <c r="N235" i="12"/>
  <c r="M235" i="12"/>
  <c r="L235" i="12"/>
  <c r="K235" i="12"/>
  <c r="J235" i="12"/>
  <c r="I235" i="12"/>
  <c r="H235" i="12"/>
  <c r="G235" i="12"/>
  <c r="F235" i="12"/>
  <c r="E235" i="12"/>
  <c r="D235" i="12"/>
  <c r="P234" i="12"/>
  <c r="P236" i="12" s="1"/>
  <c r="O234" i="12"/>
  <c r="N234" i="12"/>
  <c r="M234" i="12"/>
  <c r="L234" i="12"/>
  <c r="K234" i="12"/>
  <c r="J234" i="12"/>
  <c r="I234" i="12"/>
  <c r="H234" i="12"/>
  <c r="H236" i="12" s="1"/>
  <c r="G234" i="12"/>
  <c r="F234" i="12"/>
  <c r="E234" i="12"/>
  <c r="D234" i="12"/>
  <c r="Q234" i="12" s="1"/>
  <c r="P233" i="12"/>
  <c r="O233" i="12"/>
  <c r="N233" i="12"/>
  <c r="M233" i="12"/>
  <c r="M236" i="12" s="1"/>
  <c r="L233" i="12"/>
  <c r="K233" i="12"/>
  <c r="K236" i="12" s="1"/>
  <c r="J233" i="12"/>
  <c r="I233" i="12"/>
  <c r="I236" i="12" s="1"/>
  <c r="H233" i="12"/>
  <c r="G233" i="12"/>
  <c r="G236" i="12" s="1"/>
  <c r="F233" i="12"/>
  <c r="E233" i="12"/>
  <c r="E236" i="12" s="1"/>
  <c r="D233" i="12"/>
  <c r="P224" i="12"/>
  <c r="O224" i="12"/>
  <c r="N224" i="12"/>
  <c r="N236" i="12" s="1"/>
  <c r="M224" i="12"/>
  <c r="L224" i="12"/>
  <c r="K224" i="12"/>
  <c r="J224" i="12"/>
  <c r="J236" i="12" s="1"/>
  <c r="I224" i="12"/>
  <c r="H224" i="12"/>
  <c r="G224" i="12"/>
  <c r="F224" i="12"/>
  <c r="F236" i="12" s="1"/>
  <c r="E224" i="12"/>
  <c r="D224" i="12"/>
  <c r="P213" i="12"/>
  <c r="O213" i="12"/>
  <c r="N213" i="12"/>
  <c r="M213" i="12"/>
  <c r="L213" i="12"/>
  <c r="K213" i="12"/>
  <c r="J213" i="12"/>
  <c r="I213" i="12"/>
  <c r="H213" i="12"/>
  <c r="G213" i="12"/>
  <c r="F213" i="12"/>
  <c r="E213" i="12"/>
  <c r="Q213" i="12" s="1"/>
  <c r="D213" i="12"/>
  <c r="P212" i="12"/>
  <c r="O212" i="12"/>
  <c r="N212" i="12"/>
  <c r="M212" i="12"/>
  <c r="L212" i="12"/>
  <c r="K212" i="12"/>
  <c r="J212" i="12"/>
  <c r="I212" i="12"/>
  <c r="H212" i="12"/>
  <c r="G212" i="12"/>
  <c r="F212" i="12"/>
  <c r="E212" i="12"/>
  <c r="D212" i="12"/>
  <c r="P211" i="12"/>
  <c r="O211" i="12"/>
  <c r="N211" i="12"/>
  <c r="M211" i="12"/>
  <c r="L211" i="12"/>
  <c r="L222" i="12" s="1"/>
  <c r="K211" i="12"/>
  <c r="J211" i="12"/>
  <c r="I211" i="12"/>
  <c r="H211" i="12"/>
  <c r="G211" i="12"/>
  <c r="F211" i="12"/>
  <c r="E211" i="12"/>
  <c r="Q211" i="12" s="1"/>
  <c r="D211" i="12"/>
  <c r="D222" i="12" s="1"/>
  <c r="P210" i="12"/>
  <c r="O210" i="12"/>
  <c r="N210" i="12"/>
  <c r="M210" i="12"/>
  <c r="L210" i="12"/>
  <c r="K210" i="12"/>
  <c r="J210" i="12"/>
  <c r="I210" i="12"/>
  <c r="H210" i="12"/>
  <c r="G210" i="12"/>
  <c r="F210" i="12"/>
  <c r="E210" i="12"/>
  <c r="D210" i="12"/>
  <c r="P209" i="12"/>
  <c r="O209" i="12"/>
  <c r="O222" i="12" s="1"/>
  <c r="N209" i="12"/>
  <c r="M209" i="12"/>
  <c r="M222" i="12" s="1"/>
  <c r="L209" i="12"/>
  <c r="K209" i="12"/>
  <c r="K222" i="12" s="1"/>
  <c r="J209" i="12"/>
  <c r="I209" i="12"/>
  <c r="I222" i="12" s="1"/>
  <c r="H209" i="12"/>
  <c r="G209" i="12"/>
  <c r="G222" i="12" s="1"/>
  <c r="F209" i="12"/>
  <c r="F222" i="12" s="1"/>
  <c r="E209" i="12"/>
  <c r="E222" i="12" s="1"/>
  <c r="D209" i="12"/>
  <c r="T207" i="12"/>
  <c r="S207" i="12"/>
  <c r="R207" i="12"/>
  <c r="Q207" i="12"/>
  <c r="P207" i="12"/>
  <c r="O207" i="12"/>
  <c r="N207" i="12"/>
  <c r="M207" i="12"/>
  <c r="L207" i="12"/>
  <c r="K207" i="12"/>
  <c r="J207" i="12"/>
  <c r="I207" i="12"/>
  <c r="H207" i="12"/>
  <c r="G207" i="12"/>
  <c r="F207" i="12"/>
  <c r="E207" i="12"/>
  <c r="D207" i="12"/>
  <c r="S185" i="12"/>
  <c r="M185" i="12"/>
  <c r="G185" i="12"/>
  <c r="E185" i="12"/>
  <c r="P184" i="12"/>
  <c r="O184" i="12"/>
  <c r="N184" i="12"/>
  <c r="N185" i="12" s="1"/>
  <c r="M184" i="12"/>
  <c r="L184" i="12"/>
  <c r="K184" i="12"/>
  <c r="J184" i="12"/>
  <c r="J185" i="12" s="1"/>
  <c r="I184" i="12"/>
  <c r="H184" i="12"/>
  <c r="G184" i="12"/>
  <c r="F184" i="12"/>
  <c r="F185" i="12" s="1"/>
  <c r="E184" i="12"/>
  <c r="Q184" i="12" s="1"/>
  <c r="T184" i="12" s="1"/>
  <c r="D184" i="12"/>
  <c r="P183" i="12"/>
  <c r="P185" i="12" s="1"/>
  <c r="O183" i="12"/>
  <c r="O185" i="12" s="1"/>
  <c r="N183" i="12"/>
  <c r="M183" i="12"/>
  <c r="L183" i="12"/>
  <c r="L185" i="12" s="1"/>
  <c r="K183" i="12"/>
  <c r="K185" i="12" s="1"/>
  <c r="J183" i="12"/>
  <c r="I183" i="12"/>
  <c r="I185" i="12" s="1"/>
  <c r="H183" i="12"/>
  <c r="H185" i="12" s="1"/>
  <c r="G183" i="12"/>
  <c r="F183" i="12"/>
  <c r="E183" i="12"/>
  <c r="D183" i="12"/>
  <c r="T181" i="12"/>
  <c r="M181" i="12"/>
  <c r="H181" i="12"/>
  <c r="E181" i="12"/>
  <c r="P180" i="12"/>
  <c r="O180" i="12"/>
  <c r="O181" i="12" s="1"/>
  <c r="N180" i="12"/>
  <c r="M180" i="12"/>
  <c r="L180" i="12"/>
  <c r="K180" i="12"/>
  <c r="K181" i="12" s="1"/>
  <c r="J180" i="12"/>
  <c r="I180" i="12"/>
  <c r="H180" i="12"/>
  <c r="G180" i="12"/>
  <c r="F180" i="12"/>
  <c r="E180" i="12"/>
  <c r="D180" i="12"/>
  <c r="P179" i="12"/>
  <c r="P181" i="12" s="1"/>
  <c r="O179" i="12"/>
  <c r="N179" i="12"/>
  <c r="N181" i="12" s="1"/>
  <c r="M179" i="12"/>
  <c r="L179" i="12"/>
  <c r="L181" i="12" s="1"/>
  <c r="K179" i="12"/>
  <c r="J179" i="12"/>
  <c r="J181" i="12" s="1"/>
  <c r="I179" i="12"/>
  <c r="I181" i="12" s="1"/>
  <c r="H179" i="12"/>
  <c r="G179" i="12"/>
  <c r="G181" i="12" s="1"/>
  <c r="F179" i="12"/>
  <c r="F181" i="12" s="1"/>
  <c r="E179" i="12"/>
  <c r="D179" i="12"/>
  <c r="D181" i="12" s="1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Q175" i="12" s="1"/>
  <c r="D175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Q173" i="12" s="1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Q171" i="12" s="1"/>
  <c r="T171" i="12" s="1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Q167" i="12" s="1"/>
  <c r="T167" i="12" s="1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P165" i="12"/>
  <c r="O165" i="12"/>
  <c r="N165" i="12"/>
  <c r="M165" i="12"/>
  <c r="L165" i="12"/>
  <c r="K165" i="12"/>
  <c r="J165" i="12"/>
  <c r="I165" i="12"/>
  <c r="H165" i="12"/>
  <c r="G165" i="12"/>
  <c r="F165" i="12"/>
  <c r="E165" i="12"/>
  <c r="D165" i="12"/>
  <c r="P164" i="12"/>
  <c r="O164" i="12"/>
  <c r="N164" i="12"/>
  <c r="M164" i="12"/>
  <c r="L164" i="12"/>
  <c r="K164" i="12"/>
  <c r="J164" i="12"/>
  <c r="I164" i="12"/>
  <c r="H164" i="12"/>
  <c r="G164" i="12"/>
  <c r="F164" i="12"/>
  <c r="E164" i="12"/>
  <c r="D164" i="12"/>
  <c r="Q164" i="12" s="1"/>
  <c r="T164" i="12" s="1"/>
  <c r="P163" i="12"/>
  <c r="O163" i="12"/>
  <c r="N163" i="12"/>
  <c r="M163" i="12"/>
  <c r="L163" i="12"/>
  <c r="K163" i="12"/>
  <c r="J163" i="12"/>
  <c r="I163" i="12"/>
  <c r="H163" i="12"/>
  <c r="G163" i="12"/>
  <c r="F163" i="12"/>
  <c r="E163" i="12"/>
  <c r="D163" i="12"/>
  <c r="P162" i="12"/>
  <c r="O162" i="12"/>
  <c r="N162" i="12"/>
  <c r="M162" i="12"/>
  <c r="L162" i="12"/>
  <c r="K162" i="12"/>
  <c r="J162" i="12"/>
  <c r="I162" i="12"/>
  <c r="H162" i="12"/>
  <c r="G162" i="12"/>
  <c r="F162" i="12"/>
  <c r="E162" i="12"/>
  <c r="Q162" i="12" s="1"/>
  <c r="T162" i="12" s="1"/>
  <c r="D162" i="12"/>
  <c r="P161" i="12"/>
  <c r="O161" i="12"/>
  <c r="N161" i="12"/>
  <c r="M161" i="12"/>
  <c r="L161" i="12"/>
  <c r="K161" i="12"/>
  <c r="J161" i="12"/>
  <c r="I161" i="12"/>
  <c r="H161" i="12"/>
  <c r="G161" i="12"/>
  <c r="F161" i="12"/>
  <c r="E161" i="12"/>
  <c r="Q161" i="12" s="1"/>
  <c r="T161" i="12" s="1"/>
  <c r="D161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Q159" i="12" s="1"/>
  <c r="T159" i="12" s="1"/>
  <c r="D159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Q158" i="12" s="1"/>
  <c r="T158" i="12" s="1"/>
  <c r="P157" i="12"/>
  <c r="O157" i="12"/>
  <c r="N157" i="12"/>
  <c r="M157" i="12"/>
  <c r="L157" i="12"/>
  <c r="K157" i="12"/>
  <c r="J157" i="12"/>
  <c r="I157" i="12"/>
  <c r="H157" i="12"/>
  <c r="G157" i="12"/>
  <c r="F157" i="12"/>
  <c r="E157" i="12"/>
  <c r="Q157" i="12" s="1"/>
  <c r="T157" i="12" s="1"/>
  <c r="D157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Q156" i="12" s="1"/>
  <c r="T156" i="12" s="1"/>
  <c r="P155" i="12"/>
  <c r="O155" i="12"/>
  <c r="N155" i="12"/>
  <c r="M155" i="12"/>
  <c r="L155" i="12"/>
  <c r="K155" i="12"/>
  <c r="J155" i="12"/>
  <c r="I155" i="12"/>
  <c r="H155" i="12"/>
  <c r="G155" i="12"/>
  <c r="F155" i="12"/>
  <c r="E155" i="12"/>
  <c r="D155" i="12"/>
  <c r="P154" i="12"/>
  <c r="O154" i="12"/>
  <c r="N154" i="12"/>
  <c r="M154" i="12"/>
  <c r="L154" i="12"/>
  <c r="L177" i="12" s="1"/>
  <c r="K154" i="12"/>
  <c r="J154" i="12"/>
  <c r="I154" i="12"/>
  <c r="H154" i="12"/>
  <c r="H177" i="12" s="1"/>
  <c r="G154" i="12"/>
  <c r="F154" i="12"/>
  <c r="E154" i="12"/>
  <c r="D154" i="12"/>
  <c r="Q154" i="12" s="1"/>
  <c r="P153" i="12"/>
  <c r="O153" i="12"/>
  <c r="N153" i="12"/>
  <c r="M153" i="12"/>
  <c r="L153" i="12"/>
  <c r="K153" i="12"/>
  <c r="J153" i="12"/>
  <c r="I153" i="12"/>
  <c r="H153" i="12"/>
  <c r="G153" i="12"/>
  <c r="F153" i="12"/>
  <c r="E153" i="12"/>
  <c r="D153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Q152" i="12" s="1"/>
  <c r="T152" i="12" s="1"/>
  <c r="D152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D151" i="12"/>
  <c r="R149" i="12"/>
  <c r="P148" i="12"/>
  <c r="O148" i="12"/>
  <c r="N148" i="12"/>
  <c r="M148" i="12"/>
  <c r="L148" i="12"/>
  <c r="K148" i="12"/>
  <c r="J148" i="12"/>
  <c r="I148" i="12"/>
  <c r="H148" i="12"/>
  <c r="G148" i="12"/>
  <c r="F148" i="12"/>
  <c r="E148" i="12"/>
  <c r="D148" i="12"/>
  <c r="Q148" i="12" s="1"/>
  <c r="P147" i="12"/>
  <c r="O147" i="12"/>
  <c r="N147" i="12"/>
  <c r="M147" i="12"/>
  <c r="L147" i="12"/>
  <c r="K147" i="12"/>
  <c r="J147" i="12"/>
  <c r="I147" i="12"/>
  <c r="H147" i="12"/>
  <c r="G147" i="12"/>
  <c r="F147" i="12"/>
  <c r="E147" i="12"/>
  <c r="D147" i="12"/>
  <c r="Q147" i="12" s="1"/>
  <c r="T147" i="12" s="1"/>
  <c r="P146" i="12"/>
  <c r="O146" i="12"/>
  <c r="N146" i="12"/>
  <c r="M146" i="12"/>
  <c r="L146" i="12"/>
  <c r="K146" i="12"/>
  <c r="J146" i="12"/>
  <c r="I146" i="12"/>
  <c r="H146" i="12"/>
  <c r="G146" i="12"/>
  <c r="F146" i="12"/>
  <c r="E146" i="12"/>
  <c r="Q146" i="12" s="1"/>
  <c r="D146" i="12"/>
  <c r="P145" i="12"/>
  <c r="O145" i="12"/>
  <c r="N145" i="12"/>
  <c r="M145" i="12"/>
  <c r="L145" i="12"/>
  <c r="K145" i="12"/>
  <c r="J145" i="12"/>
  <c r="I145" i="12"/>
  <c r="H145" i="12"/>
  <c r="G145" i="12"/>
  <c r="F145" i="12"/>
  <c r="E145" i="12"/>
  <c r="Q145" i="12" s="1"/>
  <c r="D145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Q144" i="12" s="1"/>
  <c r="S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Q143" i="12" s="1"/>
  <c r="T143" i="12" s="1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Q142" i="12" s="1"/>
  <c r="S142" i="12" s="1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Q139" i="12" s="1"/>
  <c r="D139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Q138" i="12" s="1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Q137" i="12" s="1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E149" i="12" s="1"/>
  <c r="D135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Q132" i="12" s="1"/>
  <c r="S132" i="12" s="1"/>
  <c r="D132" i="12"/>
  <c r="P131" i="12"/>
  <c r="O131" i="12"/>
  <c r="N131" i="12"/>
  <c r="M131" i="12"/>
  <c r="L131" i="12"/>
  <c r="K131" i="12"/>
  <c r="J131" i="12"/>
  <c r="I131" i="12"/>
  <c r="H131" i="12"/>
  <c r="G131" i="12"/>
  <c r="F131" i="12"/>
  <c r="E131" i="12"/>
  <c r="D131" i="12"/>
  <c r="P130" i="12"/>
  <c r="O130" i="12"/>
  <c r="N130" i="12"/>
  <c r="M130" i="12"/>
  <c r="L130" i="12"/>
  <c r="K130" i="12"/>
  <c r="J130" i="12"/>
  <c r="I130" i="12"/>
  <c r="H130" i="12"/>
  <c r="G130" i="12"/>
  <c r="F130" i="12"/>
  <c r="E130" i="12"/>
  <c r="D130" i="12"/>
  <c r="P129" i="12"/>
  <c r="O129" i="12"/>
  <c r="N129" i="12"/>
  <c r="M129" i="12"/>
  <c r="L129" i="12"/>
  <c r="K129" i="12"/>
  <c r="J129" i="12"/>
  <c r="I129" i="12"/>
  <c r="H129" i="12"/>
  <c r="G129" i="12"/>
  <c r="F129" i="12"/>
  <c r="E129" i="12"/>
  <c r="Q129" i="12" s="1"/>
  <c r="S129" i="12" s="1"/>
  <c r="D129" i="12"/>
  <c r="P128" i="12"/>
  <c r="O128" i="12"/>
  <c r="N128" i="12"/>
  <c r="M128" i="12"/>
  <c r="L128" i="12"/>
  <c r="K128" i="12"/>
  <c r="J128" i="12"/>
  <c r="I128" i="12"/>
  <c r="H128" i="12"/>
  <c r="G128" i="12"/>
  <c r="F128" i="12"/>
  <c r="E128" i="12"/>
  <c r="D128" i="12"/>
  <c r="Q128" i="12" s="1"/>
  <c r="S128" i="12" s="1"/>
  <c r="P127" i="12"/>
  <c r="O127" i="12"/>
  <c r="N127" i="12"/>
  <c r="M127" i="12"/>
  <c r="L127" i="12"/>
  <c r="K127" i="12"/>
  <c r="J127" i="12"/>
  <c r="I127" i="12"/>
  <c r="H127" i="12"/>
  <c r="G127" i="12"/>
  <c r="F127" i="12"/>
  <c r="E127" i="12"/>
  <c r="Q127" i="12" s="1"/>
  <c r="S127" i="12" s="1"/>
  <c r="D127" i="12"/>
  <c r="P126" i="12"/>
  <c r="O126" i="12"/>
  <c r="N126" i="12"/>
  <c r="M126" i="12"/>
  <c r="L126" i="12"/>
  <c r="K126" i="12"/>
  <c r="J126" i="12"/>
  <c r="I126" i="12"/>
  <c r="H126" i="12"/>
  <c r="G126" i="12"/>
  <c r="F126" i="12"/>
  <c r="E126" i="12"/>
  <c r="D126" i="12"/>
  <c r="Q126" i="12" s="1"/>
  <c r="S126" i="12" s="1"/>
  <c r="P125" i="12"/>
  <c r="O125" i="12"/>
  <c r="N125" i="12"/>
  <c r="M125" i="12"/>
  <c r="L125" i="12"/>
  <c r="K125" i="12"/>
  <c r="J125" i="12"/>
  <c r="I125" i="12"/>
  <c r="H125" i="12"/>
  <c r="G125" i="12"/>
  <c r="F125" i="12"/>
  <c r="E125" i="12"/>
  <c r="D125" i="12"/>
  <c r="P124" i="12"/>
  <c r="O124" i="12"/>
  <c r="N124" i="12"/>
  <c r="M124" i="12"/>
  <c r="L124" i="12"/>
  <c r="K124" i="12"/>
  <c r="J124" i="12"/>
  <c r="I124" i="12"/>
  <c r="H124" i="12"/>
  <c r="G124" i="12"/>
  <c r="F124" i="12"/>
  <c r="E124" i="12"/>
  <c r="Q124" i="12" s="1"/>
  <c r="S124" i="12" s="1"/>
  <c r="D124" i="12"/>
  <c r="P123" i="12"/>
  <c r="O123" i="12"/>
  <c r="N123" i="12"/>
  <c r="M123" i="12"/>
  <c r="L123" i="12"/>
  <c r="K123" i="12"/>
  <c r="J123" i="12"/>
  <c r="I123" i="12"/>
  <c r="H123" i="12"/>
  <c r="G123" i="12"/>
  <c r="F123" i="12"/>
  <c r="E123" i="12"/>
  <c r="D123" i="12"/>
  <c r="P122" i="12"/>
  <c r="O122" i="12"/>
  <c r="N122" i="12"/>
  <c r="M122" i="12"/>
  <c r="L122" i="12"/>
  <c r="K122" i="12"/>
  <c r="J122" i="12"/>
  <c r="I122" i="12"/>
  <c r="H122" i="12"/>
  <c r="G122" i="12"/>
  <c r="F122" i="12"/>
  <c r="E122" i="12"/>
  <c r="D122" i="12"/>
  <c r="P121" i="12"/>
  <c r="O121" i="12"/>
  <c r="N121" i="12"/>
  <c r="M121" i="12"/>
  <c r="L121" i="12"/>
  <c r="K121" i="12"/>
  <c r="J121" i="12"/>
  <c r="I121" i="12"/>
  <c r="I149" i="12" s="1"/>
  <c r="H121" i="12"/>
  <c r="G121" i="12"/>
  <c r="F121" i="12"/>
  <c r="E121" i="12"/>
  <c r="Q121" i="12" s="1"/>
  <c r="S121" i="12" s="1"/>
  <c r="D121" i="12"/>
  <c r="P120" i="12"/>
  <c r="O120" i="12"/>
  <c r="N120" i="12"/>
  <c r="M120" i="12"/>
  <c r="L120" i="12"/>
  <c r="K120" i="12"/>
  <c r="J120" i="12"/>
  <c r="I120" i="12"/>
  <c r="H120" i="12"/>
  <c r="G120" i="12"/>
  <c r="F120" i="12"/>
  <c r="E120" i="12"/>
  <c r="D120" i="12"/>
  <c r="Q120" i="12" s="1"/>
  <c r="S120" i="12" s="1"/>
  <c r="P119" i="12"/>
  <c r="O119" i="12"/>
  <c r="N119" i="12"/>
  <c r="M119" i="12"/>
  <c r="L119" i="12"/>
  <c r="K119" i="12"/>
  <c r="J119" i="12"/>
  <c r="I119" i="12"/>
  <c r="H119" i="12"/>
  <c r="G119" i="12"/>
  <c r="F119" i="12"/>
  <c r="E119" i="12"/>
  <c r="Q119" i="12" s="1"/>
  <c r="S119" i="12" s="1"/>
  <c r="D119" i="12"/>
  <c r="P118" i="12"/>
  <c r="O118" i="12"/>
  <c r="N118" i="12"/>
  <c r="M118" i="12"/>
  <c r="L118" i="12"/>
  <c r="K118" i="12"/>
  <c r="J118" i="12"/>
  <c r="I118" i="12"/>
  <c r="H118" i="12"/>
  <c r="G118" i="12"/>
  <c r="F118" i="12"/>
  <c r="E118" i="12"/>
  <c r="D118" i="12"/>
  <c r="P117" i="12"/>
  <c r="O117" i="12"/>
  <c r="N117" i="12"/>
  <c r="M117" i="12"/>
  <c r="L117" i="12"/>
  <c r="K117" i="12"/>
  <c r="J117" i="12"/>
  <c r="I117" i="12"/>
  <c r="H117" i="12"/>
  <c r="G117" i="12"/>
  <c r="F117" i="12"/>
  <c r="E117" i="12"/>
  <c r="D117" i="12"/>
  <c r="P116" i="12"/>
  <c r="O116" i="12"/>
  <c r="N116" i="12"/>
  <c r="M116" i="12"/>
  <c r="L116" i="12"/>
  <c r="K116" i="12"/>
  <c r="J116" i="12"/>
  <c r="I116" i="12"/>
  <c r="H116" i="12"/>
  <c r="G116" i="12"/>
  <c r="F116" i="12"/>
  <c r="E116" i="12"/>
  <c r="D116" i="12"/>
  <c r="P115" i="12"/>
  <c r="P149" i="12" s="1"/>
  <c r="O115" i="12"/>
  <c r="N115" i="12"/>
  <c r="M115" i="12"/>
  <c r="L115" i="12"/>
  <c r="K115" i="12"/>
  <c r="J115" i="12"/>
  <c r="I115" i="12"/>
  <c r="H115" i="12"/>
  <c r="G115" i="12"/>
  <c r="F115" i="12"/>
  <c r="E115" i="12"/>
  <c r="D115" i="12"/>
  <c r="Q115" i="12" s="1"/>
  <c r="S115" i="12" s="1"/>
  <c r="P114" i="12"/>
  <c r="O114" i="12"/>
  <c r="N114" i="12"/>
  <c r="N149" i="12" s="1"/>
  <c r="M114" i="12"/>
  <c r="L114" i="12"/>
  <c r="K114" i="12"/>
  <c r="J114" i="12"/>
  <c r="J149" i="12" s="1"/>
  <c r="I114" i="12"/>
  <c r="H114" i="12"/>
  <c r="G114" i="12"/>
  <c r="F114" i="12"/>
  <c r="E114" i="12"/>
  <c r="D114" i="12"/>
  <c r="P113" i="12"/>
  <c r="O113" i="12"/>
  <c r="O149" i="12" s="1"/>
  <c r="N113" i="12"/>
  <c r="M113" i="12"/>
  <c r="L113" i="12"/>
  <c r="K113" i="12"/>
  <c r="K149" i="12" s="1"/>
  <c r="J113" i="12"/>
  <c r="I113" i="12"/>
  <c r="H113" i="12"/>
  <c r="G113" i="12"/>
  <c r="G149" i="12" s="1"/>
  <c r="F113" i="12"/>
  <c r="E113" i="12"/>
  <c r="D113" i="12"/>
  <c r="Q113" i="12" s="1"/>
  <c r="P110" i="12"/>
  <c r="O110" i="12"/>
  <c r="N110" i="12"/>
  <c r="M110" i="12"/>
  <c r="L110" i="12"/>
  <c r="K110" i="12"/>
  <c r="J110" i="12"/>
  <c r="I110" i="12"/>
  <c r="H110" i="12"/>
  <c r="G110" i="12"/>
  <c r="F110" i="12"/>
  <c r="E110" i="12"/>
  <c r="Q110" i="12" s="1"/>
  <c r="D110" i="12"/>
  <c r="P109" i="12"/>
  <c r="O109" i="12"/>
  <c r="N109" i="12"/>
  <c r="M109" i="12"/>
  <c r="L109" i="12"/>
  <c r="K109" i="12"/>
  <c r="J109" i="12"/>
  <c r="I109" i="12"/>
  <c r="H109" i="12"/>
  <c r="G109" i="12"/>
  <c r="F109" i="12"/>
  <c r="E109" i="12"/>
  <c r="D109" i="12"/>
  <c r="P108" i="12"/>
  <c r="O108" i="12"/>
  <c r="N108" i="12"/>
  <c r="M108" i="12"/>
  <c r="L108" i="12"/>
  <c r="K108" i="12"/>
  <c r="J108" i="12"/>
  <c r="I108" i="12"/>
  <c r="H108" i="12"/>
  <c r="G108" i="12"/>
  <c r="F108" i="12"/>
  <c r="E108" i="12"/>
  <c r="D108" i="12"/>
  <c r="Q108" i="12" s="1"/>
  <c r="P107" i="12"/>
  <c r="O107" i="12"/>
  <c r="N107" i="12"/>
  <c r="M107" i="12"/>
  <c r="L107" i="12"/>
  <c r="K107" i="12"/>
  <c r="J107" i="12"/>
  <c r="I107" i="12"/>
  <c r="H107" i="12"/>
  <c r="G107" i="12"/>
  <c r="F107" i="12"/>
  <c r="E107" i="12"/>
  <c r="D107" i="12"/>
  <c r="Q107" i="12" s="1"/>
  <c r="P106" i="12"/>
  <c r="O106" i="12"/>
  <c r="N106" i="12"/>
  <c r="M106" i="12"/>
  <c r="L106" i="12"/>
  <c r="K106" i="12"/>
  <c r="J106" i="12"/>
  <c r="I106" i="12"/>
  <c r="H106" i="12"/>
  <c r="G106" i="12"/>
  <c r="F106" i="12"/>
  <c r="E106" i="12"/>
  <c r="D106" i="12"/>
  <c r="Q106" i="12" s="1"/>
  <c r="T106" i="12" s="1"/>
  <c r="P105" i="12"/>
  <c r="O105" i="12"/>
  <c r="N105" i="12"/>
  <c r="M105" i="12"/>
  <c r="L105" i="12"/>
  <c r="K105" i="12"/>
  <c r="J105" i="12"/>
  <c r="I105" i="12"/>
  <c r="H105" i="12"/>
  <c r="G105" i="12"/>
  <c r="F105" i="12"/>
  <c r="E105" i="12"/>
  <c r="Q105" i="12" s="1"/>
  <c r="D105" i="12"/>
  <c r="P104" i="12"/>
  <c r="O104" i="12"/>
  <c r="N104" i="12"/>
  <c r="M104" i="12"/>
  <c r="L104" i="12"/>
  <c r="K104" i="12"/>
  <c r="J104" i="12"/>
  <c r="I104" i="12"/>
  <c r="H104" i="12"/>
  <c r="G104" i="12"/>
  <c r="F104" i="12"/>
  <c r="E104" i="12"/>
  <c r="D104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Q102" i="12" s="1"/>
  <c r="T102" i="12" s="1"/>
  <c r="D102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Q101" i="12" s="1"/>
  <c r="T101" i="12" s="1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Q100" i="12" s="1"/>
  <c r="T100" i="12" s="1"/>
  <c r="D100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Q98" i="12" s="1"/>
  <c r="T98" i="12" s="1"/>
  <c r="D98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Q97" i="12" s="1"/>
  <c r="T97" i="12" s="1"/>
  <c r="D97" i="12"/>
  <c r="P96" i="12"/>
  <c r="O96" i="12"/>
  <c r="N96" i="12"/>
  <c r="M96" i="12"/>
  <c r="M111" i="12" s="1"/>
  <c r="L96" i="12"/>
  <c r="K96" i="12"/>
  <c r="J96" i="12"/>
  <c r="I96" i="12"/>
  <c r="I111" i="12" s="1"/>
  <c r="H96" i="12"/>
  <c r="H111" i="12" s="1"/>
  <c r="G96" i="12"/>
  <c r="F96" i="12"/>
  <c r="E96" i="12"/>
  <c r="D96" i="12"/>
  <c r="Q96" i="12" s="1"/>
  <c r="T96" i="12" s="1"/>
  <c r="P95" i="12"/>
  <c r="O95" i="12"/>
  <c r="N95" i="12"/>
  <c r="N111" i="12" s="1"/>
  <c r="M95" i="12"/>
  <c r="L95" i="12"/>
  <c r="K95" i="12"/>
  <c r="J95" i="12"/>
  <c r="I95" i="12"/>
  <c r="H95" i="12"/>
  <c r="G95" i="12"/>
  <c r="F95" i="12"/>
  <c r="E95" i="12"/>
  <c r="D95" i="12"/>
  <c r="T93" i="12"/>
  <c r="R93" i="12"/>
  <c r="P92" i="12"/>
  <c r="O92" i="12"/>
  <c r="N92" i="12"/>
  <c r="M92" i="12"/>
  <c r="L92" i="12"/>
  <c r="K92" i="12"/>
  <c r="J92" i="12"/>
  <c r="I92" i="12"/>
  <c r="H92" i="12"/>
  <c r="G92" i="12"/>
  <c r="F92" i="12"/>
  <c r="E92" i="12"/>
  <c r="D92" i="12"/>
  <c r="P91" i="12"/>
  <c r="O91" i="12"/>
  <c r="N91" i="12"/>
  <c r="M91" i="12"/>
  <c r="L91" i="12"/>
  <c r="K91" i="12"/>
  <c r="J91" i="12"/>
  <c r="I91" i="12"/>
  <c r="H91" i="12"/>
  <c r="G91" i="12"/>
  <c r="F91" i="12"/>
  <c r="E91" i="12"/>
  <c r="Q91" i="12" s="1"/>
  <c r="S91" i="12" s="1"/>
  <c r="D91" i="12"/>
  <c r="P90" i="12"/>
  <c r="O90" i="12"/>
  <c r="N90" i="12"/>
  <c r="M90" i="12"/>
  <c r="L90" i="12"/>
  <c r="K90" i="12"/>
  <c r="J90" i="12"/>
  <c r="I90" i="12"/>
  <c r="H90" i="12"/>
  <c r="G90" i="12"/>
  <c r="F90" i="12"/>
  <c r="E90" i="12"/>
  <c r="D90" i="12"/>
  <c r="Q90" i="12" s="1"/>
  <c r="S90" i="12" s="1"/>
  <c r="P89" i="12"/>
  <c r="O89" i="12"/>
  <c r="N89" i="12"/>
  <c r="M89" i="12"/>
  <c r="L89" i="12"/>
  <c r="K89" i="12"/>
  <c r="J89" i="12"/>
  <c r="I89" i="12"/>
  <c r="H89" i="12"/>
  <c r="G89" i="12"/>
  <c r="F89" i="12"/>
  <c r="E89" i="12"/>
  <c r="Q89" i="12" s="1"/>
  <c r="S89" i="12" s="1"/>
  <c r="D89" i="12"/>
  <c r="P88" i="12"/>
  <c r="O88" i="12"/>
  <c r="N88" i="12"/>
  <c r="M88" i="12"/>
  <c r="L88" i="12"/>
  <c r="K88" i="12"/>
  <c r="J88" i="12"/>
  <c r="I88" i="12"/>
  <c r="H88" i="12"/>
  <c r="G88" i="12"/>
  <c r="F88" i="12"/>
  <c r="E88" i="12"/>
  <c r="D88" i="12"/>
  <c r="P87" i="12"/>
  <c r="O87" i="12"/>
  <c r="N87" i="12"/>
  <c r="M87" i="12"/>
  <c r="L87" i="12"/>
  <c r="K87" i="12"/>
  <c r="J87" i="12"/>
  <c r="I87" i="12"/>
  <c r="H87" i="12"/>
  <c r="G87" i="12"/>
  <c r="F87" i="12"/>
  <c r="E87" i="12"/>
  <c r="Q87" i="12" s="1"/>
  <c r="S87" i="12" s="1"/>
  <c r="D87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Q86" i="12" s="1"/>
  <c r="S86" i="12" s="1"/>
  <c r="D86" i="12"/>
  <c r="P85" i="12"/>
  <c r="O85" i="12"/>
  <c r="N85" i="12"/>
  <c r="M85" i="12"/>
  <c r="L85" i="12"/>
  <c r="K85" i="12"/>
  <c r="J85" i="12"/>
  <c r="I85" i="12"/>
  <c r="H85" i="12"/>
  <c r="H93" i="12" s="1"/>
  <c r="G85" i="12"/>
  <c r="F85" i="12"/>
  <c r="E85" i="12"/>
  <c r="D85" i="12"/>
  <c r="Q85" i="12" s="1"/>
  <c r="S85" i="12" s="1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Q83" i="12" s="1"/>
  <c r="S83" i="12" s="1"/>
  <c r="D83" i="12"/>
  <c r="P82" i="12"/>
  <c r="O82" i="12"/>
  <c r="N82" i="12"/>
  <c r="M82" i="12"/>
  <c r="L82" i="12"/>
  <c r="K82" i="12"/>
  <c r="J82" i="12"/>
  <c r="I82" i="12"/>
  <c r="H82" i="12"/>
  <c r="G82" i="12"/>
  <c r="F82" i="12"/>
  <c r="E82" i="12"/>
  <c r="D82" i="12"/>
  <c r="P81" i="12"/>
  <c r="O81" i="12"/>
  <c r="O93" i="12" s="1"/>
  <c r="N81" i="12"/>
  <c r="M81" i="12"/>
  <c r="L81" i="12"/>
  <c r="K81" i="12"/>
  <c r="J81" i="12"/>
  <c r="I81" i="12"/>
  <c r="H81" i="12"/>
  <c r="G81" i="12"/>
  <c r="F81" i="12"/>
  <c r="E81" i="12"/>
  <c r="D81" i="12"/>
  <c r="P80" i="12"/>
  <c r="O80" i="12"/>
  <c r="N80" i="12"/>
  <c r="M80" i="12"/>
  <c r="M93" i="12" s="1"/>
  <c r="L80" i="12"/>
  <c r="K80" i="12"/>
  <c r="J80" i="12"/>
  <c r="I80" i="12"/>
  <c r="I93" i="12" s="1"/>
  <c r="H80" i="12"/>
  <c r="G80" i="12"/>
  <c r="F80" i="12"/>
  <c r="E80" i="12"/>
  <c r="E93" i="12" s="1"/>
  <c r="D80" i="12"/>
  <c r="T77" i="12"/>
  <c r="P77" i="12"/>
  <c r="W77" i="12" s="1"/>
  <c r="O77" i="12"/>
  <c r="N77" i="12"/>
  <c r="M77" i="12"/>
  <c r="L77" i="12"/>
  <c r="K77" i="12"/>
  <c r="J77" i="12"/>
  <c r="I77" i="12"/>
  <c r="H77" i="12"/>
  <c r="G77" i="12"/>
  <c r="F77" i="12"/>
  <c r="E77" i="12"/>
  <c r="D77" i="12"/>
  <c r="Q77" i="12" s="1"/>
  <c r="P76" i="12"/>
  <c r="W76" i="12" s="1"/>
  <c r="O76" i="12"/>
  <c r="N76" i="12"/>
  <c r="M76" i="12"/>
  <c r="L76" i="12"/>
  <c r="K76" i="12"/>
  <c r="J76" i="12"/>
  <c r="I76" i="12"/>
  <c r="H76" i="12"/>
  <c r="G76" i="12"/>
  <c r="F76" i="12"/>
  <c r="E76" i="12"/>
  <c r="D76" i="12"/>
  <c r="W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P74" i="12"/>
  <c r="O74" i="12"/>
  <c r="N74" i="12"/>
  <c r="M74" i="12"/>
  <c r="L74" i="12"/>
  <c r="K74" i="12"/>
  <c r="J74" i="12"/>
  <c r="W74" i="12" s="1"/>
  <c r="I74" i="12"/>
  <c r="H74" i="12"/>
  <c r="G74" i="12"/>
  <c r="F74" i="12"/>
  <c r="E74" i="12"/>
  <c r="D74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D73" i="12"/>
  <c r="P72" i="12"/>
  <c r="W72" i="12" s="1"/>
  <c r="O72" i="12"/>
  <c r="N72" i="12"/>
  <c r="M72" i="12"/>
  <c r="L72" i="12"/>
  <c r="K72" i="12"/>
  <c r="J72" i="12"/>
  <c r="I72" i="12"/>
  <c r="H72" i="12"/>
  <c r="G72" i="12"/>
  <c r="F72" i="12"/>
  <c r="E72" i="12"/>
  <c r="D72" i="12"/>
  <c r="W71" i="12"/>
  <c r="P71" i="12"/>
  <c r="O71" i="12"/>
  <c r="N71" i="12"/>
  <c r="M71" i="12"/>
  <c r="L71" i="12"/>
  <c r="K71" i="12"/>
  <c r="J71" i="12"/>
  <c r="I71" i="12"/>
  <c r="H71" i="12"/>
  <c r="G71" i="12"/>
  <c r="F71" i="12"/>
  <c r="E71" i="12"/>
  <c r="D71" i="12"/>
  <c r="P70" i="12"/>
  <c r="O70" i="12"/>
  <c r="N70" i="12"/>
  <c r="M70" i="12"/>
  <c r="L70" i="12"/>
  <c r="K70" i="12"/>
  <c r="J70" i="12"/>
  <c r="W70" i="12" s="1"/>
  <c r="I70" i="12"/>
  <c r="H70" i="12"/>
  <c r="G70" i="12"/>
  <c r="F70" i="12"/>
  <c r="E70" i="12"/>
  <c r="D70" i="12"/>
  <c r="P69" i="12"/>
  <c r="W69" i="12" s="1"/>
  <c r="O69" i="12"/>
  <c r="N69" i="12"/>
  <c r="M69" i="12"/>
  <c r="L69" i="12"/>
  <c r="K69" i="12"/>
  <c r="J69" i="12"/>
  <c r="I69" i="12"/>
  <c r="H69" i="12"/>
  <c r="G69" i="12"/>
  <c r="F69" i="12"/>
  <c r="E69" i="12"/>
  <c r="D69" i="12"/>
  <c r="Q69" i="12" s="1"/>
  <c r="T69" i="12" s="1"/>
  <c r="T68" i="12"/>
  <c r="P68" i="12"/>
  <c r="W68" i="12" s="1"/>
  <c r="O68" i="12"/>
  <c r="N68" i="12"/>
  <c r="M68" i="12"/>
  <c r="L68" i="12"/>
  <c r="K68" i="12"/>
  <c r="J68" i="12"/>
  <c r="I68" i="12"/>
  <c r="H68" i="12"/>
  <c r="G68" i="12"/>
  <c r="F68" i="12"/>
  <c r="E68" i="12"/>
  <c r="D68" i="12"/>
  <c r="Q68" i="12" s="1"/>
  <c r="P67" i="12"/>
  <c r="W67" i="12" s="1"/>
  <c r="O67" i="12"/>
  <c r="N67" i="12"/>
  <c r="M67" i="12"/>
  <c r="L67" i="12"/>
  <c r="K67" i="12"/>
  <c r="J67" i="12"/>
  <c r="I67" i="12"/>
  <c r="H67" i="12"/>
  <c r="G67" i="12"/>
  <c r="F67" i="12"/>
  <c r="E67" i="12"/>
  <c r="D67" i="12"/>
  <c r="Q67" i="12" s="1"/>
  <c r="P66" i="12"/>
  <c r="W66" i="12" s="1"/>
  <c r="O66" i="12"/>
  <c r="N66" i="12"/>
  <c r="M66" i="12"/>
  <c r="L66" i="12"/>
  <c r="K66" i="12"/>
  <c r="J66" i="12"/>
  <c r="I66" i="12"/>
  <c r="H66" i="12"/>
  <c r="G66" i="12"/>
  <c r="F66" i="12"/>
  <c r="E66" i="12"/>
  <c r="D66" i="12"/>
  <c r="Q66" i="12" s="1"/>
  <c r="P65" i="12"/>
  <c r="W65" i="12" s="1"/>
  <c r="O65" i="12"/>
  <c r="N65" i="12"/>
  <c r="M65" i="12"/>
  <c r="L65" i="12"/>
  <c r="K65" i="12"/>
  <c r="J65" i="12"/>
  <c r="I65" i="12"/>
  <c r="H65" i="12"/>
  <c r="G65" i="12"/>
  <c r="F65" i="12"/>
  <c r="E65" i="12"/>
  <c r="Q65" i="12" s="1"/>
  <c r="D65" i="12"/>
  <c r="W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Q64" i="12" s="1"/>
  <c r="T64" i="12" s="1"/>
  <c r="D64" i="12"/>
  <c r="W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Q63" i="12" s="1"/>
  <c r="T63" i="12" s="1"/>
  <c r="D63" i="12"/>
  <c r="W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Q62" i="12" s="1"/>
  <c r="T62" i="12" s="1"/>
  <c r="D62" i="12"/>
  <c r="W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Q61" i="12" s="1"/>
  <c r="T61" i="12" s="1"/>
  <c r="D61" i="12"/>
  <c r="W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Q60" i="12" s="1"/>
  <c r="T60" i="12" s="1"/>
  <c r="D60" i="12"/>
  <c r="W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Q59" i="12" s="1"/>
  <c r="T59" i="12" s="1"/>
  <c r="D59" i="12"/>
  <c r="P58" i="12"/>
  <c r="O58" i="12"/>
  <c r="N58" i="12"/>
  <c r="M58" i="12"/>
  <c r="L58" i="12"/>
  <c r="K58" i="12"/>
  <c r="J58" i="12"/>
  <c r="W58" i="12" s="1"/>
  <c r="I58" i="12"/>
  <c r="H58" i="12"/>
  <c r="G58" i="12"/>
  <c r="F58" i="12"/>
  <c r="E58" i="12"/>
  <c r="Q58" i="12" s="1"/>
  <c r="D58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Q57" i="12" s="1"/>
  <c r="T57" i="12" s="1"/>
  <c r="D57" i="12"/>
  <c r="P56" i="12"/>
  <c r="W56" i="12" s="1"/>
  <c r="O56" i="12"/>
  <c r="N56" i="12"/>
  <c r="M56" i="12"/>
  <c r="L56" i="12"/>
  <c r="K56" i="12"/>
  <c r="J56" i="12"/>
  <c r="I56" i="12"/>
  <c r="H56" i="12"/>
  <c r="G56" i="12"/>
  <c r="F56" i="12"/>
  <c r="E56" i="12"/>
  <c r="D56" i="12"/>
  <c r="Q56" i="12" s="1"/>
  <c r="T56" i="12" s="1"/>
  <c r="P55" i="12"/>
  <c r="W55" i="12" s="1"/>
  <c r="O55" i="12"/>
  <c r="N55" i="12"/>
  <c r="M55" i="12"/>
  <c r="L55" i="12"/>
  <c r="K55" i="12"/>
  <c r="J55" i="12"/>
  <c r="I55" i="12"/>
  <c r="H55" i="12"/>
  <c r="G55" i="12"/>
  <c r="F55" i="12"/>
  <c r="E55" i="12"/>
  <c r="D55" i="12"/>
  <c r="Q55" i="12" s="1"/>
  <c r="T55" i="12" s="1"/>
  <c r="P54" i="12"/>
  <c r="O54" i="12"/>
  <c r="N54" i="12"/>
  <c r="M54" i="12"/>
  <c r="L54" i="12"/>
  <c r="K54" i="12"/>
  <c r="J54" i="12"/>
  <c r="I54" i="12"/>
  <c r="H54" i="12"/>
  <c r="G54" i="12"/>
  <c r="F54" i="12"/>
  <c r="E54" i="12"/>
  <c r="Q54" i="12" s="1"/>
  <c r="T54" i="12" s="1"/>
  <c r="D54" i="12"/>
  <c r="P53" i="12"/>
  <c r="W53" i="12" s="1"/>
  <c r="O53" i="12"/>
  <c r="N53" i="12"/>
  <c r="M53" i="12"/>
  <c r="L53" i="12"/>
  <c r="L78" i="12" s="1"/>
  <c r="K53" i="12"/>
  <c r="J53" i="12"/>
  <c r="I53" i="12"/>
  <c r="H53" i="12"/>
  <c r="G53" i="12"/>
  <c r="F53" i="12"/>
  <c r="E53" i="12"/>
  <c r="D53" i="12"/>
  <c r="Q53" i="12" s="1"/>
  <c r="P52" i="12"/>
  <c r="W52" i="12" s="1"/>
  <c r="O52" i="12"/>
  <c r="N52" i="12"/>
  <c r="M52" i="12"/>
  <c r="L52" i="12"/>
  <c r="K52" i="12"/>
  <c r="J52" i="12"/>
  <c r="I52" i="12"/>
  <c r="H52" i="12"/>
  <c r="G52" i="12"/>
  <c r="F52" i="12"/>
  <c r="E52" i="12"/>
  <c r="D52" i="12"/>
  <c r="Q52" i="12" s="1"/>
  <c r="T52" i="12" s="1"/>
  <c r="W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P50" i="12"/>
  <c r="O50" i="12"/>
  <c r="N50" i="12"/>
  <c r="M50" i="12"/>
  <c r="L50" i="12"/>
  <c r="K50" i="12"/>
  <c r="K78" i="12" s="1"/>
  <c r="J50" i="12"/>
  <c r="W50" i="12" s="1"/>
  <c r="I50" i="12"/>
  <c r="H50" i="12"/>
  <c r="G50" i="12"/>
  <c r="G78" i="12" s="1"/>
  <c r="F50" i="12"/>
  <c r="E50" i="12"/>
  <c r="Q50" i="12" s="1"/>
  <c r="D50" i="12"/>
  <c r="P49" i="12"/>
  <c r="W49" i="12" s="1"/>
  <c r="O49" i="12"/>
  <c r="N49" i="12"/>
  <c r="M49" i="12"/>
  <c r="L49" i="12"/>
  <c r="K49" i="12"/>
  <c r="J49" i="12"/>
  <c r="I49" i="12"/>
  <c r="H49" i="12"/>
  <c r="G49" i="12"/>
  <c r="F49" i="12"/>
  <c r="E49" i="12"/>
  <c r="D49" i="12"/>
  <c r="Q49" i="12" s="1"/>
  <c r="P48" i="12"/>
  <c r="O48" i="12"/>
  <c r="N48" i="12"/>
  <c r="N78" i="12" s="1"/>
  <c r="M48" i="12"/>
  <c r="L48" i="12"/>
  <c r="K48" i="12"/>
  <c r="J48" i="12"/>
  <c r="J78" i="12" s="1"/>
  <c r="I48" i="12"/>
  <c r="H48" i="12"/>
  <c r="G48" i="12"/>
  <c r="F48" i="12"/>
  <c r="F78" i="12" s="1"/>
  <c r="E48" i="12"/>
  <c r="D48" i="12"/>
  <c r="P45" i="12"/>
  <c r="O45" i="12"/>
  <c r="N45" i="12"/>
  <c r="M45" i="12"/>
  <c r="L45" i="12"/>
  <c r="K45" i="12"/>
  <c r="J45" i="12"/>
  <c r="W45" i="12" s="1"/>
  <c r="I45" i="12"/>
  <c r="H45" i="12"/>
  <c r="G45" i="12"/>
  <c r="F45" i="12"/>
  <c r="E45" i="12"/>
  <c r="Q45" i="12" s="1"/>
  <c r="D45" i="12"/>
  <c r="P44" i="12"/>
  <c r="W44" i="12" s="1"/>
  <c r="O44" i="12"/>
  <c r="N44" i="12"/>
  <c r="M44" i="12"/>
  <c r="L44" i="12"/>
  <c r="K44" i="12"/>
  <c r="J44" i="12"/>
  <c r="I44" i="12"/>
  <c r="H44" i="12"/>
  <c r="G44" i="12"/>
  <c r="F44" i="12"/>
  <c r="E44" i="12"/>
  <c r="Q44" i="12" s="1"/>
  <c r="D44" i="12"/>
  <c r="P43" i="12"/>
  <c r="W43" i="12" s="1"/>
  <c r="O43" i="12"/>
  <c r="N43" i="12"/>
  <c r="M43" i="12"/>
  <c r="L43" i="12"/>
  <c r="K43" i="12"/>
  <c r="J43" i="12"/>
  <c r="I43" i="12"/>
  <c r="H43" i="12"/>
  <c r="G43" i="12"/>
  <c r="F43" i="12"/>
  <c r="E43" i="12"/>
  <c r="D43" i="12"/>
  <c r="Q43" i="12" s="1"/>
  <c r="P42" i="12"/>
  <c r="W42" i="12" s="1"/>
  <c r="O42" i="12"/>
  <c r="N42" i="12"/>
  <c r="M42" i="12"/>
  <c r="L42" i="12"/>
  <c r="K42" i="12"/>
  <c r="J42" i="12"/>
  <c r="I42" i="12"/>
  <c r="H42" i="12"/>
  <c r="G42" i="12"/>
  <c r="F42" i="12"/>
  <c r="E42" i="12"/>
  <c r="D42" i="12"/>
  <c r="Q42" i="12" s="1"/>
  <c r="P41" i="12"/>
  <c r="W41" i="12" s="1"/>
  <c r="O41" i="12"/>
  <c r="N41" i="12"/>
  <c r="M41" i="12"/>
  <c r="L41" i="12"/>
  <c r="K41" i="12"/>
  <c r="J41" i="12"/>
  <c r="I41" i="12"/>
  <c r="H41" i="12"/>
  <c r="G41" i="12"/>
  <c r="F41" i="12"/>
  <c r="E41" i="12"/>
  <c r="Q41" i="12" s="1"/>
  <c r="D41" i="12"/>
  <c r="P40" i="12"/>
  <c r="W40" i="12" s="1"/>
  <c r="O40" i="12"/>
  <c r="N40" i="12"/>
  <c r="M40" i="12"/>
  <c r="L40" i="12"/>
  <c r="K40" i="12"/>
  <c r="J40" i="12"/>
  <c r="I40" i="12"/>
  <c r="H40" i="12"/>
  <c r="G40" i="12"/>
  <c r="F40" i="12"/>
  <c r="E40" i="12"/>
  <c r="Q40" i="12" s="1"/>
  <c r="D40" i="12"/>
  <c r="P39" i="12"/>
  <c r="O39" i="12"/>
  <c r="N39" i="12"/>
  <c r="M39" i="12"/>
  <c r="L39" i="12"/>
  <c r="K39" i="12"/>
  <c r="J39" i="12"/>
  <c r="W39" i="12" s="1"/>
  <c r="I39" i="12"/>
  <c r="H39" i="12"/>
  <c r="G39" i="12"/>
  <c r="F39" i="12"/>
  <c r="E39" i="12"/>
  <c r="Q39" i="12" s="1"/>
  <c r="S39" i="12" s="1"/>
  <c r="D39" i="12"/>
  <c r="P38" i="12"/>
  <c r="O38" i="12"/>
  <c r="N38" i="12"/>
  <c r="M38" i="12"/>
  <c r="L38" i="12"/>
  <c r="K38" i="12"/>
  <c r="J38" i="12"/>
  <c r="W38" i="12" s="1"/>
  <c r="I38" i="12"/>
  <c r="H38" i="12"/>
  <c r="G38" i="12"/>
  <c r="F38" i="12"/>
  <c r="E38" i="12"/>
  <c r="Q38" i="12" s="1"/>
  <c r="S38" i="12" s="1"/>
  <c r="D38" i="12"/>
  <c r="P37" i="12"/>
  <c r="W37" i="12" s="1"/>
  <c r="O37" i="12"/>
  <c r="N37" i="12"/>
  <c r="M37" i="12"/>
  <c r="L37" i="12"/>
  <c r="K37" i="12"/>
  <c r="J37" i="12"/>
  <c r="I37" i="12"/>
  <c r="H37" i="12"/>
  <c r="G37" i="12"/>
  <c r="F37" i="12"/>
  <c r="E37" i="12"/>
  <c r="D37" i="12"/>
  <c r="P36" i="12"/>
  <c r="W36" i="12" s="1"/>
  <c r="O36" i="12"/>
  <c r="N36" i="12"/>
  <c r="M36" i="12"/>
  <c r="L36" i="12"/>
  <c r="K36" i="12"/>
  <c r="J36" i="12"/>
  <c r="I36" i="12"/>
  <c r="H36" i="12"/>
  <c r="G36" i="12"/>
  <c r="F36" i="12"/>
  <c r="E36" i="12"/>
  <c r="D36" i="12"/>
  <c r="Q36" i="12" s="1"/>
  <c r="P35" i="12"/>
  <c r="W35" i="12" s="1"/>
  <c r="O35" i="12"/>
  <c r="N35" i="12"/>
  <c r="M35" i="12"/>
  <c r="L35" i="12"/>
  <c r="K35" i="12"/>
  <c r="J35" i="12"/>
  <c r="I35" i="12"/>
  <c r="H35" i="12"/>
  <c r="G35" i="12"/>
  <c r="F35" i="12"/>
  <c r="E35" i="12"/>
  <c r="Q35" i="12" s="1"/>
  <c r="D35" i="12"/>
  <c r="P34" i="12"/>
  <c r="W34" i="12" s="1"/>
  <c r="O34" i="12"/>
  <c r="N34" i="12"/>
  <c r="M34" i="12"/>
  <c r="L34" i="12"/>
  <c r="K34" i="12"/>
  <c r="J34" i="12"/>
  <c r="I34" i="12"/>
  <c r="H34" i="12"/>
  <c r="G34" i="12"/>
  <c r="F34" i="12"/>
  <c r="E34" i="12"/>
  <c r="Q34" i="12" s="1"/>
  <c r="T34" i="12" s="1"/>
  <c r="D34" i="12"/>
  <c r="P33" i="12"/>
  <c r="W33" i="12" s="1"/>
  <c r="O33" i="12"/>
  <c r="N33" i="12"/>
  <c r="M33" i="12"/>
  <c r="L33" i="12"/>
  <c r="K33" i="12"/>
  <c r="J33" i="12"/>
  <c r="I33" i="12"/>
  <c r="H33" i="12"/>
  <c r="G33" i="12"/>
  <c r="G46" i="12" s="1"/>
  <c r="F33" i="12"/>
  <c r="E33" i="12"/>
  <c r="D33" i="12"/>
  <c r="P32" i="12"/>
  <c r="W32" i="12" s="1"/>
  <c r="O32" i="12"/>
  <c r="N32" i="12"/>
  <c r="M32" i="12"/>
  <c r="L32" i="12"/>
  <c r="K32" i="12"/>
  <c r="J32" i="12"/>
  <c r="I32" i="12"/>
  <c r="H32" i="12"/>
  <c r="G32" i="12"/>
  <c r="F32" i="12"/>
  <c r="E32" i="12"/>
  <c r="D32" i="12"/>
  <c r="Q32" i="12" s="1"/>
  <c r="P31" i="12"/>
  <c r="W31" i="12" s="1"/>
  <c r="O31" i="12"/>
  <c r="N31" i="12"/>
  <c r="M31" i="12"/>
  <c r="L31" i="12"/>
  <c r="K31" i="12"/>
  <c r="J31" i="12"/>
  <c r="I31" i="12"/>
  <c r="H31" i="12"/>
  <c r="G31" i="12"/>
  <c r="F31" i="12"/>
  <c r="E31" i="12"/>
  <c r="Q31" i="12" s="1"/>
  <c r="D31" i="12"/>
  <c r="P30" i="12"/>
  <c r="W30" i="12" s="1"/>
  <c r="O30" i="12"/>
  <c r="N30" i="12"/>
  <c r="M30" i="12"/>
  <c r="L30" i="12"/>
  <c r="K30" i="12"/>
  <c r="J30" i="12"/>
  <c r="I30" i="12"/>
  <c r="H30" i="12"/>
  <c r="G30" i="12"/>
  <c r="F30" i="12"/>
  <c r="E30" i="12"/>
  <c r="Q30" i="12" s="1"/>
  <c r="S30" i="12" s="1"/>
  <c r="D30" i="12"/>
  <c r="P29" i="12"/>
  <c r="W29" i="12" s="1"/>
  <c r="O29" i="12"/>
  <c r="N29" i="12"/>
  <c r="M29" i="12"/>
  <c r="L29" i="12"/>
  <c r="K29" i="12"/>
  <c r="J29" i="12"/>
  <c r="I29" i="12"/>
  <c r="H29" i="12"/>
  <c r="G29" i="12"/>
  <c r="F29" i="12"/>
  <c r="E29" i="12"/>
  <c r="Q29" i="12" s="1"/>
  <c r="S29" i="12" s="1"/>
  <c r="D29" i="12"/>
  <c r="P28" i="12"/>
  <c r="W28" i="12" s="1"/>
  <c r="O28" i="12"/>
  <c r="N28" i="12"/>
  <c r="M28" i="12"/>
  <c r="L28" i="12"/>
  <c r="K28" i="12"/>
  <c r="J28" i="12"/>
  <c r="I28" i="12"/>
  <c r="H28" i="12"/>
  <c r="G28" i="12"/>
  <c r="F28" i="12"/>
  <c r="E28" i="12"/>
  <c r="Q28" i="12" s="1"/>
  <c r="S28" i="12" s="1"/>
  <c r="D28" i="12"/>
  <c r="P27" i="12"/>
  <c r="W27" i="12" s="1"/>
  <c r="O27" i="12"/>
  <c r="N27" i="12"/>
  <c r="M27" i="12"/>
  <c r="L27" i="12"/>
  <c r="K27" i="12"/>
  <c r="J27" i="12"/>
  <c r="I27" i="12"/>
  <c r="H27" i="12"/>
  <c r="G27" i="12"/>
  <c r="F27" i="12"/>
  <c r="E27" i="12"/>
  <c r="Q27" i="12" s="1"/>
  <c r="S27" i="12" s="1"/>
  <c r="D27" i="12"/>
  <c r="P26" i="12"/>
  <c r="W26" i="12" s="1"/>
  <c r="O26" i="12"/>
  <c r="N26" i="12"/>
  <c r="M26" i="12"/>
  <c r="L26" i="12"/>
  <c r="K26" i="12"/>
  <c r="J26" i="12"/>
  <c r="I26" i="12"/>
  <c r="H26" i="12"/>
  <c r="G26" i="12"/>
  <c r="F26" i="12"/>
  <c r="E26" i="12"/>
  <c r="Q26" i="12" s="1"/>
  <c r="S26" i="12" s="1"/>
  <c r="D26" i="12"/>
  <c r="P25" i="12"/>
  <c r="W25" i="12" s="1"/>
  <c r="O25" i="12"/>
  <c r="N25" i="12"/>
  <c r="M25" i="12"/>
  <c r="L25" i="12"/>
  <c r="K25" i="12"/>
  <c r="J25" i="12"/>
  <c r="I25" i="12"/>
  <c r="H25" i="12"/>
  <c r="G25" i="12"/>
  <c r="F25" i="12"/>
  <c r="E25" i="12"/>
  <c r="Q25" i="12" s="1"/>
  <c r="S25" i="12" s="1"/>
  <c r="D25" i="12"/>
  <c r="P24" i="12"/>
  <c r="W24" i="12" s="1"/>
  <c r="O24" i="12"/>
  <c r="N24" i="12"/>
  <c r="M24" i="12"/>
  <c r="L24" i="12"/>
  <c r="K24" i="12"/>
  <c r="J24" i="12"/>
  <c r="I24" i="12"/>
  <c r="H24" i="12"/>
  <c r="G24" i="12"/>
  <c r="F24" i="12"/>
  <c r="E24" i="12"/>
  <c r="Q24" i="12" s="1"/>
  <c r="S24" i="12" s="1"/>
  <c r="D24" i="12"/>
  <c r="P23" i="12"/>
  <c r="W23" i="12" s="1"/>
  <c r="O23" i="12"/>
  <c r="N23" i="12"/>
  <c r="M23" i="12"/>
  <c r="L23" i="12"/>
  <c r="K23" i="12"/>
  <c r="J23" i="12"/>
  <c r="I23" i="12"/>
  <c r="H23" i="12"/>
  <c r="G23" i="12"/>
  <c r="F23" i="12"/>
  <c r="E23" i="12"/>
  <c r="Q23" i="12" s="1"/>
  <c r="S23" i="12" s="1"/>
  <c r="D23" i="12"/>
  <c r="P22" i="12"/>
  <c r="W22" i="12" s="1"/>
  <c r="O22" i="12"/>
  <c r="N22" i="12"/>
  <c r="M22" i="12"/>
  <c r="L22" i="12"/>
  <c r="K22" i="12"/>
  <c r="J22" i="12"/>
  <c r="I22" i="12"/>
  <c r="H22" i="12"/>
  <c r="G22" i="12"/>
  <c r="F22" i="12"/>
  <c r="E22" i="12"/>
  <c r="Q22" i="12" s="1"/>
  <c r="S22" i="12" s="1"/>
  <c r="D22" i="12"/>
  <c r="P21" i="12"/>
  <c r="W21" i="12" s="1"/>
  <c r="O21" i="12"/>
  <c r="N21" i="12"/>
  <c r="M21" i="12"/>
  <c r="L21" i="12"/>
  <c r="K21" i="12"/>
  <c r="J21" i="12"/>
  <c r="I21" i="12"/>
  <c r="H21" i="12"/>
  <c r="G21" i="12"/>
  <c r="F21" i="12"/>
  <c r="E21" i="12"/>
  <c r="Q21" i="12" s="1"/>
  <c r="S21" i="12" s="1"/>
  <c r="D21" i="12"/>
  <c r="P20" i="12"/>
  <c r="W20" i="12" s="1"/>
  <c r="O20" i="12"/>
  <c r="N20" i="12"/>
  <c r="M20" i="12"/>
  <c r="L20" i="12"/>
  <c r="K20" i="12"/>
  <c r="J20" i="12"/>
  <c r="I20" i="12"/>
  <c r="H20" i="12"/>
  <c r="G20" i="12"/>
  <c r="F20" i="12"/>
  <c r="E20" i="12"/>
  <c r="Q20" i="12" s="1"/>
  <c r="S20" i="12" s="1"/>
  <c r="D20" i="12"/>
  <c r="P19" i="12"/>
  <c r="W19" i="12" s="1"/>
  <c r="O19" i="12"/>
  <c r="N19" i="12"/>
  <c r="M19" i="12"/>
  <c r="L19" i="12"/>
  <c r="K19" i="12"/>
  <c r="J19" i="12"/>
  <c r="I19" i="12"/>
  <c r="H19" i="12"/>
  <c r="G19" i="12"/>
  <c r="F19" i="12"/>
  <c r="E19" i="12"/>
  <c r="Q19" i="12" s="1"/>
  <c r="S19" i="12" s="1"/>
  <c r="D19" i="12"/>
  <c r="P18" i="12"/>
  <c r="W18" i="12" s="1"/>
  <c r="O18" i="12"/>
  <c r="N18" i="12"/>
  <c r="M18" i="12"/>
  <c r="L18" i="12"/>
  <c r="K18" i="12"/>
  <c r="J18" i="12"/>
  <c r="I18" i="12"/>
  <c r="H18" i="12"/>
  <c r="G18" i="12"/>
  <c r="F18" i="12"/>
  <c r="E18" i="12"/>
  <c r="Q18" i="12" s="1"/>
  <c r="S18" i="12" s="1"/>
  <c r="D18" i="12"/>
  <c r="P17" i="12"/>
  <c r="W17" i="12" s="1"/>
  <c r="O17" i="12"/>
  <c r="N17" i="12"/>
  <c r="M17" i="12"/>
  <c r="L17" i="12"/>
  <c r="K17" i="12"/>
  <c r="J17" i="12"/>
  <c r="I17" i="12"/>
  <c r="H17" i="12"/>
  <c r="G17" i="12"/>
  <c r="F17" i="12"/>
  <c r="E17" i="12"/>
  <c r="Q17" i="12" s="1"/>
  <c r="S17" i="12" s="1"/>
  <c r="D17" i="12"/>
  <c r="P16" i="12"/>
  <c r="W16" i="12" s="1"/>
  <c r="O16" i="12"/>
  <c r="N16" i="12"/>
  <c r="M16" i="12"/>
  <c r="L16" i="12"/>
  <c r="K16" i="12"/>
  <c r="J16" i="12"/>
  <c r="I16" i="12"/>
  <c r="H16" i="12"/>
  <c r="G16" i="12"/>
  <c r="F16" i="12"/>
  <c r="E16" i="12"/>
  <c r="Q16" i="12" s="1"/>
  <c r="S16" i="12" s="1"/>
  <c r="D16" i="12"/>
  <c r="P15" i="12"/>
  <c r="W15" i="12" s="1"/>
  <c r="O15" i="12"/>
  <c r="N15" i="12"/>
  <c r="M15" i="12"/>
  <c r="L15" i="12"/>
  <c r="K15" i="12"/>
  <c r="J15" i="12"/>
  <c r="I15" i="12"/>
  <c r="H15" i="12"/>
  <c r="G15" i="12"/>
  <c r="F15" i="12"/>
  <c r="E15" i="12"/>
  <c r="Q15" i="12" s="1"/>
  <c r="S15" i="12" s="1"/>
  <c r="D15" i="12"/>
  <c r="P14" i="12"/>
  <c r="W14" i="12" s="1"/>
  <c r="O14" i="12"/>
  <c r="N14" i="12"/>
  <c r="M14" i="12"/>
  <c r="L14" i="12"/>
  <c r="K14" i="12"/>
  <c r="J14" i="12"/>
  <c r="I14" i="12"/>
  <c r="H14" i="12"/>
  <c r="G14" i="12"/>
  <c r="F14" i="12"/>
  <c r="E14" i="12"/>
  <c r="Q14" i="12" s="1"/>
  <c r="S14" i="12" s="1"/>
  <c r="D14" i="12"/>
  <c r="P13" i="12"/>
  <c r="W13" i="12" s="1"/>
  <c r="O13" i="12"/>
  <c r="N13" i="12"/>
  <c r="M13" i="12"/>
  <c r="L13" i="12"/>
  <c r="K13" i="12"/>
  <c r="J13" i="12"/>
  <c r="I13" i="12"/>
  <c r="H13" i="12"/>
  <c r="G13" i="12"/>
  <c r="F13" i="12"/>
  <c r="E13" i="12"/>
  <c r="Q13" i="12" s="1"/>
  <c r="S13" i="12" s="1"/>
  <c r="D13" i="12"/>
  <c r="P12" i="12"/>
  <c r="W12" i="12" s="1"/>
  <c r="O12" i="12"/>
  <c r="N12" i="12"/>
  <c r="M12" i="12"/>
  <c r="L12" i="12"/>
  <c r="K12" i="12"/>
  <c r="J12" i="12"/>
  <c r="I12" i="12"/>
  <c r="H12" i="12"/>
  <c r="G12" i="12"/>
  <c r="F12" i="12"/>
  <c r="E12" i="12"/>
  <c r="Q12" i="12" s="1"/>
  <c r="S12" i="12" s="1"/>
  <c r="D12" i="12"/>
  <c r="P11" i="12"/>
  <c r="W11" i="12" s="1"/>
  <c r="O11" i="12"/>
  <c r="N11" i="12"/>
  <c r="M11" i="12"/>
  <c r="L11" i="12"/>
  <c r="K11" i="12"/>
  <c r="J11" i="12"/>
  <c r="I11" i="12"/>
  <c r="H11" i="12"/>
  <c r="G11" i="12"/>
  <c r="F11" i="12"/>
  <c r="E11" i="12"/>
  <c r="Q11" i="12" s="1"/>
  <c r="S11" i="12" s="1"/>
  <c r="D11" i="12"/>
  <c r="P10" i="12"/>
  <c r="W10" i="12" s="1"/>
  <c r="O10" i="12"/>
  <c r="N10" i="12"/>
  <c r="M10" i="12"/>
  <c r="L10" i="12"/>
  <c r="K10" i="12"/>
  <c r="J10" i="12"/>
  <c r="I10" i="12"/>
  <c r="H10" i="12"/>
  <c r="G10" i="12"/>
  <c r="F10" i="12"/>
  <c r="E10" i="12"/>
  <c r="Q10" i="12" s="1"/>
  <c r="S10" i="12" s="1"/>
  <c r="D10" i="12"/>
  <c r="P9" i="12"/>
  <c r="W9" i="12" s="1"/>
  <c r="O9" i="12"/>
  <c r="N9" i="12"/>
  <c r="M9" i="12"/>
  <c r="L9" i="12"/>
  <c r="K9" i="12"/>
  <c r="J9" i="12"/>
  <c r="I9" i="12"/>
  <c r="H9" i="12"/>
  <c r="G9" i="12"/>
  <c r="F9" i="12"/>
  <c r="E9" i="12"/>
  <c r="Q9" i="12" s="1"/>
  <c r="S9" i="12" s="1"/>
  <c r="D9" i="12"/>
  <c r="P8" i="12"/>
  <c r="W8" i="12" s="1"/>
  <c r="O8" i="12"/>
  <c r="N8" i="12"/>
  <c r="M8" i="12"/>
  <c r="L8" i="12"/>
  <c r="K8" i="12"/>
  <c r="J8" i="12"/>
  <c r="I8" i="12"/>
  <c r="H8" i="12"/>
  <c r="G8" i="12"/>
  <c r="F8" i="12"/>
  <c r="E8" i="12"/>
  <c r="Q8" i="12" s="1"/>
  <c r="S8" i="12" s="1"/>
  <c r="D8" i="12"/>
  <c r="P7" i="12"/>
  <c r="W7" i="12" s="1"/>
  <c r="O7" i="12"/>
  <c r="N7" i="12"/>
  <c r="M7" i="12"/>
  <c r="L7" i="12"/>
  <c r="K7" i="12"/>
  <c r="J7" i="12"/>
  <c r="I7" i="12"/>
  <c r="H7" i="12"/>
  <c r="G7" i="12"/>
  <c r="F7" i="12"/>
  <c r="E7" i="12"/>
  <c r="Q7" i="12" s="1"/>
  <c r="S7" i="12" s="1"/>
  <c r="D7" i="12"/>
  <c r="P6" i="12"/>
  <c r="W6" i="12" s="1"/>
  <c r="O6" i="12"/>
  <c r="N6" i="12"/>
  <c r="M6" i="12"/>
  <c r="L6" i="12"/>
  <c r="K6" i="12"/>
  <c r="J6" i="12"/>
  <c r="J46" i="12" s="1"/>
  <c r="I6" i="12"/>
  <c r="H6" i="12"/>
  <c r="G6" i="12"/>
  <c r="F6" i="12"/>
  <c r="E6" i="12"/>
  <c r="D6" i="12"/>
  <c r="T31" i="12" l="1"/>
  <c r="S31" i="12"/>
  <c r="S35" i="12"/>
  <c r="T35" i="12"/>
  <c r="T36" i="12"/>
  <c r="S36" i="12"/>
  <c r="T66" i="12"/>
  <c r="S66" i="12"/>
  <c r="I46" i="12"/>
  <c r="I390" i="12" s="1"/>
  <c r="I394" i="12" s="1"/>
  <c r="S41" i="12"/>
  <c r="T41" i="12"/>
  <c r="T42" i="12"/>
  <c r="S42" i="12"/>
  <c r="T211" i="12"/>
  <c r="S211" i="12"/>
  <c r="T290" i="12"/>
  <c r="W46" i="12"/>
  <c r="T32" i="12"/>
  <c r="S32" i="12"/>
  <c r="S43" i="12"/>
  <c r="T43" i="12"/>
  <c r="S65" i="12"/>
  <c r="T65" i="12"/>
  <c r="T108" i="12"/>
  <c r="S108" i="12"/>
  <c r="E46" i="12"/>
  <c r="E390" i="12" s="1"/>
  <c r="E394" i="12" s="1"/>
  <c r="M46" i="12"/>
  <c r="M390" i="12" s="1"/>
  <c r="M394" i="12" s="1"/>
  <c r="Q6" i="12"/>
  <c r="S34" i="12"/>
  <c r="S67" i="12"/>
  <c r="T67" i="12"/>
  <c r="T145" i="12"/>
  <c r="S145" i="12"/>
  <c r="Q33" i="12"/>
  <c r="Q37" i="12"/>
  <c r="S40" i="12"/>
  <c r="T40" i="12"/>
  <c r="S44" i="12"/>
  <c r="T44" i="12"/>
  <c r="T105" i="12"/>
  <c r="S105" i="12"/>
  <c r="S139" i="12"/>
  <c r="T139" i="12"/>
  <c r="Q80" i="12"/>
  <c r="Q135" i="12"/>
  <c r="S138" i="12"/>
  <c r="T138" i="12"/>
  <c r="S234" i="12"/>
  <c r="T234" i="12"/>
  <c r="Q264" i="12"/>
  <c r="T264" i="12" s="1"/>
  <c r="Q72" i="12"/>
  <c r="T72" i="12" s="1"/>
  <c r="P78" i="12"/>
  <c r="L93" i="12"/>
  <c r="P93" i="12"/>
  <c r="Q99" i="12"/>
  <c r="T99" i="12" s="1"/>
  <c r="D111" i="12"/>
  <c r="E177" i="12"/>
  <c r="I177" i="12"/>
  <c r="Q253" i="12"/>
  <c r="S253" i="12" s="1"/>
  <c r="G390" i="12"/>
  <c r="G394" i="12" s="1"/>
  <c r="O46" i="12"/>
  <c r="O390" i="12" s="1"/>
  <c r="O394" i="12" s="1"/>
  <c r="D78" i="12"/>
  <c r="H78" i="12"/>
  <c r="W48" i="12"/>
  <c r="W54" i="12"/>
  <c r="Q76" i="12"/>
  <c r="T76" i="12" s="1"/>
  <c r="G93" i="12"/>
  <c r="K93" i="12"/>
  <c r="S106" i="12"/>
  <c r="Q109" i="12"/>
  <c r="Q116" i="12"/>
  <c r="S116" i="12" s="1"/>
  <c r="Q131" i="12"/>
  <c r="S131" i="12" s="1"/>
  <c r="S147" i="12"/>
  <c r="M177" i="12"/>
  <c r="Q170" i="12"/>
  <c r="T213" i="12"/>
  <c r="S213" i="12"/>
  <c r="Q238" i="12"/>
  <c r="K261" i="12"/>
  <c r="N261" i="12"/>
  <c r="T261" i="12"/>
  <c r="H290" i="12"/>
  <c r="Q293" i="12"/>
  <c r="T293" i="12" s="1"/>
  <c r="Q296" i="12"/>
  <c r="T296" i="12" s="1"/>
  <c r="Q209" i="12"/>
  <c r="N46" i="12"/>
  <c r="Q88" i="12"/>
  <c r="S88" i="12" s="1"/>
  <c r="S93" i="12" s="1"/>
  <c r="D93" i="12"/>
  <c r="Q104" i="12"/>
  <c r="T104" i="12" s="1"/>
  <c r="T110" i="12"/>
  <c r="S110" i="12"/>
  <c r="Q141" i="12"/>
  <c r="T146" i="12"/>
  <c r="S146" i="12"/>
  <c r="D46" i="12"/>
  <c r="D390" i="12" s="1"/>
  <c r="D394" i="12" s="1"/>
  <c r="H46" i="12"/>
  <c r="L46" i="12"/>
  <c r="L390" i="12" s="1"/>
  <c r="L394" i="12" s="1"/>
  <c r="P46" i="12"/>
  <c r="F46" i="12"/>
  <c r="F390" i="12" s="1"/>
  <c r="F394" i="12" s="1"/>
  <c r="K46" i="12"/>
  <c r="K390" i="12" s="1"/>
  <c r="K394" i="12" s="1"/>
  <c r="E78" i="12"/>
  <c r="I78" i="12"/>
  <c r="M78" i="12"/>
  <c r="Q48" i="12"/>
  <c r="O78" i="12"/>
  <c r="Q51" i="12"/>
  <c r="W57" i="12"/>
  <c r="Q71" i="12"/>
  <c r="T71" i="12" s="1"/>
  <c r="Q73" i="12"/>
  <c r="T73" i="12" s="1"/>
  <c r="W73" i="12"/>
  <c r="F111" i="12"/>
  <c r="J111" i="12"/>
  <c r="T107" i="12"/>
  <c r="S107" i="12"/>
  <c r="F149" i="12"/>
  <c r="Q125" i="12"/>
  <c r="S125" i="12" s="1"/>
  <c r="S137" i="12"/>
  <c r="T137" i="12"/>
  <c r="F177" i="12"/>
  <c r="D185" i="12"/>
  <c r="Q183" i="12"/>
  <c r="Q233" i="12"/>
  <c r="T233" i="12" s="1"/>
  <c r="S246" i="12"/>
  <c r="H261" i="12"/>
  <c r="H390" i="12" s="1"/>
  <c r="H394" i="12" s="1"/>
  <c r="J261" i="12"/>
  <c r="Q75" i="12"/>
  <c r="T75" i="12" s="1"/>
  <c r="F93" i="12"/>
  <c r="J93" i="12"/>
  <c r="J390" i="12" s="1"/>
  <c r="J394" i="12" s="1"/>
  <c r="N93" i="12"/>
  <c r="G111" i="12"/>
  <c r="K111" i="12"/>
  <c r="O111" i="12"/>
  <c r="E111" i="12"/>
  <c r="H149" i="12"/>
  <c r="L149" i="12"/>
  <c r="Q117" i="12"/>
  <c r="S117" i="12" s="1"/>
  <c r="Q133" i="12"/>
  <c r="S133" i="12" s="1"/>
  <c r="T144" i="12"/>
  <c r="S144" i="12"/>
  <c r="T148" i="12"/>
  <c r="S148" i="12"/>
  <c r="G177" i="12"/>
  <c r="K177" i="12"/>
  <c r="O177" i="12"/>
  <c r="J177" i="12"/>
  <c r="N177" i="12"/>
  <c r="N390" i="12" s="1"/>
  <c r="N394" i="12" s="1"/>
  <c r="Q166" i="12"/>
  <c r="T166" i="12" s="1"/>
  <c r="Q176" i="12"/>
  <c r="J222" i="12"/>
  <c r="N222" i="12"/>
  <c r="Q212" i="12"/>
  <c r="Q224" i="12"/>
  <c r="D236" i="12"/>
  <c r="L236" i="12"/>
  <c r="Q256" i="12"/>
  <c r="S256" i="12" s="1"/>
  <c r="D261" i="12"/>
  <c r="E290" i="12"/>
  <c r="Q277" i="12"/>
  <c r="S277" i="12" s="1"/>
  <c r="Q283" i="12"/>
  <c r="S283" i="12" s="1"/>
  <c r="D301" i="12"/>
  <c r="Q292" i="12"/>
  <c r="Q70" i="12"/>
  <c r="T70" i="12" s="1"/>
  <c r="Q74" i="12"/>
  <c r="T74" i="12" s="1"/>
  <c r="Q84" i="12"/>
  <c r="S84" i="12" s="1"/>
  <c r="Q92" i="12"/>
  <c r="S92" i="12" s="1"/>
  <c r="Q95" i="12"/>
  <c r="L111" i="12"/>
  <c r="P111" i="12"/>
  <c r="Q103" i="12"/>
  <c r="T103" i="12" s="1"/>
  <c r="M149" i="12"/>
  <c r="Q118" i="12"/>
  <c r="S118" i="12" s="1"/>
  <c r="Q123" i="12"/>
  <c r="S123" i="12" s="1"/>
  <c r="Q134" i="12"/>
  <c r="S134" i="12" s="1"/>
  <c r="Q136" i="12"/>
  <c r="Q140" i="12"/>
  <c r="D149" i="12"/>
  <c r="D177" i="12"/>
  <c r="Q151" i="12"/>
  <c r="P177" i="12"/>
  <c r="P390" i="12" s="1"/>
  <c r="P394" i="12" s="1"/>
  <c r="Q155" i="12"/>
  <c r="T155" i="12" s="1"/>
  <c r="Q165" i="12"/>
  <c r="T165" i="12" s="1"/>
  <c r="S167" i="12"/>
  <c r="S171" i="12"/>
  <c r="H222" i="12"/>
  <c r="G261" i="12"/>
  <c r="O261" i="12"/>
  <c r="D272" i="12"/>
  <c r="M290" i="12"/>
  <c r="Q114" i="12"/>
  <c r="S114" i="12" s="1"/>
  <c r="Q122" i="12"/>
  <c r="S122" i="12" s="1"/>
  <c r="Q130" i="12"/>
  <c r="S130" i="12" s="1"/>
  <c r="Q160" i="12"/>
  <c r="Q168" i="12"/>
  <c r="Q172" i="12"/>
  <c r="Q179" i="12"/>
  <c r="P222" i="12"/>
  <c r="Q243" i="12"/>
  <c r="T243" i="12" s="1"/>
  <c r="D244" i="12"/>
  <c r="E261" i="12"/>
  <c r="I261" i="12"/>
  <c r="M261" i="12"/>
  <c r="Q268" i="12"/>
  <c r="T268" i="12" s="1"/>
  <c r="Q274" i="12"/>
  <c r="L290" i="12"/>
  <c r="P290" i="12"/>
  <c r="Q285" i="12"/>
  <c r="S285" i="12" s="1"/>
  <c r="D290" i="12"/>
  <c r="Q295" i="12"/>
  <c r="T295" i="12" s="1"/>
  <c r="Q300" i="12"/>
  <c r="T300" i="12" s="1"/>
  <c r="Q153" i="12"/>
  <c r="T153" i="12" s="1"/>
  <c r="Q163" i="12"/>
  <c r="T163" i="12" s="1"/>
  <c r="Q169" i="12"/>
  <c r="Q174" i="12"/>
  <c r="Q210" i="12"/>
  <c r="Q242" i="12"/>
  <c r="P261" i="12"/>
  <c r="F261" i="12"/>
  <c r="Q250" i="12"/>
  <c r="S250" i="12" s="1"/>
  <c r="Q258" i="12"/>
  <c r="S258" i="12" s="1"/>
  <c r="Q263" i="12"/>
  <c r="H272" i="12"/>
  <c r="L272" i="12"/>
  <c r="Q271" i="12"/>
  <c r="T271" i="12" s="1"/>
  <c r="G290" i="12"/>
  <c r="K290" i="12"/>
  <c r="Q284" i="12"/>
  <c r="S284" i="12" s="1"/>
  <c r="I301" i="12"/>
  <c r="M301" i="12"/>
  <c r="Q294" i="12"/>
  <c r="T294" i="12" s="1"/>
  <c r="Q180" i="12"/>
  <c r="S180" i="12" s="1"/>
  <c r="Q235" i="12"/>
  <c r="T235" i="12" s="1"/>
  <c r="F290" i="12"/>
  <c r="J290" i="12"/>
  <c r="N290" i="12"/>
  <c r="Q281" i="12"/>
  <c r="S281" i="12" s="1"/>
  <c r="Q289" i="12"/>
  <c r="T289" i="12" s="1"/>
  <c r="Q299" i="12"/>
  <c r="T299" i="12" s="1"/>
  <c r="S274" i="12" l="1"/>
  <c r="S290" i="12" s="1"/>
  <c r="Q290" i="12"/>
  <c r="Q181" i="12"/>
  <c r="S179" i="12"/>
  <c r="S181" i="12" s="1"/>
  <c r="S140" i="12"/>
  <c r="T140" i="12"/>
  <c r="T183" i="12"/>
  <c r="T185" i="12" s="1"/>
  <c r="Q185" i="12"/>
  <c r="T210" i="12"/>
  <c r="S210" i="12"/>
  <c r="S177" i="12"/>
  <c r="S261" i="12"/>
  <c r="S135" i="12"/>
  <c r="T135" i="12"/>
  <c r="S149" i="12"/>
  <c r="Q149" i="12"/>
  <c r="Q261" i="12"/>
  <c r="T263" i="12"/>
  <c r="T272" i="12" s="1"/>
  <c r="Q272" i="12"/>
  <c r="S169" i="12"/>
  <c r="T169" i="12"/>
  <c r="Q236" i="12"/>
  <c r="S224" i="12"/>
  <c r="S236" i="12" s="1"/>
  <c r="T236" i="12"/>
  <c r="S170" i="12"/>
  <c r="T170" i="12"/>
  <c r="S37" i="12"/>
  <c r="T37" i="12"/>
  <c r="T242" i="12"/>
  <c r="T244" i="12" s="1"/>
  <c r="Q244" i="12"/>
  <c r="T212" i="12"/>
  <c r="S212" i="12"/>
  <c r="S238" i="12"/>
  <c r="S240" i="12" s="1"/>
  <c r="Q240" i="12"/>
  <c r="T109" i="12"/>
  <c r="S109" i="12"/>
  <c r="S33" i="12"/>
  <c r="T33" i="12"/>
  <c r="Q177" i="12"/>
  <c r="S136" i="12"/>
  <c r="T136" i="12"/>
  <c r="Q111" i="12"/>
  <c r="T95" i="12"/>
  <c r="T111" i="12" s="1"/>
  <c r="Q78" i="12"/>
  <c r="T48" i="12"/>
  <c r="T78" i="12" s="1"/>
  <c r="S141" i="12"/>
  <c r="T141" i="12"/>
  <c r="T209" i="12"/>
  <c r="Q222" i="12"/>
  <c r="S209" i="12"/>
  <c r="S222" i="12" s="1"/>
  <c r="S111" i="12"/>
  <c r="T168" i="12"/>
  <c r="T177" i="12" s="1"/>
  <c r="S168" i="12"/>
  <c r="T292" i="12"/>
  <c r="T301" i="12" s="1"/>
  <c r="Q301" i="12"/>
  <c r="W78" i="12"/>
  <c r="Q93" i="12"/>
  <c r="Q46" i="12"/>
  <c r="Q390" i="12" s="1"/>
  <c r="S6" i="12"/>
  <c r="S78" i="12"/>
  <c r="T46" i="12"/>
  <c r="T149" i="12" l="1"/>
  <c r="T390" i="12" s="1"/>
  <c r="S390" i="12"/>
  <c r="S46" i="12"/>
  <c r="T222" i="12"/>
  <c r="O48" i="11" l="1"/>
  <c r="N48" i="11"/>
  <c r="M48" i="11"/>
  <c r="L48" i="11"/>
  <c r="K48" i="11"/>
  <c r="J48" i="11"/>
  <c r="I48" i="11"/>
  <c r="H48" i="11"/>
  <c r="G48" i="11"/>
  <c r="F48" i="11"/>
  <c r="E48" i="11"/>
  <c r="D48" i="11"/>
  <c r="P48" i="11" s="1"/>
  <c r="O47" i="11"/>
  <c r="N47" i="11"/>
  <c r="M47" i="11"/>
  <c r="L47" i="11"/>
  <c r="K47" i="11"/>
  <c r="J47" i="11"/>
  <c r="I47" i="11"/>
  <c r="H47" i="11"/>
  <c r="G47" i="11"/>
  <c r="F47" i="11"/>
  <c r="E47" i="11"/>
  <c r="D47" i="11"/>
  <c r="P47" i="11" s="1"/>
  <c r="O46" i="11"/>
  <c r="N46" i="11"/>
  <c r="M46" i="11"/>
  <c r="L46" i="11"/>
  <c r="K46" i="11"/>
  <c r="J46" i="11"/>
  <c r="I46" i="11"/>
  <c r="H46" i="11"/>
  <c r="G46" i="11"/>
  <c r="F46" i="11"/>
  <c r="E46" i="11"/>
  <c r="D46" i="11"/>
  <c r="P46" i="11" s="1"/>
  <c r="O45" i="11"/>
  <c r="N45" i="11"/>
  <c r="M45" i="11"/>
  <c r="L45" i="11"/>
  <c r="K45" i="11"/>
  <c r="J45" i="11"/>
  <c r="I45" i="11"/>
  <c r="H45" i="11"/>
  <c r="G45" i="11"/>
  <c r="F45" i="11"/>
  <c r="E45" i="11"/>
  <c r="D45" i="11"/>
  <c r="P45" i="11" s="1"/>
  <c r="O44" i="11"/>
  <c r="N44" i="11"/>
  <c r="M44" i="11"/>
  <c r="L44" i="11"/>
  <c r="K44" i="11"/>
  <c r="J44" i="11"/>
  <c r="I44" i="11"/>
  <c r="H44" i="11"/>
  <c r="G44" i="11"/>
  <c r="F44" i="11"/>
  <c r="E44" i="11"/>
  <c r="D44" i="11"/>
  <c r="P44" i="11" s="1"/>
  <c r="O43" i="11"/>
  <c r="N43" i="11"/>
  <c r="M43" i="11"/>
  <c r="L43" i="11"/>
  <c r="K43" i="11"/>
  <c r="J43" i="11"/>
  <c r="I43" i="11"/>
  <c r="H43" i="11"/>
  <c r="G43" i="11"/>
  <c r="F43" i="11"/>
  <c r="E43" i="11"/>
  <c r="D43" i="11"/>
  <c r="P43" i="11" s="1"/>
  <c r="O42" i="11"/>
  <c r="N42" i="11"/>
  <c r="M42" i="11"/>
  <c r="L42" i="11"/>
  <c r="K42" i="11"/>
  <c r="J42" i="11"/>
  <c r="I42" i="11"/>
  <c r="H42" i="11"/>
  <c r="G42" i="11"/>
  <c r="F42" i="11"/>
  <c r="E42" i="11"/>
  <c r="D42" i="11"/>
  <c r="P42" i="11" s="1"/>
  <c r="O41" i="11"/>
  <c r="N41" i="11"/>
  <c r="M41" i="11"/>
  <c r="L41" i="11"/>
  <c r="K41" i="11"/>
  <c r="J41" i="11"/>
  <c r="I41" i="11"/>
  <c r="H41" i="11"/>
  <c r="G41" i="11"/>
  <c r="F41" i="11"/>
  <c r="E41" i="11"/>
  <c r="D41" i="11"/>
  <c r="P41" i="11" s="1"/>
  <c r="O40" i="11"/>
  <c r="N40" i="11"/>
  <c r="M40" i="11"/>
  <c r="L40" i="11"/>
  <c r="K40" i="11"/>
  <c r="J40" i="11"/>
  <c r="I40" i="11"/>
  <c r="H40" i="11"/>
  <c r="G40" i="11"/>
  <c r="F40" i="11"/>
  <c r="E40" i="11"/>
  <c r="D40" i="11"/>
  <c r="P40" i="11" s="1"/>
  <c r="O39" i="11"/>
  <c r="N39" i="11"/>
  <c r="M39" i="11"/>
  <c r="L39" i="11"/>
  <c r="K39" i="11"/>
  <c r="J39" i="11"/>
  <c r="I39" i="11"/>
  <c r="H39" i="11"/>
  <c r="G39" i="11"/>
  <c r="F39" i="11"/>
  <c r="E39" i="11"/>
  <c r="D39" i="11"/>
  <c r="P39" i="11" s="1"/>
  <c r="O38" i="11"/>
  <c r="N38" i="11"/>
  <c r="M38" i="11"/>
  <c r="L38" i="11"/>
  <c r="K38" i="11"/>
  <c r="J38" i="11"/>
  <c r="I38" i="11"/>
  <c r="H38" i="11"/>
  <c r="G38" i="11"/>
  <c r="F38" i="11"/>
  <c r="E38" i="11"/>
  <c r="D38" i="11"/>
  <c r="P38" i="11" s="1"/>
  <c r="O37" i="11"/>
  <c r="N37" i="11"/>
  <c r="M37" i="11"/>
  <c r="L37" i="11"/>
  <c r="K37" i="11"/>
  <c r="J37" i="11"/>
  <c r="I37" i="11"/>
  <c r="H37" i="11"/>
  <c r="G37" i="11"/>
  <c r="F37" i="11"/>
  <c r="E37" i="11"/>
  <c r="D37" i="11"/>
  <c r="P37" i="11" s="1"/>
  <c r="O36" i="11"/>
  <c r="N36" i="11"/>
  <c r="M36" i="11"/>
  <c r="L36" i="11"/>
  <c r="K36" i="11"/>
  <c r="J36" i="11"/>
  <c r="I36" i="11"/>
  <c r="H36" i="11"/>
  <c r="G36" i="11"/>
  <c r="F36" i="11"/>
  <c r="E36" i="11"/>
  <c r="D36" i="11"/>
  <c r="P36" i="11" s="1"/>
  <c r="O35" i="11"/>
  <c r="N35" i="11"/>
  <c r="M35" i="11"/>
  <c r="L35" i="11"/>
  <c r="K35" i="11"/>
  <c r="J35" i="11"/>
  <c r="I35" i="11"/>
  <c r="H35" i="11"/>
  <c r="G35" i="11"/>
  <c r="F35" i="11"/>
  <c r="E35" i="11"/>
  <c r="D35" i="11"/>
  <c r="P35" i="11" s="1"/>
  <c r="O34" i="11"/>
  <c r="N34" i="11"/>
  <c r="M34" i="11"/>
  <c r="L34" i="11"/>
  <c r="K34" i="11"/>
  <c r="J34" i="11"/>
  <c r="I34" i="11"/>
  <c r="H34" i="11"/>
  <c r="G34" i="11"/>
  <c r="F34" i="11"/>
  <c r="E34" i="11"/>
  <c r="D34" i="11"/>
  <c r="P34" i="11" s="1"/>
  <c r="O33" i="11"/>
  <c r="N33" i="11"/>
  <c r="N50" i="11" s="1"/>
  <c r="M33" i="11"/>
  <c r="L33" i="11"/>
  <c r="K33" i="11"/>
  <c r="J33" i="11"/>
  <c r="J50" i="11" s="1"/>
  <c r="I33" i="11"/>
  <c r="H33" i="11"/>
  <c r="G33" i="11"/>
  <c r="F33" i="11"/>
  <c r="F50" i="11" s="1"/>
  <c r="E33" i="11"/>
  <c r="D33" i="11"/>
  <c r="P33" i="11" s="1"/>
  <c r="O32" i="11"/>
  <c r="O50" i="11" s="1"/>
  <c r="N32" i="11"/>
  <c r="M32" i="11"/>
  <c r="M50" i="11" s="1"/>
  <c r="L32" i="11"/>
  <c r="L50" i="11" s="1"/>
  <c r="K32" i="11"/>
  <c r="K50" i="11" s="1"/>
  <c r="J32" i="11"/>
  <c r="I32" i="11"/>
  <c r="I50" i="11" s="1"/>
  <c r="H32" i="11"/>
  <c r="H50" i="11" s="1"/>
  <c r="G32" i="11"/>
  <c r="G50" i="11" s="1"/>
  <c r="F32" i="11"/>
  <c r="E32" i="11"/>
  <c r="E50" i="11" s="1"/>
  <c r="D32" i="11"/>
  <c r="D50" i="11" s="1"/>
  <c r="O27" i="11"/>
  <c r="N27" i="11"/>
  <c r="M27" i="11"/>
  <c r="L27" i="11"/>
  <c r="K27" i="11"/>
  <c r="J27" i="11"/>
  <c r="I27" i="11"/>
  <c r="H27" i="11"/>
  <c r="G27" i="11"/>
  <c r="F27" i="11"/>
  <c r="E27" i="11"/>
  <c r="D27" i="11"/>
  <c r="P24" i="11"/>
  <c r="P23" i="11"/>
  <c r="P22" i="11"/>
  <c r="P21" i="11"/>
  <c r="P20" i="11"/>
  <c r="P19" i="11"/>
  <c r="P18" i="11"/>
  <c r="P17" i="11"/>
  <c r="P16" i="11"/>
  <c r="P15" i="11"/>
  <c r="P14" i="11"/>
  <c r="P13" i="11"/>
  <c r="P12" i="11"/>
  <c r="P11" i="11"/>
  <c r="P10" i="11"/>
  <c r="P9" i="11"/>
  <c r="P8" i="11"/>
  <c r="P7" i="11"/>
  <c r="P6" i="11"/>
  <c r="P5" i="11"/>
  <c r="P27" i="11" s="1"/>
  <c r="P32" i="11" l="1"/>
  <c r="P50" i="11" s="1"/>
  <c r="AM64" i="10" l="1"/>
  <c r="AK64" i="10"/>
  <c r="AJ64" i="10"/>
  <c r="AI64" i="10"/>
  <c r="AH64" i="10"/>
  <c r="AG64" i="10"/>
  <c r="AF64" i="10"/>
  <c r="AE64" i="10"/>
  <c r="AD64" i="10"/>
  <c r="AC64" i="10"/>
  <c r="AB64" i="10"/>
  <c r="AA64" i="10"/>
  <c r="Z64" i="10"/>
  <c r="Y64" i="10"/>
  <c r="W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C64" i="10"/>
  <c r="E64" i="10" s="1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AL62" i="10" s="1"/>
  <c r="W62" i="10"/>
  <c r="Y62" i="10" s="1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R62" i="10" s="1"/>
  <c r="C62" i="10"/>
  <c r="AM60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AL60" i="10" s="1"/>
  <c r="W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C60" i="10"/>
  <c r="E60" i="10" s="1"/>
  <c r="R60" i="10" s="1"/>
  <c r="AG58" i="10"/>
  <c r="X58" i="10"/>
  <c r="S58" i="10"/>
  <c r="N58" i="10"/>
  <c r="D58" i="10"/>
  <c r="AM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W57" i="10"/>
  <c r="Y57" i="10" s="1"/>
  <c r="AL57" i="10" s="1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C57" i="10"/>
  <c r="AM56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AL56" i="10" s="1"/>
  <c r="W56" i="10"/>
  <c r="Q56" i="10"/>
  <c r="P56" i="10"/>
  <c r="O56" i="10"/>
  <c r="N56" i="10"/>
  <c r="M56" i="10"/>
  <c r="L56" i="10"/>
  <c r="K56" i="10"/>
  <c r="J56" i="10"/>
  <c r="J58" i="10" s="1"/>
  <c r="I56" i="10"/>
  <c r="H56" i="10"/>
  <c r="G56" i="10"/>
  <c r="F56" i="10"/>
  <c r="C56" i="10"/>
  <c r="E56" i="10" s="1"/>
  <c r="R56" i="10" s="1"/>
  <c r="AK55" i="10"/>
  <c r="AJ55" i="10"/>
  <c r="AI55" i="10"/>
  <c r="AH55" i="10"/>
  <c r="AG55" i="10"/>
  <c r="AF55" i="10"/>
  <c r="AE55" i="10"/>
  <c r="AD55" i="10"/>
  <c r="AC55" i="10"/>
  <c r="AC58" i="10" s="1"/>
  <c r="AB55" i="10"/>
  <c r="AA55" i="10"/>
  <c r="Z55" i="10"/>
  <c r="W55" i="10"/>
  <c r="Y55" i="10" s="1"/>
  <c r="AL55" i="10" s="1"/>
  <c r="Q55" i="10"/>
  <c r="P55" i="10"/>
  <c r="O55" i="10"/>
  <c r="O58" i="10" s="1"/>
  <c r="N55" i="10"/>
  <c r="M55" i="10"/>
  <c r="L55" i="10"/>
  <c r="K55" i="10"/>
  <c r="J55" i="10"/>
  <c r="I55" i="10"/>
  <c r="H55" i="10"/>
  <c r="G55" i="10"/>
  <c r="F55" i="10"/>
  <c r="C55" i="10"/>
  <c r="E55" i="10" s="1"/>
  <c r="AM54" i="10"/>
  <c r="AK54" i="10"/>
  <c r="AJ54" i="10"/>
  <c r="AI54" i="10"/>
  <c r="AH54" i="10"/>
  <c r="AH58" i="10" s="1"/>
  <c r="AG54" i="10"/>
  <c r="AF54" i="10"/>
  <c r="AE54" i="10"/>
  <c r="AD54" i="10"/>
  <c r="AC54" i="10"/>
  <c r="AB54" i="10"/>
  <c r="AA54" i="10"/>
  <c r="Z54" i="10"/>
  <c r="AL54" i="10" s="1"/>
  <c r="W54" i="10"/>
  <c r="Y54" i="10" s="1"/>
  <c r="Q54" i="10"/>
  <c r="P54" i="10"/>
  <c r="O54" i="10"/>
  <c r="N54" i="10"/>
  <c r="M54" i="10"/>
  <c r="L54" i="10"/>
  <c r="K54" i="10"/>
  <c r="J54" i="10"/>
  <c r="I54" i="10"/>
  <c r="H54" i="10"/>
  <c r="G54" i="10"/>
  <c r="F54" i="10"/>
  <c r="F58" i="10" s="1"/>
  <c r="E54" i="10"/>
  <c r="R54" i="10" s="1"/>
  <c r="C54" i="10"/>
  <c r="AK53" i="10"/>
  <c r="AK58" i="10" s="1"/>
  <c r="AJ53" i="10"/>
  <c r="AI53" i="10"/>
  <c r="AH53" i="10"/>
  <c r="AG53" i="10"/>
  <c r="AF53" i="10"/>
  <c r="AE53" i="10"/>
  <c r="AD53" i="10"/>
  <c r="AC53" i="10"/>
  <c r="AB53" i="10"/>
  <c r="AA53" i="10"/>
  <c r="Z53" i="10"/>
  <c r="W53" i="10"/>
  <c r="Y53" i="10" s="1"/>
  <c r="AL53" i="10" s="1"/>
  <c r="Q53" i="10"/>
  <c r="Q58" i="10" s="1"/>
  <c r="P53" i="10"/>
  <c r="O53" i="10"/>
  <c r="N53" i="10"/>
  <c r="M53" i="10"/>
  <c r="M58" i="10" s="1"/>
  <c r="L53" i="10"/>
  <c r="K53" i="10"/>
  <c r="J53" i="10"/>
  <c r="I53" i="10"/>
  <c r="I58" i="10" s="1"/>
  <c r="H53" i="10"/>
  <c r="G53" i="10"/>
  <c r="F53" i="10"/>
  <c r="E53" i="10"/>
  <c r="C53" i="10"/>
  <c r="C58" i="10" s="1"/>
  <c r="AK52" i="10"/>
  <c r="AJ52" i="10"/>
  <c r="AJ58" i="10" s="1"/>
  <c r="AI52" i="10"/>
  <c r="AH52" i="10"/>
  <c r="AG52" i="10"/>
  <c r="AF52" i="10"/>
  <c r="AF58" i="10" s="1"/>
  <c r="AE52" i="10"/>
  <c r="AD52" i="10"/>
  <c r="AC52" i="10"/>
  <c r="AB52" i="10"/>
  <c r="AB58" i="10" s="1"/>
  <c r="AA52" i="10"/>
  <c r="Z52" i="10"/>
  <c r="W52" i="10"/>
  <c r="AH50" i="10"/>
  <c r="AH66" i="10" s="1"/>
  <c r="AH72" i="10" s="1"/>
  <c r="X50" i="10"/>
  <c r="X66" i="10" s="1"/>
  <c r="W50" i="10"/>
  <c r="D50" i="10"/>
  <c r="D66" i="10" s="1"/>
  <c r="AM49" i="10"/>
  <c r="AK49" i="10"/>
  <c r="AJ49" i="10"/>
  <c r="AI49" i="10"/>
  <c r="AH49" i="10"/>
  <c r="AG49" i="10"/>
  <c r="AF49" i="10"/>
  <c r="AE49" i="10"/>
  <c r="AD49" i="10"/>
  <c r="AC49" i="10"/>
  <c r="AB49" i="10"/>
  <c r="AA49" i="10"/>
  <c r="Z49" i="10"/>
  <c r="Y49" i="10"/>
  <c r="W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C49" i="10"/>
  <c r="E49" i="10" s="1"/>
  <c r="AM48" i="10"/>
  <c r="AM50" i="10" s="1"/>
  <c r="AK48" i="10"/>
  <c r="AJ48" i="10"/>
  <c r="AI48" i="10"/>
  <c r="AH48" i="10"/>
  <c r="AG48" i="10"/>
  <c r="AF48" i="10"/>
  <c r="AE48" i="10"/>
  <c r="AD48" i="10"/>
  <c r="AC48" i="10"/>
  <c r="AB48" i="10"/>
  <c r="AA48" i="10"/>
  <c r="Z48" i="10"/>
  <c r="W48" i="10"/>
  <c r="Y48" i="10" s="1"/>
  <c r="AL48" i="10" s="1"/>
  <c r="S48" i="10"/>
  <c r="Q48" i="10"/>
  <c r="P48" i="10"/>
  <c r="O48" i="10"/>
  <c r="N48" i="10"/>
  <c r="M48" i="10"/>
  <c r="L48" i="10"/>
  <c r="K48" i="10"/>
  <c r="J48" i="10"/>
  <c r="I48" i="10"/>
  <c r="I50" i="10" s="1"/>
  <c r="I66" i="10" s="1"/>
  <c r="I72" i="10" s="1"/>
  <c r="H48" i="10"/>
  <c r="G48" i="10"/>
  <c r="F48" i="10"/>
  <c r="E48" i="10"/>
  <c r="R48" i="10" s="1"/>
  <c r="C48" i="10"/>
  <c r="AK47" i="10"/>
  <c r="AJ47" i="10"/>
  <c r="AI47" i="10"/>
  <c r="AH47" i="10"/>
  <c r="AG47" i="10"/>
  <c r="AF47" i="10"/>
  <c r="AE47" i="10"/>
  <c r="AD47" i="10"/>
  <c r="AC47" i="10"/>
  <c r="AB47" i="10"/>
  <c r="AB50" i="10" s="1"/>
  <c r="AA47" i="10"/>
  <c r="Z47" i="10"/>
  <c r="W47" i="10"/>
  <c r="Y47" i="10" s="1"/>
  <c r="AL47" i="10" s="1"/>
  <c r="Q47" i="10"/>
  <c r="P47" i="10"/>
  <c r="O47" i="10"/>
  <c r="N47" i="10"/>
  <c r="M47" i="10"/>
  <c r="L47" i="10"/>
  <c r="K47" i="10"/>
  <c r="J47" i="10"/>
  <c r="I47" i="10"/>
  <c r="H47" i="10"/>
  <c r="G47" i="10"/>
  <c r="F47" i="10"/>
  <c r="R47" i="10" s="1"/>
  <c r="E47" i="10"/>
  <c r="C47" i="10"/>
  <c r="AK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W46" i="10"/>
  <c r="Q46" i="10"/>
  <c r="P46" i="10"/>
  <c r="O46" i="10"/>
  <c r="O50" i="10" s="1"/>
  <c r="O66" i="10" s="1"/>
  <c r="O72" i="10" s="1"/>
  <c r="N46" i="10"/>
  <c r="M46" i="10"/>
  <c r="L46" i="10"/>
  <c r="K46" i="10"/>
  <c r="K50" i="10" s="1"/>
  <c r="J46" i="10"/>
  <c r="I46" i="10"/>
  <c r="H46" i="10"/>
  <c r="G46" i="10"/>
  <c r="G50" i="10" s="1"/>
  <c r="F46" i="10"/>
  <c r="C46" i="10"/>
  <c r="E46" i="10" s="1"/>
  <c r="AK45" i="10"/>
  <c r="AJ45" i="10"/>
  <c r="AJ50" i="10" s="1"/>
  <c r="AI45" i="10"/>
  <c r="AI50" i="10" s="1"/>
  <c r="AH45" i="10"/>
  <c r="AG45" i="10"/>
  <c r="AF45" i="10"/>
  <c r="AF50" i="10" s="1"/>
  <c r="AE45" i="10"/>
  <c r="AE50" i="10" s="1"/>
  <c r="AD45" i="10"/>
  <c r="AD50" i="10" s="1"/>
  <c r="AC45" i="10"/>
  <c r="AB45" i="10"/>
  <c r="AA45" i="10"/>
  <c r="Z45" i="10"/>
  <c r="AL45" i="10" s="1"/>
  <c r="W45" i="10"/>
  <c r="Y45" i="10" s="1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R45" i="10" s="1"/>
  <c r="C45" i="10"/>
  <c r="AM44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AL44" i="10" s="1"/>
  <c r="W44" i="10"/>
  <c r="S44" i="10"/>
  <c r="S50" i="10" s="1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R44" i="10" s="1"/>
  <c r="C44" i="10"/>
  <c r="AM43" i="10"/>
  <c r="AK43" i="10"/>
  <c r="AJ43" i="10"/>
  <c r="AI43" i="10"/>
  <c r="AH43" i="10"/>
  <c r="AG43" i="10"/>
  <c r="AF43" i="10"/>
  <c r="AE43" i="10"/>
  <c r="AD43" i="10"/>
  <c r="AC43" i="10"/>
  <c r="AB43" i="10"/>
  <c r="AA43" i="10"/>
  <c r="AA50" i="10" s="1"/>
  <c r="Z43" i="10"/>
  <c r="Y43" i="10"/>
  <c r="W43" i="10"/>
  <c r="Q43" i="10"/>
  <c r="Q50" i="10" s="1"/>
  <c r="Q66" i="10" s="1"/>
  <c r="Q72" i="10" s="1"/>
  <c r="P43" i="10"/>
  <c r="P50" i="10" s="1"/>
  <c r="O43" i="10"/>
  <c r="N43" i="10"/>
  <c r="M43" i="10"/>
  <c r="M50" i="10" s="1"/>
  <c r="M66" i="10" s="1"/>
  <c r="M72" i="10" s="1"/>
  <c r="L43" i="10"/>
  <c r="L50" i="10" s="1"/>
  <c r="K43" i="10"/>
  <c r="J43" i="10"/>
  <c r="I43" i="10"/>
  <c r="H43" i="10"/>
  <c r="H50" i="10" s="1"/>
  <c r="G43" i="10"/>
  <c r="F43" i="10"/>
  <c r="C43" i="10"/>
  <c r="C50" i="10" s="1"/>
  <c r="C66" i="10" s="1"/>
  <c r="C72" i="10" s="1"/>
  <c r="AM34" i="10"/>
  <c r="AK34" i="10"/>
  <c r="AJ34" i="10"/>
  <c r="AI34" i="10"/>
  <c r="AH34" i="10"/>
  <c r="AG34" i="10"/>
  <c r="AF34" i="10"/>
  <c r="AE34" i="10"/>
  <c r="AD34" i="10"/>
  <c r="AC34" i="10"/>
  <c r="AB34" i="10"/>
  <c r="AA34" i="10"/>
  <c r="Z34" i="10"/>
  <c r="W34" i="10"/>
  <c r="Y34" i="10" s="1"/>
  <c r="S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C34" i="10"/>
  <c r="E34" i="10" s="1"/>
  <c r="R34" i="10" s="1"/>
  <c r="AK32" i="10"/>
  <c r="AC32" i="10"/>
  <c r="X32" i="10"/>
  <c r="S32" i="10"/>
  <c r="O32" i="10"/>
  <c r="D32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C31" i="10"/>
  <c r="AM30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W30" i="10"/>
  <c r="Y30" i="10" s="1"/>
  <c r="AL30" i="10" s="1"/>
  <c r="Q30" i="10"/>
  <c r="P30" i="10"/>
  <c r="O30" i="10"/>
  <c r="N30" i="10"/>
  <c r="M30" i="10"/>
  <c r="L30" i="10"/>
  <c r="K30" i="10"/>
  <c r="J30" i="10"/>
  <c r="I30" i="10"/>
  <c r="H30" i="10"/>
  <c r="G30" i="10"/>
  <c r="F30" i="10"/>
  <c r="C30" i="10"/>
  <c r="AM29" i="10"/>
  <c r="AK29" i="10"/>
  <c r="AJ29" i="10"/>
  <c r="AJ32" i="10" s="1"/>
  <c r="AI29" i="10"/>
  <c r="AH29" i="10"/>
  <c r="AG29" i="10"/>
  <c r="AF29" i="10"/>
  <c r="AF32" i="10" s="1"/>
  <c r="AE29" i="10"/>
  <c r="AD29" i="10"/>
  <c r="AC29" i="10"/>
  <c r="AB29" i="10"/>
  <c r="AB32" i="10" s="1"/>
  <c r="AA29" i="10"/>
  <c r="Z29" i="10"/>
  <c r="W29" i="10"/>
  <c r="Y29" i="10" s="1"/>
  <c r="Q29" i="10"/>
  <c r="P29" i="10"/>
  <c r="O29" i="10"/>
  <c r="N29" i="10"/>
  <c r="M29" i="10"/>
  <c r="L29" i="10"/>
  <c r="K29" i="10"/>
  <c r="K32" i="10" s="1"/>
  <c r="J29" i="10"/>
  <c r="J32" i="10" s="1"/>
  <c r="I29" i="10"/>
  <c r="H29" i="10"/>
  <c r="G29" i="10"/>
  <c r="G32" i="10" s="1"/>
  <c r="F29" i="10"/>
  <c r="R29" i="10" s="1"/>
  <c r="E29" i="10"/>
  <c r="C29" i="10"/>
  <c r="AM28" i="10"/>
  <c r="AK28" i="10"/>
  <c r="AJ28" i="10"/>
  <c r="AI28" i="10"/>
  <c r="AI32" i="10" s="1"/>
  <c r="AH28" i="10"/>
  <c r="AH32" i="10" s="1"/>
  <c r="AG28" i="10"/>
  <c r="AG32" i="10" s="1"/>
  <c r="AF28" i="10"/>
  <c r="AE28" i="10"/>
  <c r="AE32" i="10" s="1"/>
  <c r="AD28" i="10"/>
  <c r="AD32" i="10" s="1"/>
  <c r="AC28" i="10"/>
  <c r="AB28" i="10"/>
  <c r="AA28" i="10"/>
  <c r="AA32" i="10" s="1"/>
  <c r="Z28" i="10"/>
  <c r="Z32" i="10" s="1"/>
  <c r="Y28" i="10"/>
  <c r="W28" i="10"/>
  <c r="Q28" i="10"/>
  <c r="Q32" i="10" s="1"/>
  <c r="P28" i="10"/>
  <c r="O28" i="10"/>
  <c r="N28" i="10"/>
  <c r="M28" i="10"/>
  <c r="M32" i="10" s="1"/>
  <c r="L28" i="10"/>
  <c r="K28" i="10"/>
  <c r="J28" i="10"/>
  <c r="I28" i="10"/>
  <c r="I32" i="10" s="1"/>
  <c r="H28" i="10"/>
  <c r="G28" i="10"/>
  <c r="F28" i="10"/>
  <c r="E28" i="10"/>
  <c r="R28" i="10" s="1"/>
  <c r="C28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W27" i="10"/>
  <c r="Y27" i="10" s="1"/>
  <c r="Q27" i="10"/>
  <c r="P27" i="10"/>
  <c r="O27" i="10"/>
  <c r="N27" i="10"/>
  <c r="M27" i="10"/>
  <c r="L27" i="10"/>
  <c r="K27" i="10"/>
  <c r="J27" i="10"/>
  <c r="I27" i="10"/>
  <c r="H27" i="10"/>
  <c r="G27" i="10"/>
  <c r="F27" i="10"/>
  <c r="C27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W26" i="10"/>
  <c r="Y26" i="10" s="1"/>
  <c r="AL26" i="10" s="1"/>
  <c r="Q26" i="10"/>
  <c r="P26" i="10"/>
  <c r="O26" i="10"/>
  <c r="N26" i="10"/>
  <c r="M26" i="10"/>
  <c r="L26" i="10"/>
  <c r="K26" i="10"/>
  <c r="J26" i="10"/>
  <c r="I26" i="10"/>
  <c r="H26" i="10"/>
  <c r="G26" i="10"/>
  <c r="F26" i="10"/>
  <c r="C26" i="10"/>
  <c r="E26" i="10" s="1"/>
  <c r="R26" i="10" s="1"/>
  <c r="X24" i="10"/>
  <c r="D24" i="10"/>
  <c r="AM22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W22" i="10"/>
  <c r="Y22" i="10" s="1"/>
  <c r="S22" i="10"/>
  <c r="S24" i="10" s="1"/>
  <c r="Q22" i="10"/>
  <c r="P22" i="10"/>
  <c r="O22" i="10"/>
  <c r="N22" i="10"/>
  <c r="M22" i="10"/>
  <c r="L22" i="10"/>
  <c r="K22" i="10"/>
  <c r="J22" i="10"/>
  <c r="I22" i="10"/>
  <c r="H22" i="10"/>
  <c r="G22" i="10"/>
  <c r="F22" i="10"/>
  <c r="C22" i="10"/>
  <c r="E22" i="10" s="1"/>
  <c r="AK21" i="10"/>
  <c r="AJ21" i="10"/>
  <c r="AI21" i="10"/>
  <c r="AH21" i="10"/>
  <c r="AG21" i="10"/>
  <c r="AF21" i="10"/>
  <c r="AE21" i="10"/>
  <c r="AD21" i="10"/>
  <c r="AC21" i="10"/>
  <c r="AB21" i="10"/>
  <c r="AA21" i="10"/>
  <c r="Z21" i="10"/>
  <c r="W21" i="10"/>
  <c r="Y21" i="10" s="1"/>
  <c r="AL21" i="10" s="1"/>
  <c r="Q21" i="10"/>
  <c r="P21" i="10"/>
  <c r="O21" i="10"/>
  <c r="N21" i="10"/>
  <c r="M21" i="10"/>
  <c r="L21" i="10"/>
  <c r="K21" i="10"/>
  <c r="J21" i="10"/>
  <c r="I21" i="10"/>
  <c r="H21" i="10"/>
  <c r="G21" i="10"/>
  <c r="F21" i="10"/>
  <c r="R21" i="10" s="1"/>
  <c r="E21" i="10"/>
  <c r="C21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W20" i="10"/>
  <c r="Y20" i="10" s="1"/>
  <c r="AL20" i="10" s="1"/>
  <c r="Q20" i="10"/>
  <c r="P20" i="10"/>
  <c r="O20" i="10"/>
  <c r="N20" i="10"/>
  <c r="M20" i="10"/>
  <c r="L20" i="10"/>
  <c r="K20" i="10"/>
  <c r="J20" i="10"/>
  <c r="I20" i="10"/>
  <c r="H20" i="10"/>
  <c r="G20" i="10"/>
  <c r="F20" i="10"/>
  <c r="C20" i="10"/>
  <c r="E20" i="10" s="1"/>
  <c r="AM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W19" i="10"/>
  <c r="Y19" i="10" s="1"/>
  <c r="Q19" i="10"/>
  <c r="P19" i="10"/>
  <c r="O19" i="10"/>
  <c r="N19" i="10"/>
  <c r="N24" i="10" s="1"/>
  <c r="M19" i="10"/>
  <c r="L19" i="10"/>
  <c r="K19" i="10"/>
  <c r="J19" i="10"/>
  <c r="I19" i="10"/>
  <c r="H19" i="10"/>
  <c r="G19" i="10"/>
  <c r="F19" i="10"/>
  <c r="F24" i="10" s="1"/>
  <c r="C19" i="10"/>
  <c r="E19" i="10" s="1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AL18" i="10" s="1"/>
  <c r="W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C18" i="10"/>
  <c r="AM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W17" i="10"/>
  <c r="Y17" i="10" s="1"/>
  <c r="AL17" i="10" s="1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R17" i="10" s="1"/>
  <c r="C17" i="10"/>
  <c r="AM16" i="10"/>
  <c r="AK16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AL16" i="10" s="1"/>
  <c r="W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C16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W15" i="10"/>
  <c r="Y15" i="10" s="1"/>
  <c r="Q15" i="10"/>
  <c r="P15" i="10"/>
  <c r="O15" i="10"/>
  <c r="N15" i="10"/>
  <c r="M15" i="10"/>
  <c r="L15" i="10"/>
  <c r="K15" i="10"/>
  <c r="J15" i="10"/>
  <c r="I15" i="10"/>
  <c r="H15" i="10"/>
  <c r="G15" i="10"/>
  <c r="F15" i="10"/>
  <c r="C15" i="10"/>
  <c r="AM14" i="10"/>
  <c r="AM24" i="10" s="1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W14" i="10"/>
  <c r="Y14" i="10" s="1"/>
  <c r="AL14" i="10" s="1"/>
  <c r="Q14" i="10"/>
  <c r="P14" i="10"/>
  <c r="O14" i="10"/>
  <c r="N14" i="10"/>
  <c r="M14" i="10"/>
  <c r="L14" i="10"/>
  <c r="K14" i="10"/>
  <c r="J14" i="10"/>
  <c r="I14" i="10"/>
  <c r="H14" i="10"/>
  <c r="G14" i="10"/>
  <c r="F14" i="10"/>
  <c r="C14" i="10"/>
  <c r="E14" i="10" s="1"/>
  <c r="AK13" i="10"/>
  <c r="AJ13" i="10"/>
  <c r="AI13" i="10"/>
  <c r="AI24" i="10" s="1"/>
  <c r="AH13" i="10"/>
  <c r="AG13" i="10"/>
  <c r="AF13" i="10"/>
  <c r="AE13" i="10"/>
  <c r="AE24" i="10" s="1"/>
  <c r="AD13" i="10"/>
  <c r="AD24" i="10" s="1"/>
  <c r="AC13" i="10"/>
  <c r="AB13" i="10"/>
  <c r="AA13" i="10"/>
  <c r="Z13" i="10"/>
  <c r="AL13" i="10" s="1"/>
  <c r="W13" i="10"/>
  <c r="Y13" i="10" s="1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R13" i="10" s="1"/>
  <c r="C13" i="10"/>
  <c r="AK12" i="10"/>
  <c r="AJ12" i="10"/>
  <c r="AI12" i="10"/>
  <c r="AH12" i="10"/>
  <c r="AG12" i="10"/>
  <c r="AF12" i="10"/>
  <c r="AE12" i="10"/>
  <c r="AD12" i="10"/>
  <c r="AC12" i="10"/>
  <c r="AB12" i="10"/>
  <c r="AA12" i="10"/>
  <c r="Z12" i="10"/>
  <c r="W12" i="10"/>
  <c r="Y12" i="10" s="1"/>
  <c r="AL12" i="10" s="1"/>
  <c r="Q12" i="10"/>
  <c r="P12" i="10"/>
  <c r="O12" i="10"/>
  <c r="N12" i="10"/>
  <c r="M12" i="10"/>
  <c r="L12" i="10"/>
  <c r="K12" i="10"/>
  <c r="J12" i="10"/>
  <c r="J24" i="10" s="1"/>
  <c r="I12" i="10"/>
  <c r="H12" i="10"/>
  <c r="G12" i="10"/>
  <c r="F12" i="10"/>
  <c r="C12" i="10"/>
  <c r="AK11" i="10"/>
  <c r="AK24" i="10" s="1"/>
  <c r="AJ11" i="10"/>
  <c r="AJ24" i="10" s="1"/>
  <c r="AI11" i="10"/>
  <c r="AH11" i="10"/>
  <c r="AG11" i="10"/>
  <c r="AG24" i="10" s="1"/>
  <c r="AF11" i="10"/>
  <c r="AE11" i="10"/>
  <c r="AD11" i="10"/>
  <c r="AC11" i="10"/>
  <c r="AC24" i="10" s="1"/>
  <c r="AB11" i="10"/>
  <c r="AA11" i="10"/>
  <c r="Z11" i="10"/>
  <c r="Y11" i="10"/>
  <c r="W11" i="10"/>
  <c r="Q11" i="10"/>
  <c r="P11" i="10"/>
  <c r="O11" i="10"/>
  <c r="O24" i="10" s="1"/>
  <c r="N11" i="10"/>
  <c r="M11" i="10"/>
  <c r="L11" i="10"/>
  <c r="K11" i="10"/>
  <c r="K24" i="10" s="1"/>
  <c r="J11" i="10"/>
  <c r="I11" i="10"/>
  <c r="H11" i="10"/>
  <c r="G11" i="10"/>
  <c r="G24" i="10" s="1"/>
  <c r="F11" i="10"/>
  <c r="C11" i="10"/>
  <c r="E11" i="10" s="1"/>
  <c r="AM9" i="10"/>
  <c r="AJ9" i="10"/>
  <c r="AF9" i="10"/>
  <c r="AE9" i="10"/>
  <c r="AB9" i="10"/>
  <c r="X9" i="10"/>
  <c r="W9" i="10"/>
  <c r="Q9" i="10"/>
  <c r="I9" i="10"/>
  <c r="D9" i="10"/>
  <c r="D36" i="10" s="1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AL8" i="10" s="1"/>
  <c r="W8" i="10"/>
  <c r="Q8" i="10"/>
  <c r="P8" i="10"/>
  <c r="P9" i="10" s="1"/>
  <c r="O8" i="10"/>
  <c r="N8" i="10"/>
  <c r="M8" i="10"/>
  <c r="L8" i="10"/>
  <c r="L9" i="10" s="1"/>
  <c r="K8" i="10"/>
  <c r="J8" i="10"/>
  <c r="I8" i="10"/>
  <c r="H8" i="10"/>
  <c r="H9" i="10" s="1"/>
  <c r="G8" i="10"/>
  <c r="F8" i="10"/>
  <c r="C8" i="10"/>
  <c r="E8" i="10" s="1"/>
  <c r="AK7" i="10"/>
  <c r="AJ7" i="10"/>
  <c r="AI7" i="10"/>
  <c r="AI9" i="10" s="1"/>
  <c r="AH7" i="10"/>
  <c r="AG7" i="10"/>
  <c r="AF7" i="10"/>
  <c r="AE7" i="10"/>
  <c r="AD7" i="10"/>
  <c r="AC7" i="10"/>
  <c r="AB7" i="10"/>
  <c r="AA7" i="10"/>
  <c r="AA9" i="10" s="1"/>
  <c r="Z7" i="10"/>
  <c r="W7" i="10"/>
  <c r="Y7" i="10" s="1"/>
  <c r="AL7" i="10" s="1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R7" i="10" s="1"/>
  <c r="C7" i="10"/>
  <c r="AM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W6" i="10"/>
  <c r="S6" i="10"/>
  <c r="S9" i="10" s="1"/>
  <c r="Q6" i="10"/>
  <c r="P6" i="10"/>
  <c r="O6" i="10"/>
  <c r="O9" i="10" s="1"/>
  <c r="O36" i="10" s="1"/>
  <c r="N6" i="10"/>
  <c r="N9" i="10" s="1"/>
  <c r="M6" i="10"/>
  <c r="M9" i="10" s="1"/>
  <c r="L6" i="10"/>
  <c r="K6" i="10"/>
  <c r="K9" i="10" s="1"/>
  <c r="K36" i="10" s="1"/>
  <c r="J6" i="10"/>
  <c r="J9" i="10" s="1"/>
  <c r="I6" i="10"/>
  <c r="H6" i="10"/>
  <c r="G6" i="10"/>
  <c r="G9" i="10" s="1"/>
  <c r="G36" i="10" s="1"/>
  <c r="F6" i="10"/>
  <c r="F9" i="10" s="1"/>
  <c r="E6" i="10"/>
  <c r="E9" i="10" s="1"/>
  <c r="C6" i="10"/>
  <c r="C9" i="10" s="1"/>
  <c r="G39" i="10" l="1"/>
  <c r="K39" i="10"/>
  <c r="O68" i="10"/>
  <c r="O39" i="10"/>
  <c r="M36" i="10"/>
  <c r="S36" i="10"/>
  <c r="AI36" i="10"/>
  <c r="L36" i="10"/>
  <c r="AB66" i="10"/>
  <c r="AB72" i="10" s="1"/>
  <c r="W66" i="10"/>
  <c r="W72" i="10" s="1"/>
  <c r="Q36" i="10"/>
  <c r="AJ36" i="10"/>
  <c r="AL28" i="10"/>
  <c r="AL49" i="10"/>
  <c r="R53" i="10"/>
  <c r="R58" i="10" s="1"/>
  <c r="E58" i="10"/>
  <c r="AL64" i="10"/>
  <c r="D68" i="10"/>
  <c r="AE36" i="10"/>
  <c r="L24" i="10"/>
  <c r="Y9" i="10"/>
  <c r="Y36" i="10" s="1"/>
  <c r="AG9" i="10"/>
  <c r="AG36" i="10" s="1"/>
  <c r="E24" i="10"/>
  <c r="R11" i="10"/>
  <c r="I24" i="10"/>
  <c r="I36" i="10" s="1"/>
  <c r="M24" i="10"/>
  <c r="Q24" i="10"/>
  <c r="J36" i="10"/>
  <c r="R6" i="10"/>
  <c r="Z9" i="10"/>
  <c r="Z36" i="10" s="1"/>
  <c r="AD9" i="10"/>
  <c r="AD36" i="10" s="1"/>
  <c r="AH9" i="10"/>
  <c r="AL6" i="10"/>
  <c r="AL9" i="10" s="1"/>
  <c r="W24" i="10"/>
  <c r="W36" i="10" s="1"/>
  <c r="AB24" i="10"/>
  <c r="AB36" i="10" s="1"/>
  <c r="AF24" i="10"/>
  <c r="AF36" i="10" s="1"/>
  <c r="R20" i="10"/>
  <c r="R22" i="10"/>
  <c r="C24" i="10"/>
  <c r="C36" i="10" s="1"/>
  <c r="Z24" i="10"/>
  <c r="AL27" i="10"/>
  <c r="E30" i="10"/>
  <c r="C32" i="10"/>
  <c r="P66" i="10"/>
  <c r="P72" i="10" s="1"/>
  <c r="Z50" i="10"/>
  <c r="Z66" i="10" s="1"/>
  <c r="Z72" i="10" s="1"/>
  <c r="AF66" i="10"/>
  <c r="AF72" i="10" s="1"/>
  <c r="AJ66" i="10"/>
  <c r="AJ72" i="10" s="1"/>
  <c r="Z58" i="10"/>
  <c r="AD58" i="10"/>
  <c r="AD66" i="10" s="1"/>
  <c r="AD72" i="10" s="1"/>
  <c r="R55" i="10"/>
  <c r="R57" i="10"/>
  <c r="AL11" i="10"/>
  <c r="AL24" i="10" s="1"/>
  <c r="R16" i="10"/>
  <c r="R19" i="10"/>
  <c r="AL46" i="10"/>
  <c r="H24" i="10"/>
  <c r="H36" i="10" s="1"/>
  <c r="P24" i="10"/>
  <c r="P36" i="10" s="1"/>
  <c r="AH24" i="10"/>
  <c r="AA24" i="10"/>
  <c r="AA36" i="10" s="1"/>
  <c r="R14" i="10"/>
  <c r="AL19" i="10"/>
  <c r="AL22" i="10"/>
  <c r="AL29" i="10"/>
  <c r="AC9" i="10"/>
  <c r="AC36" i="10" s="1"/>
  <c r="AK9" i="10"/>
  <c r="AK36" i="10" s="1"/>
  <c r="R8" i="10"/>
  <c r="X36" i="10"/>
  <c r="X68" i="10" s="1"/>
  <c r="AL15" i="10"/>
  <c r="Y24" i="10"/>
  <c r="F32" i="10"/>
  <c r="F36" i="10" s="1"/>
  <c r="N32" i="10"/>
  <c r="N36" i="10" s="1"/>
  <c r="AL34" i="10"/>
  <c r="S66" i="10"/>
  <c r="AE66" i="10"/>
  <c r="AE72" i="10" s="1"/>
  <c r="AI66" i="10"/>
  <c r="AI72" i="10" s="1"/>
  <c r="R46" i="10"/>
  <c r="R49" i="10"/>
  <c r="G58" i="10"/>
  <c r="G66" i="10" s="1"/>
  <c r="K58" i="10"/>
  <c r="K66" i="10" s="1"/>
  <c r="R64" i="10"/>
  <c r="AM32" i="10"/>
  <c r="AM36" i="10" s="1"/>
  <c r="Y32" i="10"/>
  <c r="Y50" i="10"/>
  <c r="AG50" i="10"/>
  <c r="AG66" i="10" s="1"/>
  <c r="AG72" i="10" s="1"/>
  <c r="W32" i="10"/>
  <c r="AC50" i="10"/>
  <c r="AC66" i="10" s="1"/>
  <c r="AC72" i="10" s="1"/>
  <c r="AK50" i="10"/>
  <c r="AK66" i="10" s="1"/>
  <c r="AK72" i="10" s="1"/>
  <c r="W58" i="10"/>
  <c r="Y52" i="10"/>
  <c r="AM58" i="10"/>
  <c r="AM66" i="10" s="1"/>
  <c r="E43" i="10"/>
  <c r="AL43" i="10"/>
  <c r="H32" i="10"/>
  <c r="L32" i="10"/>
  <c r="P32" i="10"/>
  <c r="F50" i="10"/>
  <c r="F66" i="10" s="1"/>
  <c r="F72" i="10" s="1"/>
  <c r="J50" i="10"/>
  <c r="J66" i="10" s="1"/>
  <c r="J72" i="10" s="1"/>
  <c r="N50" i="10"/>
  <c r="N66" i="10" s="1"/>
  <c r="N72" i="10" s="1"/>
  <c r="AA58" i="10"/>
  <c r="AA66" i="10" s="1"/>
  <c r="AA72" i="10" s="1"/>
  <c r="AE58" i="10"/>
  <c r="AI58" i="10"/>
  <c r="H58" i="10"/>
  <c r="H66" i="10" s="1"/>
  <c r="H72" i="10" s="1"/>
  <c r="L58" i="10"/>
  <c r="L66" i="10" s="1"/>
  <c r="L72" i="10" s="1"/>
  <c r="P58" i="10"/>
  <c r="K72" i="10" l="1"/>
  <c r="K68" i="10"/>
  <c r="AA39" i="10"/>
  <c r="AA68" i="10"/>
  <c r="AB68" i="10"/>
  <c r="AB39" i="10"/>
  <c r="G72" i="10"/>
  <c r="G68" i="10"/>
  <c r="F39" i="10"/>
  <c r="F68" i="10"/>
  <c r="W39" i="10"/>
  <c r="W68" i="10"/>
  <c r="P68" i="10"/>
  <c r="P39" i="10"/>
  <c r="I68" i="10"/>
  <c r="I39" i="10"/>
  <c r="H68" i="10"/>
  <c r="H39" i="10"/>
  <c r="N39" i="10"/>
  <c r="N68" i="10"/>
  <c r="AD39" i="10"/>
  <c r="AD68" i="10"/>
  <c r="J39" i="10"/>
  <c r="J68" i="10"/>
  <c r="Q68" i="10"/>
  <c r="Q39" i="10"/>
  <c r="L68" i="10"/>
  <c r="L39" i="10"/>
  <c r="Z68" i="10"/>
  <c r="Z39" i="10"/>
  <c r="R24" i="10"/>
  <c r="AL32" i="10"/>
  <c r="M68" i="10"/>
  <c r="M39" i="10"/>
  <c r="Y58" i="10"/>
  <c r="AL52" i="10"/>
  <c r="AL58" i="10" s="1"/>
  <c r="AK39" i="10"/>
  <c r="AK68" i="10"/>
  <c r="R9" i="10"/>
  <c r="AJ68" i="10"/>
  <c r="AJ39" i="10"/>
  <c r="AI39" i="10"/>
  <c r="AI68" i="10"/>
  <c r="AL50" i="10"/>
  <c r="AL66" i="10" s="1"/>
  <c r="AC39" i="10"/>
  <c r="AC68" i="10"/>
  <c r="AF68" i="10"/>
  <c r="AF39" i="10"/>
  <c r="AH36" i="10"/>
  <c r="AG39" i="10"/>
  <c r="AG68" i="10"/>
  <c r="R43" i="10"/>
  <c r="R50" i="10" s="1"/>
  <c r="R66" i="10" s="1"/>
  <c r="E50" i="10"/>
  <c r="E66" i="10" s="1"/>
  <c r="Y66" i="10"/>
  <c r="Y68" i="10" s="1"/>
  <c r="C39" i="10"/>
  <c r="C68" i="10"/>
  <c r="AE68" i="10"/>
  <c r="AE39" i="10"/>
  <c r="R30" i="10"/>
  <c r="R32" i="10" s="1"/>
  <c r="E32" i="10"/>
  <c r="E36" i="10" s="1"/>
  <c r="E68" i="10" s="1"/>
  <c r="AH39" i="10" l="1"/>
  <c r="AH68" i="10"/>
  <c r="AL68" i="10" s="1"/>
  <c r="AL36" i="10"/>
  <c r="R36" i="10"/>
  <c r="R68" i="10" s="1"/>
  <c r="O49" i="9" l="1"/>
  <c r="N49" i="9"/>
  <c r="M49" i="9"/>
  <c r="L49" i="9"/>
  <c r="K49" i="9"/>
  <c r="J49" i="9"/>
  <c r="I49" i="9"/>
  <c r="H49" i="9"/>
  <c r="G49" i="9"/>
  <c r="F49" i="9"/>
  <c r="E49" i="9"/>
  <c r="D49" i="9"/>
  <c r="P49" i="9" s="1"/>
  <c r="O48" i="9"/>
  <c r="N48" i="9"/>
  <c r="M48" i="9"/>
  <c r="L48" i="9"/>
  <c r="K48" i="9"/>
  <c r="J48" i="9"/>
  <c r="I48" i="9"/>
  <c r="H48" i="9"/>
  <c r="G48" i="9"/>
  <c r="F48" i="9"/>
  <c r="E48" i="9"/>
  <c r="D48" i="9"/>
  <c r="P48" i="9" s="1"/>
  <c r="O47" i="9"/>
  <c r="N47" i="9"/>
  <c r="M47" i="9"/>
  <c r="L47" i="9"/>
  <c r="K47" i="9"/>
  <c r="J47" i="9"/>
  <c r="I47" i="9"/>
  <c r="H47" i="9"/>
  <c r="G47" i="9"/>
  <c r="F47" i="9"/>
  <c r="E47" i="9"/>
  <c r="D47" i="9"/>
  <c r="P47" i="9" s="1"/>
  <c r="O46" i="9"/>
  <c r="N46" i="9"/>
  <c r="M46" i="9"/>
  <c r="L46" i="9"/>
  <c r="K46" i="9"/>
  <c r="J46" i="9"/>
  <c r="I46" i="9"/>
  <c r="H46" i="9"/>
  <c r="G46" i="9"/>
  <c r="F46" i="9"/>
  <c r="E46" i="9"/>
  <c r="D46" i="9"/>
  <c r="P46" i="9" s="1"/>
  <c r="O45" i="9"/>
  <c r="N45" i="9"/>
  <c r="M45" i="9"/>
  <c r="L45" i="9"/>
  <c r="K45" i="9"/>
  <c r="J45" i="9"/>
  <c r="I45" i="9"/>
  <c r="H45" i="9"/>
  <c r="G45" i="9"/>
  <c r="F45" i="9"/>
  <c r="E45" i="9"/>
  <c r="D45" i="9"/>
  <c r="P45" i="9" s="1"/>
  <c r="O44" i="9"/>
  <c r="N44" i="9"/>
  <c r="M44" i="9"/>
  <c r="L44" i="9"/>
  <c r="K44" i="9"/>
  <c r="J44" i="9"/>
  <c r="I44" i="9"/>
  <c r="H44" i="9"/>
  <c r="G44" i="9"/>
  <c r="F44" i="9"/>
  <c r="E44" i="9"/>
  <c r="D44" i="9"/>
  <c r="P44" i="9" s="1"/>
  <c r="O43" i="9"/>
  <c r="N43" i="9"/>
  <c r="M43" i="9"/>
  <c r="L43" i="9"/>
  <c r="K43" i="9"/>
  <c r="J43" i="9"/>
  <c r="I43" i="9"/>
  <c r="H43" i="9"/>
  <c r="G43" i="9"/>
  <c r="F43" i="9"/>
  <c r="E43" i="9"/>
  <c r="D43" i="9"/>
  <c r="P43" i="9" s="1"/>
  <c r="O42" i="9"/>
  <c r="N42" i="9"/>
  <c r="M42" i="9"/>
  <c r="L42" i="9"/>
  <c r="K42" i="9"/>
  <c r="J42" i="9"/>
  <c r="I42" i="9"/>
  <c r="H42" i="9"/>
  <c r="G42" i="9"/>
  <c r="F42" i="9"/>
  <c r="E42" i="9"/>
  <c r="D42" i="9"/>
  <c r="P42" i="9" s="1"/>
  <c r="O41" i="9"/>
  <c r="N41" i="9"/>
  <c r="M41" i="9"/>
  <c r="L41" i="9"/>
  <c r="K41" i="9"/>
  <c r="J41" i="9"/>
  <c r="I41" i="9"/>
  <c r="H41" i="9"/>
  <c r="G41" i="9"/>
  <c r="F41" i="9"/>
  <c r="E41" i="9"/>
  <c r="D41" i="9"/>
  <c r="P41" i="9" s="1"/>
  <c r="O40" i="9"/>
  <c r="N40" i="9"/>
  <c r="M40" i="9"/>
  <c r="L40" i="9"/>
  <c r="K40" i="9"/>
  <c r="J40" i="9"/>
  <c r="I40" i="9"/>
  <c r="H40" i="9"/>
  <c r="G40" i="9"/>
  <c r="F40" i="9"/>
  <c r="E40" i="9"/>
  <c r="D40" i="9"/>
  <c r="P40" i="9" s="1"/>
  <c r="O39" i="9"/>
  <c r="N39" i="9"/>
  <c r="M39" i="9"/>
  <c r="L39" i="9"/>
  <c r="K39" i="9"/>
  <c r="J39" i="9"/>
  <c r="I39" i="9"/>
  <c r="H39" i="9"/>
  <c r="G39" i="9"/>
  <c r="F39" i="9"/>
  <c r="E39" i="9"/>
  <c r="D39" i="9"/>
  <c r="P39" i="9" s="1"/>
  <c r="O38" i="9"/>
  <c r="N38" i="9"/>
  <c r="M38" i="9"/>
  <c r="L38" i="9"/>
  <c r="K38" i="9"/>
  <c r="J38" i="9"/>
  <c r="I38" i="9"/>
  <c r="H38" i="9"/>
  <c r="G38" i="9"/>
  <c r="F38" i="9"/>
  <c r="E38" i="9"/>
  <c r="D38" i="9"/>
  <c r="P38" i="9" s="1"/>
  <c r="O37" i="9"/>
  <c r="N37" i="9"/>
  <c r="M37" i="9"/>
  <c r="L37" i="9"/>
  <c r="K37" i="9"/>
  <c r="J37" i="9"/>
  <c r="I37" i="9"/>
  <c r="H37" i="9"/>
  <c r="G37" i="9"/>
  <c r="F37" i="9"/>
  <c r="E37" i="9"/>
  <c r="D37" i="9"/>
  <c r="P37" i="9" s="1"/>
  <c r="O36" i="9"/>
  <c r="N36" i="9"/>
  <c r="M36" i="9"/>
  <c r="L36" i="9"/>
  <c r="K36" i="9"/>
  <c r="J36" i="9"/>
  <c r="I36" i="9"/>
  <c r="H36" i="9"/>
  <c r="G36" i="9"/>
  <c r="F36" i="9"/>
  <c r="E36" i="9"/>
  <c r="D36" i="9"/>
  <c r="P36" i="9" s="1"/>
  <c r="O35" i="9"/>
  <c r="N35" i="9"/>
  <c r="M35" i="9"/>
  <c r="L35" i="9"/>
  <c r="K35" i="9"/>
  <c r="J35" i="9"/>
  <c r="I35" i="9"/>
  <c r="H35" i="9"/>
  <c r="G35" i="9"/>
  <c r="F35" i="9"/>
  <c r="E35" i="9"/>
  <c r="D35" i="9"/>
  <c r="P35" i="9" s="1"/>
  <c r="O34" i="9"/>
  <c r="N34" i="9"/>
  <c r="M34" i="9"/>
  <c r="M51" i="9" s="1"/>
  <c r="L34" i="9"/>
  <c r="K34" i="9"/>
  <c r="J34" i="9"/>
  <c r="I34" i="9"/>
  <c r="I51" i="9" s="1"/>
  <c r="H34" i="9"/>
  <c r="G34" i="9"/>
  <c r="F34" i="9"/>
  <c r="E34" i="9"/>
  <c r="E51" i="9" s="1"/>
  <c r="D34" i="9"/>
  <c r="P34" i="9" s="1"/>
  <c r="O33" i="9"/>
  <c r="O51" i="9" s="1"/>
  <c r="N33" i="9"/>
  <c r="N51" i="9" s="1"/>
  <c r="M33" i="9"/>
  <c r="L33" i="9"/>
  <c r="L51" i="9" s="1"/>
  <c r="K33" i="9"/>
  <c r="K51" i="9" s="1"/>
  <c r="J33" i="9"/>
  <c r="J51" i="9" s="1"/>
  <c r="I33" i="9"/>
  <c r="H33" i="9"/>
  <c r="H51" i="9" s="1"/>
  <c r="G33" i="9"/>
  <c r="G51" i="9" s="1"/>
  <c r="F33" i="9"/>
  <c r="F51" i="9" s="1"/>
  <c r="E33" i="9"/>
  <c r="D33" i="9"/>
  <c r="D51" i="9" s="1"/>
  <c r="P32" i="9"/>
  <c r="O24" i="9"/>
  <c r="N24" i="9"/>
  <c r="M24" i="9"/>
  <c r="L24" i="9"/>
  <c r="K24" i="9"/>
  <c r="J24" i="9"/>
  <c r="I24" i="9"/>
  <c r="H24" i="9"/>
  <c r="G24" i="9"/>
  <c r="F24" i="9"/>
  <c r="E24" i="9"/>
  <c r="D24" i="9"/>
  <c r="P24" i="9" s="1"/>
  <c r="O23" i="9"/>
  <c r="N23" i="9"/>
  <c r="M23" i="9"/>
  <c r="L23" i="9"/>
  <c r="K23" i="9"/>
  <c r="J23" i="9"/>
  <c r="I23" i="9"/>
  <c r="H23" i="9"/>
  <c r="G23" i="9"/>
  <c r="F23" i="9"/>
  <c r="E23" i="9"/>
  <c r="D23" i="9"/>
  <c r="P23" i="9" s="1"/>
  <c r="O22" i="9"/>
  <c r="N22" i="9"/>
  <c r="M22" i="9"/>
  <c r="L22" i="9"/>
  <c r="K22" i="9"/>
  <c r="J22" i="9"/>
  <c r="I22" i="9"/>
  <c r="H22" i="9"/>
  <c r="G22" i="9"/>
  <c r="F22" i="9"/>
  <c r="E22" i="9"/>
  <c r="D22" i="9"/>
  <c r="P22" i="9" s="1"/>
  <c r="O21" i="9"/>
  <c r="N21" i="9"/>
  <c r="M21" i="9"/>
  <c r="L21" i="9"/>
  <c r="K21" i="9"/>
  <c r="J21" i="9"/>
  <c r="I21" i="9"/>
  <c r="H21" i="9"/>
  <c r="G21" i="9"/>
  <c r="F21" i="9"/>
  <c r="E21" i="9"/>
  <c r="D21" i="9"/>
  <c r="P21" i="9" s="1"/>
  <c r="O20" i="9"/>
  <c r="N20" i="9"/>
  <c r="M20" i="9"/>
  <c r="L20" i="9"/>
  <c r="K20" i="9"/>
  <c r="J20" i="9"/>
  <c r="I20" i="9"/>
  <c r="H20" i="9"/>
  <c r="G20" i="9"/>
  <c r="F20" i="9"/>
  <c r="E20" i="9"/>
  <c r="D20" i="9"/>
  <c r="P20" i="9" s="1"/>
  <c r="O19" i="9"/>
  <c r="N19" i="9"/>
  <c r="M19" i="9"/>
  <c r="L19" i="9"/>
  <c r="K19" i="9"/>
  <c r="J19" i="9"/>
  <c r="I19" i="9"/>
  <c r="H19" i="9"/>
  <c r="G19" i="9"/>
  <c r="F19" i="9"/>
  <c r="E19" i="9"/>
  <c r="D19" i="9"/>
  <c r="P19" i="9" s="1"/>
  <c r="O18" i="9"/>
  <c r="N18" i="9"/>
  <c r="M18" i="9"/>
  <c r="L18" i="9"/>
  <c r="K18" i="9"/>
  <c r="J18" i="9"/>
  <c r="I18" i="9"/>
  <c r="H18" i="9"/>
  <c r="G18" i="9"/>
  <c r="F18" i="9"/>
  <c r="E18" i="9"/>
  <c r="D18" i="9"/>
  <c r="P18" i="9" s="1"/>
  <c r="O17" i="9"/>
  <c r="N17" i="9"/>
  <c r="M17" i="9"/>
  <c r="L17" i="9"/>
  <c r="K17" i="9"/>
  <c r="J17" i="9"/>
  <c r="I17" i="9"/>
  <c r="H17" i="9"/>
  <c r="G17" i="9"/>
  <c r="F17" i="9"/>
  <c r="E17" i="9"/>
  <c r="D17" i="9"/>
  <c r="P17" i="9" s="1"/>
  <c r="O16" i="9"/>
  <c r="N16" i="9"/>
  <c r="M16" i="9"/>
  <c r="L16" i="9"/>
  <c r="K16" i="9"/>
  <c r="J16" i="9"/>
  <c r="I16" i="9"/>
  <c r="H16" i="9"/>
  <c r="G16" i="9"/>
  <c r="F16" i="9"/>
  <c r="E16" i="9"/>
  <c r="D16" i="9"/>
  <c r="P16" i="9" s="1"/>
  <c r="O15" i="9"/>
  <c r="N15" i="9"/>
  <c r="M15" i="9"/>
  <c r="L15" i="9"/>
  <c r="K15" i="9"/>
  <c r="J15" i="9"/>
  <c r="I15" i="9"/>
  <c r="H15" i="9"/>
  <c r="G15" i="9"/>
  <c r="F15" i="9"/>
  <c r="E15" i="9"/>
  <c r="D15" i="9"/>
  <c r="P15" i="9" s="1"/>
  <c r="O14" i="9"/>
  <c r="N14" i="9"/>
  <c r="M14" i="9"/>
  <c r="L14" i="9"/>
  <c r="K14" i="9"/>
  <c r="J14" i="9"/>
  <c r="I14" i="9"/>
  <c r="H14" i="9"/>
  <c r="G14" i="9"/>
  <c r="F14" i="9"/>
  <c r="E14" i="9"/>
  <c r="D14" i="9"/>
  <c r="P14" i="9" s="1"/>
  <c r="O13" i="9"/>
  <c r="N13" i="9"/>
  <c r="M13" i="9"/>
  <c r="L13" i="9"/>
  <c r="K13" i="9"/>
  <c r="J13" i="9"/>
  <c r="I13" i="9"/>
  <c r="H13" i="9"/>
  <c r="G13" i="9"/>
  <c r="F13" i="9"/>
  <c r="E13" i="9"/>
  <c r="D13" i="9"/>
  <c r="P13" i="9" s="1"/>
  <c r="O12" i="9"/>
  <c r="N12" i="9"/>
  <c r="M12" i="9"/>
  <c r="L12" i="9"/>
  <c r="K12" i="9"/>
  <c r="J12" i="9"/>
  <c r="I12" i="9"/>
  <c r="H12" i="9"/>
  <c r="G12" i="9"/>
  <c r="F12" i="9"/>
  <c r="E12" i="9"/>
  <c r="D12" i="9"/>
  <c r="P12" i="9" s="1"/>
  <c r="O11" i="9"/>
  <c r="N11" i="9"/>
  <c r="M11" i="9"/>
  <c r="L11" i="9"/>
  <c r="K11" i="9"/>
  <c r="J11" i="9"/>
  <c r="I11" i="9"/>
  <c r="H11" i="9"/>
  <c r="G11" i="9"/>
  <c r="F11" i="9"/>
  <c r="E11" i="9"/>
  <c r="D11" i="9"/>
  <c r="P11" i="9" s="1"/>
  <c r="O10" i="9"/>
  <c r="N10" i="9"/>
  <c r="M10" i="9"/>
  <c r="L10" i="9"/>
  <c r="K10" i="9"/>
  <c r="J10" i="9"/>
  <c r="I10" i="9"/>
  <c r="H10" i="9"/>
  <c r="G10" i="9"/>
  <c r="F10" i="9"/>
  <c r="E10" i="9"/>
  <c r="D10" i="9"/>
  <c r="P10" i="9" s="1"/>
  <c r="O9" i="9"/>
  <c r="N9" i="9"/>
  <c r="M9" i="9"/>
  <c r="L9" i="9"/>
  <c r="K9" i="9"/>
  <c r="J9" i="9"/>
  <c r="I9" i="9"/>
  <c r="H9" i="9"/>
  <c r="G9" i="9"/>
  <c r="F9" i="9"/>
  <c r="E9" i="9"/>
  <c r="D9" i="9"/>
  <c r="P9" i="9" s="1"/>
  <c r="O8" i="9"/>
  <c r="N8" i="9"/>
  <c r="M8" i="9"/>
  <c r="L8" i="9"/>
  <c r="K8" i="9"/>
  <c r="J8" i="9"/>
  <c r="I8" i="9"/>
  <c r="H8" i="9"/>
  <c r="G8" i="9"/>
  <c r="F8" i="9"/>
  <c r="E8" i="9"/>
  <c r="D8" i="9"/>
  <c r="P8" i="9" s="1"/>
  <c r="O7" i="9"/>
  <c r="N7" i="9"/>
  <c r="M7" i="9"/>
  <c r="L7" i="9"/>
  <c r="K7" i="9"/>
  <c r="J7" i="9"/>
  <c r="I7" i="9"/>
  <c r="H7" i="9"/>
  <c r="G7" i="9"/>
  <c r="F7" i="9"/>
  <c r="E7" i="9"/>
  <c r="D7" i="9"/>
  <c r="P7" i="9" s="1"/>
  <c r="O6" i="9"/>
  <c r="N6" i="9"/>
  <c r="M6" i="9"/>
  <c r="L6" i="9"/>
  <c r="K6" i="9"/>
  <c r="J6" i="9"/>
  <c r="I6" i="9"/>
  <c r="H6" i="9"/>
  <c r="G6" i="9"/>
  <c r="F6" i="9"/>
  <c r="E6" i="9"/>
  <c r="D6" i="9"/>
  <c r="P6" i="9" s="1"/>
  <c r="O5" i="9"/>
  <c r="O27" i="9" s="1"/>
  <c r="N5" i="9"/>
  <c r="N27" i="9" s="1"/>
  <c r="M5" i="9"/>
  <c r="M27" i="9" s="1"/>
  <c r="L5" i="9"/>
  <c r="L27" i="9" s="1"/>
  <c r="K5" i="9"/>
  <c r="K27" i="9" s="1"/>
  <c r="J5" i="9"/>
  <c r="J27" i="9" s="1"/>
  <c r="I5" i="9"/>
  <c r="I27" i="9" s="1"/>
  <c r="H5" i="9"/>
  <c r="H27" i="9" s="1"/>
  <c r="G5" i="9"/>
  <c r="G27" i="9" s="1"/>
  <c r="F5" i="9"/>
  <c r="F27" i="9" s="1"/>
  <c r="E5" i="9"/>
  <c r="E27" i="9" s="1"/>
  <c r="D5" i="9"/>
  <c r="D27" i="9" s="1"/>
  <c r="P5" i="9" l="1"/>
  <c r="P27" i="9" s="1"/>
  <c r="P33" i="9"/>
  <c r="P51" i="9" s="1"/>
  <c r="O44" i="8" l="1"/>
  <c r="N44" i="8"/>
  <c r="M44" i="8"/>
  <c r="L44" i="8"/>
  <c r="K44" i="8"/>
  <c r="J44" i="8"/>
  <c r="I44" i="8"/>
  <c r="H44" i="8"/>
  <c r="G44" i="8"/>
  <c r="F44" i="8"/>
  <c r="E44" i="8"/>
  <c r="D44" i="8"/>
  <c r="O39" i="8"/>
  <c r="N39" i="8"/>
  <c r="M39" i="8"/>
  <c r="L39" i="8"/>
  <c r="K39" i="8"/>
  <c r="J39" i="8"/>
  <c r="I39" i="8"/>
  <c r="H39" i="8"/>
  <c r="G39" i="8"/>
  <c r="F39" i="8"/>
  <c r="E39" i="8"/>
  <c r="D39" i="8"/>
  <c r="O38" i="8"/>
  <c r="N38" i="8"/>
  <c r="M38" i="8"/>
  <c r="L38" i="8"/>
  <c r="K38" i="8"/>
  <c r="J38" i="8"/>
  <c r="I38" i="8"/>
  <c r="H38" i="8"/>
  <c r="G38" i="8"/>
  <c r="F38" i="8"/>
  <c r="E38" i="8"/>
  <c r="D38" i="8"/>
  <c r="O37" i="8"/>
  <c r="N37" i="8"/>
  <c r="M37" i="8"/>
  <c r="L37" i="8"/>
  <c r="K37" i="8"/>
  <c r="J37" i="8"/>
  <c r="I37" i="8"/>
  <c r="H37" i="8"/>
  <c r="G37" i="8"/>
  <c r="F37" i="8"/>
  <c r="E37" i="8"/>
  <c r="D37" i="8"/>
  <c r="O36" i="8"/>
  <c r="N36" i="8"/>
  <c r="M36" i="8"/>
  <c r="L36" i="8"/>
  <c r="K36" i="8"/>
  <c r="J36" i="8"/>
  <c r="I36" i="8"/>
  <c r="H36" i="8"/>
  <c r="G36" i="8"/>
  <c r="F36" i="8"/>
  <c r="E36" i="8"/>
  <c r="D36" i="8"/>
  <c r="O35" i="8"/>
  <c r="O50" i="8" s="1"/>
  <c r="N35" i="8"/>
  <c r="N50" i="8" s="1"/>
  <c r="M35" i="8"/>
  <c r="M50" i="8" s="1"/>
  <c r="L35" i="8"/>
  <c r="L50" i="8" s="1"/>
  <c r="K35" i="8"/>
  <c r="K50" i="8" s="1"/>
  <c r="J35" i="8"/>
  <c r="J50" i="8" s="1"/>
  <c r="I35" i="8"/>
  <c r="I50" i="8" s="1"/>
  <c r="H35" i="8"/>
  <c r="H50" i="8" s="1"/>
  <c r="G35" i="8"/>
  <c r="G50" i="8" s="1"/>
  <c r="F35" i="8"/>
  <c r="F50" i="8" s="1"/>
  <c r="E35" i="8"/>
  <c r="E50" i="8" s="1"/>
  <c r="D35" i="8"/>
  <c r="D50" i="8" s="1"/>
  <c r="O24" i="8"/>
  <c r="N24" i="8"/>
  <c r="M24" i="8"/>
  <c r="L24" i="8"/>
  <c r="K24" i="8"/>
  <c r="J24" i="8"/>
  <c r="I24" i="8"/>
  <c r="H24" i="8"/>
  <c r="G24" i="8"/>
  <c r="F24" i="8"/>
  <c r="E24" i="8"/>
  <c r="D24" i="8"/>
  <c r="O21" i="8"/>
  <c r="N21" i="8"/>
  <c r="M21" i="8"/>
  <c r="L21" i="8"/>
  <c r="K21" i="8"/>
  <c r="J21" i="8"/>
  <c r="I21" i="8"/>
  <c r="H21" i="8"/>
  <c r="G21" i="8"/>
  <c r="F21" i="8"/>
  <c r="E21" i="8"/>
  <c r="D21" i="8"/>
  <c r="O19" i="8"/>
  <c r="N19" i="8"/>
  <c r="M19" i="8"/>
  <c r="L19" i="8"/>
  <c r="K19" i="8"/>
  <c r="J19" i="8"/>
  <c r="I19" i="8"/>
  <c r="H19" i="8"/>
  <c r="G19" i="8"/>
  <c r="F19" i="8"/>
  <c r="E19" i="8"/>
  <c r="D19" i="8"/>
  <c r="O16" i="8"/>
  <c r="N16" i="8"/>
  <c r="M16" i="8"/>
  <c r="L16" i="8"/>
  <c r="K16" i="8"/>
  <c r="J16" i="8"/>
  <c r="I16" i="8"/>
  <c r="H16" i="8"/>
  <c r="G16" i="8"/>
  <c r="F16" i="8"/>
  <c r="E16" i="8"/>
  <c r="D16" i="8"/>
  <c r="O15" i="8"/>
  <c r="O27" i="8" s="1"/>
  <c r="N15" i="8"/>
  <c r="N27" i="8" s="1"/>
  <c r="M15" i="8"/>
  <c r="M27" i="8" s="1"/>
  <c r="L15" i="8"/>
  <c r="L27" i="8" s="1"/>
  <c r="K15" i="8"/>
  <c r="K27" i="8" s="1"/>
  <c r="J15" i="8"/>
  <c r="J27" i="8" s="1"/>
  <c r="I15" i="8"/>
  <c r="I27" i="8" s="1"/>
  <c r="H15" i="8"/>
  <c r="H27" i="8" s="1"/>
  <c r="G15" i="8"/>
  <c r="G27" i="8" s="1"/>
  <c r="F15" i="8"/>
  <c r="F27" i="8" s="1"/>
  <c r="E15" i="8"/>
  <c r="E27" i="8" s="1"/>
  <c r="D15" i="8"/>
  <c r="D27" i="8" s="1"/>
  <c r="P48" i="7" l="1"/>
  <c r="P47" i="7"/>
  <c r="O46" i="7"/>
  <c r="N46" i="7"/>
  <c r="M46" i="7"/>
  <c r="L46" i="7"/>
  <c r="K46" i="7"/>
  <c r="J46" i="7"/>
  <c r="I46" i="7"/>
  <c r="H46" i="7"/>
  <c r="G46" i="7"/>
  <c r="F46" i="7"/>
  <c r="E46" i="7"/>
  <c r="D46" i="7"/>
  <c r="P46" i="7" s="1"/>
  <c r="O45" i="7"/>
  <c r="N45" i="7"/>
  <c r="M45" i="7"/>
  <c r="L45" i="7"/>
  <c r="K45" i="7"/>
  <c r="J45" i="7"/>
  <c r="I45" i="7"/>
  <c r="H45" i="7"/>
  <c r="G45" i="7"/>
  <c r="F45" i="7"/>
  <c r="E45" i="7"/>
  <c r="D45" i="7"/>
  <c r="P45" i="7" s="1"/>
  <c r="O44" i="7"/>
  <c r="N44" i="7"/>
  <c r="M44" i="7"/>
  <c r="L44" i="7"/>
  <c r="K44" i="7"/>
  <c r="J44" i="7"/>
  <c r="I44" i="7"/>
  <c r="H44" i="7"/>
  <c r="G44" i="7"/>
  <c r="F44" i="7"/>
  <c r="E44" i="7"/>
  <c r="D44" i="7"/>
  <c r="P44" i="7" s="1"/>
  <c r="P43" i="7"/>
  <c r="P42" i="7"/>
  <c r="O41" i="7"/>
  <c r="N41" i="7"/>
  <c r="M41" i="7"/>
  <c r="L41" i="7"/>
  <c r="K41" i="7"/>
  <c r="J41" i="7"/>
  <c r="I41" i="7"/>
  <c r="H41" i="7"/>
  <c r="G41" i="7"/>
  <c r="F41" i="7"/>
  <c r="E41" i="7"/>
  <c r="D41" i="7"/>
  <c r="P41" i="7" s="1"/>
  <c r="O40" i="7"/>
  <c r="N40" i="7"/>
  <c r="M40" i="7"/>
  <c r="L40" i="7"/>
  <c r="K40" i="7"/>
  <c r="J40" i="7"/>
  <c r="I40" i="7"/>
  <c r="H40" i="7"/>
  <c r="G40" i="7"/>
  <c r="F40" i="7"/>
  <c r="E40" i="7"/>
  <c r="D40" i="7"/>
  <c r="P40" i="7" s="1"/>
  <c r="O39" i="7"/>
  <c r="N39" i="7"/>
  <c r="M39" i="7"/>
  <c r="L39" i="7"/>
  <c r="K39" i="7"/>
  <c r="J39" i="7"/>
  <c r="I39" i="7"/>
  <c r="H39" i="7"/>
  <c r="G39" i="7"/>
  <c r="F39" i="7"/>
  <c r="E39" i="7"/>
  <c r="D39" i="7"/>
  <c r="P39" i="7" s="1"/>
  <c r="O38" i="7"/>
  <c r="N38" i="7"/>
  <c r="M38" i="7"/>
  <c r="L38" i="7"/>
  <c r="K38" i="7"/>
  <c r="J38" i="7"/>
  <c r="I38" i="7"/>
  <c r="H38" i="7"/>
  <c r="G38" i="7"/>
  <c r="F38" i="7"/>
  <c r="E38" i="7"/>
  <c r="D38" i="7"/>
  <c r="P38" i="7" s="1"/>
  <c r="O37" i="7"/>
  <c r="N37" i="7"/>
  <c r="M37" i="7"/>
  <c r="L37" i="7"/>
  <c r="K37" i="7"/>
  <c r="J37" i="7"/>
  <c r="I37" i="7"/>
  <c r="H37" i="7"/>
  <c r="G37" i="7"/>
  <c r="F37" i="7"/>
  <c r="E37" i="7"/>
  <c r="D37" i="7"/>
  <c r="P37" i="7" s="1"/>
  <c r="O36" i="7"/>
  <c r="N36" i="7"/>
  <c r="M36" i="7"/>
  <c r="L36" i="7"/>
  <c r="K36" i="7"/>
  <c r="J36" i="7"/>
  <c r="I36" i="7"/>
  <c r="H36" i="7"/>
  <c r="G36" i="7"/>
  <c r="F36" i="7"/>
  <c r="E36" i="7"/>
  <c r="D36" i="7"/>
  <c r="P36" i="7" s="1"/>
  <c r="O35" i="7"/>
  <c r="N35" i="7"/>
  <c r="M35" i="7"/>
  <c r="L35" i="7"/>
  <c r="K35" i="7"/>
  <c r="J35" i="7"/>
  <c r="I35" i="7"/>
  <c r="H35" i="7"/>
  <c r="G35" i="7"/>
  <c r="F35" i="7"/>
  <c r="E35" i="7"/>
  <c r="D35" i="7"/>
  <c r="P35" i="7" s="1"/>
  <c r="P34" i="7"/>
  <c r="O33" i="7"/>
  <c r="O50" i="7" s="1"/>
  <c r="N33" i="7"/>
  <c r="N50" i="7" s="1"/>
  <c r="M33" i="7"/>
  <c r="M50" i="7" s="1"/>
  <c r="L33" i="7"/>
  <c r="L50" i="7" s="1"/>
  <c r="K33" i="7"/>
  <c r="K50" i="7" s="1"/>
  <c r="J33" i="7"/>
  <c r="J50" i="7" s="1"/>
  <c r="I33" i="7"/>
  <c r="I50" i="7" s="1"/>
  <c r="H33" i="7"/>
  <c r="H50" i="7" s="1"/>
  <c r="G33" i="7"/>
  <c r="G50" i="7" s="1"/>
  <c r="F33" i="7"/>
  <c r="F50" i="7" s="1"/>
  <c r="E33" i="7"/>
  <c r="E50" i="7" s="1"/>
  <c r="D33" i="7"/>
  <c r="D50" i="7" s="1"/>
  <c r="P32" i="7"/>
  <c r="O27" i="7"/>
  <c r="N27" i="7"/>
  <c r="M27" i="7"/>
  <c r="L27" i="7"/>
  <c r="K27" i="7"/>
  <c r="J27" i="7"/>
  <c r="I27" i="7"/>
  <c r="H27" i="7"/>
  <c r="G27" i="7"/>
  <c r="F27" i="7"/>
  <c r="E27" i="7"/>
  <c r="D27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P6" i="7"/>
  <c r="P5" i="7"/>
  <c r="P27" i="7" s="1"/>
  <c r="P33" i="7" l="1"/>
  <c r="P50" i="7" s="1"/>
  <c r="AL80" i="6" l="1"/>
  <c r="AK80" i="6"/>
  <c r="AJ80" i="6"/>
  <c r="AI80" i="6"/>
  <c r="AH80" i="6"/>
  <c r="AG80" i="6"/>
  <c r="AF80" i="6"/>
  <c r="AE80" i="6"/>
  <c r="AD80" i="6"/>
  <c r="AC80" i="6"/>
  <c r="AB80" i="6"/>
  <c r="AA80" i="6"/>
  <c r="Z80" i="6"/>
  <c r="X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C80" i="6"/>
  <c r="AN75" i="6"/>
  <c r="AL75" i="6"/>
  <c r="AK75" i="6"/>
  <c r="AJ75" i="6"/>
  <c r="AI75" i="6"/>
  <c r="AH75" i="6"/>
  <c r="AG75" i="6"/>
  <c r="AF75" i="6"/>
  <c r="AE75" i="6"/>
  <c r="AD75" i="6"/>
  <c r="AC75" i="6"/>
  <c r="AB75" i="6"/>
  <c r="AA75" i="6"/>
  <c r="Z75" i="6"/>
  <c r="AM75" i="6" s="1"/>
  <c r="X75" i="6"/>
  <c r="S75" i="6"/>
  <c r="Q75" i="6"/>
  <c r="P75" i="6"/>
  <c r="O75" i="6"/>
  <c r="N75" i="6"/>
  <c r="M75" i="6"/>
  <c r="L75" i="6"/>
  <c r="K75" i="6"/>
  <c r="J75" i="6"/>
  <c r="I75" i="6"/>
  <c r="H75" i="6"/>
  <c r="G75" i="6"/>
  <c r="F75" i="6"/>
  <c r="R75" i="6" s="1"/>
  <c r="E75" i="6"/>
  <c r="C75" i="6"/>
  <c r="AN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X73" i="6"/>
  <c r="Z73" i="6" s="1"/>
  <c r="AM73" i="6" s="1"/>
  <c r="Q73" i="6"/>
  <c r="P73" i="6"/>
  <c r="O73" i="6"/>
  <c r="N73" i="6"/>
  <c r="M73" i="6"/>
  <c r="L73" i="6"/>
  <c r="K73" i="6"/>
  <c r="J73" i="6"/>
  <c r="I73" i="6"/>
  <c r="H73" i="6"/>
  <c r="G73" i="6"/>
  <c r="F73" i="6"/>
  <c r="C73" i="6"/>
  <c r="E73" i="6" s="1"/>
  <c r="AO71" i="6"/>
  <c r="AN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AM71" i="6" s="1"/>
  <c r="X71" i="6"/>
  <c r="S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R71" i="6" s="1"/>
  <c r="T71" i="6" s="1"/>
  <c r="C71" i="6"/>
  <c r="AN69" i="6"/>
  <c r="Y69" i="6"/>
  <c r="L69" i="6"/>
  <c r="G69" i="6"/>
  <c r="D69" i="6"/>
  <c r="D77" i="6" s="1"/>
  <c r="AN68" i="6"/>
  <c r="AL68" i="6"/>
  <c r="AK68" i="6"/>
  <c r="AJ68" i="6"/>
  <c r="AI68" i="6"/>
  <c r="AH68" i="6"/>
  <c r="AG68" i="6"/>
  <c r="AF68" i="6"/>
  <c r="AE68" i="6"/>
  <c r="AD68" i="6"/>
  <c r="AC68" i="6"/>
  <c r="AB68" i="6"/>
  <c r="AA68" i="6"/>
  <c r="AM68" i="6" s="1"/>
  <c r="AO68" i="6" s="1"/>
  <c r="Z68" i="6"/>
  <c r="X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R68" i="6" s="1"/>
  <c r="T68" i="6" s="1"/>
  <c r="C68" i="6"/>
  <c r="AN67" i="6"/>
  <c r="AL67" i="6"/>
  <c r="AK67" i="6"/>
  <c r="AJ67" i="6"/>
  <c r="AI67" i="6"/>
  <c r="AH67" i="6"/>
  <c r="AG67" i="6"/>
  <c r="AF67" i="6"/>
  <c r="AE67" i="6"/>
  <c r="AD67" i="6"/>
  <c r="AC67" i="6"/>
  <c r="AB67" i="6"/>
  <c r="AA67" i="6"/>
  <c r="Z67" i="6"/>
  <c r="X67" i="6"/>
  <c r="T67" i="6"/>
  <c r="Q67" i="6"/>
  <c r="P67" i="6"/>
  <c r="O67" i="6"/>
  <c r="N67" i="6"/>
  <c r="M67" i="6"/>
  <c r="L67" i="6"/>
  <c r="K67" i="6"/>
  <c r="J67" i="6"/>
  <c r="I67" i="6"/>
  <c r="H67" i="6"/>
  <c r="G67" i="6"/>
  <c r="F67" i="6"/>
  <c r="D67" i="6"/>
  <c r="C67" i="6"/>
  <c r="E67" i="6" s="1"/>
  <c r="R67" i="6" s="1"/>
  <c r="AL66" i="6"/>
  <c r="AK66" i="6"/>
  <c r="AJ66" i="6"/>
  <c r="AI66" i="6"/>
  <c r="AH66" i="6"/>
  <c r="AG66" i="6"/>
  <c r="AF66" i="6"/>
  <c r="AE66" i="6"/>
  <c r="AD66" i="6"/>
  <c r="AC66" i="6"/>
  <c r="AB66" i="6"/>
  <c r="AA66" i="6"/>
  <c r="X66" i="6"/>
  <c r="Z66" i="6" s="1"/>
  <c r="Q66" i="6"/>
  <c r="P66" i="6"/>
  <c r="O66" i="6"/>
  <c r="N66" i="6"/>
  <c r="M66" i="6"/>
  <c r="L66" i="6"/>
  <c r="K66" i="6"/>
  <c r="J66" i="6"/>
  <c r="I66" i="6"/>
  <c r="H66" i="6"/>
  <c r="G66" i="6"/>
  <c r="F66" i="6"/>
  <c r="C66" i="6"/>
  <c r="E66" i="6" s="1"/>
  <c r="R66" i="6" s="1"/>
  <c r="T66" i="6" s="1"/>
  <c r="AN65" i="6"/>
  <c r="AL65" i="6"/>
  <c r="AK65" i="6"/>
  <c r="AJ65" i="6"/>
  <c r="AI65" i="6"/>
  <c r="AH65" i="6"/>
  <c r="AG65" i="6"/>
  <c r="AF65" i="6"/>
  <c r="AE65" i="6"/>
  <c r="AD65" i="6"/>
  <c r="AC65" i="6"/>
  <c r="AB65" i="6"/>
  <c r="AA65" i="6"/>
  <c r="X65" i="6"/>
  <c r="Z65" i="6" s="1"/>
  <c r="AN63" i="6"/>
  <c r="AL63" i="6"/>
  <c r="AK63" i="6"/>
  <c r="AJ63" i="6"/>
  <c r="AI63" i="6"/>
  <c r="AH63" i="6"/>
  <c r="AG63" i="6"/>
  <c r="AF63" i="6"/>
  <c r="AE63" i="6"/>
  <c r="AD63" i="6"/>
  <c r="AC63" i="6"/>
  <c r="AB63" i="6"/>
  <c r="AA63" i="6"/>
  <c r="Z63" i="6"/>
  <c r="AM63" i="6" s="1"/>
  <c r="AO63" i="6" s="1"/>
  <c r="X63" i="6"/>
  <c r="S63" i="6"/>
  <c r="Q63" i="6"/>
  <c r="P63" i="6"/>
  <c r="O63" i="6"/>
  <c r="N63" i="6"/>
  <c r="M63" i="6"/>
  <c r="L63" i="6"/>
  <c r="K63" i="6"/>
  <c r="J63" i="6"/>
  <c r="I63" i="6"/>
  <c r="H63" i="6"/>
  <c r="G63" i="6"/>
  <c r="F63" i="6"/>
  <c r="R63" i="6" s="1"/>
  <c r="E63" i="6"/>
  <c r="C63" i="6"/>
  <c r="AN62" i="6"/>
  <c r="AL62" i="6"/>
  <c r="AK62" i="6"/>
  <c r="AJ62" i="6"/>
  <c r="AI62" i="6"/>
  <c r="AH62" i="6"/>
  <c r="AG62" i="6"/>
  <c r="AF62" i="6"/>
  <c r="AE62" i="6"/>
  <c r="AD62" i="6"/>
  <c r="AC62" i="6"/>
  <c r="AB62" i="6"/>
  <c r="AA62" i="6"/>
  <c r="X62" i="6"/>
  <c r="Z62" i="6" s="1"/>
  <c r="T62" i="6"/>
  <c r="S62" i="6"/>
  <c r="Q62" i="6"/>
  <c r="P62" i="6"/>
  <c r="O62" i="6"/>
  <c r="N62" i="6"/>
  <c r="M62" i="6"/>
  <c r="L62" i="6"/>
  <c r="K62" i="6"/>
  <c r="J62" i="6"/>
  <c r="I62" i="6"/>
  <c r="H62" i="6"/>
  <c r="G62" i="6"/>
  <c r="F62" i="6"/>
  <c r="C62" i="6"/>
  <c r="E62" i="6" s="1"/>
  <c r="R62" i="6" s="1"/>
  <c r="AN61" i="6"/>
  <c r="AL61" i="6"/>
  <c r="AK61" i="6"/>
  <c r="AJ61" i="6"/>
  <c r="AI61" i="6"/>
  <c r="AI69" i="6" s="1"/>
  <c r="AH61" i="6"/>
  <c r="AG61" i="6"/>
  <c r="AF61" i="6"/>
  <c r="AE61" i="6"/>
  <c r="AD61" i="6"/>
  <c r="AC61" i="6"/>
  <c r="AB61" i="6"/>
  <c r="AA61" i="6"/>
  <c r="AM61" i="6" s="1"/>
  <c r="AO61" i="6" s="1"/>
  <c r="Z61" i="6"/>
  <c r="X61" i="6"/>
  <c r="S61" i="6"/>
  <c r="Q61" i="6"/>
  <c r="P61" i="6"/>
  <c r="O61" i="6"/>
  <c r="N61" i="6"/>
  <c r="M61" i="6"/>
  <c r="L61" i="6"/>
  <c r="K61" i="6"/>
  <c r="J61" i="6"/>
  <c r="I61" i="6"/>
  <c r="H61" i="6"/>
  <c r="G61" i="6"/>
  <c r="F61" i="6"/>
  <c r="R61" i="6" s="1"/>
  <c r="E61" i="6"/>
  <c r="C61" i="6"/>
  <c r="AL60" i="6"/>
  <c r="AK60" i="6"/>
  <c r="AJ60" i="6"/>
  <c r="AI60" i="6"/>
  <c r="AH60" i="6"/>
  <c r="AG60" i="6"/>
  <c r="AF60" i="6"/>
  <c r="AE60" i="6"/>
  <c r="AD60" i="6"/>
  <c r="AC60" i="6"/>
  <c r="AB60" i="6"/>
  <c r="AA60" i="6"/>
  <c r="AM60" i="6" s="1"/>
  <c r="AO60" i="6" s="1"/>
  <c r="X60" i="6"/>
  <c r="Z60" i="6" s="1"/>
  <c r="AN59" i="6"/>
  <c r="AL59" i="6"/>
  <c r="AK59" i="6"/>
  <c r="AJ59" i="6"/>
  <c r="AI59" i="6"/>
  <c r="AH59" i="6"/>
  <c r="AG59" i="6"/>
  <c r="AF59" i="6"/>
  <c r="AE59" i="6"/>
  <c r="AD59" i="6"/>
  <c r="AC59" i="6"/>
  <c r="AB59" i="6"/>
  <c r="AA59" i="6"/>
  <c r="X59" i="6"/>
  <c r="Z59" i="6" s="1"/>
  <c r="S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R59" i="6" s="1"/>
  <c r="T59" i="6" s="1"/>
  <c r="C59" i="6"/>
  <c r="AN58" i="6"/>
  <c r="AL58" i="6"/>
  <c r="AL69" i="6" s="1"/>
  <c r="AK58" i="6"/>
  <c r="AJ58" i="6"/>
  <c r="AI58" i="6"/>
  <c r="AH58" i="6"/>
  <c r="AG58" i="6"/>
  <c r="AF58" i="6"/>
  <c r="AE58" i="6"/>
  <c r="AD58" i="6"/>
  <c r="AD69" i="6" s="1"/>
  <c r="AC58" i="6"/>
  <c r="AB58" i="6"/>
  <c r="AA58" i="6"/>
  <c r="Z58" i="6"/>
  <c r="X58" i="6"/>
  <c r="S58" i="6"/>
  <c r="Q58" i="6"/>
  <c r="P58" i="6"/>
  <c r="O58" i="6"/>
  <c r="N58" i="6"/>
  <c r="M58" i="6"/>
  <c r="L58" i="6"/>
  <c r="K58" i="6"/>
  <c r="J58" i="6"/>
  <c r="I58" i="6"/>
  <c r="H58" i="6"/>
  <c r="G58" i="6"/>
  <c r="F58" i="6"/>
  <c r="C58" i="6"/>
  <c r="E58" i="6" s="1"/>
  <c r="R58" i="6" s="1"/>
  <c r="AN57" i="6"/>
  <c r="AL57" i="6"/>
  <c r="AK57" i="6"/>
  <c r="AJ57" i="6"/>
  <c r="AI57" i="6"/>
  <c r="AH57" i="6"/>
  <c r="AG57" i="6"/>
  <c r="AF57" i="6"/>
  <c r="AE57" i="6"/>
  <c r="AD57" i="6"/>
  <c r="AC57" i="6"/>
  <c r="AB57" i="6"/>
  <c r="AA57" i="6"/>
  <c r="X57" i="6"/>
  <c r="Z57" i="6" s="1"/>
  <c r="S57" i="6"/>
  <c r="Q57" i="6"/>
  <c r="P57" i="6"/>
  <c r="P69" i="6" s="1"/>
  <c r="O57" i="6"/>
  <c r="N57" i="6"/>
  <c r="M57" i="6"/>
  <c r="L57" i="6"/>
  <c r="K57" i="6"/>
  <c r="J57" i="6"/>
  <c r="I57" i="6"/>
  <c r="H57" i="6"/>
  <c r="H69" i="6" s="1"/>
  <c r="G57" i="6"/>
  <c r="F57" i="6"/>
  <c r="C57" i="6"/>
  <c r="E57" i="6" s="1"/>
  <c r="R57" i="6" s="1"/>
  <c r="T57" i="6" s="1"/>
  <c r="AN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X56" i="6"/>
  <c r="S56" i="6"/>
  <c r="Q56" i="6"/>
  <c r="P56" i="6"/>
  <c r="O56" i="6"/>
  <c r="O69" i="6" s="1"/>
  <c r="N56" i="6"/>
  <c r="M56" i="6"/>
  <c r="L56" i="6"/>
  <c r="K56" i="6"/>
  <c r="K69" i="6" s="1"/>
  <c r="J56" i="6"/>
  <c r="I56" i="6"/>
  <c r="H56" i="6"/>
  <c r="G56" i="6"/>
  <c r="F56" i="6"/>
  <c r="C56" i="6"/>
  <c r="E56" i="6" s="1"/>
  <c r="AN55" i="6"/>
  <c r="AL55" i="6"/>
  <c r="AK55" i="6"/>
  <c r="AJ55" i="6"/>
  <c r="AJ69" i="6" s="1"/>
  <c r="AI55" i="6"/>
  <c r="AH55" i="6"/>
  <c r="AG55" i="6"/>
  <c r="AF55" i="6"/>
  <c r="AF69" i="6" s="1"/>
  <c r="AE55" i="6"/>
  <c r="AD55" i="6"/>
  <c r="AC55" i="6"/>
  <c r="AB55" i="6"/>
  <c r="AB69" i="6" s="1"/>
  <c r="AA55" i="6"/>
  <c r="X55" i="6"/>
  <c r="Y53" i="6"/>
  <c r="Y77" i="6" s="1"/>
  <c r="D53" i="6"/>
  <c r="AN52" i="6"/>
  <c r="AL52" i="6"/>
  <c r="AK52" i="6"/>
  <c r="AJ52" i="6"/>
  <c r="AI52" i="6"/>
  <c r="AH52" i="6"/>
  <c r="AG52" i="6"/>
  <c r="AF52" i="6"/>
  <c r="AE52" i="6"/>
  <c r="AD52" i="6"/>
  <c r="AC52" i="6"/>
  <c r="AB52" i="6"/>
  <c r="AA52" i="6"/>
  <c r="X52" i="6"/>
  <c r="Z52" i="6" s="1"/>
  <c r="Q52" i="6"/>
  <c r="P52" i="6"/>
  <c r="O52" i="6"/>
  <c r="N52" i="6"/>
  <c r="M52" i="6"/>
  <c r="L52" i="6"/>
  <c r="K52" i="6"/>
  <c r="J52" i="6"/>
  <c r="I52" i="6"/>
  <c r="H52" i="6"/>
  <c r="G52" i="6"/>
  <c r="F52" i="6"/>
  <c r="C52" i="6"/>
  <c r="E52" i="6" s="1"/>
  <c r="R52" i="6" s="1"/>
  <c r="T52" i="6" s="1"/>
  <c r="AL51" i="6"/>
  <c r="AK51" i="6"/>
  <c r="AJ51" i="6"/>
  <c r="AJ53" i="6" s="1"/>
  <c r="AJ77" i="6" s="1"/>
  <c r="AJ84" i="6" s="1"/>
  <c r="AI51" i="6"/>
  <c r="AH51" i="6"/>
  <c r="AG51" i="6"/>
  <c r="AF51" i="6"/>
  <c r="AE51" i="6"/>
  <c r="AD51" i="6"/>
  <c r="AC51" i="6"/>
  <c r="AB51" i="6"/>
  <c r="AA51" i="6"/>
  <c r="X51" i="6"/>
  <c r="Z51" i="6" s="1"/>
  <c r="Q51" i="6"/>
  <c r="P51" i="6"/>
  <c r="O51" i="6"/>
  <c r="N51" i="6"/>
  <c r="M51" i="6"/>
  <c r="L51" i="6"/>
  <c r="K51" i="6"/>
  <c r="J51" i="6"/>
  <c r="I51" i="6"/>
  <c r="H51" i="6"/>
  <c r="G51" i="6"/>
  <c r="F51" i="6"/>
  <c r="C51" i="6"/>
  <c r="E51" i="6" s="1"/>
  <c r="R51" i="6" s="1"/>
  <c r="T51" i="6" s="1"/>
  <c r="AL50" i="6"/>
  <c r="AK50" i="6"/>
  <c r="AJ50" i="6"/>
  <c r="AI50" i="6"/>
  <c r="AH50" i="6"/>
  <c r="AG50" i="6"/>
  <c r="AF50" i="6"/>
  <c r="AE50" i="6"/>
  <c r="AD50" i="6"/>
  <c r="AC50" i="6"/>
  <c r="AB50" i="6"/>
  <c r="AA50" i="6"/>
  <c r="X50" i="6"/>
  <c r="Z50" i="6" s="1"/>
  <c r="Q50" i="6"/>
  <c r="P50" i="6"/>
  <c r="O50" i="6"/>
  <c r="N50" i="6"/>
  <c r="M50" i="6"/>
  <c r="L50" i="6"/>
  <c r="K50" i="6"/>
  <c r="J50" i="6"/>
  <c r="I50" i="6"/>
  <c r="H50" i="6"/>
  <c r="G50" i="6"/>
  <c r="F50" i="6"/>
  <c r="C50" i="6"/>
  <c r="E50" i="6" s="1"/>
  <c r="R50" i="6" s="1"/>
  <c r="T50" i="6" s="1"/>
  <c r="AN49" i="6"/>
  <c r="AL49" i="6"/>
  <c r="AK49" i="6"/>
  <c r="AJ49" i="6"/>
  <c r="AI49" i="6"/>
  <c r="AH49" i="6"/>
  <c r="AG49" i="6"/>
  <c r="AF49" i="6"/>
  <c r="AE49" i="6"/>
  <c r="AD49" i="6"/>
  <c r="AC49" i="6"/>
  <c r="AC53" i="6" s="1"/>
  <c r="AB49" i="6"/>
  <c r="AA49" i="6"/>
  <c r="X49" i="6"/>
  <c r="Z49" i="6" s="1"/>
  <c r="S49" i="6"/>
  <c r="Q49" i="6"/>
  <c r="Q53" i="6" s="1"/>
  <c r="P49" i="6"/>
  <c r="O49" i="6"/>
  <c r="N49" i="6"/>
  <c r="M49" i="6"/>
  <c r="L49" i="6"/>
  <c r="K49" i="6"/>
  <c r="J49" i="6"/>
  <c r="I49" i="6"/>
  <c r="I53" i="6" s="1"/>
  <c r="H49" i="6"/>
  <c r="G49" i="6"/>
  <c r="F49" i="6"/>
  <c r="E49" i="6"/>
  <c r="R49" i="6" s="1"/>
  <c r="C49" i="6"/>
  <c r="AN48" i="6"/>
  <c r="AO48" i="6" s="1"/>
  <c r="AL48" i="6"/>
  <c r="AK48" i="6"/>
  <c r="AJ48" i="6"/>
  <c r="AI48" i="6"/>
  <c r="AH48" i="6"/>
  <c r="AG48" i="6"/>
  <c r="AF48" i="6"/>
  <c r="AE48" i="6"/>
  <c r="AD48" i="6"/>
  <c r="AC48" i="6"/>
  <c r="AB48" i="6"/>
  <c r="AA48" i="6"/>
  <c r="X48" i="6"/>
  <c r="Z48" i="6" s="1"/>
  <c r="AM48" i="6" s="1"/>
  <c r="S48" i="6"/>
  <c r="Q48" i="6"/>
  <c r="P48" i="6"/>
  <c r="O48" i="6"/>
  <c r="N48" i="6"/>
  <c r="M48" i="6"/>
  <c r="L48" i="6"/>
  <c r="K48" i="6"/>
  <c r="J48" i="6"/>
  <c r="I48" i="6"/>
  <c r="H48" i="6"/>
  <c r="G48" i="6"/>
  <c r="F48" i="6"/>
  <c r="C48" i="6"/>
  <c r="E48" i="6" s="1"/>
  <c r="AO47" i="6"/>
  <c r="AN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AM47" i="6" s="1"/>
  <c r="X47" i="6"/>
  <c r="S47" i="6"/>
  <c r="Q47" i="6"/>
  <c r="P47" i="6"/>
  <c r="O47" i="6"/>
  <c r="N47" i="6"/>
  <c r="N53" i="6" s="1"/>
  <c r="M47" i="6"/>
  <c r="L47" i="6"/>
  <c r="K47" i="6"/>
  <c r="J47" i="6"/>
  <c r="J53" i="6" s="1"/>
  <c r="I47" i="6"/>
  <c r="H47" i="6"/>
  <c r="G47" i="6"/>
  <c r="F47" i="6"/>
  <c r="F53" i="6" s="1"/>
  <c r="E47" i="6"/>
  <c r="C47" i="6"/>
  <c r="AN46" i="6"/>
  <c r="AL46" i="6"/>
  <c r="AK46" i="6"/>
  <c r="AJ46" i="6"/>
  <c r="AI46" i="6"/>
  <c r="AH46" i="6"/>
  <c r="AG46" i="6"/>
  <c r="AF46" i="6"/>
  <c r="AE46" i="6"/>
  <c r="AD46" i="6"/>
  <c r="AC46" i="6"/>
  <c r="AB46" i="6"/>
  <c r="AB53" i="6" s="1"/>
  <c r="AB77" i="6" s="1"/>
  <c r="AB84" i="6" s="1"/>
  <c r="AA46" i="6"/>
  <c r="AM46" i="6" s="1"/>
  <c r="X46" i="6"/>
  <c r="Z46" i="6" s="1"/>
  <c r="S46" i="6"/>
  <c r="Q46" i="6"/>
  <c r="P46" i="6"/>
  <c r="O46" i="6"/>
  <c r="N46" i="6"/>
  <c r="M46" i="6"/>
  <c r="L46" i="6"/>
  <c r="K46" i="6"/>
  <c r="J46" i="6"/>
  <c r="I46" i="6"/>
  <c r="H46" i="6"/>
  <c r="G46" i="6"/>
  <c r="F46" i="6"/>
  <c r="C46" i="6"/>
  <c r="E46" i="6" s="1"/>
  <c r="AN45" i="6"/>
  <c r="AL45" i="6"/>
  <c r="AL53" i="6" s="1"/>
  <c r="AK45" i="6"/>
  <c r="AK53" i="6" s="1"/>
  <c r="AJ45" i="6"/>
  <c r="AI45" i="6"/>
  <c r="AH45" i="6"/>
  <c r="AH53" i="6" s="1"/>
  <c r="AG45" i="6"/>
  <c r="AG53" i="6" s="1"/>
  <c r="AF45" i="6"/>
  <c r="AE45" i="6"/>
  <c r="AD45" i="6"/>
  <c r="AD53" i="6" s="1"/>
  <c r="AC45" i="6"/>
  <c r="AB45" i="6"/>
  <c r="AA45" i="6"/>
  <c r="Z45" i="6"/>
  <c r="X45" i="6"/>
  <c r="S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C45" i="6"/>
  <c r="AN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X36" i="6"/>
  <c r="Z36" i="6" s="1"/>
  <c r="Q36" i="6"/>
  <c r="P36" i="6"/>
  <c r="O36" i="6"/>
  <c r="N36" i="6"/>
  <c r="M36" i="6"/>
  <c r="L36" i="6"/>
  <c r="K36" i="6"/>
  <c r="J36" i="6"/>
  <c r="I36" i="6"/>
  <c r="H36" i="6"/>
  <c r="G36" i="6"/>
  <c r="F36" i="6"/>
  <c r="C36" i="6"/>
  <c r="E36" i="6" s="1"/>
  <c r="R36" i="6" s="1"/>
  <c r="AN34" i="6"/>
  <c r="AE34" i="6"/>
  <c r="Y34" i="6"/>
  <c r="S34" i="6"/>
  <c r="L34" i="6"/>
  <c r="D34" i="6"/>
  <c r="Q33" i="6"/>
  <c r="P33" i="6"/>
  <c r="O33" i="6"/>
  <c r="N33" i="6"/>
  <c r="M33" i="6"/>
  <c r="L33" i="6"/>
  <c r="K33" i="6"/>
  <c r="J33" i="6"/>
  <c r="I33" i="6"/>
  <c r="H33" i="6"/>
  <c r="G33" i="6"/>
  <c r="F33" i="6"/>
  <c r="C33" i="6"/>
  <c r="AN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X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32" i="6"/>
  <c r="AN31" i="6"/>
  <c r="AL31" i="6"/>
  <c r="AK31" i="6"/>
  <c r="AK34" i="6" s="1"/>
  <c r="AJ31" i="6"/>
  <c r="AI31" i="6"/>
  <c r="AH31" i="6"/>
  <c r="AG31" i="6"/>
  <c r="AG34" i="6" s="1"/>
  <c r="AF31" i="6"/>
  <c r="AE31" i="6"/>
  <c r="AD31" i="6"/>
  <c r="AC31" i="6"/>
  <c r="AC34" i="6" s="1"/>
  <c r="AB31" i="6"/>
  <c r="AA31" i="6"/>
  <c r="AA34" i="6" s="1"/>
  <c r="X31" i="6"/>
  <c r="Q31" i="6"/>
  <c r="P31" i="6"/>
  <c r="P34" i="6" s="1"/>
  <c r="O31" i="6"/>
  <c r="N31" i="6"/>
  <c r="N34" i="6" s="1"/>
  <c r="M31" i="6"/>
  <c r="L31" i="6"/>
  <c r="K31" i="6"/>
  <c r="J31" i="6"/>
  <c r="J34" i="6" s="1"/>
  <c r="I31" i="6"/>
  <c r="H31" i="6"/>
  <c r="H34" i="6" s="1"/>
  <c r="G31" i="6"/>
  <c r="F31" i="6"/>
  <c r="F34" i="6" s="1"/>
  <c r="C31" i="6"/>
  <c r="E31" i="6" s="1"/>
  <c r="AN30" i="6"/>
  <c r="AL30" i="6"/>
  <c r="AL34" i="6" s="1"/>
  <c r="AK30" i="6"/>
  <c r="AJ30" i="6"/>
  <c r="AJ34" i="6" s="1"/>
  <c r="AI30" i="6"/>
  <c r="AI34" i="6" s="1"/>
  <c r="AH30" i="6"/>
  <c r="AH34" i="6" s="1"/>
  <c r="AG30" i="6"/>
  <c r="AF30" i="6"/>
  <c r="AF34" i="6" s="1"/>
  <c r="AE30" i="6"/>
  <c r="AD30" i="6"/>
  <c r="AD34" i="6" s="1"/>
  <c r="AC30" i="6"/>
  <c r="AB30" i="6"/>
  <c r="AB34" i="6" s="1"/>
  <c r="AA30" i="6"/>
  <c r="Z30" i="6"/>
  <c r="X30" i="6"/>
  <c r="Q30" i="6"/>
  <c r="Q34" i="6" s="1"/>
  <c r="P30" i="6"/>
  <c r="O30" i="6"/>
  <c r="O34" i="6" s="1"/>
  <c r="N30" i="6"/>
  <c r="M30" i="6"/>
  <c r="M34" i="6" s="1"/>
  <c r="L30" i="6"/>
  <c r="K30" i="6"/>
  <c r="K34" i="6" s="1"/>
  <c r="J30" i="6"/>
  <c r="I30" i="6"/>
  <c r="I34" i="6" s="1"/>
  <c r="H30" i="6"/>
  <c r="G30" i="6"/>
  <c r="G34" i="6" s="1"/>
  <c r="F30" i="6"/>
  <c r="E30" i="6"/>
  <c r="C30" i="6"/>
  <c r="C34" i="6" s="1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X29" i="6"/>
  <c r="Q29" i="6"/>
  <c r="P29" i="6"/>
  <c r="O29" i="6"/>
  <c r="N29" i="6"/>
  <c r="M29" i="6"/>
  <c r="L29" i="6"/>
  <c r="K29" i="6"/>
  <c r="J29" i="6"/>
  <c r="I29" i="6"/>
  <c r="H29" i="6"/>
  <c r="G29" i="6"/>
  <c r="F29" i="6"/>
  <c r="C29" i="6"/>
  <c r="AN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X28" i="6"/>
  <c r="S28" i="6"/>
  <c r="Q28" i="6"/>
  <c r="P28" i="6"/>
  <c r="O28" i="6"/>
  <c r="N28" i="6"/>
  <c r="M28" i="6"/>
  <c r="L28" i="6"/>
  <c r="K28" i="6"/>
  <c r="J28" i="6"/>
  <c r="I28" i="6"/>
  <c r="H28" i="6"/>
  <c r="G28" i="6"/>
  <c r="F28" i="6"/>
  <c r="C28" i="6"/>
  <c r="E28" i="6" s="1"/>
  <c r="R28" i="6" s="1"/>
  <c r="T28" i="6" s="1"/>
  <c r="AN26" i="6"/>
  <c r="Y26" i="6"/>
  <c r="Y38" i="6" s="1"/>
  <c r="Y79" i="6" s="1"/>
  <c r="D26" i="6"/>
  <c r="AN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X24" i="6"/>
  <c r="Z24" i="6" s="1"/>
  <c r="AM24" i="6" s="1"/>
  <c r="AO24" i="6" s="1"/>
  <c r="S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24" i="6"/>
  <c r="AN23" i="6"/>
  <c r="AL23" i="6"/>
  <c r="AK23" i="6"/>
  <c r="AJ23" i="6"/>
  <c r="AI23" i="6"/>
  <c r="AH23" i="6"/>
  <c r="AG23" i="6"/>
  <c r="AF23" i="6"/>
  <c r="AE23" i="6"/>
  <c r="AD23" i="6"/>
  <c r="AC23" i="6"/>
  <c r="AB23" i="6"/>
  <c r="AA23" i="6"/>
  <c r="X23" i="6"/>
  <c r="Z23" i="6" s="1"/>
  <c r="AM23" i="6" s="1"/>
  <c r="AO23" i="6" s="1"/>
  <c r="S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C23" i="6"/>
  <c r="AN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X22" i="6"/>
  <c r="Z22" i="6" s="1"/>
  <c r="AM22" i="6" s="1"/>
  <c r="AO22" i="6" s="1"/>
  <c r="S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C22" i="6"/>
  <c r="AN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X21" i="6"/>
  <c r="Z21" i="6" s="1"/>
  <c r="AM21" i="6" s="1"/>
  <c r="AO21" i="6" s="1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R21" i="6" s="1"/>
  <c r="T21" i="6" s="1"/>
  <c r="C21" i="6"/>
  <c r="AN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AM20" i="6" s="1"/>
  <c r="X20" i="6"/>
  <c r="Q20" i="6"/>
  <c r="P20" i="6"/>
  <c r="O20" i="6"/>
  <c r="N20" i="6"/>
  <c r="M20" i="6"/>
  <c r="L20" i="6"/>
  <c r="K20" i="6"/>
  <c r="J20" i="6"/>
  <c r="I20" i="6"/>
  <c r="H20" i="6"/>
  <c r="G20" i="6"/>
  <c r="F20" i="6"/>
  <c r="C20" i="6"/>
  <c r="E20" i="6" s="1"/>
  <c r="R20" i="6" s="1"/>
  <c r="AN19" i="6"/>
  <c r="AL19" i="6"/>
  <c r="AK19" i="6"/>
  <c r="AJ19" i="6"/>
  <c r="AI19" i="6"/>
  <c r="AH19" i="6"/>
  <c r="AG19" i="6"/>
  <c r="AF19" i="6"/>
  <c r="AE19" i="6"/>
  <c r="AD19" i="6"/>
  <c r="AC19" i="6"/>
  <c r="AB19" i="6"/>
  <c r="AA19" i="6"/>
  <c r="Z19" i="6"/>
  <c r="AM19" i="6" s="1"/>
  <c r="X19" i="6"/>
  <c r="S19" i="6"/>
  <c r="T19" i="6" s="1"/>
  <c r="Q19" i="6"/>
  <c r="P19" i="6"/>
  <c r="O19" i="6"/>
  <c r="N19" i="6"/>
  <c r="M19" i="6"/>
  <c r="L19" i="6"/>
  <c r="K19" i="6"/>
  <c r="J19" i="6"/>
  <c r="I19" i="6"/>
  <c r="H19" i="6"/>
  <c r="G19" i="6"/>
  <c r="F19" i="6"/>
  <c r="C19" i="6"/>
  <c r="E19" i="6" s="1"/>
  <c r="R19" i="6" s="1"/>
  <c r="AN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X18" i="6"/>
  <c r="Z18" i="6" s="1"/>
  <c r="AM18" i="6" s="1"/>
  <c r="Q18" i="6"/>
  <c r="P18" i="6"/>
  <c r="O18" i="6"/>
  <c r="N18" i="6"/>
  <c r="M18" i="6"/>
  <c r="L18" i="6"/>
  <c r="K18" i="6"/>
  <c r="J18" i="6"/>
  <c r="I18" i="6"/>
  <c r="H18" i="6"/>
  <c r="G18" i="6"/>
  <c r="F18" i="6"/>
  <c r="C18" i="6"/>
  <c r="E18" i="6" s="1"/>
  <c r="R18" i="6" s="1"/>
  <c r="T18" i="6" s="1"/>
  <c r="AN17" i="6"/>
  <c r="AL17" i="6"/>
  <c r="AK17" i="6"/>
  <c r="AJ17" i="6"/>
  <c r="AI17" i="6"/>
  <c r="AH17" i="6"/>
  <c r="AG17" i="6"/>
  <c r="AG26" i="6" s="1"/>
  <c r="AF17" i="6"/>
  <c r="AE17" i="6"/>
  <c r="AD17" i="6"/>
  <c r="AC17" i="6"/>
  <c r="AB17" i="6"/>
  <c r="AA17" i="6"/>
  <c r="X17" i="6"/>
  <c r="Z17" i="6" s="1"/>
  <c r="AM17" i="6" s="1"/>
  <c r="AO17" i="6" s="1"/>
  <c r="S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R17" i="6" s="1"/>
  <c r="C17" i="6"/>
  <c r="AN16" i="6"/>
  <c r="AL16" i="6"/>
  <c r="AK16" i="6"/>
  <c r="AJ16" i="6"/>
  <c r="AI16" i="6"/>
  <c r="AH16" i="6"/>
  <c r="AG16" i="6"/>
  <c r="AF16" i="6"/>
  <c r="AE16" i="6"/>
  <c r="AD16" i="6"/>
  <c r="AC16" i="6"/>
  <c r="AB16" i="6"/>
  <c r="AA16" i="6"/>
  <c r="X16" i="6"/>
  <c r="Z16" i="6" s="1"/>
  <c r="AM16" i="6" s="1"/>
  <c r="S16" i="6"/>
  <c r="T16" i="6" s="1"/>
  <c r="Q16" i="6"/>
  <c r="P16" i="6"/>
  <c r="O16" i="6"/>
  <c r="N16" i="6"/>
  <c r="M16" i="6"/>
  <c r="L16" i="6"/>
  <c r="K16" i="6"/>
  <c r="J16" i="6"/>
  <c r="I16" i="6"/>
  <c r="H16" i="6"/>
  <c r="G16" i="6"/>
  <c r="F16" i="6"/>
  <c r="C16" i="6"/>
  <c r="E16" i="6" s="1"/>
  <c r="R16" i="6" s="1"/>
  <c r="AN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AM15" i="6" s="1"/>
  <c r="AO15" i="6" s="1"/>
  <c r="X15" i="6"/>
  <c r="Q15" i="6"/>
  <c r="P15" i="6"/>
  <c r="O15" i="6"/>
  <c r="N15" i="6"/>
  <c r="M15" i="6"/>
  <c r="L15" i="6"/>
  <c r="L26" i="6" s="1"/>
  <c r="K15" i="6"/>
  <c r="J15" i="6"/>
  <c r="I15" i="6"/>
  <c r="H15" i="6"/>
  <c r="G15" i="6"/>
  <c r="F15" i="6"/>
  <c r="C15" i="6"/>
  <c r="E15" i="6" s="1"/>
  <c r="R15" i="6" s="1"/>
  <c r="T15" i="6" s="1"/>
  <c r="Q14" i="6"/>
  <c r="P14" i="6"/>
  <c r="O14" i="6"/>
  <c r="N14" i="6"/>
  <c r="M14" i="6"/>
  <c r="L14" i="6"/>
  <c r="K14" i="6"/>
  <c r="J14" i="6"/>
  <c r="I14" i="6"/>
  <c r="H14" i="6"/>
  <c r="G14" i="6"/>
  <c r="F14" i="6"/>
  <c r="C14" i="6"/>
  <c r="E14" i="6" s="1"/>
  <c r="AN13" i="6"/>
  <c r="AL13" i="6"/>
  <c r="AK13" i="6"/>
  <c r="AK26" i="6" s="1"/>
  <c r="AJ13" i="6"/>
  <c r="AI13" i="6"/>
  <c r="AH13" i="6"/>
  <c r="AG13" i="6"/>
  <c r="AF13" i="6"/>
  <c r="AE13" i="6"/>
  <c r="AD13" i="6"/>
  <c r="AC13" i="6"/>
  <c r="AC26" i="6" s="1"/>
  <c r="AB13" i="6"/>
  <c r="AA13" i="6"/>
  <c r="Z13" i="6"/>
  <c r="X13" i="6"/>
  <c r="S13" i="6"/>
  <c r="Q13" i="6"/>
  <c r="P13" i="6"/>
  <c r="P26" i="6" s="1"/>
  <c r="O13" i="6"/>
  <c r="N13" i="6"/>
  <c r="N26" i="6" s="1"/>
  <c r="N38" i="6" s="1"/>
  <c r="M13" i="6"/>
  <c r="L13" i="6"/>
  <c r="K13" i="6"/>
  <c r="J13" i="6"/>
  <c r="J26" i="6" s="1"/>
  <c r="I13" i="6"/>
  <c r="H13" i="6"/>
  <c r="H26" i="6" s="1"/>
  <c r="G13" i="6"/>
  <c r="F13" i="6"/>
  <c r="F26" i="6" s="1"/>
  <c r="C13" i="6"/>
  <c r="AN12" i="6"/>
  <c r="AL12" i="6"/>
  <c r="AK12" i="6"/>
  <c r="AJ12" i="6"/>
  <c r="AJ26" i="6" s="1"/>
  <c r="AI12" i="6"/>
  <c r="AI26" i="6" s="1"/>
  <c r="AH12" i="6"/>
  <c r="AG12" i="6"/>
  <c r="AF12" i="6"/>
  <c r="AF26" i="6" s="1"/>
  <c r="AE12" i="6"/>
  <c r="AE26" i="6" s="1"/>
  <c r="AD12" i="6"/>
  <c r="AC12" i="6"/>
  <c r="AB12" i="6"/>
  <c r="AB26" i="6" s="1"/>
  <c r="AA12" i="6"/>
  <c r="AA26" i="6" s="1"/>
  <c r="Z12" i="6"/>
  <c r="X12" i="6"/>
  <c r="AN11" i="6"/>
  <c r="AN38" i="6" s="1"/>
  <c r="AB11" i="6"/>
  <c r="AB38" i="6" s="1"/>
  <c r="Y11" i="6"/>
  <c r="X11" i="6"/>
  <c r="S11" i="6"/>
  <c r="K11" i="6"/>
  <c r="G11" i="6"/>
  <c r="D11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AM10" i="6" s="1"/>
  <c r="AO10" i="6" s="1"/>
  <c r="X10" i="6"/>
  <c r="Q10" i="6"/>
  <c r="P10" i="6"/>
  <c r="P11" i="6" s="1"/>
  <c r="P38" i="6" s="1"/>
  <c r="O10" i="6"/>
  <c r="N10" i="6"/>
  <c r="M10" i="6"/>
  <c r="L10" i="6"/>
  <c r="K10" i="6"/>
  <c r="J10" i="6"/>
  <c r="I10" i="6"/>
  <c r="H10" i="6"/>
  <c r="G10" i="6"/>
  <c r="F10" i="6"/>
  <c r="C10" i="6"/>
  <c r="E10" i="6" s="1"/>
  <c r="R10" i="6" s="1"/>
  <c r="T10" i="6" s="1"/>
  <c r="AN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AM9" i="6" s="1"/>
  <c r="X9" i="6"/>
  <c r="Q9" i="6"/>
  <c r="P9" i="6"/>
  <c r="O9" i="6"/>
  <c r="N9" i="6"/>
  <c r="M9" i="6"/>
  <c r="L9" i="6"/>
  <c r="L11" i="6" s="1"/>
  <c r="L38" i="6" s="1"/>
  <c r="K9" i="6"/>
  <c r="J9" i="6"/>
  <c r="I9" i="6"/>
  <c r="H9" i="6"/>
  <c r="H11" i="6" s="1"/>
  <c r="H38" i="6" s="1"/>
  <c r="G9" i="6"/>
  <c r="F9" i="6"/>
  <c r="C9" i="6"/>
  <c r="C11" i="6" s="1"/>
  <c r="AN8" i="6"/>
  <c r="AL8" i="6"/>
  <c r="AL11" i="6" s="1"/>
  <c r="AK8" i="6"/>
  <c r="AK11" i="6" s="1"/>
  <c r="AJ8" i="6"/>
  <c r="AJ11" i="6" s="1"/>
  <c r="AJ38" i="6" s="1"/>
  <c r="AI8" i="6"/>
  <c r="AI11" i="6" s="1"/>
  <c r="AI38" i="6" s="1"/>
  <c r="AH8" i="6"/>
  <c r="AH11" i="6" s="1"/>
  <c r="AG8" i="6"/>
  <c r="AG11" i="6" s="1"/>
  <c r="AF8" i="6"/>
  <c r="AF11" i="6" s="1"/>
  <c r="AF38" i="6" s="1"/>
  <c r="AE8" i="6"/>
  <c r="AE11" i="6" s="1"/>
  <c r="AE38" i="6" s="1"/>
  <c r="AD8" i="6"/>
  <c r="AD11" i="6" s="1"/>
  <c r="AC8" i="6"/>
  <c r="AC11" i="6" s="1"/>
  <c r="AB8" i="6"/>
  <c r="AA8" i="6"/>
  <c r="AA11" i="6" s="1"/>
  <c r="Z8" i="6"/>
  <c r="Z11" i="6" s="1"/>
  <c r="X8" i="6"/>
  <c r="Q8" i="6"/>
  <c r="Q11" i="6" s="1"/>
  <c r="P8" i="6"/>
  <c r="O8" i="6"/>
  <c r="O11" i="6" s="1"/>
  <c r="N8" i="6"/>
  <c r="N11" i="6" s="1"/>
  <c r="M8" i="6"/>
  <c r="M11" i="6" s="1"/>
  <c r="L8" i="6"/>
  <c r="K8" i="6"/>
  <c r="J8" i="6"/>
  <c r="J11" i="6" s="1"/>
  <c r="I8" i="6"/>
  <c r="I11" i="6" s="1"/>
  <c r="H8" i="6"/>
  <c r="G8" i="6"/>
  <c r="F8" i="6"/>
  <c r="F11" i="6" s="1"/>
  <c r="E8" i="6"/>
  <c r="R8" i="6" s="1"/>
  <c r="C8" i="6"/>
  <c r="Q5" i="6"/>
  <c r="P5" i="6"/>
  <c r="O5" i="6"/>
  <c r="N5" i="6"/>
  <c r="M5" i="6"/>
  <c r="L5" i="6"/>
  <c r="K5" i="6"/>
  <c r="J5" i="6"/>
  <c r="I5" i="6"/>
  <c r="H5" i="6"/>
  <c r="G5" i="6"/>
  <c r="F5" i="6"/>
  <c r="C5" i="6"/>
  <c r="E5" i="6" s="1"/>
  <c r="R5" i="6" s="1"/>
  <c r="J77" i="6" l="1"/>
  <c r="J84" i="6" s="1"/>
  <c r="AI41" i="6"/>
  <c r="P41" i="6"/>
  <c r="AO18" i="6"/>
  <c r="T8" i="6"/>
  <c r="T11" i="6" s="1"/>
  <c r="M38" i="6"/>
  <c r="AF41" i="6"/>
  <c r="AJ79" i="6"/>
  <c r="AJ81" i="6" s="1"/>
  <c r="AJ41" i="6"/>
  <c r="AE41" i="6"/>
  <c r="L79" i="6"/>
  <c r="L81" i="6" s="1"/>
  <c r="L41" i="6"/>
  <c r="N41" i="6"/>
  <c r="F38" i="6"/>
  <c r="AG38" i="6"/>
  <c r="K38" i="6"/>
  <c r="AB79" i="6"/>
  <c r="AB81" i="6" s="1"/>
  <c r="AB41" i="6"/>
  <c r="AL38" i="6"/>
  <c r="AA38" i="6"/>
  <c r="H79" i="6"/>
  <c r="H81" i="6" s="1"/>
  <c r="H41" i="6"/>
  <c r="AO16" i="6"/>
  <c r="N77" i="6"/>
  <c r="N84" i="6" s="1"/>
  <c r="R47" i="6"/>
  <c r="T47" i="6" s="1"/>
  <c r="AN79" i="6"/>
  <c r="AM12" i="6"/>
  <c r="AM13" i="6"/>
  <c r="AO13" i="6" s="1"/>
  <c r="R31" i="6"/>
  <c r="T31" i="6" s="1"/>
  <c r="J38" i="6"/>
  <c r="AM8" i="6"/>
  <c r="AO8" i="6" s="1"/>
  <c r="AO11" i="6" s="1"/>
  <c r="E9" i="6"/>
  <c r="R9" i="6" s="1"/>
  <c r="T9" i="6" s="1"/>
  <c r="G26" i="6"/>
  <c r="O26" i="6"/>
  <c r="O38" i="6" s="1"/>
  <c r="S26" i="6"/>
  <c r="S38" i="6" s="1"/>
  <c r="R29" i="6"/>
  <c r="T29" i="6" s="1"/>
  <c r="AM30" i="6"/>
  <c r="AO30" i="6" s="1"/>
  <c r="AO34" i="6" s="1"/>
  <c r="Z34" i="6"/>
  <c r="AM58" i="6"/>
  <c r="C26" i="6"/>
  <c r="C38" i="6" s="1"/>
  <c r="AO20" i="6"/>
  <c r="R24" i="6"/>
  <c r="AM28" i="6"/>
  <c r="E34" i="6"/>
  <c r="R30" i="6"/>
  <c r="R32" i="6"/>
  <c r="T32" i="6" s="1"/>
  <c r="AM36" i="6"/>
  <c r="AO36" i="6" s="1"/>
  <c r="C53" i="6"/>
  <c r="H53" i="6"/>
  <c r="H77" i="6" s="1"/>
  <c r="H84" i="6" s="1"/>
  <c r="L53" i="6"/>
  <c r="L77" i="6" s="1"/>
  <c r="L84" i="6" s="1"/>
  <c r="P53" i="6"/>
  <c r="P77" i="6" s="1"/>
  <c r="P84" i="6" s="1"/>
  <c r="Z53" i="6"/>
  <c r="AM45" i="6"/>
  <c r="AO45" i="6" s="1"/>
  <c r="AD77" i="6"/>
  <c r="AD84" i="6" s="1"/>
  <c r="AH77" i="6"/>
  <c r="AH84" i="6" s="1"/>
  <c r="AL77" i="6"/>
  <c r="AL84" i="6" s="1"/>
  <c r="AM49" i="6"/>
  <c r="AO49" i="6" s="1"/>
  <c r="AM59" i="6"/>
  <c r="AO59" i="6" s="1"/>
  <c r="T63" i="6"/>
  <c r="AM65" i="6"/>
  <c r="AO65" i="6" s="1"/>
  <c r="C69" i="6"/>
  <c r="S69" i="6"/>
  <c r="X38" i="6"/>
  <c r="R22" i="6"/>
  <c r="T22" i="6" s="1"/>
  <c r="G38" i="6"/>
  <c r="AO12" i="6"/>
  <c r="K26" i="6"/>
  <c r="X34" i="6"/>
  <c r="Z31" i="6"/>
  <c r="AM31" i="6" s="1"/>
  <c r="AO31" i="6" s="1"/>
  <c r="AM32" i="6"/>
  <c r="AO32" i="6" s="1"/>
  <c r="X26" i="6"/>
  <c r="AC38" i="6"/>
  <c r="AK38" i="6"/>
  <c r="AO9" i="6"/>
  <c r="D38" i="6"/>
  <c r="D79" i="6" s="1"/>
  <c r="Z26" i="6"/>
  <c r="Z38" i="6" s="1"/>
  <c r="AD26" i="6"/>
  <c r="AD38" i="6" s="1"/>
  <c r="AH26" i="6"/>
  <c r="AH38" i="6" s="1"/>
  <c r="AL26" i="6"/>
  <c r="E13" i="6"/>
  <c r="I26" i="6"/>
  <c r="I38" i="6" s="1"/>
  <c r="M26" i="6"/>
  <c r="Q26" i="6"/>
  <c r="Q38" i="6" s="1"/>
  <c r="T17" i="6"/>
  <c r="AO19" i="6"/>
  <c r="R23" i="6"/>
  <c r="T23" i="6" s="1"/>
  <c r="T24" i="6"/>
  <c r="AO28" i="6"/>
  <c r="AM29" i="6"/>
  <c r="AO29" i="6" s="1"/>
  <c r="X69" i="6"/>
  <c r="Z55" i="6"/>
  <c r="F69" i="6"/>
  <c r="F77" i="6" s="1"/>
  <c r="F84" i="6" s="1"/>
  <c r="J69" i="6"/>
  <c r="N69" i="6"/>
  <c r="R56" i="6"/>
  <c r="R69" i="6" s="1"/>
  <c r="AA69" i="6"/>
  <c r="AE69" i="6"/>
  <c r="AM56" i="6"/>
  <c r="E53" i="6"/>
  <c r="E77" i="6" s="1"/>
  <c r="R45" i="6"/>
  <c r="M53" i="6"/>
  <c r="AH69" i="6"/>
  <c r="T61" i="6"/>
  <c r="AM62" i="6"/>
  <c r="AO62" i="6" s="1"/>
  <c r="G53" i="6"/>
  <c r="G77" i="6" s="1"/>
  <c r="G84" i="6" s="1"/>
  <c r="K53" i="6"/>
  <c r="K77" i="6" s="1"/>
  <c r="K84" i="6" s="1"/>
  <c r="O53" i="6"/>
  <c r="O77" i="6" s="1"/>
  <c r="O84" i="6" s="1"/>
  <c r="X53" i="6"/>
  <c r="X77" i="6" s="1"/>
  <c r="X84" i="6" s="1"/>
  <c r="R46" i="6"/>
  <c r="T46" i="6" s="1"/>
  <c r="AF53" i="6"/>
  <c r="AF77" i="6" s="1"/>
  <c r="AF84" i="6" s="1"/>
  <c r="AO46" i="6"/>
  <c r="T49" i="6"/>
  <c r="AO56" i="6"/>
  <c r="AM57" i="6"/>
  <c r="AO57" i="6" s="1"/>
  <c r="AM67" i="6"/>
  <c r="AO67" i="6" s="1"/>
  <c r="AO73" i="6"/>
  <c r="AA53" i="6"/>
  <c r="AE53" i="6"/>
  <c r="AE77" i="6" s="1"/>
  <c r="AE84" i="6" s="1"/>
  <c r="AI53" i="6"/>
  <c r="AI77" i="6" s="1"/>
  <c r="AI84" i="6" s="1"/>
  <c r="AN53" i="6"/>
  <c r="AN77" i="6" s="1"/>
  <c r="R48" i="6"/>
  <c r="T48" i="6" s="1"/>
  <c r="AM50" i="6"/>
  <c r="AO50" i="6" s="1"/>
  <c r="AM51" i="6"/>
  <c r="AO51" i="6" s="1"/>
  <c r="AM52" i="6"/>
  <c r="AO52" i="6" s="1"/>
  <c r="AC69" i="6"/>
  <c r="AC77" i="6" s="1"/>
  <c r="AC84" i="6" s="1"/>
  <c r="AG69" i="6"/>
  <c r="AG77" i="6" s="1"/>
  <c r="AG84" i="6" s="1"/>
  <c r="AK69" i="6"/>
  <c r="AK77" i="6" s="1"/>
  <c r="AK84" i="6" s="1"/>
  <c r="E69" i="6"/>
  <c r="I69" i="6"/>
  <c r="I77" i="6" s="1"/>
  <c r="I84" i="6" s="1"/>
  <c r="M69" i="6"/>
  <c r="Q69" i="6"/>
  <c r="Q77" i="6" s="1"/>
  <c r="Q84" i="6" s="1"/>
  <c r="T58" i="6"/>
  <c r="AO58" i="6"/>
  <c r="AM66" i="6"/>
  <c r="AO66" i="6" s="1"/>
  <c r="R73" i="6"/>
  <c r="T73" i="6" s="1"/>
  <c r="T75" i="6"/>
  <c r="AO75" i="6"/>
  <c r="S53" i="6"/>
  <c r="Q79" i="6" l="1"/>
  <c r="Q81" i="6" s="1"/>
  <c r="Q41" i="6"/>
  <c r="AH41" i="6"/>
  <c r="AH79" i="6"/>
  <c r="AH81" i="6" s="1"/>
  <c r="O79" i="6"/>
  <c r="O81" i="6" s="1"/>
  <c r="O41" i="6"/>
  <c r="AM38" i="6"/>
  <c r="C41" i="6"/>
  <c r="I79" i="6"/>
  <c r="I81" i="6" s="1"/>
  <c r="I41" i="6"/>
  <c r="AD41" i="6"/>
  <c r="AD79" i="6"/>
  <c r="AD81" i="6" s="1"/>
  <c r="R53" i="6"/>
  <c r="R77" i="6" s="1"/>
  <c r="AO26" i="6"/>
  <c r="AO38" i="6" s="1"/>
  <c r="AO79" i="6" s="1"/>
  <c r="R34" i="6"/>
  <c r="T30" i="6"/>
  <c r="T34" i="6" s="1"/>
  <c r="AK79" i="6"/>
  <c r="AK81" i="6" s="1"/>
  <c r="AK41" i="6"/>
  <c r="AL41" i="6"/>
  <c r="AL79" i="6"/>
  <c r="AL81" i="6" s="1"/>
  <c r="M41" i="6"/>
  <c r="P79" i="6"/>
  <c r="P81" i="6" s="1"/>
  <c r="AI79" i="6"/>
  <c r="AI81" i="6" s="1"/>
  <c r="AM55" i="6"/>
  <c r="AO55" i="6" s="1"/>
  <c r="AO69" i="6" s="1"/>
  <c r="Z69" i="6"/>
  <c r="AC79" i="6"/>
  <c r="AC81" i="6" s="1"/>
  <c r="AC41" i="6"/>
  <c r="X79" i="6"/>
  <c r="X81" i="6" s="1"/>
  <c r="X41" i="6"/>
  <c r="J79" i="6"/>
  <c r="J81" i="6" s="1"/>
  <c r="J41" i="6"/>
  <c r="AA79" i="6"/>
  <c r="AA81" i="6" s="1"/>
  <c r="AA41" i="6"/>
  <c r="S77" i="6"/>
  <c r="S79" i="6" s="1"/>
  <c r="AA77" i="6"/>
  <c r="AA84" i="6" s="1"/>
  <c r="T45" i="6"/>
  <c r="T53" i="6" s="1"/>
  <c r="AO53" i="6"/>
  <c r="AO77" i="6" s="1"/>
  <c r="E11" i="6"/>
  <c r="E38" i="6" s="1"/>
  <c r="AG79" i="6"/>
  <c r="AG81" i="6" s="1"/>
  <c r="AG41" i="6"/>
  <c r="N79" i="6"/>
  <c r="N81" i="6" s="1"/>
  <c r="AE79" i="6"/>
  <c r="AE81" i="6" s="1"/>
  <c r="AF79" i="6"/>
  <c r="AF81" i="6" s="1"/>
  <c r="R11" i="6"/>
  <c r="E26" i="6"/>
  <c r="R13" i="6"/>
  <c r="G79" i="6"/>
  <c r="G81" i="6" s="1"/>
  <c r="G41" i="6"/>
  <c r="K79" i="6"/>
  <c r="K81" i="6" s="1"/>
  <c r="K41" i="6"/>
  <c r="T56" i="6"/>
  <c r="T69" i="6" s="1"/>
  <c r="M77" i="6"/>
  <c r="M84" i="6" s="1"/>
  <c r="Z77" i="6"/>
  <c r="AM77" i="6" s="1"/>
  <c r="C77" i="6"/>
  <c r="C84" i="6" s="1"/>
  <c r="F79" i="6"/>
  <c r="F81" i="6" s="1"/>
  <c r="F41" i="6"/>
  <c r="R26" i="6" l="1"/>
  <c r="T13" i="6"/>
  <c r="T26" i="6" s="1"/>
  <c r="T38" i="6" s="1"/>
  <c r="T79" i="6" s="1"/>
  <c r="Z79" i="6"/>
  <c r="T77" i="6"/>
  <c r="M79" i="6"/>
  <c r="M81" i="6" s="1"/>
  <c r="C79" i="6"/>
  <c r="C81" i="6" s="1"/>
  <c r="E79" i="6"/>
  <c r="E81" i="6" s="1"/>
  <c r="R38" i="6"/>
  <c r="R79" i="6" s="1"/>
  <c r="AM79" i="6" l="1"/>
  <c r="Z81" i="6"/>
  <c r="O48" i="5" l="1"/>
  <c r="N48" i="5"/>
  <c r="M48" i="5"/>
  <c r="L48" i="5"/>
  <c r="K48" i="5"/>
  <c r="J48" i="5"/>
  <c r="I48" i="5"/>
  <c r="H48" i="5"/>
  <c r="G48" i="5"/>
  <c r="F48" i="5"/>
  <c r="E48" i="5"/>
  <c r="D48" i="5"/>
  <c r="P48" i="5" s="1"/>
  <c r="O47" i="5"/>
  <c r="N47" i="5"/>
  <c r="M47" i="5"/>
  <c r="L47" i="5"/>
  <c r="K47" i="5"/>
  <c r="J47" i="5"/>
  <c r="I47" i="5"/>
  <c r="H47" i="5"/>
  <c r="G47" i="5"/>
  <c r="F47" i="5"/>
  <c r="E47" i="5"/>
  <c r="D47" i="5"/>
  <c r="P47" i="5" s="1"/>
  <c r="O46" i="5"/>
  <c r="N46" i="5"/>
  <c r="M46" i="5"/>
  <c r="L46" i="5"/>
  <c r="K46" i="5"/>
  <c r="J46" i="5"/>
  <c r="I46" i="5"/>
  <c r="H46" i="5"/>
  <c r="G46" i="5"/>
  <c r="F46" i="5"/>
  <c r="E46" i="5"/>
  <c r="D46" i="5"/>
  <c r="P46" i="5" s="1"/>
  <c r="O45" i="5"/>
  <c r="N45" i="5"/>
  <c r="M45" i="5"/>
  <c r="L45" i="5"/>
  <c r="K45" i="5"/>
  <c r="J45" i="5"/>
  <c r="I45" i="5"/>
  <c r="H45" i="5"/>
  <c r="G45" i="5"/>
  <c r="F45" i="5"/>
  <c r="E45" i="5"/>
  <c r="D45" i="5"/>
  <c r="P45" i="5" s="1"/>
  <c r="O44" i="5"/>
  <c r="N44" i="5"/>
  <c r="M44" i="5"/>
  <c r="L44" i="5"/>
  <c r="K44" i="5"/>
  <c r="J44" i="5"/>
  <c r="I44" i="5"/>
  <c r="H44" i="5"/>
  <c r="G44" i="5"/>
  <c r="F44" i="5"/>
  <c r="E44" i="5"/>
  <c r="D44" i="5"/>
  <c r="P44" i="5" s="1"/>
  <c r="O43" i="5"/>
  <c r="N43" i="5"/>
  <c r="M43" i="5"/>
  <c r="L43" i="5"/>
  <c r="K43" i="5"/>
  <c r="J43" i="5"/>
  <c r="I43" i="5"/>
  <c r="H43" i="5"/>
  <c r="G43" i="5"/>
  <c r="F43" i="5"/>
  <c r="E43" i="5"/>
  <c r="D43" i="5"/>
  <c r="P43" i="5" s="1"/>
  <c r="O42" i="5"/>
  <c r="N42" i="5"/>
  <c r="M42" i="5"/>
  <c r="L42" i="5"/>
  <c r="K42" i="5"/>
  <c r="J42" i="5"/>
  <c r="I42" i="5"/>
  <c r="H42" i="5"/>
  <c r="G42" i="5"/>
  <c r="F42" i="5"/>
  <c r="E42" i="5"/>
  <c r="D42" i="5"/>
  <c r="P42" i="5" s="1"/>
  <c r="O41" i="5"/>
  <c r="N41" i="5"/>
  <c r="M41" i="5"/>
  <c r="L41" i="5"/>
  <c r="K41" i="5"/>
  <c r="J41" i="5"/>
  <c r="I41" i="5"/>
  <c r="H41" i="5"/>
  <c r="G41" i="5"/>
  <c r="F41" i="5"/>
  <c r="E41" i="5"/>
  <c r="D41" i="5"/>
  <c r="P41" i="5" s="1"/>
  <c r="O40" i="5"/>
  <c r="N40" i="5"/>
  <c r="M40" i="5"/>
  <c r="L40" i="5"/>
  <c r="K40" i="5"/>
  <c r="J40" i="5"/>
  <c r="I40" i="5"/>
  <c r="H40" i="5"/>
  <c r="G40" i="5"/>
  <c r="F40" i="5"/>
  <c r="E40" i="5"/>
  <c r="D40" i="5"/>
  <c r="P40" i="5" s="1"/>
  <c r="O39" i="5"/>
  <c r="N39" i="5"/>
  <c r="M39" i="5"/>
  <c r="L39" i="5"/>
  <c r="K39" i="5"/>
  <c r="J39" i="5"/>
  <c r="I39" i="5"/>
  <c r="H39" i="5"/>
  <c r="G39" i="5"/>
  <c r="F39" i="5"/>
  <c r="E39" i="5"/>
  <c r="D39" i="5"/>
  <c r="P39" i="5" s="1"/>
  <c r="O38" i="5"/>
  <c r="N38" i="5"/>
  <c r="M38" i="5"/>
  <c r="L38" i="5"/>
  <c r="K38" i="5"/>
  <c r="J38" i="5"/>
  <c r="I38" i="5"/>
  <c r="H38" i="5"/>
  <c r="G38" i="5"/>
  <c r="F38" i="5"/>
  <c r="E38" i="5"/>
  <c r="D38" i="5"/>
  <c r="P38" i="5" s="1"/>
  <c r="O37" i="5"/>
  <c r="N37" i="5"/>
  <c r="M37" i="5"/>
  <c r="L37" i="5"/>
  <c r="K37" i="5"/>
  <c r="J37" i="5"/>
  <c r="I37" i="5"/>
  <c r="H37" i="5"/>
  <c r="G37" i="5"/>
  <c r="F37" i="5"/>
  <c r="E37" i="5"/>
  <c r="D37" i="5"/>
  <c r="P37" i="5" s="1"/>
  <c r="O36" i="5"/>
  <c r="N36" i="5"/>
  <c r="M36" i="5"/>
  <c r="L36" i="5"/>
  <c r="K36" i="5"/>
  <c r="J36" i="5"/>
  <c r="I36" i="5"/>
  <c r="H36" i="5"/>
  <c r="G36" i="5"/>
  <c r="F36" i="5"/>
  <c r="E36" i="5"/>
  <c r="D36" i="5"/>
  <c r="P36" i="5" s="1"/>
  <c r="O35" i="5"/>
  <c r="N35" i="5"/>
  <c r="M35" i="5"/>
  <c r="L35" i="5"/>
  <c r="K35" i="5"/>
  <c r="J35" i="5"/>
  <c r="I35" i="5"/>
  <c r="H35" i="5"/>
  <c r="G35" i="5"/>
  <c r="F35" i="5"/>
  <c r="E35" i="5"/>
  <c r="D35" i="5"/>
  <c r="P35" i="5" s="1"/>
  <c r="O34" i="5"/>
  <c r="N34" i="5"/>
  <c r="M34" i="5"/>
  <c r="L34" i="5"/>
  <c r="K34" i="5"/>
  <c r="J34" i="5"/>
  <c r="I34" i="5"/>
  <c r="H34" i="5"/>
  <c r="G34" i="5"/>
  <c r="F34" i="5"/>
  <c r="E34" i="5"/>
  <c r="D34" i="5"/>
  <c r="P34" i="5" s="1"/>
  <c r="O33" i="5"/>
  <c r="O50" i="5" s="1"/>
  <c r="N33" i="5"/>
  <c r="N50" i="5" s="1"/>
  <c r="M33" i="5"/>
  <c r="M50" i="5" s="1"/>
  <c r="L33" i="5"/>
  <c r="L50" i="5" s="1"/>
  <c r="K33" i="5"/>
  <c r="K50" i="5" s="1"/>
  <c r="J33" i="5"/>
  <c r="J50" i="5" s="1"/>
  <c r="I33" i="5"/>
  <c r="I50" i="5" s="1"/>
  <c r="H33" i="5"/>
  <c r="H50" i="5" s="1"/>
  <c r="G33" i="5"/>
  <c r="G50" i="5" s="1"/>
  <c r="F33" i="5"/>
  <c r="F50" i="5" s="1"/>
  <c r="E33" i="5"/>
  <c r="E50" i="5" s="1"/>
  <c r="D33" i="5"/>
  <c r="D50" i="5" s="1"/>
  <c r="P32" i="5"/>
  <c r="O24" i="5"/>
  <c r="N24" i="5"/>
  <c r="M24" i="5"/>
  <c r="L24" i="5"/>
  <c r="K24" i="5"/>
  <c r="J24" i="5"/>
  <c r="I24" i="5"/>
  <c r="H24" i="5"/>
  <c r="G24" i="5"/>
  <c r="F24" i="5"/>
  <c r="E24" i="5"/>
  <c r="D24" i="5"/>
  <c r="P24" i="5" s="1"/>
  <c r="O23" i="5"/>
  <c r="N23" i="5"/>
  <c r="M23" i="5"/>
  <c r="L23" i="5"/>
  <c r="K23" i="5"/>
  <c r="J23" i="5"/>
  <c r="I23" i="5"/>
  <c r="H23" i="5"/>
  <c r="G23" i="5"/>
  <c r="F23" i="5"/>
  <c r="E23" i="5"/>
  <c r="D23" i="5"/>
  <c r="P23" i="5" s="1"/>
  <c r="O22" i="5"/>
  <c r="N22" i="5"/>
  <c r="M22" i="5"/>
  <c r="L22" i="5"/>
  <c r="K22" i="5"/>
  <c r="J22" i="5"/>
  <c r="I22" i="5"/>
  <c r="H22" i="5"/>
  <c r="G22" i="5"/>
  <c r="F22" i="5"/>
  <c r="E22" i="5"/>
  <c r="D22" i="5"/>
  <c r="P22" i="5" s="1"/>
  <c r="O21" i="5"/>
  <c r="N21" i="5"/>
  <c r="M21" i="5"/>
  <c r="L21" i="5"/>
  <c r="K21" i="5"/>
  <c r="J21" i="5"/>
  <c r="I21" i="5"/>
  <c r="H21" i="5"/>
  <c r="G21" i="5"/>
  <c r="F21" i="5"/>
  <c r="E21" i="5"/>
  <c r="D21" i="5"/>
  <c r="P21" i="5" s="1"/>
  <c r="O20" i="5"/>
  <c r="N20" i="5"/>
  <c r="M20" i="5"/>
  <c r="L20" i="5"/>
  <c r="K20" i="5"/>
  <c r="J20" i="5"/>
  <c r="I20" i="5"/>
  <c r="H20" i="5"/>
  <c r="G20" i="5"/>
  <c r="F20" i="5"/>
  <c r="E20" i="5"/>
  <c r="D20" i="5"/>
  <c r="P20" i="5" s="1"/>
  <c r="O19" i="5"/>
  <c r="N19" i="5"/>
  <c r="M19" i="5"/>
  <c r="L19" i="5"/>
  <c r="K19" i="5"/>
  <c r="J19" i="5"/>
  <c r="I19" i="5"/>
  <c r="H19" i="5"/>
  <c r="G19" i="5"/>
  <c r="F19" i="5"/>
  <c r="E19" i="5"/>
  <c r="D19" i="5"/>
  <c r="P19" i="5" s="1"/>
  <c r="O18" i="5"/>
  <c r="N18" i="5"/>
  <c r="M18" i="5"/>
  <c r="L18" i="5"/>
  <c r="K18" i="5"/>
  <c r="J18" i="5"/>
  <c r="I18" i="5"/>
  <c r="H18" i="5"/>
  <c r="G18" i="5"/>
  <c r="F18" i="5"/>
  <c r="E18" i="5"/>
  <c r="D18" i="5"/>
  <c r="P18" i="5" s="1"/>
  <c r="O17" i="5"/>
  <c r="N17" i="5"/>
  <c r="M17" i="5"/>
  <c r="L17" i="5"/>
  <c r="K17" i="5"/>
  <c r="J17" i="5"/>
  <c r="I17" i="5"/>
  <c r="H17" i="5"/>
  <c r="G17" i="5"/>
  <c r="F17" i="5"/>
  <c r="E17" i="5"/>
  <c r="D17" i="5"/>
  <c r="P17" i="5" s="1"/>
  <c r="O16" i="5"/>
  <c r="N16" i="5"/>
  <c r="M16" i="5"/>
  <c r="L16" i="5"/>
  <c r="K16" i="5"/>
  <c r="J16" i="5"/>
  <c r="I16" i="5"/>
  <c r="H16" i="5"/>
  <c r="G16" i="5"/>
  <c r="F16" i="5"/>
  <c r="E16" i="5"/>
  <c r="D16" i="5"/>
  <c r="P16" i="5" s="1"/>
  <c r="O15" i="5"/>
  <c r="N15" i="5"/>
  <c r="M15" i="5"/>
  <c r="L15" i="5"/>
  <c r="K15" i="5"/>
  <c r="J15" i="5"/>
  <c r="I15" i="5"/>
  <c r="H15" i="5"/>
  <c r="G15" i="5"/>
  <c r="F15" i="5"/>
  <c r="E15" i="5"/>
  <c r="D15" i="5"/>
  <c r="P15" i="5" s="1"/>
  <c r="O14" i="5"/>
  <c r="N14" i="5"/>
  <c r="M14" i="5"/>
  <c r="L14" i="5"/>
  <c r="K14" i="5"/>
  <c r="J14" i="5"/>
  <c r="I14" i="5"/>
  <c r="H14" i="5"/>
  <c r="G14" i="5"/>
  <c r="F14" i="5"/>
  <c r="E14" i="5"/>
  <c r="D14" i="5"/>
  <c r="P14" i="5" s="1"/>
  <c r="O13" i="5"/>
  <c r="N13" i="5"/>
  <c r="M13" i="5"/>
  <c r="L13" i="5"/>
  <c r="K13" i="5"/>
  <c r="J13" i="5"/>
  <c r="I13" i="5"/>
  <c r="H13" i="5"/>
  <c r="G13" i="5"/>
  <c r="F13" i="5"/>
  <c r="E13" i="5"/>
  <c r="D13" i="5"/>
  <c r="P13" i="5" s="1"/>
  <c r="O12" i="5"/>
  <c r="N12" i="5"/>
  <c r="M12" i="5"/>
  <c r="L12" i="5"/>
  <c r="K12" i="5"/>
  <c r="J12" i="5"/>
  <c r="I12" i="5"/>
  <c r="H12" i="5"/>
  <c r="G12" i="5"/>
  <c r="F12" i="5"/>
  <c r="E12" i="5"/>
  <c r="D12" i="5"/>
  <c r="P12" i="5" s="1"/>
  <c r="O11" i="5"/>
  <c r="N11" i="5"/>
  <c r="M11" i="5"/>
  <c r="L11" i="5"/>
  <c r="K11" i="5"/>
  <c r="J11" i="5"/>
  <c r="I11" i="5"/>
  <c r="H11" i="5"/>
  <c r="G11" i="5"/>
  <c r="F11" i="5"/>
  <c r="E11" i="5"/>
  <c r="D11" i="5"/>
  <c r="P11" i="5" s="1"/>
  <c r="O10" i="5"/>
  <c r="N10" i="5"/>
  <c r="M10" i="5"/>
  <c r="L10" i="5"/>
  <c r="K10" i="5"/>
  <c r="J10" i="5"/>
  <c r="I10" i="5"/>
  <c r="H10" i="5"/>
  <c r="G10" i="5"/>
  <c r="F10" i="5"/>
  <c r="E10" i="5"/>
  <c r="D10" i="5"/>
  <c r="P10" i="5" s="1"/>
  <c r="O9" i="5"/>
  <c r="N9" i="5"/>
  <c r="M9" i="5"/>
  <c r="L9" i="5"/>
  <c r="K9" i="5"/>
  <c r="J9" i="5"/>
  <c r="I9" i="5"/>
  <c r="H9" i="5"/>
  <c r="G9" i="5"/>
  <c r="F9" i="5"/>
  <c r="E9" i="5"/>
  <c r="D9" i="5"/>
  <c r="P9" i="5" s="1"/>
  <c r="O8" i="5"/>
  <c r="N8" i="5"/>
  <c r="M8" i="5"/>
  <c r="L8" i="5"/>
  <c r="K8" i="5"/>
  <c r="J8" i="5"/>
  <c r="I8" i="5"/>
  <c r="H8" i="5"/>
  <c r="G8" i="5"/>
  <c r="F8" i="5"/>
  <c r="E8" i="5"/>
  <c r="D8" i="5"/>
  <c r="P8" i="5" s="1"/>
  <c r="O7" i="5"/>
  <c r="N7" i="5"/>
  <c r="M7" i="5"/>
  <c r="L7" i="5"/>
  <c r="K7" i="5"/>
  <c r="J7" i="5"/>
  <c r="I7" i="5"/>
  <c r="H7" i="5"/>
  <c r="G7" i="5"/>
  <c r="F7" i="5"/>
  <c r="E7" i="5"/>
  <c r="D7" i="5"/>
  <c r="P7" i="5" s="1"/>
  <c r="O6" i="5"/>
  <c r="N6" i="5"/>
  <c r="M6" i="5"/>
  <c r="L6" i="5"/>
  <c r="K6" i="5"/>
  <c r="J6" i="5"/>
  <c r="I6" i="5"/>
  <c r="H6" i="5"/>
  <c r="G6" i="5"/>
  <c r="F6" i="5"/>
  <c r="E6" i="5"/>
  <c r="D6" i="5"/>
  <c r="P6" i="5" s="1"/>
  <c r="O5" i="5"/>
  <c r="O27" i="5" s="1"/>
  <c r="N5" i="5"/>
  <c r="N27" i="5" s="1"/>
  <c r="M5" i="5"/>
  <c r="M27" i="5" s="1"/>
  <c r="L5" i="5"/>
  <c r="L27" i="5" s="1"/>
  <c r="K5" i="5"/>
  <c r="K27" i="5" s="1"/>
  <c r="J5" i="5"/>
  <c r="J27" i="5" s="1"/>
  <c r="I5" i="5"/>
  <c r="I27" i="5" s="1"/>
  <c r="H5" i="5"/>
  <c r="H27" i="5" s="1"/>
  <c r="G5" i="5"/>
  <c r="G27" i="5" s="1"/>
  <c r="F5" i="5"/>
  <c r="F27" i="5" s="1"/>
  <c r="E5" i="5"/>
  <c r="E27" i="5" s="1"/>
  <c r="D5" i="5"/>
  <c r="D27" i="5" s="1"/>
  <c r="P5" i="5" l="1"/>
  <c r="P27" i="5" s="1"/>
  <c r="P33" i="5"/>
  <c r="P50" i="5" s="1"/>
  <c r="O44" i="4" l="1"/>
  <c r="N44" i="4"/>
  <c r="M44" i="4"/>
  <c r="L44" i="4"/>
  <c r="K44" i="4"/>
  <c r="J44" i="4"/>
  <c r="I44" i="4"/>
  <c r="H44" i="4"/>
  <c r="G44" i="4"/>
  <c r="F44" i="4"/>
  <c r="E44" i="4"/>
  <c r="D44" i="4"/>
  <c r="O42" i="4"/>
  <c r="N42" i="4"/>
  <c r="M42" i="4"/>
  <c r="L42" i="4"/>
  <c r="K42" i="4"/>
  <c r="J42" i="4"/>
  <c r="I42" i="4"/>
  <c r="H42" i="4"/>
  <c r="G42" i="4"/>
  <c r="F42" i="4"/>
  <c r="E42" i="4"/>
  <c r="D42" i="4"/>
  <c r="O41" i="4"/>
  <c r="N41" i="4"/>
  <c r="M41" i="4"/>
  <c r="L41" i="4"/>
  <c r="K41" i="4"/>
  <c r="J41" i="4"/>
  <c r="I41" i="4"/>
  <c r="H41" i="4"/>
  <c r="G41" i="4"/>
  <c r="F41" i="4"/>
  <c r="E41" i="4"/>
  <c r="D41" i="4"/>
  <c r="O40" i="4"/>
  <c r="N40" i="4"/>
  <c r="M40" i="4"/>
  <c r="L40" i="4"/>
  <c r="K40" i="4"/>
  <c r="J40" i="4"/>
  <c r="I40" i="4"/>
  <c r="H40" i="4"/>
  <c r="G40" i="4"/>
  <c r="F40" i="4"/>
  <c r="E40" i="4"/>
  <c r="D40" i="4"/>
  <c r="O39" i="4"/>
  <c r="N39" i="4"/>
  <c r="M39" i="4"/>
  <c r="L39" i="4"/>
  <c r="K39" i="4"/>
  <c r="J39" i="4"/>
  <c r="I39" i="4"/>
  <c r="H39" i="4"/>
  <c r="G39" i="4"/>
  <c r="F39" i="4"/>
  <c r="E39" i="4"/>
  <c r="D39" i="4"/>
  <c r="O37" i="4"/>
  <c r="N37" i="4"/>
  <c r="M37" i="4"/>
  <c r="L37" i="4"/>
  <c r="K37" i="4"/>
  <c r="J37" i="4"/>
  <c r="I37" i="4"/>
  <c r="H37" i="4"/>
  <c r="G37" i="4"/>
  <c r="F37" i="4"/>
  <c r="E37" i="4"/>
  <c r="D37" i="4"/>
  <c r="O36" i="4"/>
  <c r="N36" i="4"/>
  <c r="M36" i="4"/>
  <c r="L36" i="4"/>
  <c r="K36" i="4"/>
  <c r="J36" i="4"/>
  <c r="I36" i="4"/>
  <c r="H36" i="4"/>
  <c r="G36" i="4"/>
  <c r="F36" i="4"/>
  <c r="E36" i="4"/>
  <c r="D36" i="4"/>
  <c r="O34" i="4"/>
  <c r="N34" i="4"/>
  <c r="M34" i="4"/>
  <c r="L34" i="4"/>
  <c r="K34" i="4"/>
  <c r="J34" i="4"/>
  <c r="I34" i="4"/>
  <c r="H34" i="4"/>
  <c r="G34" i="4"/>
  <c r="F34" i="4"/>
  <c r="E34" i="4"/>
  <c r="D34" i="4"/>
  <c r="O33" i="4"/>
  <c r="O50" i="4" s="1"/>
  <c r="N33" i="4"/>
  <c r="N50" i="4" s="1"/>
  <c r="M33" i="4"/>
  <c r="M50" i="4" s="1"/>
  <c r="L33" i="4"/>
  <c r="L50" i="4" s="1"/>
  <c r="K33" i="4"/>
  <c r="K50" i="4" s="1"/>
  <c r="J33" i="4"/>
  <c r="J50" i="4" s="1"/>
  <c r="I33" i="4"/>
  <c r="I50" i="4" s="1"/>
  <c r="H33" i="4"/>
  <c r="H50" i="4" s="1"/>
  <c r="G33" i="4"/>
  <c r="G50" i="4" s="1"/>
  <c r="F33" i="4"/>
  <c r="F50" i="4" s="1"/>
  <c r="E33" i="4"/>
  <c r="E50" i="4" s="1"/>
  <c r="D33" i="4"/>
  <c r="D50" i="4" s="1"/>
  <c r="O24" i="4"/>
  <c r="N24" i="4"/>
  <c r="M24" i="4"/>
  <c r="L24" i="4"/>
  <c r="K24" i="4"/>
  <c r="J24" i="4"/>
  <c r="I24" i="4"/>
  <c r="H24" i="4"/>
  <c r="G24" i="4"/>
  <c r="F24" i="4"/>
  <c r="E24" i="4"/>
  <c r="D24" i="4"/>
  <c r="O21" i="4"/>
  <c r="N21" i="4"/>
  <c r="M21" i="4"/>
  <c r="L21" i="4"/>
  <c r="K21" i="4"/>
  <c r="J21" i="4"/>
  <c r="I21" i="4"/>
  <c r="H21" i="4"/>
  <c r="G21" i="4"/>
  <c r="F21" i="4"/>
  <c r="E21" i="4"/>
  <c r="D21" i="4"/>
  <c r="O19" i="4"/>
  <c r="N19" i="4"/>
  <c r="M19" i="4"/>
  <c r="L19" i="4"/>
  <c r="K19" i="4"/>
  <c r="J19" i="4"/>
  <c r="I19" i="4"/>
  <c r="H19" i="4"/>
  <c r="G19" i="4"/>
  <c r="F19" i="4"/>
  <c r="E19" i="4"/>
  <c r="D19" i="4"/>
  <c r="O18" i="4"/>
  <c r="N18" i="4"/>
  <c r="M18" i="4"/>
  <c r="L18" i="4"/>
  <c r="K18" i="4"/>
  <c r="J18" i="4"/>
  <c r="I18" i="4"/>
  <c r="H18" i="4"/>
  <c r="G18" i="4"/>
  <c r="F18" i="4"/>
  <c r="E18" i="4"/>
  <c r="D18" i="4"/>
  <c r="O17" i="4"/>
  <c r="N17" i="4"/>
  <c r="M17" i="4"/>
  <c r="L17" i="4"/>
  <c r="K17" i="4"/>
  <c r="J17" i="4"/>
  <c r="I17" i="4"/>
  <c r="H17" i="4"/>
  <c r="G17" i="4"/>
  <c r="F17" i="4"/>
  <c r="E17" i="4"/>
  <c r="D17" i="4"/>
  <c r="O16" i="4"/>
  <c r="N16" i="4"/>
  <c r="M16" i="4"/>
  <c r="L16" i="4"/>
  <c r="K16" i="4"/>
  <c r="J16" i="4"/>
  <c r="I16" i="4"/>
  <c r="H16" i="4"/>
  <c r="G16" i="4"/>
  <c r="F16" i="4"/>
  <c r="E16" i="4"/>
  <c r="D16" i="4"/>
  <c r="O15" i="4"/>
  <c r="N15" i="4"/>
  <c r="M15" i="4"/>
  <c r="L15" i="4"/>
  <c r="K15" i="4"/>
  <c r="J15" i="4"/>
  <c r="I15" i="4"/>
  <c r="H15" i="4"/>
  <c r="G15" i="4"/>
  <c r="F15" i="4"/>
  <c r="E15" i="4"/>
  <c r="D15" i="4"/>
  <c r="O14" i="4"/>
  <c r="N14" i="4"/>
  <c r="M14" i="4"/>
  <c r="L14" i="4"/>
  <c r="K14" i="4"/>
  <c r="J14" i="4"/>
  <c r="I14" i="4"/>
  <c r="H14" i="4"/>
  <c r="G14" i="4"/>
  <c r="F14" i="4"/>
  <c r="E14" i="4"/>
  <c r="D14" i="4"/>
  <c r="O13" i="4"/>
  <c r="N13" i="4"/>
  <c r="M13" i="4"/>
  <c r="L13" i="4"/>
  <c r="K13" i="4"/>
  <c r="J13" i="4"/>
  <c r="I13" i="4"/>
  <c r="H13" i="4"/>
  <c r="G13" i="4"/>
  <c r="F13" i="4"/>
  <c r="E13" i="4"/>
  <c r="D13" i="4"/>
  <c r="O10" i="4"/>
  <c r="N10" i="4"/>
  <c r="M10" i="4"/>
  <c r="L10" i="4"/>
  <c r="K10" i="4"/>
  <c r="J10" i="4"/>
  <c r="I10" i="4"/>
  <c r="H10" i="4"/>
  <c r="G10" i="4"/>
  <c r="F10" i="4"/>
  <c r="E10" i="4"/>
  <c r="D10" i="4"/>
  <c r="O9" i="4"/>
  <c r="N9" i="4"/>
  <c r="M9" i="4"/>
  <c r="L9" i="4"/>
  <c r="K9" i="4"/>
  <c r="J9" i="4"/>
  <c r="I9" i="4"/>
  <c r="H9" i="4"/>
  <c r="G9" i="4"/>
  <c r="F9" i="4"/>
  <c r="E9" i="4"/>
  <c r="D9" i="4"/>
  <c r="O8" i="4"/>
  <c r="N8" i="4"/>
  <c r="M8" i="4"/>
  <c r="L8" i="4"/>
  <c r="K8" i="4"/>
  <c r="J8" i="4"/>
  <c r="I8" i="4"/>
  <c r="H8" i="4"/>
  <c r="G8" i="4"/>
  <c r="F8" i="4"/>
  <c r="E8" i="4"/>
  <c r="D8" i="4"/>
  <c r="O7" i="4"/>
  <c r="N7" i="4"/>
  <c r="M7" i="4"/>
  <c r="L7" i="4"/>
  <c r="K7" i="4"/>
  <c r="J7" i="4"/>
  <c r="I7" i="4"/>
  <c r="H7" i="4"/>
  <c r="G7" i="4"/>
  <c r="F7" i="4"/>
  <c r="E7" i="4"/>
  <c r="D7" i="4"/>
  <c r="O6" i="4"/>
  <c r="O27" i="4" s="1"/>
  <c r="N6" i="4"/>
  <c r="N27" i="4" s="1"/>
  <c r="M6" i="4"/>
  <c r="M27" i="4" s="1"/>
  <c r="L6" i="4"/>
  <c r="L27" i="4" s="1"/>
  <c r="K6" i="4"/>
  <c r="K27" i="4" s="1"/>
  <c r="J6" i="4"/>
  <c r="J27" i="4" s="1"/>
  <c r="I6" i="4"/>
  <c r="I27" i="4" s="1"/>
  <c r="H6" i="4"/>
  <c r="H27" i="4" s="1"/>
  <c r="G6" i="4"/>
  <c r="G27" i="4" s="1"/>
  <c r="F6" i="4"/>
  <c r="F27" i="4" s="1"/>
  <c r="E6" i="4"/>
  <c r="E27" i="4" s="1"/>
  <c r="D6" i="4"/>
  <c r="D27" i="4" s="1"/>
  <c r="F66" i="3" l="1"/>
  <c r="F72" i="3" s="1"/>
  <c r="AJ64" i="3"/>
  <c r="AI64" i="3"/>
  <c r="AH64" i="3"/>
  <c r="AG64" i="3"/>
  <c r="AF64" i="3"/>
  <c r="AE64" i="3"/>
  <c r="AD64" i="3"/>
  <c r="AC64" i="3"/>
  <c r="AB64" i="3"/>
  <c r="AA64" i="3"/>
  <c r="Z64" i="3"/>
  <c r="Y64" i="3"/>
  <c r="X64" i="3"/>
  <c r="AK64" i="3" s="1"/>
  <c r="V64" i="3"/>
  <c r="Q64" i="3"/>
  <c r="P64" i="3"/>
  <c r="O64" i="3"/>
  <c r="N64" i="3"/>
  <c r="M64" i="3"/>
  <c r="L64" i="3"/>
  <c r="K64" i="3"/>
  <c r="J64" i="3"/>
  <c r="I64" i="3"/>
  <c r="H64" i="3"/>
  <c r="G64" i="3"/>
  <c r="F64" i="3"/>
  <c r="E64" i="3"/>
  <c r="C64" i="3"/>
  <c r="AJ62" i="3"/>
  <c r="AI62" i="3"/>
  <c r="AH62" i="3"/>
  <c r="AG62" i="3"/>
  <c r="AF62" i="3"/>
  <c r="AE62" i="3"/>
  <c r="AD62" i="3"/>
  <c r="AC62" i="3"/>
  <c r="AB62" i="3"/>
  <c r="AA62" i="3"/>
  <c r="Z62" i="3"/>
  <c r="Y62" i="3"/>
  <c r="V62" i="3"/>
  <c r="X62" i="3" s="1"/>
  <c r="Q62" i="3"/>
  <c r="P62" i="3"/>
  <c r="O62" i="3"/>
  <c r="N62" i="3"/>
  <c r="M62" i="3"/>
  <c r="L62" i="3"/>
  <c r="K62" i="3"/>
  <c r="J62" i="3"/>
  <c r="I62" i="3"/>
  <c r="H62" i="3"/>
  <c r="G62" i="3"/>
  <c r="F62" i="3"/>
  <c r="C62" i="3"/>
  <c r="E62" i="3" s="1"/>
  <c r="R62" i="3" s="1"/>
  <c r="AJ60" i="3"/>
  <c r="AI60" i="3"/>
  <c r="AH60" i="3"/>
  <c r="AG60" i="3"/>
  <c r="AF60" i="3"/>
  <c r="AE60" i="3"/>
  <c r="AD60" i="3"/>
  <c r="AC60" i="3"/>
  <c r="AB60" i="3"/>
  <c r="AA60" i="3"/>
  <c r="Z60" i="3"/>
  <c r="Y60" i="3"/>
  <c r="X60" i="3"/>
  <c r="AK60" i="3" s="1"/>
  <c r="V60" i="3"/>
  <c r="Q60" i="3"/>
  <c r="P60" i="3"/>
  <c r="O60" i="3"/>
  <c r="N60" i="3"/>
  <c r="M60" i="3"/>
  <c r="L60" i="3"/>
  <c r="K60" i="3"/>
  <c r="J60" i="3"/>
  <c r="I60" i="3"/>
  <c r="H60" i="3"/>
  <c r="G60" i="3"/>
  <c r="F60" i="3"/>
  <c r="E60" i="3"/>
  <c r="C60" i="3"/>
  <c r="W58" i="3"/>
  <c r="F58" i="3"/>
  <c r="D58" i="3"/>
  <c r="AJ57" i="3"/>
  <c r="AI57" i="3"/>
  <c r="AH57" i="3"/>
  <c r="AG57" i="3"/>
  <c r="AF57" i="3"/>
  <c r="AE57" i="3"/>
  <c r="AD57" i="3"/>
  <c r="AC57" i="3"/>
  <c r="AB57" i="3"/>
  <c r="AA57" i="3"/>
  <c r="Z57" i="3"/>
  <c r="Y57" i="3"/>
  <c r="X57" i="3"/>
  <c r="AK57" i="3" s="1"/>
  <c r="V57" i="3"/>
  <c r="Q57" i="3"/>
  <c r="P57" i="3"/>
  <c r="O57" i="3"/>
  <c r="N57" i="3"/>
  <c r="M57" i="3"/>
  <c r="L57" i="3"/>
  <c r="K57" i="3"/>
  <c r="J57" i="3"/>
  <c r="I57" i="3"/>
  <c r="H57" i="3"/>
  <c r="G57" i="3"/>
  <c r="F57" i="3"/>
  <c r="C57" i="3"/>
  <c r="E57" i="3" s="1"/>
  <c r="R57" i="3" s="1"/>
  <c r="AJ56" i="3"/>
  <c r="AI56" i="3"/>
  <c r="AH56" i="3"/>
  <c r="AG56" i="3"/>
  <c r="AF56" i="3"/>
  <c r="AE56" i="3"/>
  <c r="AD56" i="3"/>
  <c r="AC56" i="3"/>
  <c r="AB56" i="3"/>
  <c r="AA56" i="3"/>
  <c r="Z56" i="3"/>
  <c r="Y56" i="3"/>
  <c r="V56" i="3"/>
  <c r="X56" i="3" s="1"/>
  <c r="Q56" i="3"/>
  <c r="P56" i="3"/>
  <c r="O56" i="3"/>
  <c r="N56" i="3"/>
  <c r="N58" i="3" s="1"/>
  <c r="N66" i="3" s="1"/>
  <c r="N72" i="3" s="1"/>
  <c r="M56" i="3"/>
  <c r="L56" i="3"/>
  <c r="K56" i="3"/>
  <c r="J56" i="3"/>
  <c r="I56" i="3"/>
  <c r="H56" i="3"/>
  <c r="G56" i="3"/>
  <c r="F56" i="3"/>
  <c r="R56" i="3" s="1"/>
  <c r="E56" i="3"/>
  <c r="C56" i="3"/>
  <c r="AJ55" i="3"/>
  <c r="AI55" i="3"/>
  <c r="AH55" i="3"/>
  <c r="AG55" i="3"/>
  <c r="AF55" i="3"/>
  <c r="AE55" i="3"/>
  <c r="AD55" i="3"/>
  <c r="AC55" i="3"/>
  <c r="AB55" i="3"/>
  <c r="AA55" i="3"/>
  <c r="Z55" i="3"/>
  <c r="Y55" i="3"/>
  <c r="X55" i="3"/>
  <c r="AK55" i="3" s="1"/>
  <c r="V55" i="3"/>
  <c r="Q55" i="3"/>
  <c r="P55" i="3"/>
  <c r="O55" i="3"/>
  <c r="N55" i="3"/>
  <c r="M55" i="3"/>
  <c r="L55" i="3"/>
  <c r="K55" i="3"/>
  <c r="J55" i="3"/>
  <c r="I55" i="3"/>
  <c r="H55" i="3"/>
  <c r="G55" i="3"/>
  <c r="F55" i="3"/>
  <c r="C55" i="3"/>
  <c r="E55" i="3" s="1"/>
  <c r="R55" i="3" s="1"/>
  <c r="AJ54" i="3"/>
  <c r="AI54" i="3"/>
  <c r="AH54" i="3"/>
  <c r="AG54" i="3"/>
  <c r="AF54" i="3"/>
  <c r="AE54" i="3"/>
  <c r="AD54" i="3"/>
  <c r="AC54" i="3"/>
  <c r="AB54" i="3"/>
  <c r="AA54" i="3"/>
  <c r="Z54" i="3"/>
  <c r="Y54" i="3"/>
  <c r="V54" i="3"/>
  <c r="X54" i="3" s="1"/>
  <c r="AK54" i="3" s="1"/>
  <c r="Q54" i="3"/>
  <c r="P54" i="3"/>
  <c r="O54" i="3"/>
  <c r="N54" i="3"/>
  <c r="M54" i="3"/>
  <c r="L54" i="3"/>
  <c r="K54" i="3"/>
  <c r="J54" i="3"/>
  <c r="J58" i="3" s="1"/>
  <c r="I54" i="3"/>
  <c r="H54" i="3"/>
  <c r="G54" i="3"/>
  <c r="F54" i="3"/>
  <c r="E54" i="3"/>
  <c r="C54" i="3"/>
  <c r="AJ53" i="3"/>
  <c r="AI53" i="3"/>
  <c r="AH53" i="3"/>
  <c r="AG53" i="3"/>
  <c r="AG58" i="3" s="1"/>
  <c r="AF53" i="3"/>
  <c r="AE53" i="3"/>
  <c r="AD53" i="3"/>
  <c r="AC53" i="3"/>
  <c r="AC58" i="3" s="1"/>
  <c r="AB53" i="3"/>
  <c r="AA53" i="3"/>
  <c r="Z53" i="3"/>
  <c r="Y53" i="3"/>
  <c r="AK53" i="3" s="1"/>
  <c r="X53" i="3"/>
  <c r="V53" i="3"/>
  <c r="Q53" i="3"/>
  <c r="Q58" i="3" s="1"/>
  <c r="P53" i="3"/>
  <c r="P58" i="3" s="1"/>
  <c r="O53" i="3"/>
  <c r="N53" i="3"/>
  <c r="M53" i="3"/>
  <c r="M58" i="3" s="1"/>
  <c r="L53" i="3"/>
  <c r="L58" i="3" s="1"/>
  <c r="K53" i="3"/>
  <c r="J53" i="3"/>
  <c r="I53" i="3"/>
  <c r="I58" i="3" s="1"/>
  <c r="H53" i="3"/>
  <c r="H58" i="3" s="1"/>
  <c r="G53" i="3"/>
  <c r="F53" i="3"/>
  <c r="C53" i="3"/>
  <c r="C58" i="3" s="1"/>
  <c r="AJ52" i="3"/>
  <c r="AI52" i="3"/>
  <c r="AH52" i="3"/>
  <c r="AH58" i="3" s="1"/>
  <c r="AG52" i="3"/>
  <c r="AF52" i="3"/>
  <c r="AE52" i="3"/>
  <c r="AD52" i="3"/>
  <c r="AD58" i="3" s="1"/>
  <c r="AC52" i="3"/>
  <c r="AB52" i="3"/>
  <c r="AA52" i="3"/>
  <c r="Z52" i="3"/>
  <c r="Z58" i="3" s="1"/>
  <c r="Y52" i="3"/>
  <c r="V52" i="3"/>
  <c r="X52" i="3" s="1"/>
  <c r="AF50" i="3"/>
  <c r="W50" i="3"/>
  <c r="W66" i="3" s="1"/>
  <c r="M50" i="3"/>
  <c r="M66" i="3" s="1"/>
  <c r="M72" i="3" s="1"/>
  <c r="D50" i="3"/>
  <c r="D66" i="3" s="1"/>
  <c r="AJ49" i="3"/>
  <c r="AI49" i="3"/>
  <c r="AH49" i="3"/>
  <c r="AG49" i="3"/>
  <c r="AF49" i="3"/>
  <c r="AE49" i="3"/>
  <c r="AD49" i="3"/>
  <c r="AC49" i="3"/>
  <c r="AB49" i="3"/>
  <c r="AA49" i="3"/>
  <c r="Z49" i="3"/>
  <c r="Y49" i="3"/>
  <c r="V49" i="3"/>
  <c r="X49" i="3" s="1"/>
  <c r="AK49" i="3" s="1"/>
  <c r="Q49" i="3"/>
  <c r="P49" i="3"/>
  <c r="O49" i="3"/>
  <c r="N49" i="3"/>
  <c r="M49" i="3"/>
  <c r="L49" i="3"/>
  <c r="K49" i="3"/>
  <c r="J49" i="3"/>
  <c r="I49" i="3"/>
  <c r="H49" i="3"/>
  <c r="G49" i="3"/>
  <c r="F49" i="3"/>
  <c r="C49" i="3"/>
  <c r="E49" i="3" s="1"/>
  <c r="R49" i="3" s="1"/>
  <c r="AJ48" i="3"/>
  <c r="AI48" i="3"/>
  <c r="AH48" i="3"/>
  <c r="AG48" i="3"/>
  <c r="AF48" i="3"/>
  <c r="AE48" i="3"/>
  <c r="AD48" i="3"/>
  <c r="AC48" i="3"/>
  <c r="AB48" i="3"/>
  <c r="AA48" i="3"/>
  <c r="Z48" i="3"/>
  <c r="Y48" i="3"/>
  <c r="V48" i="3"/>
  <c r="X48" i="3" s="1"/>
  <c r="Q48" i="3"/>
  <c r="P48" i="3"/>
  <c r="O48" i="3"/>
  <c r="N48" i="3"/>
  <c r="M48" i="3"/>
  <c r="L48" i="3"/>
  <c r="K48" i="3"/>
  <c r="J48" i="3"/>
  <c r="I48" i="3"/>
  <c r="H48" i="3"/>
  <c r="G48" i="3"/>
  <c r="F48" i="3"/>
  <c r="C48" i="3"/>
  <c r="AJ47" i="3"/>
  <c r="AI47" i="3"/>
  <c r="AH47" i="3"/>
  <c r="AG47" i="3"/>
  <c r="AF47" i="3"/>
  <c r="AE47" i="3"/>
  <c r="AD47" i="3"/>
  <c r="AC47" i="3"/>
  <c r="AB47" i="3"/>
  <c r="AA47" i="3"/>
  <c r="Z47" i="3"/>
  <c r="Y47" i="3"/>
  <c r="Y50" i="3" s="1"/>
  <c r="V47" i="3"/>
  <c r="X47" i="3" s="1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R47" i="3" s="1"/>
  <c r="C47" i="3"/>
  <c r="AJ46" i="3"/>
  <c r="AI46" i="3"/>
  <c r="AH46" i="3"/>
  <c r="AG46" i="3"/>
  <c r="AF46" i="3"/>
  <c r="AE46" i="3"/>
  <c r="AD46" i="3"/>
  <c r="AC46" i="3"/>
  <c r="AB46" i="3"/>
  <c r="AA46" i="3"/>
  <c r="Z46" i="3"/>
  <c r="Y46" i="3"/>
  <c r="X46" i="3"/>
  <c r="AK46" i="3" s="1"/>
  <c r="V46" i="3"/>
  <c r="Q46" i="3"/>
  <c r="P46" i="3"/>
  <c r="P50" i="3" s="1"/>
  <c r="P66" i="3" s="1"/>
  <c r="P72" i="3" s="1"/>
  <c r="O46" i="3"/>
  <c r="N46" i="3"/>
  <c r="M46" i="3"/>
  <c r="L46" i="3"/>
  <c r="K46" i="3"/>
  <c r="J46" i="3"/>
  <c r="I46" i="3"/>
  <c r="H46" i="3"/>
  <c r="G46" i="3"/>
  <c r="F46" i="3"/>
  <c r="C46" i="3"/>
  <c r="E46" i="3" s="1"/>
  <c r="AJ45" i="3"/>
  <c r="AI45" i="3"/>
  <c r="AH45" i="3"/>
  <c r="AG45" i="3"/>
  <c r="AF45" i="3"/>
  <c r="AE45" i="3"/>
  <c r="AD45" i="3"/>
  <c r="AC45" i="3"/>
  <c r="AB45" i="3"/>
  <c r="AA45" i="3"/>
  <c r="Z45" i="3"/>
  <c r="Y45" i="3"/>
  <c r="AK45" i="3" s="1"/>
  <c r="V45" i="3"/>
  <c r="X45" i="3" s="1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R45" i="3" s="1"/>
  <c r="C45" i="3"/>
  <c r="AJ44" i="3"/>
  <c r="AJ50" i="3" s="1"/>
  <c r="AI44" i="3"/>
  <c r="AH44" i="3"/>
  <c r="AG44" i="3"/>
  <c r="AF44" i="3"/>
  <c r="AE44" i="3"/>
  <c r="AD44" i="3"/>
  <c r="AC44" i="3"/>
  <c r="AB44" i="3"/>
  <c r="AB50" i="3" s="1"/>
  <c r="AA44" i="3"/>
  <c r="Z44" i="3"/>
  <c r="Y44" i="3"/>
  <c r="V44" i="3"/>
  <c r="X44" i="3" s="1"/>
  <c r="AK44" i="3" s="1"/>
  <c r="Q44" i="3"/>
  <c r="P44" i="3"/>
  <c r="O44" i="3"/>
  <c r="N44" i="3"/>
  <c r="M44" i="3"/>
  <c r="L44" i="3"/>
  <c r="K44" i="3"/>
  <c r="J44" i="3"/>
  <c r="I44" i="3"/>
  <c r="H44" i="3"/>
  <c r="H50" i="3" s="1"/>
  <c r="H66" i="3" s="1"/>
  <c r="H72" i="3" s="1"/>
  <c r="G44" i="3"/>
  <c r="F44" i="3"/>
  <c r="C44" i="3"/>
  <c r="E44" i="3" s="1"/>
  <c r="R44" i="3" s="1"/>
  <c r="AJ43" i="3"/>
  <c r="AI43" i="3"/>
  <c r="AH43" i="3"/>
  <c r="AH50" i="3" s="1"/>
  <c r="AH66" i="3" s="1"/>
  <c r="AH72" i="3" s="1"/>
  <c r="AG43" i="3"/>
  <c r="AG50" i="3" s="1"/>
  <c r="AG66" i="3" s="1"/>
  <c r="AG72" i="3" s="1"/>
  <c r="AF43" i="3"/>
  <c r="AE43" i="3"/>
  <c r="AD43" i="3"/>
  <c r="AD50" i="3" s="1"/>
  <c r="AC43" i="3"/>
  <c r="AB43" i="3"/>
  <c r="AA43" i="3"/>
  <c r="Z43" i="3"/>
  <c r="Z50" i="3" s="1"/>
  <c r="Z66" i="3" s="1"/>
  <c r="Z72" i="3" s="1"/>
  <c r="Y43" i="3"/>
  <c r="AK43" i="3" s="1"/>
  <c r="V43" i="3"/>
  <c r="X43" i="3" s="1"/>
  <c r="Q43" i="3"/>
  <c r="Q50" i="3" s="1"/>
  <c r="P43" i="3"/>
  <c r="O43" i="3"/>
  <c r="O50" i="3" s="1"/>
  <c r="N43" i="3"/>
  <c r="N50" i="3" s="1"/>
  <c r="M43" i="3"/>
  <c r="L43" i="3"/>
  <c r="K43" i="3"/>
  <c r="K50" i="3" s="1"/>
  <c r="J43" i="3"/>
  <c r="J50" i="3" s="1"/>
  <c r="I43" i="3"/>
  <c r="I50" i="3" s="1"/>
  <c r="H43" i="3"/>
  <c r="G43" i="3"/>
  <c r="G50" i="3" s="1"/>
  <c r="F43" i="3"/>
  <c r="F50" i="3" s="1"/>
  <c r="E43" i="3"/>
  <c r="C43" i="3"/>
  <c r="C50" i="3" s="1"/>
  <c r="C66" i="3" s="1"/>
  <c r="C72" i="3" s="1"/>
  <c r="AJ34" i="3"/>
  <c r="AI34" i="3"/>
  <c r="AH34" i="3"/>
  <c r="AG34" i="3"/>
  <c r="AF34" i="3"/>
  <c r="AE34" i="3"/>
  <c r="AD34" i="3"/>
  <c r="AC34" i="3"/>
  <c r="AB34" i="3"/>
  <c r="AA34" i="3"/>
  <c r="Z34" i="3"/>
  <c r="Y34" i="3"/>
  <c r="V34" i="3"/>
  <c r="X34" i="3" s="1"/>
  <c r="AK34" i="3" s="1"/>
  <c r="Q34" i="3"/>
  <c r="P34" i="3"/>
  <c r="O34" i="3"/>
  <c r="N34" i="3"/>
  <c r="M34" i="3"/>
  <c r="L34" i="3"/>
  <c r="K34" i="3"/>
  <c r="J34" i="3"/>
  <c r="I34" i="3"/>
  <c r="H34" i="3"/>
  <c r="G34" i="3"/>
  <c r="F34" i="3"/>
  <c r="R34" i="3" s="1"/>
  <c r="E34" i="3"/>
  <c r="C34" i="3"/>
  <c r="AI32" i="3"/>
  <c r="AH32" i="3"/>
  <c r="AA32" i="3"/>
  <c r="Z32" i="3"/>
  <c r="W32" i="3"/>
  <c r="O32" i="3"/>
  <c r="N32" i="3"/>
  <c r="F32" i="3"/>
  <c r="D32" i="3"/>
  <c r="Q31" i="3"/>
  <c r="P31" i="3"/>
  <c r="O31" i="3"/>
  <c r="N31" i="3"/>
  <c r="M31" i="3"/>
  <c r="L31" i="3"/>
  <c r="K31" i="3"/>
  <c r="J31" i="3"/>
  <c r="I31" i="3"/>
  <c r="H31" i="3"/>
  <c r="G31" i="3"/>
  <c r="F31" i="3"/>
  <c r="C31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V30" i="3"/>
  <c r="X30" i="3" s="1"/>
  <c r="AK30" i="3" s="1"/>
  <c r="Q30" i="3"/>
  <c r="P30" i="3"/>
  <c r="O30" i="3"/>
  <c r="N30" i="3"/>
  <c r="M30" i="3"/>
  <c r="L30" i="3"/>
  <c r="K30" i="3"/>
  <c r="J30" i="3"/>
  <c r="I30" i="3"/>
  <c r="H30" i="3"/>
  <c r="G30" i="3"/>
  <c r="F30" i="3"/>
  <c r="C30" i="3"/>
  <c r="E30" i="3" s="1"/>
  <c r="R30" i="3" s="1"/>
  <c r="AJ29" i="3"/>
  <c r="AI29" i="3"/>
  <c r="AH29" i="3"/>
  <c r="AG29" i="3"/>
  <c r="AF29" i="3"/>
  <c r="AE29" i="3"/>
  <c r="AD29" i="3"/>
  <c r="AC29" i="3"/>
  <c r="AB29" i="3"/>
  <c r="AA29" i="3"/>
  <c r="Z29" i="3"/>
  <c r="Y29" i="3"/>
  <c r="AK29" i="3" s="1"/>
  <c r="X29" i="3"/>
  <c r="V29" i="3"/>
  <c r="Q29" i="3"/>
  <c r="P29" i="3"/>
  <c r="O29" i="3"/>
  <c r="N29" i="3"/>
  <c r="M29" i="3"/>
  <c r="L29" i="3"/>
  <c r="K29" i="3"/>
  <c r="J29" i="3"/>
  <c r="I29" i="3"/>
  <c r="H29" i="3"/>
  <c r="G29" i="3"/>
  <c r="F29" i="3"/>
  <c r="C29" i="3"/>
  <c r="AJ28" i="3"/>
  <c r="AJ32" i="3" s="1"/>
  <c r="AI28" i="3"/>
  <c r="AH28" i="3"/>
  <c r="AG28" i="3"/>
  <c r="AF28" i="3"/>
  <c r="AF32" i="3" s="1"/>
  <c r="AE28" i="3"/>
  <c r="AE32" i="3" s="1"/>
  <c r="AD28" i="3"/>
  <c r="AD32" i="3" s="1"/>
  <c r="AC28" i="3"/>
  <c r="AB28" i="3"/>
  <c r="AB32" i="3" s="1"/>
  <c r="AA28" i="3"/>
  <c r="Z28" i="3"/>
  <c r="Y28" i="3"/>
  <c r="V28" i="3"/>
  <c r="Q28" i="3"/>
  <c r="P28" i="3"/>
  <c r="O28" i="3"/>
  <c r="N28" i="3"/>
  <c r="M28" i="3"/>
  <c r="L28" i="3"/>
  <c r="K28" i="3"/>
  <c r="K32" i="3" s="1"/>
  <c r="J28" i="3"/>
  <c r="J32" i="3" s="1"/>
  <c r="I28" i="3"/>
  <c r="H28" i="3"/>
  <c r="G28" i="3"/>
  <c r="G32" i="3" s="1"/>
  <c r="F28" i="3"/>
  <c r="C28" i="3"/>
  <c r="E28" i="3" s="1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AK27" i="3" s="1"/>
  <c r="V27" i="3"/>
  <c r="Q27" i="3"/>
  <c r="P27" i="3"/>
  <c r="O27" i="3"/>
  <c r="N27" i="3"/>
  <c r="M27" i="3"/>
  <c r="L27" i="3"/>
  <c r="K27" i="3"/>
  <c r="J27" i="3"/>
  <c r="I27" i="3"/>
  <c r="H27" i="3"/>
  <c r="G27" i="3"/>
  <c r="F27" i="3"/>
  <c r="C27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AK26" i="3" s="1"/>
  <c r="V26" i="3"/>
  <c r="Q26" i="3"/>
  <c r="P26" i="3"/>
  <c r="O26" i="3"/>
  <c r="N26" i="3"/>
  <c r="M26" i="3"/>
  <c r="L26" i="3"/>
  <c r="K26" i="3"/>
  <c r="J26" i="3"/>
  <c r="I26" i="3"/>
  <c r="H26" i="3"/>
  <c r="G26" i="3"/>
  <c r="F26" i="3"/>
  <c r="C26" i="3"/>
  <c r="E26" i="3" s="1"/>
  <c r="R26" i="3" s="1"/>
  <c r="W24" i="3"/>
  <c r="D24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V22" i="3"/>
  <c r="X22" i="3" s="1"/>
  <c r="AK22" i="3" s="1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R22" i="3" s="1"/>
  <c r="C22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V21" i="3"/>
  <c r="Q21" i="3"/>
  <c r="P21" i="3"/>
  <c r="O21" i="3"/>
  <c r="N21" i="3"/>
  <c r="M21" i="3"/>
  <c r="L21" i="3"/>
  <c r="K21" i="3"/>
  <c r="J21" i="3"/>
  <c r="I21" i="3"/>
  <c r="H21" i="3"/>
  <c r="G21" i="3"/>
  <c r="F21" i="3"/>
  <c r="C21" i="3"/>
  <c r="E21" i="3" s="1"/>
  <c r="AJ20" i="3"/>
  <c r="AI20" i="3"/>
  <c r="AH20" i="3"/>
  <c r="AG20" i="3"/>
  <c r="AF20" i="3"/>
  <c r="AE20" i="3"/>
  <c r="AD20" i="3"/>
  <c r="AC20" i="3"/>
  <c r="AB20" i="3"/>
  <c r="AA20" i="3"/>
  <c r="Z20" i="3"/>
  <c r="Y20" i="3"/>
  <c r="V20" i="3"/>
  <c r="X20" i="3" s="1"/>
  <c r="AK20" i="3" s="1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R20" i="3" s="1"/>
  <c r="C20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X19" i="3"/>
  <c r="V19" i="3"/>
  <c r="Q19" i="3"/>
  <c r="P19" i="3"/>
  <c r="O19" i="3"/>
  <c r="N19" i="3"/>
  <c r="M19" i="3"/>
  <c r="L19" i="3"/>
  <c r="K19" i="3"/>
  <c r="J19" i="3"/>
  <c r="I19" i="3"/>
  <c r="H19" i="3"/>
  <c r="G19" i="3"/>
  <c r="F19" i="3"/>
  <c r="C19" i="3"/>
  <c r="E19" i="3" s="1"/>
  <c r="AJ18" i="3"/>
  <c r="AI18" i="3"/>
  <c r="AH18" i="3"/>
  <c r="AG18" i="3"/>
  <c r="AF18" i="3"/>
  <c r="AE18" i="3"/>
  <c r="AD18" i="3"/>
  <c r="AC18" i="3"/>
  <c r="AB18" i="3"/>
  <c r="AA18" i="3"/>
  <c r="Z18" i="3"/>
  <c r="Y18" i="3"/>
  <c r="V18" i="3"/>
  <c r="X18" i="3" s="1"/>
  <c r="AK18" i="3" s="1"/>
  <c r="Q18" i="3"/>
  <c r="P18" i="3"/>
  <c r="O18" i="3"/>
  <c r="N18" i="3"/>
  <c r="M18" i="3"/>
  <c r="L18" i="3"/>
  <c r="K18" i="3"/>
  <c r="J18" i="3"/>
  <c r="I18" i="3"/>
  <c r="H18" i="3"/>
  <c r="G18" i="3"/>
  <c r="F18" i="3"/>
  <c r="C18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V17" i="3"/>
  <c r="X17" i="3" s="1"/>
  <c r="AK17" i="3" s="1"/>
  <c r="Q17" i="3"/>
  <c r="P17" i="3"/>
  <c r="O17" i="3"/>
  <c r="N17" i="3"/>
  <c r="M17" i="3"/>
  <c r="L17" i="3"/>
  <c r="K17" i="3"/>
  <c r="J17" i="3"/>
  <c r="J24" i="3" s="1"/>
  <c r="I17" i="3"/>
  <c r="H17" i="3"/>
  <c r="G17" i="3"/>
  <c r="F17" i="3"/>
  <c r="R17" i="3" s="1"/>
  <c r="E17" i="3"/>
  <c r="C17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V16" i="3"/>
  <c r="X16" i="3" s="1"/>
  <c r="AK16" i="3" s="1"/>
  <c r="Q16" i="3"/>
  <c r="P16" i="3"/>
  <c r="O16" i="3"/>
  <c r="N16" i="3"/>
  <c r="M16" i="3"/>
  <c r="L16" i="3"/>
  <c r="K16" i="3"/>
  <c r="J16" i="3"/>
  <c r="I16" i="3"/>
  <c r="H16" i="3"/>
  <c r="G16" i="3"/>
  <c r="F16" i="3"/>
  <c r="C16" i="3"/>
  <c r="E16" i="3" s="1"/>
  <c r="AJ15" i="3"/>
  <c r="AI15" i="3"/>
  <c r="AH15" i="3"/>
  <c r="AG15" i="3"/>
  <c r="AF15" i="3"/>
  <c r="AE15" i="3"/>
  <c r="AD15" i="3"/>
  <c r="AC15" i="3"/>
  <c r="AB15" i="3"/>
  <c r="AA15" i="3"/>
  <c r="Z15" i="3"/>
  <c r="Y15" i="3"/>
  <c r="V15" i="3"/>
  <c r="X15" i="3" s="1"/>
  <c r="AK15" i="3" s="1"/>
  <c r="Q15" i="3"/>
  <c r="P15" i="3"/>
  <c r="O15" i="3"/>
  <c r="N15" i="3"/>
  <c r="M15" i="3"/>
  <c r="L15" i="3"/>
  <c r="K15" i="3"/>
  <c r="J15" i="3"/>
  <c r="I15" i="3"/>
  <c r="H15" i="3"/>
  <c r="G15" i="3"/>
  <c r="F15" i="3"/>
  <c r="C15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AK14" i="3" s="1"/>
  <c r="V14" i="3"/>
  <c r="X14" i="3" s="1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R14" i="3" s="1"/>
  <c r="C14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V13" i="3"/>
  <c r="V24" i="3" s="1"/>
  <c r="Q13" i="3"/>
  <c r="P13" i="3"/>
  <c r="O13" i="3"/>
  <c r="N13" i="3"/>
  <c r="M13" i="3"/>
  <c r="L13" i="3"/>
  <c r="K13" i="3"/>
  <c r="J13" i="3"/>
  <c r="I13" i="3"/>
  <c r="H13" i="3"/>
  <c r="G13" i="3"/>
  <c r="F13" i="3"/>
  <c r="C13" i="3"/>
  <c r="E13" i="3" s="1"/>
  <c r="R13" i="3" s="1"/>
  <c r="AJ12" i="3"/>
  <c r="AI12" i="3"/>
  <c r="AH12" i="3"/>
  <c r="AG12" i="3"/>
  <c r="AF12" i="3"/>
  <c r="AE12" i="3"/>
  <c r="AD12" i="3"/>
  <c r="AC12" i="3"/>
  <c r="AB12" i="3"/>
  <c r="AA12" i="3"/>
  <c r="Z12" i="3"/>
  <c r="Z24" i="3" s="1"/>
  <c r="Y12" i="3"/>
  <c r="AK12" i="3" s="1"/>
  <c r="V12" i="3"/>
  <c r="X12" i="3" s="1"/>
  <c r="Q12" i="3"/>
  <c r="P12" i="3"/>
  <c r="O12" i="3"/>
  <c r="N12" i="3"/>
  <c r="M12" i="3"/>
  <c r="L12" i="3"/>
  <c r="K12" i="3"/>
  <c r="J12" i="3"/>
  <c r="I12" i="3"/>
  <c r="H12" i="3"/>
  <c r="G12" i="3"/>
  <c r="F12" i="3"/>
  <c r="C12" i="3"/>
  <c r="AJ11" i="3"/>
  <c r="AI11" i="3"/>
  <c r="AH11" i="3"/>
  <c r="AH24" i="3" s="1"/>
  <c r="AG11" i="3"/>
  <c r="AG24" i="3" s="1"/>
  <c r="AF11" i="3"/>
  <c r="AE11" i="3"/>
  <c r="AD11" i="3"/>
  <c r="AC11" i="3"/>
  <c r="AC24" i="3" s="1"/>
  <c r="AB11" i="3"/>
  <c r="AA11" i="3"/>
  <c r="Z11" i="3"/>
  <c r="Y11" i="3"/>
  <c r="Y24" i="3" s="1"/>
  <c r="V11" i="3"/>
  <c r="X11" i="3" s="1"/>
  <c r="Q11" i="3"/>
  <c r="Q24" i="3" s="1"/>
  <c r="P11" i="3"/>
  <c r="O11" i="3"/>
  <c r="N11" i="3"/>
  <c r="M11" i="3"/>
  <c r="L11" i="3"/>
  <c r="K11" i="3"/>
  <c r="J11" i="3"/>
  <c r="I11" i="3"/>
  <c r="I24" i="3" s="1"/>
  <c r="H11" i="3"/>
  <c r="G11" i="3"/>
  <c r="F11" i="3"/>
  <c r="E11" i="3"/>
  <c r="R11" i="3" s="1"/>
  <c r="C11" i="3"/>
  <c r="W9" i="3"/>
  <c r="W36" i="3" s="1"/>
  <c r="W68" i="3" s="1"/>
  <c r="V9" i="3"/>
  <c r="K9" i="3"/>
  <c r="J9" i="3"/>
  <c r="D9" i="3"/>
  <c r="D36" i="3" s="1"/>
  <c r="D68" i="3" s="1"/>
  <c r="AJ8" i="3"/>
  <c r="AI8" i="3"/>
  <c r="AH8" i="3"/>
  <c r="AG8" i="3"/>
  <c r="AF8" i="3"/>
  <c r="AE8" i="3"/>
  <c r="AD8" i="3"/>
  <c r="AC8" i="3"/>
  <c r="AB8" i="3"/>
  <c r="AA8" i="3"/>
  <c r="Z8" i="3"/>
  <c r="Y8" i="3"/>
  <c r="AK8" i="3" s="1"/>
  <c r="V8" i="3"/>
  <c r="X8" i="3" s="1"/>
  <c r="Q8" i="3"/>
  <c r="P8" i="3"/>
  <c r="O8" i="3"/>
  <c r="N8" i="3"/>
  <c r="M8" i="3"/>
  <c r="L8" i="3"/>
  <c r="K8" i="3"/>
  <c r="J8" i="3"/>
  <c r="I8" i="3"/>
  <c r="H8" i="3"/>
  <c r="G8" i="3"/>
  <c r="F8" i="3"/>
  <c r="E8" i="3"/>
  <c r="R8" i="3" s="1"/>
  <c r="C8" i="3"/>
  <c r="AJ7" i="3"/>
  <c r="AI7" i="3"/>
  <c r="AI9" i="3" s="1"/>
  <c r="AH7" i="3"/>
  <c r="AG7" i="3"/>
  <c r="AF7" i="3"/>
  <c r="AE7" i="3"/>
  <c r="AE9" i="3" s="1"/>
  <c r="AD7" i="3"/>
  <c r="AC7" i="3"/>
  <c r="AB7" i="3"/>
  <c r="AA7" i="3"/>
  <c r="AA9" i="3" s="1"/>
  <c r="Z7" i="3"/>
  <c r="Y7" i="3"/>
  <c r="V7" i="3"/>
  <c r="X7" i="3" s="1"/>
  <c r="AK7" i="3" s="1"/>
  <c r="Q7" i="3"/>
  <c r="P7" i="3"/>
  <c r="O7" i="3"/>
  <c r="O9" i="3" s="1"/>
  <c r="N7" i="3"/>
  <c r="M7" i="3"/>
  <c r="L7" i="3"/>
  <c r="K7" i="3"/>
  <c r="J7" i="3"/>
  <c r="I7" i="3"/>
  <c r="H7" i="3"/>
  <c r="G7" i="3"/>
  <c r="G9" i="3" s="1"/>
  <c r="F7" i="3"/>
  <c r="C7" i="3"/>
  <c r="E7" i="3" s="1"/>
  <c r="R7" i="3" s="1"/>
  <c r="AJ6" i="3"/>
  <c r="AJ9" i="3" s="1"/>
  <c r="AI6" i="3"/>
  <c r="AH6" i="3"/>
  <c r="AH9" i="3" s="1"/>
  <c r="AH36" i="3" s="1"/>
  <c r="AG6" i="3"/>
  <c r="AG9" i="3" s="1"/>
  <c r="AF6" i="3"/>
  <c r="AF9" i="3" s="1"/>
  <c r="AE6" i="3"/>
  <c r="AD6" i="3"/>
  <c r="AD9" i="3" s="1"/>
  <c r="AC6" i="3"/>
  <c r="AC9" i="3" s="1"/>
  <c r="AB6" i="3"/>
  <c r="AB9" i="3" s="1"/>
  <c r="AA6" i="3"/>
  <c r="Z6" i="3"/>
  <c r="Z9" i="3" s="1"/>
  <c r="Z36" i="3" s="1"/>
  <c r="Y6" i="3"/>
  <c r="Y9" i="3" s="1"/>
  <c r="V6" i="3"/>
  <c r="X6" i="3" s="1"/>
  <c r="Q6" i="3"/>
  <c r="Q9" i="3" s="1"/>
  <c r="P6" i="3"/>
  <c r="P9" i="3" s="1"/>
  <c r="O6" i="3"/>
  <c r="N6" i="3"/>
  <c r="N9" i="3" s="1"/>
  <c r="M6" i="3"/>
  <c r="M9" i="3" s="1"/>
  <c r="L6" i="3"/>
  <c r="L9" i="3" s="1"/>
  <c r="K6" i="3"/>
  <c r="J6" i="3"/>
  <c r="I6" i="3"/>
  <c r="I9" i="3" s="1"/>
  <c r="H6" i="3"/>
  <c r="H9" i="3" s="1"/>
  <c r="G6" i="3"/>
  <c r="F6" i="3"/>
  <c r="F9" i="3" s="1"/>
  <c r="E6" i="3"/>
  <c r="E9" i="3" s="1"/>
  <c r="C6" i="3"/>
  <c r="AH68" i="3" l="1"/>
  <c r="AH39" i="3"/>
  <c r="AF66" i="3"/>
  <c r="AF72" i="3" s="1"/>
  <c r="Z68" i="3"/>
  <c r="Z39" i="3"/>
  <c r="G36" i="3"/>
  <c r="AE36" i="3"/>
  <c r="AI36" i="3"/>
  <c r="AK11" i="3"/>
  <c r="AK47" i="3"/>
  <c r="R64" i="3"/>
  <c r="AD24" i="3"/>
  <c r="AD36" i="3" s="1"/>
  <c r="C32" i="3"/>
  <c r="E29" i="3"/>
  <c r="R29" i="3" s="1"/>
  <c r="R43" i="3"/>
  <c r="Y58" i="3"/>
  <c r="Y66" i="3" s="1"/>
  <c r="Y72" i="3" s="1"/>
  <c r="R60" i="3"/>
  <c r="X9" i="3"/>
  <c r="AJ36" i="3"/>
  <c r="F24" i="3"/>
  <c r="F36" i="3" s="1"/>
  <c r="N24" i="3"/>
  <c r="N36" i="3" s="1"/>
  <c r="X13" i="3"/>
  <c r="AK13" i="3" s="1"/>
  <c r="R19" i="3"/>
  <c r="R21" i="3"/>
  <c r="H32" i="3"/>
  <c r="L32" i="3"/>
  <c r="P32" i="3"/>
  <c r="J66" i="3"/>
  <c r="J72" i="3" s="1"/>
  <c r="R46" i="3"/>
  <c r="E50" i="3"/>
  <c r="C9" i="3"/>
  <c r="J36" i="3"/>
  <c r="V36" i="3"/>
  <c r="AK19" i="3"/>
  <c r="AK21" i="3"/>
  <c r="X28" i="3"/>
  <c r="V32" i="3"/>
  <c r="AD66" i="3"/>
  <c r="AD72" i="3" s="1"/>
  <c r="R6" i="3"/>
  <c r="E24" i="3"/>
  <c r="E36" i="3" s="1"/>
  <c r="M24" i="3"/>
  <c r="M36" i="3" s="1"/>
  <c r="Y32" i="3"/>
  <c r="Y36" i="3" s="1"/>
  <c r="AC32" i="3"/>
  <c r="AG32" i="3"/>
  <c r="AG36" i="3" s="1"/>
  <c r="I66" i="3"/>
  <c r="I72" i="3" s="1"/>
  <c r="Q66" i="3"/>
  <c r="Q72" i="3" s="1"/>
  <c r="AJ66" i="3"/>
  <c r="AJ72" i="3" s="1"/>
  <c r="E53" i="3"/>
  <c r="P36" i="3"/>
  <c r="AC36" i="3"/>
  <c r="AK6" i="3"/>
  <c r="X24" i="3"/>
  <c r="R16" i="3"/>
  <c r="AC50" i="3"/>
  <c r="AC66" i="3" s="1"/>
  <c r="AC72" i="3" s="1"/>
  <c r="L50" i="3"/>
  <c r="L66" i="3" s="1"/>
  <c r="L72" i="3" s="1"/>
  <c r="AK48" i="3"/>
  <c r="X50" i="3"/>
  <c r="X66" i="3" s="1"/>
  <c r="R54" i="3"/>
  <c r="AK56" i="3"/>
  <c r="G24" i="3"/>
  <c r="K24" i="3"/>
  <c r="K36" i="3" s="1"/>
  <c r="O24" i="3"/>
  <c r="O36" i="3" s="1"/>
  <c r="AA24" i="3"/>
  <c r="AA36" i="3" s="1"/>
  <c r="AE24" i="3"/>
  <c r="AI24" i="3"/>
  <c r="E32" i="3"/>
  <c r="I32" i="3"/>
  <c r="I36" i="3" s="1"/>
  <c r="M32" i="3"/>
  <c r="Q32" i="3"/>
  <c r="Q36" i="3" s="1"/>
  <c r="AA50" i="3"/>
  <c r="AA66" i="3" s="1"/>
  <c r="AA72" i="3" s="1"/>
  <c r="AE50" i="3"/>
  <c r="AI50" i="3"/>
  <c r="AA58" i="3"/>
  <c r="AE58" i="3"/>
  <c r="AI58" i="3"/>
  <c r="AK62" i="3"/>
  <c r="C24" i="3"/>
  <c r="H24" i="3"/>
  <c r="H36" i="3" s="1"/>
  <c r="L24" i="3"/>
  <c r="L36" i="3" s="1"/>
  <c r="P24" i="3"/>
  <c r="AB24" i="3"/>
  <c r="AB36" i="3" s="1"/>
  <c r="AF24" i="3"/>
  <c r="AF36" i="3" s="1"/>
  <c r="AJ24" i="3"/>
  <c r="R28" i="3"/>
  <c r="X58" i="3"/>
  <c r="AK52" i="3"/>
  <c r="AB58" i="3"/>
  <c r="AB66" i="3" s="1"/>
  <c r="AB72" i="3" s="1"/>
  <c r="AF58" i="3"/>
  <c r="AJ58" i="3"/>
  <c r="G58" i="3"/>
  <c r="G66" i="3" s="1"/>
  <c r="G72" i="3" s="1"/>
  <c r="K58" i="3"/>
  <c r="K66" i="3" s="1"/>
  <c r="K72" i="3" s="1"/>
  <c r="O58" i="3"/>
  <c r="O66" i="3" s="1"/>
  <c r="O72" i="3" s="1"/>
  <c r="V58" i="3"/>
  <c r="V50" i="3"/>
  <c r="V66" i="3" s="1"/>
  <c r="V72" i="3" s="1"/>
  <c r="R36" i="3" l="1"/>
  <c r="L68" i="3"/>
  <c r="L39" i="3"/>
  <c r="I68" i="3"/>
  <c r="I39" i="3"/>
  <c r="AF39" i="3"/>
  <c r="AF68" i="3"/>
  <c r="H68" i="3"/>
  <c r="H39" i="3"/>
  <c r="O39" i="3"/>
  <c r="O68" i="3"/>
  <c r="Y39" i="3"/>
  <c r="Y68" i="3"/>
  <c r="AG39" i="3"/>
  <c r="AG68" i="3"/>
  <c r="F39" i="3"/>
  <c r="F68" i="3"/>
  <c r="AD68" i="3"/>
  <c r="AD39" i="3"/>
  <c r="AA68" i="3"/>
  <c r="AA39" i="3"/>
  <c r="AB39" i="3"/>
  <c r="AB68" i="3"/>
  <c r="Q68" i="3"/>
  <c r="Q39" i="3"/>
  <c r="K39" i="3"/>
  <c r="K68" i="3"/>
  <c r="M39" i="3"/>
  <c r="M68" i="3"/>
  <c r="N39" i="3"/>
  <c r="N68" i="3"/>
  <c r="AC39" i="3"/>
  <c r="AC68" i="3"/>
  <c r="V68" i="3"/>
  <c r="V39" i="3"/>
  <c r="G39" i="3"/>
  <c r="G68" i="3"/>
  <c r="AI66" i="3"/>
  <c r="AI72" i="3" s="1"/>
  <c r="AK28" i="3"/>
  <c r="X32" i="3"/>
  <c r="J39" i="3"/>
  <c r="J68" i="3"/>
  <c r="R53" i="3"/>
  <c r="E58" i="3"/>
  <c r="E66" i="3" s="1"/>
  <c r="X36" i="3"/>
  <c r="AI39" i="3"/>
  <c r="P68" i="3"/>
  <c r="P39" i="3"/>
  <c r="AJ39" i="3"/>
  <c r="AJ68" i="3"/>
  <c r="AE68" i="3"/>
  <c r="AE39" i="3"/>
  <c r="AE66" i="3"/>
  <c r="AE72" i="3" s="1"/>
  <c r="C36" i="3"/>
  <c r="R66" i="3" l="1"/>
  <c r="E68" i="3"/>
  <c r="AK36" i="3"/>
  <c r="X68" i="3"/>
  <c r="AK66" i="3"/>
  <c r="C68" i="3"/>
  <c r="C39" i="3"/>
  <c r="AI68" i="3"/>
  <c r="R68" i="3"/>
  <c r="AK68" i="3" l="1"/>
  <c r="P50" i="2" l="1"/>
  <c r="P49" i="2"/>
  <c r="P48" i="2"/>
  <c r="P47" i="2"/>
  <c r="O46" i="2"/>
  <c r="N46" i="2"/>
  <c r="M46" i="2"/>
  <c r="L46" i="2"/>
  <c r="K46" i="2"/>
  <c r="J46" i="2"/>
  <c r="I46" i="2"/>
  <c r="H46" i="2"/>
  <c r="G46" i="2"/>
  <c r="F46" i="2"/>
  <c r="E46" i="2"/>
  <c r="D46" i="2"/>
  <c r="P46" i="2" s="1"/>
  <c r="P45" i="2"/>
  <c r="O44" i="2"/>
  <c r="N44" i="2"/>
  <c r="M44" i="2"/>
  <c r="L44" i="2"/>
  <c r="K44" i="2"/>
  <c r="J44" i="2"/>
  <c r="I44" i="2"/>
  <c r="H44" i="2"/>
  <c r="G44" i="2"/>
  <c r="F44" i="2"/>
  <c r="E44" i="2"/>
  <c r="D44" i="2"/>
  <c r="P44" i="2" s="1"/>
  <c r="O43" i="2"/>
  <c r="N43" i="2"/>
  <c r="M43" i="2"/>
  <c r="L43" i="2"/>
  <c r="K43" i="2"/>
  <c r="J43" i="2"/>
  <c r="I43" i="2"/>
  <c r="H43" i="2"/>
  <c r="G43" i="2"/>
  <c r="F43" i="2"/>
  <c r="E43" i="2"/>
  <c r="D43" i="2"/>
  <c r="P43" i="2" s="1"/>
  <c r="O42" i="2"/>
  <c r="N42" i="2"/>
  <c r="M42" i="2"/>
  <c r="L42" i="2"/>
  <c r="K42" i="2"/>
  <c r="J42" i="2"/>
  <c r="I42" i="2"/>
  <c r="H42" i="2"/>
  <c r="G42" i="2"/>
  <c r="F42" i="2"/>
  <c r="E42" i="2"/>
  <c r="D42" i="2"/>
  <c r="P42" i="2" s="1"/>
  <c r="O41" i="2"/>
  <c r="N41" i="2"/>
  <c r="M41" i="2"/>
  <c r="L41" i="2"/>
  <c r="K41" i="2"/>
  <c r="J41" i="2"/>
  <c r="I41" i="2"/>
  <c r="H41" i="2"/>
  <c r="G41" i="2"/>
  <c r="F41" i="2"/>
  <c r="E41" i="2"/>
  <c r="D41" i="2"/>
  <c r="P41" i="2" s="1"/>
  <c r="O40" i="2"/>
  <c r="N40" i="2"/>
  <c r="M40" i="2"/>
  <c r="L40" i="2"/>
  <c r="K40" i="2"/>
  <c r="J40" i="2"/>
  <c r="I40" i="2"/>
  <c r="H40" i="2"/>
  <c r="G40" i="2"/>
  <c r="F40" i="2"/>
  <c r="E40" i="2"/>
  <c r="D40" i="2"/>
  <c r="P40" i="2" s="1"/>
  <c r="P39" i="2"/>
  <c r="O38" i="2"/>
  <c r="N38" i="2"/>
  <c r="M38" i="2"/>
  <c r="L38" i="2"/>
  <c r="K38" i="2"/>
  <c r="J38" i="2"/>
  <c r="I38" i="2"/>
  <c r="H38" i="2"/>
  <c r="G38" i="2"/>
  <c r="F38" i="2"/>
  <c r="E38" i="2"/>
  <c r="D38" i="2"/>
  <c r="P38" i="2" s="1"/>
  <c r="O37" i="2"/>
  <c r="N37" i="2"/>
  <c r="M37" i="2"/>
  <c r="L37" i="2"/>
  <c r="K37" i="2"/>
  <c r="J37" i="2"/>
  <c r="I37" i="2"/>
  <c r="H37" i="2"/>
  <c r="G37" i="2"/>
  <c r="F37" i="2"/>
  <c r="E37" i="2"/>
  <c r="D37" i="2"/>
  <c r="P37" i="2" s="1"/>
  <c r="O36" i="2"/>
  <c r="N36" i="2"/>
  <c r="M36" i="2"/>
  <c r="L36" i="2"/>
  <c r="K36" i="2"/>
  <c r="J36" i="2"/>
  <c r="I36" i="2"/>
  <c r="H36" i="2"/>
  <c r="G36" i="2"/>
  <c r="F36" i="2"/>
  <c r="E36" i="2"/>
  <c r="D36" i="2"/>
  <c r="P36" i="2" s="1"/>
  <c r="O35" i="2"/>
  <c r="N35" i="2"/>
  <c r="M35" i="2"/>
  <c r="L35" i="2"/>
  <c r="L52" i="2" s="1"/>
  <c r="K35" i="2"/>
  <c r="J35" i="2"/>
  <c r="I35" i="2"/>
  <c r="H35" i="2"/>
  <c r="H52" i="2" s="1"/>
  <c r="G35" i="2"/>
  <c r="F35" i="2"/>
  <c r="E35" i="2"/>
  <c r="D35" i="2"/>
  <c r="D52" i="2" s="1"/>
  <c r="O34" i="2"/>
  <c r="N34" i="2"/>
  <c r="M34" i="2"/>
  <c r="M52" i="2" s="1"/>
  <c r="L34" i="2"/>
  <c r="K34" i="2"/>
  <c r="J34" i="2"/>
  <c r="I34" i="2"/>
  <c r="I52" i="2" s="1"/>
  <c r="H34" i="2"/>
  <c r="G34" i="2"/>
  <c r="F34" i="2"/>
  <c r="E34" i="2"/>
  <c r="E52" i="2" s="1"/>
  <c r="D34" i="2"/>
  <c r="P34" i="2" s="1"/>
  <c r="O33" i="2"/>
  <c r="O52" i="2" s="1"/>
  <c r="N33" i="2"/>
  <c r="N52" i="2" s="1"/>
  <c r="M33" i="2"/>
  <c r="L33" i="2"/>
  <c r="K33" i="2"/>
  <c r="K52" i="2" s="1"/>
  <c r="J33" i="2"/>
  <c r="J52" i="2" s="1"/>
  <c r="I33" i="2"/>
  <c r="H33" i="2"/>
  <c r="G33" i="2"/>
  <c r="G52" i="2" s="1"/>
  <c r="F33" i="2"/>
  <c r="F52" i="2" s="1"/>
  <c r="E33" i="2"/>
  <c r="D33" i="2"/>
  <c r="P33" i="2" s="1"/>
  <c r="P32" i="2"/>
  <c r="O27" i="2"/>
  <c r="N27" i="2"/>
  <c r="M27" i="2"/>
  <c r="L27" i="2"/>
  <c r="K27" i="2"/>
  <c r="J27" i="2"/>
  <c r="I27" i="2"/>
  <c r="H27" i="2"/>
  <c r="G27" i="2"/>
  <c r="F27" i="2"/>
  <c r="E27" i="2"/>
  <c r="D27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27" i="2" s="1"/>
  <c r="P35" i="2" l="1"/>
  <c r="P52" i="2" s="1"/>
  <c r="O44" i="1" l="1"/>
  <c r="N44" i="1"/>
  <c r="M44" i="1"/>
  <c r="L44" i="1"/>
  <c r="K44" i="1"/>
  <c r="J44" i="1"/>
  <c r="I44" i="1"/>
  <c r="H44" i="1"/>
  <c r="G44" i="1"/>
  <c r="F44" i="1"/>
  <c r="E44" i="1"/>
  <c r="D44" i="1"/>
  <c r="O41" i="1"/>
  <c r="N41" i="1"/>
  <c r="M41" i="1"/>
  <c r="L41" i="1"/>
  <c r="K41" i="1"/>
  <c r="J41" i="1"/>
  <c r="I41" i="1"/>
  <c r="H41" i="1"/>
  <c r="G41" i="1"/>
  <c r="F41" i="1"/>
  <c r="E41" i="1"/>
  <c r="D41" i="1"/>
  <c r="O40" i="1"/>
  <c r="N40" i="1"/>
  <c r="M40" i="1"/>
  <c r="L40" i="1"/>
  <c r="K40" i="1"/>
  <c r="J40" i="1"/>
  <c r="I40" i="1"/>
  <c r="H40" i="1"/>
  <c r="G40" i="1"/>
  <c r="F40" i="1"/>
  <c r="E40" i="1"/>
  <c r="D40" i="1"/>
  <c r="O37" i="1"/>
  <c r="N37" i="1"/>
  <c r="M37" i="1"/>
  <c r="L37" i="1"/>
  <c r="K37" i="1"/>
  <c r="J37" i="1"/>
  <c r="I37" i="1"/>
  <c r="H37" i="1"/>
  <c r="G37" i="1"/>
  <c r="F37" i="1"/>
  <c r="E37" i="1"/>
  <c r="D37" i="1"/>
  <c r="O36" i="1"/>
  <c r="N36" i="1"/>
  <c r="M36" i="1"/>
  <c r="L36" i="1"/>
  <c r="K36" i="1"/>
  <c r="J36" i="1"/>
  <c r="I36" i="1"/>
  <c r="H36" i="1"/>
  <c r="G36" i="1"/>
  <c r="F36" i="1"/>
  <c r="E36" i="1"/>
  <c r="D36" i="1"/>
  <c r="O35" i="1"/>
  <c r="N35" i="1"/>
  <c r="M35" i="1"/>
  <c r="L35" i="1"/>
  <c r="K35" i="1"/>
  <c r="J35" i="1"/>
  <c r="I35" i="1"/>
  <c r="H35" i="1"/>
  <c r="G35" i="1"/>
  <c r="F35" i="1"/>
  <c r="E35" i="1"/>
  <c r="D35" i="1"/>
  <c r="O33" i="1"/>
  <c r="O50" i="1" s="1"/>
  <c r="N33" i="1"/>
  <c r="N50" i="1" s="1"/>
  <c r="M33" i="1"/>
  <c r="M50" i="1" s="1"/>
  <c r="L33" i="1"/>
  <c r="L50" i="1" s="1"/>
  <c r="K33" i="1"/>
  <c r="K50" i="1" s="1"/>
  <c r="J33" i="1"/>
  <c r="J50" i="1" s="1"/>
  <c r="I33" i="1"/>
  <c r="I50" i="1" s="1"/>
  <c r="H33" i="1"/>
  <c r="H50" i="1" s="1"/>
  <c r="G33" i="1"/>
  <c r="G50" i="1" s="1"/>
  <c r="F33" i="1"/>
  <c r="F50" i="1" s="1"/>
  <c r="E33" i="1"/>
  <c r="E50" i="1" s="1"/>
  <c r="D33" i="1"/>
  <c r="D50" i="1" s="1"/>
  <c r="O24" i="1"/>
  <c r="N24" i="1"/>
  <c r="M24" i="1"/>
  <c r="L24" i="1"/>
  <c r="K24" i="1"/>
  <c r="J24" i="1"/>
  <c r="I24" i="1"/>
  <c r="H24" i="1"/>
  <c r="G24" i="1"/>
  <c r="F24" i="1"/>
  <c r="E24" i="1"/>
  <c r="D24" i="1"/>
  <c r="O21" i="1"/>
  <c r="N21" i="1"/>
  <c r="M21" i="1"/>
  <c r="L21" i="1"/>
  <c r="K21" i="1"/>
  <c r="J21" i="1"/>
  <c r="I21" i="1"/>
  <c r="H21" i="1"/>
  <c r="G21" i="1"/>
  <c r="F21" i="1"/>
  <c r="E21" i="1"/>
  <c r="D21" i="1"/>
  <c r="O20" i="1"/>
  <c r="N20" i="1"/>
  <c r="M20" i="1"/>
  <c r="L20" i="1"/>
  <c r="K20" i="1"/>
  <c r="J20" i="1"/>
  <c r="I20" i="1"/>
  <c r="H20" i="1"/>
  <c r="G20" i="1"/>
  <c r="F20" i="1"/>
  <c r="E20" i="1"/>
  <c r="D20" i="1"/>
  <c r="O19" i="1"/>
  <c r="N19" i="1"/>
  <c r="M19" i="1"/>
  <c r="L19" i="1"/>
  <c r="K19" i="1"/>
  <c r="J19" i="1"/>
  <c r="I19" i="1"/>
  <c r="H19" i="1"/>
  <c r="G19" i="1"/>
  <c r="F19" i="1"/>
  <c r="E19" i="1"/>
  <c r="D19" i="1"/>
  <c r="O18" i="1"/>
  <c r="N18" i="1"/>
  <c r="M18" i="1"/>
  <c r="L18" i="1"/>
  <c r="K18" i="1"/>
  <c r="J18" i="1"/>
  <c r="I18" i="1"/>
  <c r="H18" i="1"/>
  <c r="G18" i="1"/>
  <c r="F18" i="1"/>
  <c r="E18" i="1"/>
  <c r="D18" i="1"/>
  <c r="O17" i="1"/>
  <c r="N17" i="1"/>
  <c r="M17" i="1"/>
  <c r="L17" i="1"/>
  <c r="K17" i="1"/>
  <c r="J17" i="1"/>
  <c r="I17" i="1"/>
  <c r="H17" i="1"/>
  <c r="G17" i="1"/>
  <c r="F17" i="1"/>
  <c r="E17" i="1"/>
  <c r="D17" i="1"/>
  <c r="O16" i="1"/>
  <c r="N16" i="1"/>
  <c r="M16" i="1"/>
  <c r="L16" i="1"/>
  <c r="K16" i="1"/>
  <c r="J16" i="1"/>
  <c r="I16" i="1"/>
  <c r="H16" i="1"/>
  <c r="G16" i="1"/>
  <c r="F16" i="1"/>
  <c r="E16" i="1"/>
  <c r="D16" i="1"/>
  <c r="O15" i="1"/>
  <c r="N15" i="1"/>
  <c r="M15" i="1"/>
  <c r="L15" i="1"/>
  <c r="K15" i="1"/>
  <c r="J15" i="1"/>
  <c r="I15" i="1"/>
  <c r="H15" i="1"/>
  <c r="G15" i="1"/>
  <c r="F15" i="1"/>
  <c r="E15" i="1"/>
  <c r="D15" i="1"/>
  <c r="O14" i="1"/>
  <c r="N14" i="1"/>
  <c r="M14" i="1"/>
  <c r="L14" i="1"/>
  <c r="K14" i="1"/>
  <c r="J14" i="1"/>
  <c r="I14" i="1"/>
  <c r="H14" i="1"/>
  <c r="G14" i="1"/>
  <c r="F14" i="1"/>
  <c r="E14" i="1"/>
  <c r="D14" i="1"/>
  <c r="O13" i="1"/>
  <c r="N13" i="1"/>
  <c r="M13" i="1"/>
  <c r="L13" i="1"/>
  <c r="K13" i="1"/>
  <c r="J13" i="1"/>
  <c r="I13" i="1"/>
  <c r="H13" i="1"/>
  <c r="G13" i="1"/>
  <c r="F13" i="1"/>
  <c r="E13" i="1"/>
  <c r="D13" i="1"/>
  <c r="O10" i="1"/>
  <c r="N10" i="1"/>
  <c r="M10" i="1"/>
  <c r="L10" i="1"/>
  <c r="K10" i="1"/>
  <c r="J10" i="1"/>
  <c r="I10" i="1"/>
  <c r="H10" i="1"/>
  <c r="G10" i="1"/>
  <c r="F10" i="1"/>
  <c r="E10" i="1"/>
  <c r="D10" i="1"/>
  <c r="O8" i="1"/>
  <c r="N8" i="1"/>
  <c r="M8" i="1"/>
  <c r="L8" i="1"/>
  <c r="K8" i="1"/>
  <c r="J8" i="1"/>
  <c r="I8" i="1"/>
  <c r="H8" i="1"/>
  <c r="G8" i="1"/>
  <c r="F8" i="1"/>
  <c r="E8" i="1"/>
  <c r="D8" i="1"/>
  <c r="O7" i="1"/>
  <c r="N7" i="1"/>
  <c r="M7" i="1"/>
  <c r="L7" i="1"/>
  <c r="K7" i="1"/>
  <c r="J7" i="1"/>
  <c r="I7" i="1"/>
  <c r="H7" i="1"/>
  <c r="G7" i="1"/>
  <c r="F7" i="1"/>
  <c r="E7" i="1"/>
  <c r="D7" i="1"/>
  <c r="O6" i="1"/>
  <c r="O27" i="1" s="1"/>
  <c r="N6" i="1"/>
  <c r="N27" i="1" s="1"/>
  <c r="M6" i="1"/>
  <c r="M27" i="1" s="1"/>
  <c r="L6" i="1"/>
  <c r="L27" i="1" s="1"/>
  <c r="K6" i="1"/>
  <c r="K27" i="1" s="1"/>
  <c r="J6" i="1"/>
  <c r="J27" i="1" s="1"/>
  <c r="I6" i="1"/>
  <c r="I27" i="1" s="1"/>
  <c r="H6" i="1"/>
  <c r="H27" i="1" s="1"/>
  <c r="G6" i="1"/>
  <c r="G27" i="1" s="1"/>
  <c r="F6" i="1"/>
  <c r="F27" i="1" s="1"/>
  <c r="E6" i="1"/>
  <c r="E27" i="1" s="1"/>
  <c r="D6" i="1"/>
  <c r="D27" i="1" s="1"/>
</calcChain>
</file>

<file path=xl/sharedStrings.xml><?xml version="1.0" encoding="utf-8"?>
<sst xmlns="http://schemas.openxmlformats.org/spreadsheetml/2006/main" count="2966" uniqueCount="943">
  <si>
    <t xml:space="preserve">WATER - G/L  Account No. and Name </t>
  </si>
  <si>
    <t>Amort Exp Account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</si>
  <si>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</si>
  <si>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</si>
  <si>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</si>
  <si>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</si>
  <si>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</si>
  <si>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</si>
  <si>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</si>
  <si>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</si>
  <si>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</si>
  <si>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</si>
  <si>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 xml:space="preserve">Nov </t>
  </si>
  <si>
    <t>Dec</t>
  </si>
  <si>
    <t>Amort Orginization</t>
  </si>
  <si>
    <t>Amort Struct&amp; Imprv SRC Supply</t>
  </si>
  <si>
    <t>Amort Strct&amp;Imprv WTP</t>
  </si>
  <si>
    <t>Amort Wells &amp; Springs</t>
  </si>
  <si>
    <t>Amort Supply Mains</t>
  </si>
  <si>
    <t>Amort Elec Pump Eqp SRC Pump</t>
  </si>
  <si>
    <t>Amort Elec Pump Eqp WTP</t>
  </si>
  <si>
    <t>Amort Elec Pump Eqp Trans Dist</t>
  </si>
  <si>
    <t>Amort Water Treatment Eqpt</t>
  </si>
  <si>
    <t>Amort Dist Resv &amp; Standpipes</t>
  </si>
  <si>
    <t>Amort Trans &amp; Distr Mains</t>
  </si>
  <si>
    <t>Amort Service Lines</t>
  </si>
  <si>
    <t>Amort Meters</t>
  </si>
  <si>
    <t>Amort Meter Installs</t>
  </si>
  <si>
    <t>Amort Hydrants</t>
  </si>
  <si>
    <t>Amort Other Tangible Plt Water</t>
  </si>
  <si>
    <t>Amort Water tap</t>
  </si>
  <si>
    <t>Amort WTR Res Cap Fee</t>
  </si>
  <si>
    <t>Amort WTR PLT Mod Fee</t>
  </si>
  <si>
    <t>Amort WTR PLT Mtr Fee</t>
  </si>
  <si>
    <t>TOTAL AMORTIZATION EXPENSE - WATER</t>
  </si>
  <si>
    <t xml:space="preserve">WASTEWATER - G/L  Account No. and Name </t>
  </si>
  <si>
    <t>Amort Struct/Imprv Pump Plt LS</t>
  </si>
  <si>
    <t>Amort Struct/Imprv Treat Plt</t>
  </si>
  <si>
    <t>Amort Sturct/Imprv Gen Plt</t>
  </si>
  <si>
    <t>Amort Sewer Force Main / SRVC</t>
  </si>
  <si>
    <t>Amort Sewer Gravity Main</t>
  </si>
  <si>
    <t>Amort Manholes</t>
  </si>
  <si>
    <t>Amort Services to Customers</t>
  </si>
  <si>
    <t>Amort Treat/Disp Equip Trt Plt</t>
  </si>
  <si>
    <t>Amort Outfall Lines</t>
  </si>
  <si>
    <t>Amort Other Tangible Plt Sewer</t>
  </si>
  <si>
    <t xml:space="preserve">Amort Sewer Tap </t>
  </si>
  <si>
    <t>Amort SWR Res Cap Fee</t>
  </si>
  <si>
    <t>Amort SWR Plt Mod Fee</t>
  </si>
  <si>
    <t>Amort Reuse Services</t>
  </si>
  <si>
    <t>Amort Reuse Mtr/Installations</t>
  </si>
  <si>
    <t>TOTAL AMORTIZATION EXPENSE - WASTEWATER</t>
  </si>
  <si>
    <t>AMORT-STRUCT/IMPRV RCLM DIST</t>
  </si>
  <si>
    <t>AMORT-SPECIAL COLL STRUCTURES</t>
  </si>
  <si>
    <t>AMORT-TREAT/DISP EQUIP LAGOON</t>
  </si>
  <si>
    <t>COLUMN NUMBERS</t>
  </si>
  <si>
    <t>COA</t>
  </si>
  <si>
    <t>Adjusted 12/31/2014</t>
  </si>
  <si>
    <t>13 Month Avg</t>
  </si>
  <si>
    <t>OBJECT</t>
  </si>
  <si>
    <t>WATER</t>
  </si>
  <si>
    <t>NO.</t>
  </si>
  <si>
    <t>Contributed lines:</t>
  </si>
  <si>
    <t>Accumulated . Amort CIAC Water</t>
  </si>
  <si>
    <t>3340 CIAC - Trans &amp; Distr Mains</t>
  </si>
  <si>
    <t>3885 Acc Amort Trans &amp; Distr Mains</t>
  </si>
  <si>
    <t>3345 CIAC - Service Lines</t>
  </si>
  <si>
    <t>3890 Acc Amort Service Lines</t>
  </si>
  <si>
    <t>3305 CIAC - Supply Mains</t>
  </si>
  <si>
    <t>3850 Acc Amort Supply Lines</t>
  </si>
  <si>
    <t>Sub-Total Lines</t>
  </si>
  <si>
    <t>Property</t>
  </si>
  <si>
    <t>3430 CIAC - Other Tangible Plt Water</t>
  </si>
  <si>
    <t>3800 Acc Amort Organization</t>
  </si>
  <si>
    <t>3975 Acc Amort Other Tang Plt Water</t>
  </si>
  <si>
    <t>3295 CIAC - Wells &amp; Srpings</t>
  </si>
  <si>
    <t>3840 Acc Amort - Wells &amp; Springs</t>
  </si>
  <si>
    <t>3315 CIAC - Elec Pump Eqp SRC Pump</t>
  </si>
  <si>
    <t>3860 Acc Amort Elec Pump Eqp SRC</t>
  </si>
  <si>
    <t>3865 Acc Amort Elec Pump Eqp WTP</t>
  </si>
  <si>
    <t>3265 CIAC - Struct &amp; Imprv SRC Supply</t>
  </si>
  <si>
    <t>3810 Acc Amort Struct &amp; Imprv SRC</t>
  </si>
  <si>
    <t>3270 CIAC - Struct &amp; Imprv WTP</t>
  </si>
  <si>
    <t>3815 Acc Amort Struct &amp; Imprv WTP</t>
  </si>
  <si>
    <t>3870 Acc Amort Elect Pump Eqp Trans Dist</t>
  </si>
  <si>
    <t>3330 CIAC - Water Treatment Eqpt</t>
  </si>
  <si>
    <t>3875 Acc Amort Water Treatment Eqpt</t>
  </si>
  <si>
    <t>3335 CIAC - Dist Resv &amp; Standpipes</t>
  </si>
  <si>
    <t>3880 Acc Amort Dist Resv &amp; Stamdpip</t>
  </si>
  <si>
    <t>3450 CIAC - Wtr Plt Mod Fee</t>
  </si>
  <si>
    <t>4000 Acc Amort Wtr Plt Mod Fee-NC</t>
  </si>
  <si>
    <t>3455 CIAC - Wtr Plt Mtr Fee</t>
  </si>
  <si>
    <t>4005 Acc Amort  Wtr Plt Mtr Fee-NC</t>
  </si>
  <si>
    <t>Sub-Total Property</t>
  </si>
  <si>
    <t>3445 CIAC - Wtr Res Cap Fee</t>
  </si>
  <si>
    <t>3995 Acc Amort Wtr Res Cap Fee-NC</t>
  </si>
  <si>
    <t>3350 CIAC - Meters</t>
  </si>
  <si>
    <t>3895 Acc Amort Meters</t>
  </si>
  <si>
    <t>3355 CIAC - Meter Installs</t>
  </si>
  <si>
    <t>3900 Acc Amort Meter Installs</t>
  </si>
  <si>
    <t>3360 CIAC - Hydrants</t>
  </si>
  <si>
    <t>3905 Acc Amort Hydrants</t>
  </si>
  <si>
    <t>Sub-Total Meters &amp; Meter Installations</t>
  </si>
  <si>
    <t>3435 CIAC - Water Tap</t>
  </si>
  <si>
    <t>3980 Acc Amort Water CIAC Tap</t>
  </si>
  <si>
    <t>Total CIAC - WATER</t>
  </si>
  <si>
    <t>Total Accumulated Amort CIAC - WATER</t>
  </si>
  <si>
    <t>Annual Report Reconciliation</t>
  </si>
  <si>
    <t>CIAC W-7; F-22</t>
  </si>
  <si>
    <t>Accum Amort CIAC W-8; F-22</t>
  </si>
  <si>
    <t>Difference (Rounding)</t>
  </si>
  <si>
    <t>SEWER</t>
  </si>
  <si>
    <t>Accumulated . Amort CIAC Sewer</t>
  </si>
  <si>
    <t>3550 CIAC - Force Main</t>
  </si>
  <si>
    <t>4100 Acc Amort Sewer Force Main</t>
  </si>
  <si>
    <t>3555 CIAC - Gravity Main</t>
  </si>
  <si>
    <t>4105 Acc Amort Gravity Main</t>
  </si>
  <si>
    <t>3557 CIAC - Manholes</t>
  </si>
  <si>
    <t>4107 Acc Amort Manholes</t>
  </si>
  <si>
    <t>3565 CIAC Services to Customers</t>
  </si>
  <si>
    <t>4115 Acc Amort Services to Customers</t>
  </si>
  <si>
    <t>3750 CIAC - Reuse Services</t>
  </si>
  <si>
    <t>4310 Acc Amort Reuse Services</t>
  </si>
  <si>
    <t>3765 CIAC - Reuse Transm &amp; Distr</t>
  </si>
  <si>
    <t>4325 Acc Amort-Reuse Trans Dist Sys</t>
  </si>
  <si>
    <t>3625 CIAC - Outfall Lines</t>
  </si>
  <si>
    <t>4175 Acc Amort Outfall Lines</t>
  </si>
  <si>
    <t>4030 Acc Amort Organization</t>
  </si>
  <si>
    <t>3520 CIAC - Struct/Imprv Gen Plt</t>
  </si>
  <si>
    <t>4070 Acc Amort Struct/Imprv Gen Plt</t>
  </si>
  <si>
    <t>3500 CIAC - Struc/Impr Pump Plt LS</t>
  </si>
  <si>
    <t>4050 Acc Amort Struct/Imprv Pump Plt LS</t>
  </si>
  <si>
    <t>3505 CIAC - Struc/Impr Treat Plt</t>
  </si>
  <si>
    <t>4055 Acc Amort Struct/Imprv Treat Plt</t>
  </si>
  <si>
    <t>3720 CIAC - SWR Plt Mod Fee</t>
  </si>
  <si>
    <t>4280 Acc Amort SWR Plt Mod Fee-NC</t>
  </si>
  <si>
    <t>3605 CIAC - Treat/Disp Equip Trt Plt</t>
  </si>
  <si>
    <t>4155 Acc Amort Treat/Disp Equip Trt Plt</t>
  </si>
  <si>
    <t>Sub-</t>
  </si>
  <si>
    <t>3715 CIAC - SWR Res Cap Fee</t>
  </si>
  <si>
    <t>4275 Acc Amort SWR Res Cap Fee-NC</t>
  </si>
  <si>
    <t>3770 CIAC - Reuse - Tap</t>
  </si>
  <si>
    <t>4330 Acc Amort Reuse - Tap</t>
  </si>
  <si>
    <t>3705 CIAC -Sewer - Tap</t>
  </si>
  <si>
    <t>4265 Acc Amort Sewer - Tap</t>
  </si>
  <si>
    <t>Total CIAC - SEWER</t>
  </si>
  <si>
    <t>Total Accumulated Amort CIAC - SEWER</t>
  </si>
  <si>
    <t>TOTAL CIAC A-19(a)</t>
  </si>
  <si>
    <t>TOTAL ACCUM AMORT CIAC A-19 (a)</t>
  </si>
  <si>
    <t>Check total Values</t>
  </si>
  <si>
    <t>CIAC S-7; F-22</t>
  </si>
  <si>
    <t>Accum Amort CIAC S-8; F-22</t>
  </si>
  <si>
    <t>CIAC A-12(a)</t>
  </si>
  <si>
    <t>Accumulated Amortization CIAC A-14(a)</t>
  </si>
  <si>
    <t xml:space="preserve">                                                      </t>
  </si>
  <si>
    <t>COAS 13 MONTH AVG</t>
  </si>
  <si>
    <t>ADJUSTED 13 Mo Averge</t>
  </si>
  <si>
    <t>Acct 252 Adv in aid of Construction Wtr</t>
  </si>
  <si>
    <t>3320 CIAC - Elec Pump Eqp WTP</t>
  </si>
  <si>
    <t>3760 CIAC - REUSE DIST RESERVOIRS</t>
  </si>
  <si>
    <t>4320 Acc Amort-Reuse Dist Reservoir</t>
  </si>
  <si>
    <t>3530 CIAC-POWER GEN EQUIP PUMP PLT</t>
  </si>
  <si>
    <t>4075 Accum Amort-POWER GEN EQUIP COLL</t>
  </si>
  <si>
    <t>4080 Accum Amort - Pwr Gen Eqp PUMP</t>
  </si>
  <si>
    <t>3535 CIAC-POWER GEN EQUIP TREAT PLT</t>
  </si>
  <si>
    <t>4085 Accum Amort-POWER GEN EQUIP TREAT PLT</t>
  </si>
  <si>
    <t>3775 CIAC - REUSE MGMT FEE</t>
  </si>
  <si>
    <t>4335 Acc Amort - REUSE MGMT FEE</t>
  </si>
  <si>
    <t>4260 Acc Amort Other Tang Plt Sewer</t>
  </si>
  <si>
    <t>3790 CIAC - REUSE PLT MTR FEE</t>
  </si>
  <si>
    <t>4350 Accum Amort - REUSE PLT MTR FEE</t>
  </si>
  <si>
    <t>3600 CIAC-TREAT/DISP EQUIP LAGOON</t>
  </si>
  <si>
    <t>4150 Accum Amor-TREAT/DISP EQUIP LAGOON</t>
  </si>
  <si>
    <t>From TB</t>
  </si>
  <si>
    <t>Per TB</t>
  </si>
  <si>
    <t>Difference (Acct 252)</t>
  </si>
  <si>
    <t>Diff</t>
  </si>
  <si>
    <t>TEST YEAR ENDING 12/31/15</t>
  </si>
  <si>
    <t>Amort. Lagoons</t>
  </si>
  <si>
    <t>SEWER-MAIN BREAKS</t>
  </si>
  <si>
    <t>Formula looking in the wrong col had to change Jan from 3 to 2 feb from 4 to 3 etc</t>
  </si>
  <si>
    <t>CIAC-WATER-TAP</t>
  </si>
  <si>
    <t>CIAC-WTR PLT MTR FEE</t>
  </si>
  <si>
    <t>CIAC-STRUCT/IMPRV PUMP PLT LS</t>
  </si>
  <si>
    <t>CIAC-SEWER-TAP</t>
  </si>
  <si>
    <t>CIAC-REUSE RES CAP FEE</t>
  </si>
  <si>
    <t>UTILITIES, INC. OF FLORIDA - MARION COUNTY</t>
  </si>
  <si>
    <t>2015 UC LEDGER MONTHLY TRIAL BALANCE</t>
  </si>
  <si>
    <t>DO NOT USE</t>
  </si>
  <si>
    <t>Account</t>
  </si>
  <si>
    <t>NARUC A/C</t>
  </si>
  <si>
    <t>Description</t>
  </si>
  <si>
    <t>13-Mth Avg</t>
  </si>
  <si>
    <t>Water</t>
  </si>
  <si>
    <t>Wastewater</t>
  </si>
  <si>
    <t>TY Plant Additions</t>
  </si>
  <si>
    <t>ORGANIZATION</t>
  </si>
  <si>
    <t>FRANCHISES</t>
  </si>
  <si>
    <t>LAND &amp; LAND RIGHTS PUMP</t>
  </si>
  <si>
    <t>LAND &amp; LAND RIGHTS WTR TRT</t>
  </si>
  <si>
    <t>LAND &amp; LAND RIGHTS TRANS DIST</t>
  </si>
  <si>
    <t>LAND &amp; LAND RIGHTS GEN PLT</t>
  </si>
  <si>
    <t>STRUCT &amp; IMPRV SRC SUPPLY</t>
  </si>
  <si>
    <t>STRUCT &amp; IMPRV WTR TRT PLT</t>
  </si>
  <si>
    <t>STRUCT &amp; IMPRV TRANS DIST PLT</t>
  </si>
  <si>
    <t>STRUCT &amp; IMPRV GEN PLT</t>
  </si>
  <si>
    <t>WELLS &amp; SPRINGS</t>
  </si>
  <si>
    <t>SUPPLY MAINS</t>
  </si>
  <si>
    <t>POWER GENERATION EQUIP</t>
  </si>
  <si>
    <t>ELECTRIC PUMP EQUIP SRC PUMP</t>
  </si>
  <si>
    <t>ELECTRIC PUMP EQUIP WTP</t>
  </si>
  <si>
    <t>ELECTRIC PUMP EQUIP TRANS DIST</t>
  </si>
  <si>
    <t>WATER TREATMENT EQPT</t>
  </si>
  <si>
    <t>DIST RESV &amp; STANDPIPES</t>
  </si>
  <si>
    <t>TRANS &amp; DISTR MAINS</t>
  </si>
  <si>
    <t>SERVICE LINES</t>
  </si>
  <si>
    <t>METERS</t>
  </si>
  <si>
    <t>METER INSTALLATIONS</t>
  </si>
  <si>
    <t>HYDRANTS</t>
  </si>
  <si>
    <t>BACKFLOW PREVENTION DEVICES</t>
  </si>
  <si>
    <t>OTH PLT&amp;MISC EQUIP WTP</t>
  </si>
  <si>
    <t>304.5/354.7</t>
  </si>
  <si>
    <t>OFFICE STRUCT &amp; IMPRV</t>
  </si>
  <si>
    <t>340.5/390.7</t>
  </si>
  <si>
    <t>OFFICE FURN &amp; EQPT</t>
  </si>
  <si>
    <t>343.5/393.7</t>
  </si>
  <si>
    <t>TOOL SHOP &amp; MISC EQPT</t>
  </si>
  <si>
    <t>344.5/394.7</t>
  </si>
  <si>
    <t>LABORATORY EQUIPMENT</t>
  </si>
  <si>
    <t>345.5/395.7</t>
  </si>
  <si>
    <t>POWER OPERATED EQUIP</t>
  </si>
  <si>
    <t>346.5/396.7</t>
  </si>
  <si>
    <t>COMMUNICATION EQPT</t>
  </si>
  <si>
    <t>347.5/397.7</t>
  </si>
  <si>
    <t>MISC EQUIPMENT</t>
  </si>
  <si>
    <t>WATER PLANT ALLOCATED</t>
  </si>
  <si>
    <t>OTHER TANGIBLE PLT WATER</t>
  </si>
  <si>
    <t>341.5/391.7</t>
  </si>
  <si>
    <t>TRANSPORTATION EQPT WTR</t>
  </si>
  <si>
    <t>MAINFRAME COMPUTER WTR</t>
  </si>
  <si>
    <t>MINI COMPUTERS WTR</t>
  </si>
  <si>
    <t>COMP SYS COST WTR</t>
  </si>
  <si>
    <t>MICRO SYS COST WTR</t>
  </si>
  <si>
    <t>OTHER PLANT</t>
  </si>
  <si>
    <t>TOTAL UPIS - WATER</t>
  </si>
  <si>
    <t>STRUCT/IMPRV GEN PLT</t>
  </si>
  <si>
    <t>Sewer</t>
  </si>
  <si>
    <t xml:space="preserve">     LAND &amp; LAND RIGHTS TRTMNT</t>
  </si>
  <si>
    <t>STRUCT/IMPRV PUMP PLT LS</t>
  </si>
  <si>
    <t xml:space="preserve">     STRUCT/IMPRV TREAT PLT</t>
  </si>
  <si>
    <t>POWER GEN EQUIP COLL PLT</t>
  </si>
  <si>
    <t>SEWER FORCE MAIN</t>
  </si>
  <si>
    <t>SEWER GRAVITY MAIN</t>
  </si>
  <si>
    <t>MANHOLES</t>
  </si>
  <si>
    <t xml:space="preserve">     SERVICES TO CUSTOMERS</t>
  </si>
  <si>
    <r>
      <rPr>
        <strike/>
        <sz val="8"/>
        <color theme="1"/>
        <rFont val="Calibri"/>
        <family val="2"/>
        <scheme val="minor"/>
      </rPr>
      <t>362.2</t>
    </r>
    <r>
      <rPr>
        <sz val="8"/>
        <color theme="1"/>
        <rFont val="Calibri"/>
        <family val="2"/>
        <scheme val="minor"/>
      </rPr>
      <t xml:space="preserve"> </t>
    </r>
    <r>
      <rPr>
        <b/>
        <sz val="9"/>
        <color theme="1"/>
        <rFont val="Calibri"/>
        <family val="2"/>
        <scheme val="minor"/>
      </rPr>
      <t>364.2</t>
    </r>
  </si>
  <si>
    <r>
      <t xml:space="preserve">FLOW MEASURING DEVICES </t>
    </r>
    <r>
      <rPr>
        <strike/>
        <sz val="7"/>
        <color theme="1"/>
        <rFont val="Calibri"/>
        <family val="2"/>
        <scheme val="minor"/>
      </rPr>
      <t>SERVICES TO CUSTOMERS</t>
    </r>
  </si>
  <si>
    <t>FLOW MEASURE INSTALL</t>
  </si>
  <si>
    <t>PUMPING EQUIPMENT PUMP PLT</t>
  </si>
  <si>
    <t>TREAT/DISP EQUIP LAGOON</t>
  </si>
  <si>
    <t>TREAT/DISP EQUIP TRT PLT</t>
  </si>
  <si>
    <t>OTHER PLT PUMP</t>
  </si>
  <si>
    <t>SEWER PLANT ALLOCATED</t>
  </si>
  <si>
    <t>OTHER TANGIBLE PLT SEWER</t>
  </si>
  <si>
    <t>REUSE DIST RESERVOIRS</t>
  </si>
  <si>
    <t>REUSE TRANMISSION &amp; DIST SYS</t>
  </si>
  <si>
    <r>
      <rPr>
        <b/>
        <strike/>
        <sz val="9"/>
        <color theme="1"/>
        <rFont val="Calibri"/>
        <family val="2"/>
        <scheme val="minor"/>
      </rPr>
      <t>348.5</t>
    </r>
    <r>
      <rPr>
        <sz val="8"/>
        <color theme="1"/>
        <rFont val="Calibri"/>
        <family val="2"/>
        <scheme val="minor"/>
      </rPr>
      <t>/398.7</t>
    </r>
  </si>
  <si>
    <t>TOTAL UPIS - WASTEWATER</t>
  </si>
  <si>
    <t>1650  PLANT UNDER CONS</t>
  </si>
  <si>
    <t>1655  WORK IN PROGRES</t>
  </si>
  <si>
    <t>1660  WATER PLANT IN</t>
  </si>
  <si>
    <t>WIP-CAP TIME WATER STORE TANK</t>
  </si>
  <si>
    <t>WIP - INTEREST DURING CONSTR</t>
  </si>
  <si>
    <t>WIP - ENGINEERING</t>
  </si>
  <si>
    <t>WIP - LABOR/INSTALLATION</t>
  </si>
  <si>
    <t>WIP - EQUIPMENT</t>
  </si>
  <si>
    <t>WIP - MATERIAL</t>
  </si>
  <si>
    <t>WIP - ELECTRICAL</t>
  </si>
  <si>
    <t>WIP - PIPING</t>
  </si>
  <si>
    <t>WIP - TANK/COST OF</t>
  </si>
  <si>
    <t>WIP - TRANSFER TO FIXED ASSETS</t>
  </si>
  <si>
    <t>TOTAL CWIP - WATER</t>
  </si>
  <si>
    <t>WIP-CAP TIME EXPAND/MOD WWTP</t>
  </si>
  <si>
    <t>WIP - BUILDING ADDITION</t>
  </si>
  <si>
    <t>WIP - CONSTRUCTION</t>
  </si>
  <si>
    <t>WIP - PUMPS/EQUIPMENT</t>
  </si>
  <si>
    <t>WIP-CAP TIME OFFICE RENOVATION</t>
  </si>
  <si>
    <t>WIP - SITE WORK</t>
  </si>
  <si>
    <t>WIP - INTERIOR FINISH</t>
  </si>
  <si>
    <t>TOTAL CWIP - WASTEWATER</t>
  </si>
  <si>
    <t>1830  ACC DEPR WATER</t>
  </si>
  <si>
    <t>ACC DEPR-ORGANIZATION</t>
  </si>
  <si>
    <t>ACC DEPR-FRANCHISES</t>
  </si>
  <si>
    <t>ACC DEPR-STRUCT&amp;IMPRV SRC SPLY</t>
  </si>
  <si>
    <t>ACC DEPR-STRUCT&amp;IMPRV WTP</t>
  </si>
  <si>
    <t>ACC DEPR-STRUCT&amp;IMPRV TRNS DST</t>
  </si>
  <si>
    <t>ACC DEPR-STRUCT&amp;IMPRV GEN PLT</t>
  </si>
  <si>
    <t>ACC DEPR-WELLS &amp; SPRINGS</t>
  </si>
  <si>
    <t>ACC DEPR-SUPPLY MAINS</t>
  </si>
  <si>
    <t>ACC DEPR-POWER GENERATION EQUP</t>
  </si>
  <si>
    <t>ACC DEPR-ELECT PUMP EQUIP SRC PUMP</t>
  </si>
  <si>
    <t>ACC DEPR-ELECT PUMP EQUIP WTP</t>
  </si>
  <si>
    <t>ACC DEPR-ELECT PUMP EQUIP TRAN</t>
  </si>
  <si>
    <t>ACC DEPR-WATER TREATMENT EQPT</t>
  </si>
  <si>
    <t>ACC DEPR-DIST RESV &amp; STANDPIPE</t>
  </si>
  <si>
    <t>ACC DEPR-TRANS &amp; DISTR MAINS</t>
  </si>
  <si>
    <t>ACC DEPR-SERVICE LINES</t>
  </si>
  <si>
    <t>ACC DEPR-METERS</t>
  </si>
  <si>
    <t>ACC DEPR-METER INSTALLS</t>
  </si>
  <si>
    <t>ACC DEPR-HYDRANTS</t>
  </si>
  <si>
    <t>ACC DEPR-BACKFLOW PREVENT DEVC</t>
  </si>
  <si>
    <t>ACC DEPR-OTH PLANT&amp;MISC WTP</t>
  </si>
  <si>
    <t>ACC DEPR-OFFICE STRUCTURE</t>
  </si>
  <si>
    <t>ACC DEPR-OFFICE FURN/EQPT</t>
  </si>
  <si>
    <t>ACC DEPR-TOOL SHOP &amp; MISC EQPT</t>
  </si>
  <si>
    <t>ACC DEPR-LABORATORY EQUIPMENT</t>
  </si>
  <si>
    <t>ACC DEPR-POWER OPERATED EQUIP</t>
  </si>
  <si>
    <t>ACC DEPR-COMMUNICATION EQPT</t>
  </si>
  <si>
    <t>ACC DEPR-MISC EQUIPMENT</t>
  </si>
  <si>
    <t>ACC DEPR-OTHER TANG PLT WATER</t>
  </si>
  <si>
    <t>ACC DEPR-TRANSPORTATION WTR</t>
  </si>
  <si>
    <t>ACC DEPR-MAINFRAME COMP WTR</t>
  </si>
  <si>
    <t>ACC DEPR-MINI COMP WTR</t>
  </si>
  <si>
    <t>COMP SYS AMORTIZATION WTR</t>
  </si>
  <si>
    <t>MICRO SYS AMORTIZATION WTR</t>
  </si>
  <si>
    <t>TOTAL ACCUMULATED DEPRECIATION - WATER</t>
  </si>
  <si>
    <t>ACC DEPR-STRUCT/IMPRV PUMP PLT LS</t>
  </si>
  <si>
    <t xml:space="preserve">     ACC DEPR-STRUCT/IMPRV TRE</t>
  </si>
  <si>
    <t>ACC DEPR-STRUCT/IMPRV GEN PLT</t>
  </si>
  <si>
    <t>ACC DEPR-PWR GEN EQP COLL PLT</t>
  </si>
  <si>
    <t>ACC DEPR-SEWER FORCE MAIN</t>
  </si>
  <si>
    <t>ACC DEPR-SEWER GRAVITY MAIN</t>
  </si>
  <si>
    <t>ACC DEPR-MANHOLES</t>
  </si>
  <si>
    <t xml:space="preserve">     ACC DEPR-SERVICES TO CUST</t>
  </si>
  <si>
    <t>ACC DEPR-FLOW MEASURE DEVICES</t>
  </si>
  <si>
    <t>ACC DEPR-FLOW MEASURE INSTALL</t>
  </si>
  <si>
    <t>ACC DEPR-PUMP EQP PUMP PLT</t>
  </si>
  <si>
    <t>ACC DEPR-TREAT/DISP EQP LAGOON</t>
  </si>
  <si>
    <t>ACC DEPR-TREAT/DISP EQP TRT PLT</t>
  </si>
  <si>
    <t>ACC DEPR-OTHER PLT PUMP</t>
  </si>
  <si>
    <t>ACC DEPR-OTHER TANG PLT SEWER</t>
  </si>
  <si>
    <t>ACC DEPR-REUSE DIST RESERVOIRS</t>
  </si>
  <si>
    <t>ACC DEPR-REUSE TRANS/DIST SYS</t>
  </si>
  <si>
    <t>TOTAL ACCUMULATED DEPRECIATION - WASTEWATER</t>
  </si>
  <si>
    <t>UTILITY PAA WTR PLANT AMORT</t>
  </si>
  <si>
    <t>ACC AMORT UTIL PAA-WATER</t>
  </si>
  <si>
    <t>TOTAL PAA NET - WATER</t>
  </si>
  <si>
    <t>UTILITY PAA SWR PLANT AMORT</t>
  </si>
  <si>
    <t>ACC AMORT UTIL PAA-SEWER</t>
  </si>
  <si>
    <t>TOTAL PAA NET - WASTEWATER</t>
  </si>
  <si>
    <t xml:space="preserve">     UTIL PLANT ACQUIRED/DISPO</t>
  </si>
  <si>
    <t xml:space="preserve">     CASH-BANK OF AMERICA-FL</t>
  </si>
  <si>
    <t xml:space="preserve">     CASH-FL PETTY CASH-BOA</t>
  </si>
  <si>
    <t xml:space="preserve">     A/R-CUSTOMER TRADE CC&amp;B</t>
  </si>
  <si>
    <t xml:space="preserve">     A/R-CUSTOMER ACCRUAL</t>
  </si>
  <si>
    <t xml:space="preserve">     A/R-CUSTOMER REFUNDS</t>
  </si>
  <si>
    <t xml:space="preserve">    ACCUM PROV UNCOLLECT ACCTS</t>
  </si>
  <si>
    <t xml:space="preserve">    A/R ASSOC COS</t>
  </si>
  <si>
    <t xml:space="preserve">    INVENTORY</t>
  </si>
  <si>
    <t xml:space="preserve">    SPECIAL DEPOSITS</t>
  </si>
  <si>
    <t>TOTAL OTHER ASSETS</t>
  </si>
  <si>
    <t>RCIP - ATTORNEY FEES</t>
  </si>
  <si>
    <t>RCIP - CAPITALIZED TIME</t>
  </si>
  <si>
    <t>RCIP - ADMINISTRATIVE EXPENSES</t>
  </si>
  <si>
    <t>RCIP - TRAVEL</t>
  </si>
  <si>
    <t>RCIP - CONSULTING FEES</t>
  </si>
  <si>
    <t xml:space="preserve">     RATE CASE IN PROGRESS</t>
  </si>
  <si>
    <t xml:space="preserve">     REG EXP BEING AMORT</t>
  </si>
  <si>
    <t xml:space="preserve">     RATE CASE ACCUM AMORT</t>
  </si>
  <si>
    <t xml:space="preserve">     MISC REG ACCUM AMORT</t>
  </si>
  <si>
    <t>TOTAL RATE CASES - NET</t>
  </si>
  <si>
    <t>186.2</t>
  </si>
  <si>
    <t>DEF CHGS-TANK MAINT&amp;REP WTR</t>
  </si>
  <si>
    <t xml:space="preserve">     DEF CHGS-OTHER</t>
  </si>
  <si>
    <t xml:space="preserve">     DEF CHGS-OTHER WTR &amp; SWR</t>
  </si>
  <si>
    <t xml:space="preserve">     AMORT - OTHER</t>
  </si>
  <si>
    <t xml:space="preserve">     AMORT - OTHER WTR &amp; SWR</t>
  </si>
  <si>
    <t>DEF CHGS-VOC TESTING</t>
  </si>
  <si>
    <t>AMORT - TANK MAINT&amp;REP WTR</t>
  </si>
  <si>
    <t>AMORT - VOC TESTING</t>
  </si>
  <si>
    <t>TOTAL DEFERRED ASSETS - NET</t>
  </si>
  <si>
    <t>252</t>
  </si>
  <si>
    <t>ADV-IN-AID OF CONST-WATER</t>
  </si>
  <si>
    <t>ACC AMORT-AIA-WATER</t>
  </si>
  <si>
    <t>TOTAL ADVANCES IN CONSTRUCTION - NET WATER</t>
  </si>
  <si>
    <t>ADV-IN-AID OF CONST-SEWER</t>
  </si>
  <si>
    <t>ACC AMORT-CIA-SEWER</t>
  </si>
  <si>
    <t>TOTAL ADVANCES IN CONSTRUCTION - NET WASTEWATER</t>
  </si>
  <si>
    <t>CIAC-STRUCT &amp; IMPRV SRC SUPPLY</t>
  </si>
  <si>
    <t>CIAC-STRUCT &amp; IMPRV WTP</t>
  </si>
  <si>
    <t>CIAC-WELLS &amp; SPRINGS</t>
  </si>
  <si>
    <t>CIAC-ELEC PUMP EQP SRC PUMP</t>
  </si>
  <si>
    <t xml:space="preserve">     CIAC-ELEC PUMP EQP WTP</t>
  </si>
  <si>
    <t>CIAC-WATER TREATMENT EQPT</t>
  </si>
  <si>
    <t>CIAC-DIST RESV &amp; STANDPIPES</t>
  </si>
  <si>
    <t>CIAC-TRANS &amp; DISTR MAINS</t>
  </si>
  <si>
    <t>CIAC-SERVICE LINES</t>
  </si>
  <si>
    <t>CIAC-METERS</t>
  </si>
  <si>
    <t>CIAC-METER INSTALLS</t>
  </si>
  <si>
    <t>CIAC-HYDRANTS</t>
  </si>
  <si>
    <t>CIAC-OTHER TANGIBLE PLT WATER</t>
  </si>
  <si>
    <t>TOTAL CIAC - WATER</t>
  </si>
  <si>
    <t>CIAC-STRUCT/IMPRV GEN PLT</t>
  </si>
  <si>
    <t>CIAC-SEWER FORCE MAIN</t>
  </si>
  <si>
    <t>CIAC-SEWER GRAVITY MAIN</t>
  </si>
  <si>
    <t>CIAC-TREAT/DISP EQUIP LAGOON</t>
  </si>
  <si>
    <t>CIAC-TREAT/DISP EQUIP TRT PLT</t>
  </si>
  <si>
    <t>CIAC -OTHER TANGIBLE PLT SEWER</t>
  </si>
  <si>
    <t>TOTAL CIAC - WASTEWATER</t>
  </si>
  <si>
    <t>ACC AMORT ORGANIZATION</t>
  </si>
  <si>
    <t>ACC AMORT STRUCT &amp; IMPRV SRC</t>
  </si>
  <si>
    <t>ACC AMORT STRUCT &amp; IMPRV WTP</t>
  </si>
  <si>
    <t>ACC AMORT WELLS &amp; SPRINGS</t>
  </si>
  <si>
    <t>ACC AMORT ELEC PUMP EQP SRC</t>
  </si>
  <si>
    <t xml:space="preserve">     ACC AMORT ELEC PUMP EQP W</t>
  </si>
  <si>
    <t>ACC AMORT WATER TREATMENT EQPT</t>
  </si>
  <si>
    <t>ACC AMORT DIST RESV &amp; STANDPIP</t>
  </si>
  <si>
    <t>ACC AMORT TRANS &amp; DISTR MAINS</t>
  </si>
  <si>
    <t>ACC AMORT SERVICE LINES</t>
  </si>
  <si>
    <t>ACC AMORT METERS</t>
  </si>
  <si>
    <t>ACC AMORT METER INSTALLS</t>
  </si>
  <si>
    <t>ACC AMORT HYDRANTS</t>
  </si>
  <si>
    <t>ACC AMORT OTHER TANG PLT WATER</t>
  </si>
  <si>
    <t>ACC AMORT WATER-CIAC TAP</t>
  </si>
  <si>
    <t>ACC AMORT WTR PLT MTR FEE-NC</t>
  </si>
  <si>
    <t>TOTAL CIAC AMORTIZATION - WATER</t>
  </si>
  <si>
    <t>ACC AMORTSTRUCT/IMPRV PUMP PLT LS</t>
  </si>
  <si>
    <t>ACC AMORTSTRUCT/IMPRV GEN PLT</t>
  </si>
  <si>
    <t>ACC AMORT SEWER FORCE MAIN</t>
  </si>
  <si>
    <t>ACC AMORT SEWER GRAVITY MAIN</t>
  </si>
  <si>
    <t>ACC AMORT TREAT/DISP EQUIP LAGOON</t>
  </si>
  <si>
    <t>ACC AMORT TREAT/DISP EQUIP TRT PLT</t>
  </si>
  <si>
    <t>ACC AMORT OTHER TANG PLT SEWER</t>
  </si>
  <si>
    <t>ACC AMORT SEWER-TAP</t>
  </si>
  <si>
    <t>TOTAL CIAC AMORTIZATION - WASTEWATER</t>
  </si>
  <si>
    <t xml:space="preserve">     ACCUM DEF INCOME TAX-FED</t>
  </si>
  <si>
    <t xml:space="preserve">     DEF FED TAX - CIAC PRE 19</t>
  </si>
  <si>
    <t xml:space="preserve">     DEF FED TAX - TAP FEE POS</t>
  </si>
  <si>
    <t xml:space="preserve">     DEF FED TAX - RATE CASE</t>
  </si>
  <si>
    <t xml:space="preserve">     DEF FED TAX - DEF MAINT</t>
  </si>
  <si>
    <t xml:space="preserve">     DEF FED TAX - ORGN EXP</t>
  </si>
  <si>
    <t xml:space="preserve">     DEF FED TAX - BAD DEBT</t>
  </si>
  <si>
    <t xml:space="preserve">     DEF FED TAX - DEPRECIATIO</t>
  </si>
  <si>
    <t xml:space="preserve">     DEF FED TAX - NOL</t>
  </si>
  <si>
    <t xml:space="preserve">     ACCUM DEF INCOME TAX - ST</t>
  </si>
  <si>
    <t xml:space="preserve">     DEF ST TAX - CIAC PRE 198</t>
  </si>
  <si>
    <t xml:space="preserve">     DEF ST TAX - TAP FEE POST</t>
  </si>
  <si>
    <t xml:space="preserve">     DEF ST TAX - RATE CASE</t>
  </si>
  <si>
    <t xml:space="preserve">     DEF ST TAX - DEF MAINT</t>
  </si>
  <si>
    <t xml:space="preserve">     DEF ST TAX - ORGN EXP</t>
  </si>
  <si>
    <t xml:space="preserve">     DEF ST TAX - BAD DEBT</t>
  </si>
  <si>
    <t xml:space="preserve">     DEF ST TAX - DEPRECIATION</t>
  </si>
  <si>
    <t xml:space="preserve">     DEF ST TAX - NOL</t>
  </si>
  <si>
    <t>TOTAL DEFERRED TAXES</t>
  </si>
  <si>
    <t xml:space="preserve">    UNAMORT INVEST TAX CREDIT</t>
  </si>
  <si>
    <t>TOTAL UNAMORT INVEST TAX CREDIT</t>
  </si>
  <si>
    <t xml:space="preserve">     A/P TRADE</t>
  </si>
  <si>
    <t xml:space="preserve">     A/P TRADE - ACCRUAL</t>
  </si>
  <si>
    <t xml:space="preserve">     A/P TRADE - RECD NOT VOUC</t>
  </si>
  <si>
    <t xml:space="preserve">     A/P-ASSOC COMPANIES</t>
  </si>
  <si>
    <t xml:space="preserve">     A/P MISCELLANEOUS</t>
  </si>
  <si>
    <t xml:space="preserve">    ADVANCES FROM UTILITIES IN</t>
  </si>
  <si>
    <t xml:space="preserve">    CUSTOMER DEPOSITS</t>
  </si>
  <si>
    <t xml:space="preserve">     ACCRUED TAXES GENERAL</t>
  </si>
  <si>
    <t xml:space="preserve">     ACCRUED GROSS RECEIPT TAX</t>
  </si>
  <si>
    <t xml:space="preserve">     ACCRUED REAL EST TAX</t>
  </si>
  <si>
    <t xml:space="preserve">     ACCRUED SALES TAX</t>
  </si>
  <si>
    <t xml:space="preserve">     ACCRUED USE TAX</t>
  </si>
  <si>
    <t xml:space="preserve">     ACCRUED COUNTY TAX</t>
  </si>
  <si>
    <t xml:space="preserve">     ACCRUED COUNTY TAX B</t>
  </si>
  <si>
    <t xml:space="preserve">     ACCRUED CITY TAX</t>
  </si>
  <si>
    <t xml:space="preserve">     ACCRUED FED INCOME TAX</t>
  </si>
  <si>
    <t xml:space="preserve">     ACCRUED ST INCOME TAX</t>
  </si>
  <si>
    <t xml:space="preserve">     ACCRUED CUST DEP INTEREST</t>
  </si>
  <si>
    <t xml:space="preserve">     COMMON STOCK</t>
  </si>
  <si>
    <t xml:space="preserve">    PAID IN CAPITAL</t>
  </si>
  <si>
    <t xml:space="preserve">    MISC PAID IN CAPITAL</t>
  </si>
  <si>
    <t>215</t>
  </si>
  <si>
    <t>RETAINED EARN-PRIOR YEARS</t>
  </si>
  <si>
    <t>TOTAL OTHER LIABILITIES AND EQUITY</t>
  </si>
  <si>
    <t>TOTAL:</t>
  </si>
  <si>
    <t>Per Balance Sheet v7</t>
  </si>
  <si>
    <t>UTILITIES, INC. OF FLORIDA - ORANGE COUNTY</t>
  </si>
  <si>
    <t>2011 UC LEDGER MONTHLY TRIAL BALANCE</t>
  </si>
  <si>
    <t>NOTE: Orange County does not have a wastewater system and allocated charges are based on water ERCs. All balances on lines where the NARUC A/C column indicates to be splitted between water and wastewater should be charged to water only.</t>
  </si>
  <si>
    <t>LAND &amp; LAND RIGHTS GEN PL</t>
  </si>
  <si>
    <t>STRUCT &amp; IMPRV WTR TRT PL</t>
  </si>
  <si>
    <t>ELECTRIC PUMP EQUIP SRC P</t>
  </si>
  <si>
    <t>BACKFLOW PREVENTION DEVIC</t>
  </si>
  <si>
    <t>348.5/398.7</t>
  </si>
  <si>
    <r>
      <rPr>
        <b/>
        <sz val="9"/>
        <color theme="1"/>
        <rFont val="Calibri"/>
        <family val="2"/>
        <scheme val="minor"/>
      </rPr>
      <t>364.2</t>
    </r>
    <r>
      <rPr>
        <sz val="9"/>
        <color theme="1"/>
        <rFont val="Calibri"/>
        <family val="2"/>
        <scheme val="minor"/>
      </rPr>
      <t xml:space="preserve"> </t>
    </r>
    <r>
      <rPr>
        <strike/>
        <sz val="9"/>
        <color theme="1"/>
        <rFont val="Calibri"/>
        <family val="2"/>
        <scheme val="minor"/>
      </rPr>
      <t>365.2</t>
    </r>
  </si>
  <si>
    <t>FLOW MEASURE DEVICES</t>
  </si>
  <si>
    <t>PUMPING EQUIPMENT PUMP PL</t>
  </si>
  <si>
    <t>REUSE TRANMISSION &amp; DIST</t>
  </si>
  <si>
    <t>TOTAL UPIS - WASTEWATER (TO BE ADJUSTED)</t>
  </si>
  <si>
    <t>WIP</t>
  </si>
  <si>
    <t>ACC DEPR-STRUCT&amp;IMPRV SRC</t>
  </si>
  <si>
    <t>ACC DEPR-ELECT PUMP EQUIP</t>
  </si>
  <si>
    <t>ACC DEPR-WATER TREATMENT</t>
  </si>
  <si>
    <t>ACC DEPR-DIST RESV &amp; STAN</t>
  </si>
  <si>
    <t>ACC DEPR-TRANS &amp; DISTR MA</t>
  </si>
  <si>
    <t>ACC DEPR-BACKFLOW PREVENT</t>
  </si>
  <si>
    <t>ACC DEPR-TOOL SHOP &amp; MISC</t>
  </si>
  <si>
    <t>ACC DEPR-LABORATORY EQUIP</t>
  </si>
  <si>
    <t>ACC DEPR-STRUCT/IMPRV GEN</t>
  </si>
  <si>
    <t>ACC DEPR-STRUCT/IMPRV PUM</t>
  </si>
  <si>
    <t>ACC DEPR-SEWER GRAVITY MA</t>
  </si>
  <si>
    <t>ACC DEPR-FLOW MEASURE DEV</t>
  </si>
  <si>
    <t>ACC DEPR-PUMP EQP PUMP PL</t>
  </si>
  <si>
    <t>ACC DEPR-TREAT/DISP EQP L</t>
  </si>
  <si>
    <t>ACC DEPR-TREAT/DISP EQP T</t>
  </si>
  <si>
    <t>ACC DEPR-OTHER TANG PLT S</t>
  </si>
  <si>
    <t>ACC DEPR-REUSE DIST RESER</t>
  </si>
  <si>
    <t>ACC DEPR-REUSE TRANS/DIST</t>
  </si>
  <si>
    <t>UTILITY PAA WTR PLANT AMO</t>
  </si>
  <si>
    <t>TOTAL PAA - NET</t>
  </si>
  <si>
    <t>104</t>
  </si>
  <si>
    <t>UTIL PLANT ACQUIRED/DISPOSED</t>
  </si>
  <si>
    <t>TOTAL - UTIL PLANT ACQUIRED/DISPOSED</t>
  </si>
  <si>
    <t>131.2</t>
  </si>
  <si>
    <t>CASH-CHASE-WSC DISBURSEMENT</t>
  </si>
  <si>
    <t>131.1</t>
  </si>
  <si>
    <t>CASH-WSC PETTY CASH-CHASE</t>
  </si>
  <si>
    <t>141</t>
  </si>
  <si>
    <t>A/R-CUSTOMER TRADE CC&amp;B</t>
  </si>
  <si>
    <t>A/R-CUSTOMER ACCRUAL</t>
  </si>
  <si>
    <t>A/R-CUSTOMER REFUNDS</t>
  </si>
  <si>
    <t>143</t>
  </si>
  <si>
    <t>ACCUM PROV UNCOLLECT ACCTS</t>
  </si>
  <si>
    <t>A/R-OTHER</t>
  </si>
  <si>
    <t>145</t>
  </si>
  <si>
    <t>A/R ASSOC COS</t>
  </si>
  <si>
    <t>151</t>
  </si>
  <si>
    <t>INVENTORY</t>
  </si>
  <si>
    <t>132</t>
  </si>
  <si>
    <t>SPECIAL DEPOSITS</t>
  </si>
  <si>
    <t>RATE CASE IN PROGRESS</t>
  </si>
  <si>
    <t>RCIP - TRANSFER TO DEF RC</t>
  </si>
  <si>
    <t>REG EXP BEING AMORT</t>
  </si>
  <si>
    <t>RATE CASE BEING AMORT</t>
  </si>
  <si>
    <t>RATE CASE ACCUM AMORT</t>
  </si>
  <si>
    <t>DEF CHGS-TANK MAINT&amp;REP W</t>
  </si>
  <si>
    <t>DEF CHGS-OTHER</t>
  </si>
  <si>
    <t>DEF CHGS-OTHER WTR &amp; SWR</t>
  </si>
  <si>
    <t>AMORT - TANK MAINT&amp;REP WT</t>
  </si>
  <si>
    <t>AMORT - OTHER</t>
  </si>
  <si>
    <t>AMORT - OTHER WTR &amp; SWR</t>
  </si>
  <si>
    <t>TOTAL ADVANCES IN CONSTRUCTION</t>
  </si>
  <si>
    <t>CIAC-STRUCT &amp; IMPRV SRC S</t>
  </si>
  <si>
    <t>CIAC-ELECTPUMP EQP WTP</t>
  </si>
  <si>
    <t>CIAC-ELEC PUMP EQP SRC PU</t>
  </si>
  <si>
    <t>CIAC-DIST RESV &amp; STANDPIP</t>
  </si>
  <si>
    <t>CIAC-OTHER TANGIBLE PLT W</t>
  </si>
  <si>
    <t>ACC AMORT STRUCT &amp; IMPRV</t>
  </si>
  <si>
    <t>ACC AMORT ELEC PUMP EQP S</t>
  </si>
  <si>
    <t>ACC AMORT WATER TREATMENT</t>
  </si>
  <si>
    <t>ACC AMORT DIST RESV &amp; STA</t>
  </si>
  <si>
    <t>ACC AMORT TRANS &amp; DISTR M</t>
  </si>
  <si>
    <t>ACC AMORT OTHER TANG PLT</t>
  </si>
  <si>
    <t>ACC AMORT WTR PLT MTR FEE</t>
  </si>
  <si>
    <t>ACC AMORTSTRUCT/IMPRV GEN</t>
  </si>
  <si>
    <t>190.1</t>
  </si>
  <si>
    <t>DEF FED TAX - CIAC PRE 1987</t>
  </si>
  <si>
    <t>DEF FED TAX - TAP FEE POST 2000</t>
  </si>
  <si>
    <t>DEF FED TAX - RATE CASE</t>
  </si>
  <si>
    <t>DEF FED TAX - DEF MAINT</t>
  </si>
  <si>
    <t>DEF FED TAX - ORGN EXP</t>
  </si>
  <si>
    <t>DEF FED TAX - BAD DEBT</t>
  </si>
  <si>
    <t>DEF FED TAX - DEPRECIATION</t>
  </si>
  <si>
    <t>ACCUM DEF INCOME TAX-FED</t>
  </si>
  <si>
    <t>DEF FD TAX - NOL</t>
  </si>
  <si>
    <t>190.2</t>
  </si>
  <si>
    <t>DEF ST TAX - CIAC PRE 1987</t>
  </si>
  <si>
    <t>DEF ST TAX - TAP FEE POST 2000</t>
  </si>
  <si>
    <t>DEF ST TAX - RATE CASE</t>
  </si>
  <si>
    <t>DEF ST TAX - DEF MAINT</t>
  </si>
  <si>
    <t>DEF ST TAX - ORGN EXP</t>
  </si>
  <si>
    <t>DEF ST TAX - BAD DEBT</t>
  </si>
  <si>
    <t>ACCUM DEF INCOME TAX-ST</t>
  </si>
  <si>
    <t>DEF ST TAX - NOL</t>
  </si>
  <si>
    <t>DEF ST TAX - DEPRECIATION</t>
  </si>
  <si>
    <t>UNAMORT INVEST TAX CREDIT</t>
  </si>
  <si>
    <t>231</t>
  </si>
  <si>
    <t>A/P TRADE</t>
  </si>
  <si>
    <t>A/P TRADE - ACCRUAL</t>
  </si>
  <si>
    <t>A/P TRADE - RECD NOT VOUCHERED</t>
  </si>
  <si>
    <t>233</t>
  </si>
  <si>
    <t>A/P-ASSOC COMPANIES</t>
  </si>
  <si>
    <t>A/P MISCELLANEOUS</t>
  </si>
  <si>
    <t>DEF CREDITS OTHER</t>
  </si>
  <si>
    <t>ADVANCES FROM UTILITIES INC</t>
  </si>
  <si>
    <t>235</t>
  </si>
  <si>
    <t>CUSTOMER DEPOSITS</t>
  </si>
  <si>
    <t>ACCRUED TAXES GENERAL</t>
  </si>
  <si>
    <t>ACCRUED GROSS RECEIPT TAX</t>
  </si>
  <si>
    <t>ACCRIED REAL EST TAX</t>
  </si>
  <si>
    <t>ACCRUED PERS PROP &amp; ICT TAX</t>
  </si>
  <si>
    <t>ACCRUED SALES TAX</t>
  </si>
  <si>
    <t>ACCRUED USE TAX</t>
  </si>
  <si>
    <t>ACCRUED COUNTY TAX A</t>
  </si>
  <si>
    <t>ACCRUED COUNTY TAX B</t>
  </si>
  <si>
    <t>ACCRUED CITY TAX A</t>
  </si>
  <si>
    <t>ACCRUED FED INCOME TAX</t>
  </si>
  <si>
    <t>ACCRUED ST INCOME TAX</t>
  </si>
  <si>
    <t>ACCRUED CUST DEP INTEREST</t>
  </si>
  <si>
    <t>COMMON STOCK</t>
  </si>
  <si>
    <t>211</t>
  </si>
  <si>
    <t>PAID IN CAPITAL</t>
  </si>
  <si>
    <t>MISC PAID IN CAPITAL</t>
  </si>
  <si>
    <t>Grand Total</t>
  </si>
  <si>
    <t>UTILITIES, INC. OF FLORIDA - PASCO COUNTY</t>
  </si>
  <si>
    <r>
      <rPr>
        <b/>
        <sz val="8"/>
        <color theme="1"/>
        <rFont val="Calibri"/>
        <family val="2"/>
        <scheme val="minor"/>
      </rPr>
      <t>303.5</t>
    </r>
  </si>
  <si>
    <r>
      <t>304.5</t>
    </r>
    <r>
      <rPr>
        <b/>
        <sz val="8"/>
        <color theme="1"/>
        <rFont val="Calibri"/>
        <family val="2"/>
        <scheme val="minor"/>
      </rPr>
      <t>/354.7</t>
    </r>
  </si>
  <si>
    <t xml:space="preserve">     OTH PLT&amp;MISC EQUIP INTANG</t>
  </si>
  <si>
    <t>LAND &amp; LAND RIGHTS COLL PLT</t>
  </si>
  <si>
    <r>
      <rPr>
        <b/>
        <sz val="8"/>
        <color theme="1"/>
        <rFont val="Calibri"/>
        <family val="2"/>
        <scheme val="minor"/>
      </rPr>
      <t>353.7</t>
    </r>
  </si>
  <si>
    <t>STRUCT/IMPRV TREAT PLT</t>
  </si>
  <si>
    <t>SERVICES TO CUSTOMERS</t>
  </si>
  <si>
    <r>
      <t xml:space="preserve">364.2 </t>
    </r>
    <r>
      <rPr>
        <strike/>
        <sz val="8"/>
        <color theme="1"/>
        <rFont val="Calibri"/>
        <family val="2"/>
        <scheme val="minor"/>
      </rPr>
      <t>362.2</t>
    </r>
  </si>
  <si>
    <r>
      <t xml:space="preserve">FLOW MEASURING DEVICES </t>
    </r>
    <r>
      <rPr>
        <strike/>
        <sz val="6"/>
        <color theme="1"/>
        <rFont val="Calibri"/>
        <family val="2"/>
        <scheme val="minor"/>
      </rPr>
      <t>SERVICES TO CUSTOMERS</t>
    </r>
  </si>
  <si>
    <t>PLANT SEWERS TRTMT PLT</t>
  </si>
  <si>
    <r>
      <rPr>
        <strike/>
        <sz val="8"/>
        <color theme="1"/>
        <rFont val="Calibri"/>
        <family val="2"/>
        <scheme val="minor"/>
      </rPr>
      <t>348.5</t>
    </r>
    <r>
      <rPr>
        <sz val="8"/>
        <color theme="1"/>
        <rFont val="Calibri"/>
        <family val="2"/>
        <scheme val="minor"/>
      </rPr>
      <t>/398.7</t>
    </r>
  </si>
  <si>
    <t>ACC DEPR-OTHER PLANT &amp; MISC</t>
  </si>
  <si>
    <t xml:space="preserve">ACC DEPR-PWR GEN EQP </t>
  </si>
  <si>
    <t>ACC DEPR-STRUCT/IMPRV TREAT PLT</t>
  </si>
  <si>
    <t>ACC DEPR-SERVICES TO CUST</t>
  </si>
  <si>
    <t>ACC DEPR-PLANT SEWERS TRT PLT</t>
  </si>
  <si>
    <t>ACC DEPR-OTHER PLT TREATMENT</t>
  </si>
  <si>
    <t>TOTAL UTIL PLANT ACQUIRED/DISPOSED</t>
  </si>
  <si>
    <t>TOTAL DEFERRED ASSET - NET</t>
  </si>
  <si>
    <t>TOTAL ADVANCES IN AID OF CONSTRUCTION - NET</t>
  </si>
  <si>
    <t>CIAC-MANHOLES</t>
  </si>
  <si>
    <t>CIAC-SERVICES TO CUSTOMERS</t>
  </si>
  <si>
    <t>TOTAL ACCUM. AMORTIZATION OF CIAC - WATER</t>
  </si>
  <si>
    <t>ACC AMORT MANHOLES</t>
  </si>
  <si>
    <t>ACC AMORT SERVICES TO CUSTOMERS</t>
  </si>
  <si>
    <t>ACC AMORT REUSE RES CAP</t>
  </si>
  <si>
    <t>TOTAL ACCUM. AMORTIZATION OF CIAC - WASTEWATER</t>
  </si>
  <si>
    <t>TOTAL OTHER LIABILITIES &amp; EQUITY</t>
  </si>
  <si>
    <t>TOTAL (PROOF):</t>
  </si>
  <si>
    <t>Per  Balance Sheet v7</t>
  </si>
  <si>
    <t>UTILITIES, INC. OF FLORIDA - PINELLAS COUNTY</t>
  </si>
  <si>
    <t>2015 UC LEDGER MONTHLY INCOME STATEMENT</t>
  </si>
  <si>
    <t>NOTE: Pinellas County does not have a wastewater system and allocated charges are based on water ERCs. All balances on lines where the NARUC A/C column indicates to be splitted between water and wastewater should be charged to water only.</t>
  </si>
  <si>
    <t>Object</t>
  </si>
  <si>
    <t>Total</t>
  </si>
  <si>
    <t>WATER REVENUE UNMETERED</t>
  </si>
  <si>
    <t>461.1</t>
  </si>
  <si>
    <t>WATER REVENUE-RESIDENTIAL</t>
  </si>
  <si>
    <t>WATER REVENUE-ACCRUALS</t>
  </si>
  <si>
    <t>461.2</t>
  </si>
  <si>
    <t>WATER REVENUE-COMMERCIAL</t>
  </si>
  <si>
    <t>SEWER REVENUE-RESIDENTIAL</t>
  </si>
  <si>
    <t>SEWER REVENUE-ACCRUALS</t>
  </si>
  <si>
    <t>SEWER REVENUE-COMMERCIAL</t>
  </si>
  <si>
    <t>470/532</t>
  </si>
  <si>
    <t>FORFEITED DISCOUNTS</t>
  </si>
  <si>
    <t>471/536</t>
  </si>
  <si>
    <t>MISC SERVICE REVENUE</t>
  </si>
  <si>
    <r>
      <t xml:space="preserve">471/474 </t>
    </r>
    <r>
      <rPr>
        <b/>
        <strike/>
        <sz val="8"/>
        <color theme="1"/>
        <rFont val="Calibri"/>
        <family val="2"/>
        <scheme val="minor"/>
      </rPr>
      <t>454</t>
    </r>
    <r>
      <rPr>
        <sz val="8"/>
        <color theme="1"/>
        <rFont val="Calibri"/>
        <family val="2"/>
        <scheme val="minor"/>
      </rPr>
      <t>/536</t>
    </r>
  </si>
  <si>
    <t>OTHER W/S REVENUES</t>
  </si>
  <si>
    <t>3RD PARTY BILLING REVENUE</t>
  </si>
  <si>
    <t>TOTAL REVENUES</t>
  </si>
  <si>
    <t>610</t>
  </si>
  <si>
    <t>PURCHASED WATER-WATER SYS</t>
  </si>
  <si>
    <t>PURCHASED SEWER TREATMENT</t>
  </si>
  <si>
    <t>PURCHASED SEWER - BILLINGS</t>
  </si>
  <si>
    <t>ELEC PWR - WATER SYSTEM</t>
  </si>
  <si>
    <t>ELEC PWR - SWR SYSTEM</t>
  </si>
  <si>
    <t>618/718</t>
  </si>
  <si>
    <t>CHLORINE</t>
  </si>
  <si>
    <t>OTHER TREATMENT CHEMICALS</t>
  </si>
  <si>
    <r>
      <t xml:space="preserve">636 / </t>
    </r>
    <r>
      <rPr>
        <b/>
        <sz val="8"/>
        <color theme="1"/>
        <rFont val="Calibri"/>
        <family val="2"/>
        <scheme val="minor"/>
      </rPr>
      <t>736</t>
    </r>
  </si>
  <si>
    <t>METER READING</t>
  </si>
  <si>
    <t>670/770</t>
  </si>
  <si>
    <t>AGENCY EXPENSE</t>
  </si>
  <si>
    <t>UNCOLLECTIBLE ACCOUNTS</t>
  </si>
  <si>
    <t>UNCOLL ACCOUNTS ACCRUAL</t>
  </si>
  <si>
    <r>
      <rPr>
        <b/>
        <strike/>
        <sz val="8"/>
        <color theme="1"/>
        <rFont val="Calibri"/>
        <family val="2"/>
        <scheme val="minor"/>
      </rPr>
      <t>620/720</t>
    </r>
    <r>
      <rPr>
        <sz val="8"/>
        <color theme="1"/>
        <rFont val="Calibri"/>
        <family val="2"/>
        <scheme val="minor"/>
      </rPr>
      <t xml:space="preserve"> 675/775</t>
    </r>
  </si>
  <si>
    <t>BILL STOCK</t>
  </si>
  <si>
    <t>BILLING COMPUTER SUPPLIES</t>
  </si>
  <si>
    <t>BILLING ENVELOPES</t>
  </si>
  <si>
    <t>BILLING POSTAGE</t>
  </si>
  <si>
    <t>675/775</t>
  </si>
  <si>
    <t>CUSTOMER SERVICE PRINTING</t>
  </si>
  <si>
    <t>604/704</t>
  </si>
  <si>
    <t>401K/ESOP CONTRIBUTIONS</t>
  </si>
  <si>
    <t>HEALTH &amp; DENTAL PREMIUMS</t>
  </si>
  <si>
    <t>DENTAL INS REIMBURSEMENTS</t>
  </si>
  <si>
    <t>EMPLOYEE INS DEDUCTIONS</t>
  </si>
  <si>
    <t>HEALTH COSTS &amp; OTHER</t>
  </si>
  <si>
    <t>HEALTH INS REIMBURSEMENTS</t>
  </si>
  <si>
    <t>OTHER EMP PENSION/BENEFITS</t>
  </si>
  <si>
    <t>PENSION CONTRIBUTIONS</t>
  </si>
  <si>
    <t>TERM LIFE INS</t>
  </si>
  <si>
    <t>TERM LIFE INS-OPT</t>
  </si>
  <si>
    <t>DEPEND LIFE INS-OPT</t>
  </si>
  <si>
    <t>TUITION</t>
  </si>
  <si>
    <t>INSURANCE-GEN LIAB</t>
  </si>
  <si>
    <t>659/759</t>
  </si>
  <si>
    <t>INSURANCE-OTHER</t>
  </si>
  <si>
    <t>636/736</t>
  </si>
  <si>
    <t>COMPUTER MAINTENANCE</t>
  </si>
  <si>
    <t>COMPUTER SUPPLIES</t>
  </si>
  <si>
    <t>COMPUTER AMORT &amp; PROG COST</t>
  </si>
  <si>
    <t>INTERNET SUPPLIER</t>
  </si>
  <si>
    <t>660/760</t>
  </si>
  <si>
    <t>ADVERTISING/MARKETING</t>
  </si>
  <si>
    <t>BANK SERVICE CHARGE</t>
  </si>
  <si>
    <t>CONTRIBUTIONS</t>
  </si>
  <si>
    <t>LETTER OF CREDIT FEE</t>
  </si>
  <si>
    <t>LICENSE FEES</t>
  </si>
  <si>
    <t>MEMBERSHIPS</t>
  </si>
  <si>
    <t>PENALTIES/FINES</t>
  </si>
  <si>
    <t>TRAINING EXPENSE</t>
  </si>
  <si>
    <t>OTHER MISC EXPENSE</t>
  </si>
  <si>
    <t>ANSWERING SERVICE</t>
  </si>
  <si>
    <t>CLEANING SUPPLIES</t>
  </si>
  <si>
    <t>COPY MACHINE</t>
  </si>
  <si>
    <t>HOLIDAY EVENTS/PICNICS</t>
  </si>
  <si>
    <t>KITCHEN SUPPLIES</t>
  </si>
  <si>
    <t>OFFICE SUPPLY STORES</t>
  </si>
  <si>
    <t>PRINTING/BLUEPRINTS</t>
  </si>
  <si>
    <t>PUBL SUBSCRIPTIONS/TAPES</t>
  </si>
  <si>
    <t>SHIPPING CHARGES</t>
  </si>
  <si>
    <t>OTHER OFFICE EXPENSES</t>
  </si>
  <si>
    <t>OFFICE ELECTRIC</t>
  </si>
  <si>
    <t>OFFICE GAS</t>
  </si>
  <si>
    <t>OFFICE WATER</t>
  </si>
  <si>
    <t>OFFICE TELECOM</t>
  </si>
  <si>
    <t>OFFICE GARBAGE REMOVAL</t>
  </si>
  <si>
    <t>OFFICE LANDSCAPE / MOW / PLOW</t>
  </si>
  <si>
    <t>OFFICE ALARM SYS PHONE EXP</t>
  </si>
  <si>
    <t>OFFICE MAINTENANCE</t>
  </si>
  <si>
    <t>OFFICE CLEANING SERVICE</t>
  </si>
  <si>
    <t>OFFICE MACHINE/HEAT&amp;COOL</t>
  </si>
  <si>
    <t>OTHER OFFICE UTILITIES</t>
  </si>
  <si>
    <t>TELEMETERING PHONE EXPENSE</t>
  </si>
  <si>
    <t>632/732</t>
  </si>
  <si>
    <t>AUDIT FEES</t>
  </si>
  <si>
    <t>EMPLOY FINDER FEES</t>
  </si>
  <si>
    <t>631/731</t>
  </si>
  <si>
    <t>ENGINEERING FEES</t>
  </si>
  <si>
    <t>633/733</t>
  </si>
  <si>
    <t>LEGAL FEES</t>
  </si>
  <si>
    <t>PAYROLL SERVICES</t>
  </si>
  <si>
    <t>TAX RETURN REVIEW</t>
  </si>
  <si>
    <t>TEMP EMPLOY - CLERICAL</t>
  </si>
  <si>
    <t>OTHER OUTSIDE SERVICES</t>
  </si>
  <si>
    <t>666/766</t>
  </si>
  <si>
    <t>RATE CASE AMORT EXPENSE</t>
  </si>
  <si>
    <t>667/767</t>
  </si>
  <si>
    <t>MISC REG MATTERS COMM EXP</t>
  </si>
  <si>
    <t>641/741</t>
  </si>
  <si>
    <t>RENT</t>
  </si>
  <si>
    <t>601/701</t>
  </si>
  <si>
    <t>SALARIES-ACCTG/FINANCE</t>
  </si>
  <si>
    <t>SALARIES-ADMIN</t>
  </si>
  <si>
    <t>603/703</t>
  </si>
  <si>
    <t>SALARIES-OFFICERS/STKHLDR</t>
  </si>
  <si>
    <t>SALARIES-HR</t>
  </si>
  <si>
    <t>SALARIES-MIS</t>
  </si>
  <si>
    <t>SALARIES-LEADERSHIP OPS</t>
  </si>
  <si>
    <t>SALARIES-REGULATORY</t>
  </si>
  <si>
    <t>SALARIES-CUSTOMER SERVICE</t>
  </si>
  <si>
    <t>SALARIES-BILLING</t>
  </si>
  <si>
    <t>SALARIES-CORP SERVICE ADMIN</t>
  </si>
  <si>
    <t>SALARIES-OPERATIONS FIELD</t>
  </si>
  <si>
    <t>SALARIES-OPERATIONS OFFICE</t>
  </si>
  <si>
    <t>CAPITALIZED TIME ADJUSTMENT</t>
  </si>
  <si>
    <t>TRAVEL LODGING</t>
  </si>
  <si>
    <t>TRAVEL AIRFARE</t>
  </si>
  <si>
    <t>TRAVEL TRANSPORTATION</t>
  </si>
  <si>
    <t>TRAVEL MEALS</t>
  </si>
  <si>
    <t>TRAVEL ENTERTAINMENT</t>
  </si>
  <si>
    <t>TRAVEL OTHER</t>
  </si>
  <si>
    <t>650/750</t>
  </si>
  <si>
    <t>FUEL</t>
  </si>
  <si>
    <t>AUTO REPAIR/TIRES</t>
  </si>
  <si>
    <t>AUTO LICENSES</t>
  </si>
  <si>
    <t>OTHER TRANS EXPENSES</t>
  </si>
  <si>
    <t>635</t>
  </si>
  <si>
    <t>TEST-WATER</t>
  </si>
  <si>
    <t>635/735</t>
  </si>
  <si>
    <t>TEST-EQUIP/CHEMICAL</t>
  </si>
  <si>
    <t>TEST-SAFE WATER DRINKING</t>
  </si>
  <si>
    <t>TEST-SEWER</t>
  </si>
  <si>
    <t>WATER-MAINT SUPPLIES</t>
  </si>
  <si>
    <r>
      <rPr>
        <b/>
        <sz val="8"/>
        <color theme="1"/>
        <rFont val="Calibri"/>
        <family val="2"/>
        <scheme val="minor"/>
      </rPr>
      <t>675</t>
    </r>
    <r>
      <rPr>
        <sz val="8"/>
        <color theme="1"/>
        <rFont val="Calibri"/>
        <family val="2"/>
        <scheme val="minor"/>
      </rPr>
      <t xml:space="preserve"> </t>
    </r>
    <r>
      <rPr>
        <strike/>
        <sz val="8"/>
        <color theme="1"/>
        <rFont val="Calibri"/>
        <family val="2"/>
        <scheme val="minor"/>
      </rPr>
      <t>620</t>
    </r>
  </si>
  <si>
    <t>WATER-MAINT REPAIRS</t>
  </si>
  <si>
    <t>WATER-MAIN BREAKS</t>
  </si>
  <si>
    <t>WATER-ELEC EQUIPT REPAIR</t>
  </si>
  <si>
    <t>675</t>
  </si>
  <si>
    <t>WATER-PERMITS</t>
  </si>
  <si>
    <t>WATER-OTHER MAINT EXP</t>
  </si>
  <si>
    <t>SEWER-MAINT SUPPLIES</t>
  </si>
  <si>
    <r>
      <rPr>
        <b/>
        <sz val="8"/>
        <color theme="1"/>
        <rFont val="Calibri"/>
        <family val="2"/>
        <scheme val="minor"/>
      </rPr>
      <t>775</t>
    </r>
    <r>
      <rPr>
        <sz val="8"/>
        <color theme="1"/>
        <rFont val="Calibri"/>
        <family val="2"/>
        <scheme val="minor"/>
      </rPr>
      <t xml:space="preserve"> </t>
    </r>
    <r>
      <rPr>
        <strike/>
        <sz val="8"/>
        <color theme="1"/>
        <rFont val="Calibri"/>
        <family val="2"/>
        <scheme val="minor"/>
      </rPr>
      <t>720</t>
    </r>
  </si>
  <si>
    <t>SEWER-MAINT REPAIRS</t>
  </si>
  <si>
    <t>SEWER-ELEC EQUIPT REPAIR</t>
  </si>
  <si>
    <t>SEWER-PERMITS</t>
  </si>
  <si>
    <t>SEWER-OTHER MAINT EXP</t>
  </si>
  <si>
    <r>
      <rPr>
        <b/>
        <sz val="8"/>
        <color theme="1"/>
        <rFont val="Calibri"/>
        <family val="2"/>
        <scheme val="minor"/>
      </rPr>
      <t>675/775</t>
    </r>
    <r>
      <rPr>
        <sz val="8"/>
        <color theme="1"/>
        <rFont val="Calibri"/>
        <family val="2"/>
        <scheme val="minor"/>
      </rPr>
      <t xml:space="preserve"> </t>
    </r>
    <r>
      <rPr>
        <strike/>
        <sz val="8"/>
        <color theme="1"/>
        <rFont val="Calibri"/>
        <family val="2"/>
        <scheme val="minor"/>
      </rPr>
      <t>620/720</t>
    </r>
  </si>
  <si>
    <t>DEFERRED MAINT EXPENSE</t>
  </si>
  <si>
    <t>COMMUNICATION EXPENSE</t>
  </si>
  <si>
    <t>642/742</t>
  </si>
  <si>
    <t>EQUIPMENT RENTALS</t>
  </si>
  <si>
    <t>UNIFORMS</t>
  </si>
  <si>
    <t>WEATHER/HURRICANE COSTS</t>
  </si>
  <si>
    <r>
      <rPr>
        <b/>
        <sz val="8"/>
        <color theme="1"/>
        <rFont val="Calibri"/>
        <family val="2"/>
        <scheme val="minor"/>
      </rPr>
      <t>711</t>
    </r>
    <r>
      <rPr>
        <sz val="8"/>
        <color theme="1"/>
        <rFont val="Calibri"/>
        <family val="2"/>
        <scheme val="minor"/>
      </rPr>
      <t xml:space="preserve"> </t>
    </r>
    <r>
      <rPr>
        <strike/>
        <sz val="8"/>
        <color theme="1"/>
        <rFont val="Calibri"/>
        <family val="2"/>
        <scheme val="minor"/>
      </rPr>
      <t>636</t>
    </r>
  </si>
  <si>
    <t>SLUDGE HAULING</t>
  </si>
  <si>
    <t>TOTAL O&amp;M EXPENSES</t>
  </si>
  <si>
    <t>B-1</t>
  </si>
  <si>
    <t>DEPREC-ORGANIZATION</t>
  </si>
  <si>
    <t>DEPREC-FRANCHISES</t>
  </si>
  <si>
    <t>DEPREC-STRUCT &amp; IMPRV SRC SUPPLY</t>
  </si>
  <si>
    <t>DEPREC-STRUCT &amp; IMPRV WTP</t>
  </si>
  <si>
    <t>DEPREC-STRUCT &amp; IMPRV DIST</t>
  </si>
  <si>
    <t>DEPREC-STRUCT &amp; IMPRV GEN PLT</t>
  </si>
  <si>
    <t>DEPREC-WELLS &amp; SPRINGS</t>
  </si>
  <si>
    <t>DEPREC-SUPPLY MAINS</t>
  </si>
  <si>
    <t>DEPREC-POWER GEN EQP</t>
  </si>
  <si>
    <t>DEPREC-ELEC PUMP EQP SRC PUMP</t>
  </si>
  <si>
    <t>DEPREC-ELEC PUMP EQP WTP</t>
  </si>
  <si>
    <t>DEPREC-ELEC PUMP EQP TRANS DST</t>
  </si>
  <si>
    <t>DEPREC-WATER TREATMENT EQPT</t>
  </si>
  <si>
    <t>DEPREC-DIST RESV &amp; STANDPIPES</t>
  </si>
  <si>
    <t>DEPREC-TRANS &amp; DISTR MAINS</t>
  </si>
  <si>
    <t>DEPREC-SERVICE LINES</t>
  </si>
  <si>
    <t>DEPREC-METERS</t>
  </si>
  <si>
    <t>DEPREC-METER INSTALLS</t>
  </si>
  <si>
    <t>DEPREC-HYDRANTS</t>
  </si>
  <si>
    <t>DEPREC-BACKFLOW PREVENT DEVICE</t>
  </si>
  <si>
    <t>DEPREC-OTH PLT&amp;MISC EQP WTP</t>
  </si>
  <si>
    <t>DEPREC-OFFICE STRUCTURE</t>
  </si>
  <si>
    <t>DEPREC-OFFICE FURN/EQPT</t>
  </si>
  <si>
    <t>DEPREC-TOOL SHOP &amp; MISC EQPT</t>
  </si>
  <si>
    <t>DEPREC-LABORATORY EQUIPMENT</t>
  </si>
  <si>
    <t>DEPREC-POWER OPERATED EQUIP</t>
  </si>
  <si>
    <t>DEPREC-COMMUNICATION EQPT</t>
  </si>
  <si>
    <t>DEPREC-MISC EQUIPMENT</t>
  </si>
  <si>
    <t>DEPREC-OTHER TANG PLT WATER</t>
  </si>
  <si>
    <t>DEPREC-STRUCT/IMPRV GEN PLT</t>
  </si>
  <si>
    <t>403</t>
  </si>
  <si>
    <t>DEPREC-AUTO TRANS</t>
  </si>
  <si>
    <t xml:space="preserve">DEPREC-COMPUTER </t>
  </si>
  <si>
    <t>TOTAL DEPRECIATION EXPENSE - WATER</t>
  </si>
  <si>
    <t>DEPREC-STRUCT/IMPRV PUMP</t>
  </si>
  <si>
    <t>DEPREC-POWER GEN EQUIP COLL PLT</t>
  </si>
  <si>
    <t>DEPREC-SEWER FORCE MAIN</t>
  </si>
  <si>
    <t>DEPREC-SEWER GRAVITY MAIN</t>
  </si>
  <si>
    <t>DEPREC-MANHOLES</t>
  </si>
  <si>
    <t>DEPREC-FLOW MEASURE DEVICES</t>
  </si>
  <si>
    <t>DEPREC-FLOW MEASURE INSTALL</t>
  </si>
  <si>
    <t>DEPREC-PUMP EQP PUMP PLT</t>
  </si>
  <si>
    <t>DEPREC-TREAT/DISP EQUIP LAGOON</t>
  </si>
  <si>
    <t>DEPREC-TREAT/DISP EQ TRT PLT</t>
  </si>
  <si>
    <t>DEPREC-OTHER PLT PUMP</t>
  </si>
  <si>
    <t>DEPREC-OTHER TANG PLT SEWER</t>
  </si>
  <si>
    <t>DEPREC-REUSE DIST RESERVOIRS</t>
  </si>
  <si>
    <t>DEPREC-REUSE TRANSM / DIST SYS</t>
  </si>
  <si>
    <t>TOTAL DEPRECIATION EXPENSE - WASTEWATER</t>
  </si>
  <si>
    <t>AMORT-STRCT&amp;IMPRV SRC SUPPLY</t>
  </si>
  <si>
    <t>AMORT-STRCT&amp;IMPRV WTP</t>
  </si>
  <si>
    <t>AMORT-WELLS &amp; SPRINGS</t>
  </si>
  <si>
    <t>AMORT-ELEC PUMP EQP SRC PUMP</t>
  </si>
  <si>
    <t>AMORT-ELEC PUMP EQP WTP</t>
  </si>
  <si>
    <t>AMORT-WATER TREATMENT EQPT</t>
  </si>
  <si>
    <t>AMORT-DIST RESV &amp; STANDPIPES</t>
  </si>
  <si>
    <t>AMORT-TRANS &amp; DISTR MAINS</t>
  </si>
  <si>
    <t>AMORT-SERVICE LINES</t>
  </si>
  <si>
    <t>AMORT-METERS</t>
  </si>
  <si>
    <t>AMORT-METER INSTALLS</t>
  </si>
  <si>
    <t>AMORT-HYDRANTS</t>
  </si>
  <si>
    <t>AMORT-OTHER TANGIBLE PLT WATER</t>
  </si>
  <si>
    <t>AMORT-WATER-TAP</t>
  </si>
  <si>
    <t>AMORT-WTR PLT MTR FEE</t>
  </si>
  <si>
    <t>AMORT-STRUCT/IMPRV PUMP PLT LS</t>
  </si>
  <si>
    <t>AMORT-STRUCT/IMPRV GEN PLT</t>
  </si>
  <si>
    <t>AMORT-SEWER FORCE MAIN</t>
  </si>
  <si>
    <t>AMORT-SEWER GRAVITY MAIN</t>
  </si>
  <si>
    <t>AMORT-TREAT/DISP EQUIP TRT PLT</t>
  </si>
  <si>
    <t>AMORT-OTHER TANGIBLE PLT SEWER</t>
  </si>
  <si>
    <t>AMORT-SEWER-TAP</t>
  </si>
  <si>
    <t>408.12</t>
  </si>
  <si>
    <t>FICA EXPENSE</t>
  </si>
  <si>
    <t>FEDERAL UNEMPLOYMENT TAX</t>
  </si>
  <si>
    <t>STATE UNEMPLOYMENT TAX</t>
  </si>
  <si>
    <t>408.13</t>
  </si>
  <si>
    <t>FRANCHISE TAX</t>
  </si>
  <si>
    <t>GROSS RECEIPTS TAX</t>
  </si>
  <si>
    <t>408.11</t>
  </si>
  <si>
    <t>PERSONAL PROPERTY/ICT TAX</t>
  </si>
  <si>
    <t>PROPERTY/OTHER GENERAL TAX</t>
  </si>
  <si>
    <t>REAL ESTATE TAX</t>
  </si>
  <si>
    <t>TOTAL TAXES OTHER THAN INCOME</t>
  </si>
  <si>
    <t>AMORT OF INVEST TAX CREDIT</t>
  </si>
  <si>
    <t>TOTAL AMORT OF INVEST TAX CREDIT</t>
  </si>
  <si>
    <t>410.10</t>
  </si>
  <si>
    <t>DEF INCOME TAX-FEDERAL</t>
  </si>
  <si>
    <t>410.11</t>
  </si>
  <si>
    <t>DEF INCOME TAXES-STATE</t>
  </si>
  <si>
    <t>INCOME TAXES - STATE</t>
  </si>
  <si>
    <t>TOTAL INCOME TAXES</t>
  </si>
  <si>
    <t>INTEREST INCOME</t>
  </si>
  <si>
    <t>419</t>
  </si>
  <si>
    <t>INTEREST EXPENSE-INTERCO</t>
  </si>
  <si>
    <t>427.2</t>
  </si>
  <si>
    <t>S/T INT EXP BANK ONE</t>
  </si>
  <si>
    <t>INTEREST DURING COSNTRUCTION</t>
  </si>
  <si>
    <t>SALE OF UTILITY PROPERTY</t>
  </si>
  <si>
    <t>TOTAL OTHER</t>
  </si>
  <si>
    <t>TOTAL INCOME STATEMENT</t>
  </si>
  <si>
    <t>TOTAL INCOME STATEMENT AS SENT</t>
  </si>
  <si>
    <t>DIFFERENCE</t>
  </si>
  <si>
    <t>NOI</t>
  </si>
  <si>
    <t>RB</t>
  </si>
  <si>
    <t>RORB</t>
  </si>
  <si>
    <r>
      <t xml:space="preserve">UTILITIES, INC. OF FLORIDA - </t>
    </r>
    <r>
      <rPr>
        <b/>
        <strike/>
        <sz val="8"/>
        <color theme="1"/>
        <rFont val="Calibri"/>
        <family val="2"/>
        <scheme val="minor"/>
      </rPr>
      <t>PINELLAS</t>
    </r>
    <r>
      <rPr>
        <b/>
        <sz val="8"/>
        <color theme="1"/>
        <rFont val="Calibri"/>
        <family val="2"/>
        <scheme val="minor"/>
      </rPr>
      <t xml:space="preserve"> SEMINOLE COUNTY</t>
    </r>
  </si>
  <si>
    <t>DO NOT USE (incorrect ERCs)</t>
  </si>
  <si>
    <t>Object A/C</t>
  </si>
  <si>
    <t>710 ???</t>
  </si>
  <si>
    <t>ODOR CONTROL CHEMICALS</t>
  </si>
  <si>
    <r>
      <t xml:space="preserve">620/720 </t>
    </r>
    <r>
      <rPr>
        <b/>
        <strike/>
        <sz val="8"/>
        <color theme="1"/>
        <rFont val="Calibri"/>
        <family val="2"/>
        <scheme val="minor"/>
      </rPr>
      <t>675/775</t>
    </r>
  </si>
  <si>
    <t>INSURANCE - GEN LIAB</t>
  </si>
  <si>
    <r>
      <t>635/</t>
    </r>
    <r>
      <rPr>
        <strike/>
        <sz val="8"/>
        <color theme="1"/>
        <rFont val="Calibri"/>
        <family val="2"/>
        <scheme val="minor"/>
      </rPr>
      <t>735</t>
    </r>
  </si>
  <si>
    <r>
      <rPr>
        <b/>
        <sz val="8"/>
        <color theme="1"/>
        <rFont val="Calibri"/>
        <family val="2"/>
        <scheme val="minor"/>
      </rPr>
      <t>675</t>
    </r>
    <r>
      <rPr>
        <sz val="8"/>
        <color theme="1"/>
        <rFont val="Calibri"/>
        <family val="2"/>
        <scheme val="minor"/>
      </rPr>
      <t xml:space="preserve"> / </t>
    </r>
    <r>
      <rPr>
        <strike/>
        <sz val="8"/>
        <color theme="1"/>
        <rFont val="Calibri"/>
        <family val="2"/>
        <scheme val="minor"/>
      </rPr>
      <t>620</t>
    </r>
  </si>
  <si>
    <r>
      <rPr>
        <b/>
        <sz val="8"/>
        <color theme="1"/>
        <rFont val="Calibri"/>
        <family val="2"/>
        <scheme val="minor"/>
      </rPr>
      <t>775</t>
    </r>
    <r>
      <rPr>
        <sz val="8"/>
        <color theme="1"/>
        <rFont val="Calibri"/>
        <family val="2"/>
        <scheme val="minor"/>
      </rPr>
      <t xml:space="preserve"> / </t>
    </r>
    <r>
      <rPr>
        <b/>
        <strike/>
        <sz val="8"/>
        <color theme="1"/>
        <rFont val="Calibri"/>
        <family val="2"/>
        <scheme val="minor"/>
      </rPr>
      <t>720</t>
    </r>
  </si>
  <si>
    <r>
      <t>6</t>
    </r>
    <r>
      <rPr>
        <b/>
        <sz val="8"/>
        <color theme="1"/>
        <rFont val="Calibri"/>
        <family val="2"/>
        <scheme val="minor"/>
      </rPr>
      <t>75/775</t>
    </r>
    <r>
      <rPr>
        <sz val="8"/>
        <color theme="1"/>
        <rFont val="Calibri"/>
        <family val="2"/>
        <scheme val="minor"/>
      </rPr>
      <t xml:space="preserve"> </t>
    </r>
    <r>
      <rPr>
        <strike/>
        <sz val="8"/>
        <color theme="1"/>
        <rFont val="Calibri"/>
        <family val="2"/>
        <scheme val="minor"/>
      </rPr>
      <t>620/720</t>
    </r>
  </si>
  <si>
    <r>
      <rPr>
        <b/>
        <sz val="8"/>
        <color theme="1"/>
        <rFont val="Calibri"/>
        <family val="2"/>
        <scheme val="minor"/>
      </rPr>
      <t>711</t>
    </r>
    <r>
      <rPr>
        <sz val="8"/>
        <color theme="1"/>
        <rFont val="Calibri"/>
        <family val="2"/>
        <scheme val="minor"/>
      </rPr>
      <t xml:space="preserve"> / </t>
    </r>
    <r>
      <rPr>
        <strike/>
        <sz val="8"/>
        <color theme="1"/>
        <rFont val="Calibri"/>
        <family val="2"/>
        <scheme val="minor"/>
      </rPr>
      <t>636</t>
    </r>
  </si>
  <si>
    <t>DEPREC-STRUCT &amp; IMPRV GEN PLT [water]</t>
  </si>
  <si>
    <t>DEPREC-OFFICE STRUCTURE [common]</t>
  </si>
  <si>
    <t>DEPREC-STRUCT/IMPRV COLL PLT</t>
  </si>
  <si>
    <t>DEPREC-STRUCT/IMPRV GEN PLT [sewer]</t>
  </si>
  <si>
    <t>DEPREC-SERVICES TO CUSTOMERS</t>
  </si>
  <si>
    <t>AMORT OF UTIL PAA-WATER</t>
  </si>
  <si>
    <t>AMORT OF UTIL PAA-SEWER</t>
  </si>
  <si>
    <t xml:space="preserve">AMORT-STRUCT/IMPRV COL PLT </t>
  </si>
  <si>
    <t>AMORT-MANHOLES</t>
  </si>
  <si>
    <t>AMORT RE-USE SERVICES</t>
  </si>
  <si>
    <t>TOTAL INCOME TAX</t>
  </si>
  <si>
    <t>Per E-5 (w)</t>
  </si>
  <si>
    <t>Per E-5 (s)</t>
  </si>
  <si>
    <t>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</si>
</sst>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0_);\(0\)"/>
    <numFmt numFmtId="165" formatCode="_(* #,##0_);_(* \(#,##0\);_(* &quot;-&quot;??_);_(@_)"/>
    <numFmt numFmtId="166" formatCode="[$-409]mmm\-yy;@"/>
    <numFmt numFmtId="167" formatCode=";;;"/>
    <numFmt numFmtId="168" formatCode="_(* #,##0.0000_);_(* \(#,##0.0000\);_(* &quot;-&quot;??_);_(@_)"/>
    <numFmt numFmtId="169" formatCode="0.0000%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sz val="9"/>
      <color rgb="FFC00000"/>
      <name val="Calibri"/>
      <family val="2"/>
    </font>
    <font>
      <sz val="8"/>
      <name val="Arial"/>
      <family val="2"/>
    </font>
    <font>
      <sz val="9"/>
      <color rgb="FFFF0000"/>
      <name val="Calibri"/>
      <family val="2"/>
    </font>
    <font>
      <b/>
      <sz val="8"/>
      <name val="Arial"/>
      <family val="2"/>
    </font>
    <font>
      <b/>
      <u/>
      <sz val="8"/>
      <name val="Arial"/>
      <family val="2"/>
    </font>
    <font>
      <u/>
      <sz val="8"/>
      <name val="Arial"/>
      <family val="2"/>
    </font>
    <font>
      <b/>
      <i/>
      <sz val="8"/>
      <name val="Arial"/>
      <family val="2"/>
    </font>
    <font>
      <b/>
      <i/>
      <sz val="10"/>
      <name val="Arial"/>
      <family val="2"/>
    </font>
    <font>
      <b/>
      <sz val="12"/>
      <name val="Calibri"/>
      <family val="2"/>
    </font>
    <font>
      <b/>
      <sz val="8"/>
      <color rgb="FFFF0000"/>
      <name val="Arial"/>
      <family val="2"/>
    </font>
    <font>
      <i/>
      <sz val="9"/>
      <color rgb="FFFF0000"/>
      <name val="Calibri"/>
      <family val="2"/>
    </font>
    <font>
      <b/>
      <sz val="8"/>
      <color rgb="FFFFFF00"/>
      <name val="Arial"/>
      <family val="2"/>
    </font>
    <font>
      <sz val="9"/>
      <color theme="4"/>
      <name val="Calibri"/>
      <family val="2"/>
    </font>
    <font>
      <sz val="10"/>
      <color rgb="FFC00000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u val="singleAccounting"/>
      <sz val="8"/>
      <name val="Arial"/>
      <family val="2"/>
    </font>
    <font>
      <b/>
      <u/>
      <sz val="9"/>
      <color theme="1"/>
      <name val="Calibri"/>
      <family val="2"/>
    </font>
    <font>
      <strike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trike/>
      <sz val="7"/>
      <color theme="1"/>
      <name val="Calibri"/>
      <family val="2"/>
      <scheme val="minor"/>
    </font>
    <font>
      <b/>
      <strike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Times"/>
      <family val="1"/>
    </font>
    <font>
      <u/>
      <sz val="8"/>
      <color theme="1"/>
      <name val="Calibri"/>
      <family val="2"/>
      <scheme val="minor"/>
    </font>
    <font>
      <strike/>
      <sz val="6"/>
      <color theme="1"/>
      <name val="Calibri"/>
      <family val="2"/>
      <scheme val="minor"/>
    </font>
    <font>
      <b/>
      <strike/>
      <sz val="8"/>
      <color theme="1"/>
      <name val="Calibri"/>
      <family val="2"/>
      <scheme val="minor"/>
    </font>
    <font>
      <b/>
      <u/>
      <sz val="8"/>
      <color theme="1"/>
      <name val="Calibri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Dashed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7">
    <xf numFmtId="0" fontId="0" fillId="0" borderId="0" xfId="0"/>
    <xf numFmtId="164" fontId="3" fillId="0" borderId="0" xfId="2" applyNumberFormat="1" applyFont="1"/>
    <xf numFmtId="39" fontId="3" fillId="0" borderId="0" xfId="2" applyNumberFormat="1" applyFont="1" applyBorder="1"/>
    <xf numFmtId="39" fontId="3" fillId="0" borderId="0" xfId="2" applyNumberFormat="1" applyFont="1"/>
    <xf numFmtId="164" fontId="3" fillId="0" borderId="0" xfId="2" applyNumberFormat="1" applyFont="1" applyBorder="1" applyAlignment="1">
      <alignment horizontal="center"/>
    </xf>
    <xf numFmtId="39" fontId="4" fillId="0" borderId="1" xfId="2" applyNumberFormat="1" applyFont="1" applyBorder="1" applyAlignment="1">
      <alignment horizontal="center" wrapText="1"/>
    </xf>
    <xf numFmtId="43" fontId="4" fillId="0" borderId="1" xfId="2" applyNumberFormat="1" applyFont="1" applyBorder="1" applyAlignment="1">
      <alignment horizontal="center" wrapText="1"/>
    </xf>
    <xf numFmtId="43" fontId="4" fillId="0" borderId="1" xfId="3" applyNumberFormat="1" applyFont="1" applyFill="1" applyBorder="1" applyAlignment="1">
      <alignment horizontal="center" wrapText="1"/>
    </xf>
    <xf numFmtId="43" fontId="4" fillId="0" borderId="0" xfId="3" applyFont="1" applyFill="1" applyBorder="1" applyAlignment="1">
      <alignment horizontal="center" wrapText="1"/>
    </xf>
    <xf numFmtId="43" fontId="4" fillId="0" borderId="0" xfId="3" quotePrefix="1" applyFont="1" applyFill="1" applyBorder="1" applyAlignment="1">
      <alignment horizontal="center" wrapText="1"/>
    </xf>
    <xf numFmtId="39" fontId="3" fillId="0" borderId="0" xfId="2" applyNumberFormat="1" applyFont="1" applyBorder="1" applyAlignment="1">
      <alignment horizontal="center"/>
    </xf>
    <xf numFmtId="164" fontId="3" fillId="0" borderId="0" xfId="2" applyNumberFormat="1" applyFont="1" applyBorder="1"/>
    <xf numFmtId="39" fontId="4" fillId="0" borderId="0" xfId="2" applyNumberFormat="1" applyFont="1" applyBorder="1" applyAlignment="1">
      <alignment horizontal="right"/>
    </xf>
    <xf numFmtId="43" fontId="4" fillId="0" borderId="0" xfId="2" applyNumberFormat="1" applyFont="1" applyBorder="1" applyAlignment="1">
      <alignment horizontal="right"/>
    </xf>
    <xf numFmtId="43" fontId="3" fillId="0" borderId="0" xfId="2" applyNumberFormat="1" applyFont="1" applyFill="1" applyBorder="1"/>
    <xf numFmtId="39" fontId="3" fillId="0" borderId="0" xfId="2" quotePrefix="1" applyNumberFormat="1" applyFont="1" applyBorder="1" applyAlignment="1">
      <alignment horizontal="right"/>
    </xf>
    <xf numFmtId="43" fontId="3" fillId="0" borderId="0" xfId="2" quotePrefix="1" applyNumberFormat="1" applyFont="1" applyBorder="1" applyAlignment="1">
      <alignment horizontal="right"/>
    </xf>
    <xf numFmtId="39" fontId="3" fillId="0" borderId="0" xfId="2" applyNumberFormat="1" applyFont="1" applyBorder="1" applyAlignment="1">
      <alignment horizontal="right"/>
    </xf>
    <xf numFmtId="43" fontId="3" fillId="0" borderId="0" xfId="2" applyNumberFormat="1" applyFont="1" applyBorder="1" applyAlignment="1">
      <alignment horizontal="right"/>
    </xf>
    <xf numFmtId="39" fontId="3" fillId="0" borderId="0" xfId="2" applyNumberFormat="1" applyFont="1" applyFill="1" applyBorder="1"/>
    <xf numFmtId="39" fontId="4" fillId="0" borderId="0" xfId="2" applyNumberFormat="1" applyFont="1" applyBorder="1" applyAlignment="1">
      <alignment horizontal="left"/>
    </xf>
    <xf numFmtId="43" fontId="3" fillId="0" borderId="2" xfId="2" applyNumberFormat="1" applyFont="1" applyFill="1" applyBorder="1"/>
    <xf numFmtId="164" fontId="3" fillId="0" borderId="0" xfId="2" applyNumberFormat="1" applyFont="1" applyFill="1" applyBorder="1"/>
    <xf numFmtId="39" fontId="3" fillId="0" borderId="0" xfId="2" applyNumberFormat="1" applyFont="1" applyFill="1" applyBorder="1" applyAlignment="1">
      <alignment horizontal="right"/>
    </xf>
    <xf numFmtId="39" fontId="3" fillId="0" borderId="0" xfId="2" applyNumberFormat="1" applyFont="1" applyFill="1" applyBorder="1" applyAlignment="1"/>
    <xf numFmtId="43" fontId="3" fillId="0" borderId="0" xfId="2" applyNumberFormat="1" applyFont="1" applyFill="1" applyBorder="1" applyAlignment="1"/>
    <xf numFmtId="164" fontId="4" fillId="0" borderId="0" xfId="2" applyNumberFormat="1" applyFont="1" applyBorder="1" applyAlignment="1">
      <alignment horizontal="center"/>
    </xf>
    <xf numFmtId="39" fontId="4" fillId="0" borderId="0" xfId="2" applyNumberFormat="1" applyFont="1" applyBorder="1" applyAlignment="1">
      <alignment horizontal="center"/>
    </xf>
    <xf numFmtId="39" fontId="3" fillId="0" borderId="0" xfId="2" applyNumberFormat="1" applyFont="1" applyBorder="1" applyAlignment="1"/>
    <xf numFmtId="43" fontId="3" fillId="0" borderId="0" xfId="2" applyNumberFormat="1" applyFont="1" applyBorder="1" applyAlignment="1"/>
    <xf numFmtId="43" fontId="3" fillId="0" borderId="0" xfId="2" applyNumberFormat="1" applyFont="1" applyFill="1" applyBorder="1" applyAlignment="1">
      <alignment horizontal="right"/>
    </xf>
    <xf numFmtId="39" fontId="3" fillId="0" borderId="0" xfId="2" applyNumberFormat="1" applyFont="1" applyAlignment="1">
      <alignment horizontal="right"/>
    </xf>
    <xf numFmtId="43" fontId="3" fillId="0" borderId="0" xfId="2" applyNumberFormat="1" applyFont="1" applyAlignment="1">
      <alignment horizontal="right"/>
    </xf>
    <xf numFmtId="43" fontId="3" fillId="0" borderId="0" xfId="2" applyNumberFormat="1" applyFont="1" applyFill="1"/>
    <xf numFmtId="14" fontId="4" fillId="0" borderId="1" xfId="3" quotePrefix="1" applyNumberFormat="1" applyFont="1" applyFill="1" applyBorder="1" applyAlignment="1">
      <alignment horizontal="center" wrapText="1"/>
    </xf>
    <xf numFmtId="0" fontId="5" fillId="0" borderId="0" xfId="2" applyNumberFormat="1" applyFont="1" applyBorder="1" applyAlignment="1">
      <alignment horizontal="right"/>
    </xf>
    <xf numFmtId="0" fontId="5" fillId="0" borderId="0" xfId="2" applyNumberFormat="1" applyFont="1" applyFill="1" applyBorder="1"/>
    <xf numFmtId="41" fontId="3" fillId="0" borderId="0" xfId="2" applyNumberFormat="1" applyFont="1" applyFill="1" applyBorder="1"/>
    <xf numFmtId="43" fontId="6" fillId="0" borderId="0" xfId="2" applyNumberFormat="1" applyFont="1" applyFill="1" applyBorder="1"/>
    <xf numFmtId="39" fontId="3" fillId="2" borderId="0" xfId="2" applyNumberFormat="1" applyFont="1" applyFill="1" applyBorder="1"/>
    <xf numFmtId="41" fontId="3" fillId="0" borderId="0" xfId="2" applyNumberFormat="1" applyFont="1" applyFill="1"/>
    <xf numFmtId="39" fontId="3" fillId="0" borderId="0" xfId="2" applyNumberFormat="1" applyFont="1" applyFill="1"/>
    <xf numFmtId="39" fontId="6" fillId="0" borderId="3" xfId="2" applyNumberFormat="1" applyFont="1" applyBorder="1" applyAlignment="1">
      <alignment wrapText="1"/>
    </xf>
    <xf numFmtId="39" fontId="6" fillId="0" borderId="4" xfId="2" applyNumberFormat="1" applyFont="1" applyBorder="1"/>
    <xf numFmtId="165" fontId="7" fillId="0" borderId="3" xfId="2" applyNumberFormat="1" applyFont="1" applyFill="1" applyBorder="1" applyAlignment="1">
      <alignment horizontal="center"/>
    </xf>
    <xf numFmtId="39" fontId="6" fillId="0" borderId="3" xfId="2" applyNumberFormat="1" applyFont="1" applyFill="1" applyBorder="1"/>
    <xf numFmtId="39" fontId="6" fillId="0" borderId="3" xfId="2" applyNumberFormat="1" applyFont="1" applyFill="1" applyBorder="1" applyAlignment="1">
      <alignment wrapText="1"/>
    </xf>
    <xf numFmtId="165" fontId="7" fillId="0" borderId="3" xfId="2" applyNumberFormat="1" applyFont="1" applyBorder="1"/>
    <xf numFmtId="165" fontId="7" fillId="0" borderId="5" xfId="2" applyNumberFormat="1" applyFont="1" applyBorder="1"/>
    <xf numFmtId="39" fontId="6" fillId="0" borderId="0" xfId="2" applyNumberFormat="1" applyFont="1"/>
    <xf numFmtId="166" fontId="6" fillId="0" borderId="0" xfId="2" applyNumberFormat="1" applyFont="1" applyAlignment="1"/>
    <xf numFmtId="39" fontId="6" fillId="0" borderId="0" xfId="2" applyNumberFormat="1" applyFont="1" applyFill="1"/>
    <xf numFmtId="166" fontId="6" fillId="0" borderId="0" xfId="2" applyNumberFormat="1" applyFont="1" applyAlignment="1">
      <alignment horizontal="center"/>
    </xf>
    <xf numFmtId="166" fontId="4" fillId="0" borderId="6" xfId="3" applyNumberFormat="1" applyFont="1" applyFill="1" applyBorder="1" applyAlignment="1">
      <alignment horizontal="center"/>
    </xf>
    <xf numFmtId="166" fontId="4" fillId="0" borderId="6" xfId="3" applyNumberFormat="1" applyFont="1" applyFill="1" applyBorder="1" applyAlignment="1">
      <alignment horizontal="center" wrapText="1"/>
    </xf>
    <xf numFmtId="39" fontId="6" fillId="0" borderId="0" xfId="2" quotePrefix="1" applyNumberFormat="1" applyFont="1" applyBorder="1" applyAlignment="1">
      <alignment horizontal="center"/>
    </xf>
    <xf numFmtId="39" fontId="6" fillId="0" borderId="1" xfId="2" quotePrefix="1" applyNumberFormat="1" applyFont="1" applyBorder="1" applyAlignment="1">
      <alignment horizontal="center"/>
    </xf>
    <xf numFmtId="0" fontId="6" fillId="0" borderId="0" xfId="2" applyFont="1"/>
    <xf numFmtId="0" fontId="2" fillId="0" borderId="0" xfId="2"/>
    <xf numFmtId="0" fontId="8" fillId="0" borderId="0" xfId="2" applyFont="1"/>
    <xf numFmtId="43" fontId="6" fillId="0" borderId="0" xfId="2" applyNumberFormat="1" applyFont="1" applyAlignment="1">
      <alignment horizontal="right"/>
    </xf>
    <xf numFmtId="37" fontId="6" fillId="0" borderId="0" xfId="2" applyNumberFormat="1" applyFont="1" applyAlignment="1">
      <alignment horizontal="right"/>
    </xf>
    <xf numFmtId="0" fontId="6" fillId="0" borderId="0" xfId="2" applyFont="1" applyAlignment="1"/>
    <xf numFmtId="0" fontId="9" fillId="0" borderId="0" xfId="2" applyFont="1"/>
    <xf numFmtId="0" fontId="10" fillId="0" borderId="0" xfId="2" applyFont="1"/>
    <xf numFmtId="0" fontId="9" fillId="0" borderId="0" xfId="2" applyFont="1" applyAlignment="1"/>
    <xf numFmtId="0" fontId="2" fillId="0" borderId="0" xfId="2" applyAlignment="1"/>
    <xf numFmtId="39" fontId="6" fillId="0" borderId="0" xfId="2" applyNumberFormat="1" applyFont="1" applyBorder="1"/>
    <xf numFmtId="0" fontId="6" fillId="0" borderId="0" xfId="2" applyFont="1" applyAlignment="1">
      <alignment horizontal="center"/>
    </xf>
    <xf numFmtId="0" fontId="6" fillId="0" borderId="0" xfId="2" applyFont="1" applyAlignment="1">
      <alignment horizontal="left"/>
    </xf>
    <xf numFmtId="43" fontId="3" fillId="0" borderId="0" xfId="2" quotePrefix="1" applyNumberFormat="1" applyFont="1" applyFill="1" applyBorder="1" applyAlignment="1">
      <alignment horizontal="right"/>
    </xf>
    <xf numFmtId="43" fontId="6" fillId="0" borderId="0" xfId="2" applyNumberFormat="1" applyFont="1" applyFill="1" applyAlignment="1">
      <alignment horizontal="right"/>
    </xf>
    <xf numFmtId="43" fontId="3" fillId="0" borderId="1" xfId="2" quotePrefix="1" applyNumberFormat="1" applyFont="1" applyFill="1" applyBorder="1" applyAlignment="1">
      <alignment horizontal="right"/>
    </xf>
    <xf numFmtId="43" fontId="6" fillId="0" borderId="1" xfId="2" applyNumberFormat="1" applyFont="1" applyBorder="1" applyAlignment="1">
      <alignment horizontal="right"/>
    </xf>
    <xf numFmtId="43" fontId="6" fillId="0" borderId="1" xfId="2" applyNumberFormat="1" applyFont="1" applyFill="1" applyBorder="1" applyAlignment="1">
      <alignment horizontal="right"/>
    </xf>
    <xf numFmtId="39" fontId="6" fillId="0" borderId="1" xfId="2" applyNumberFormat="1" applyFont="1" applyBorder="1"/>
    <xf numFmtId="0" fontId="6" fillId="0" borderId="0" xfId="2" applyFont="1" applyAlignment="1">
      <alignment horizontal="right"/>
    </xf>
    <xf numFmtId="43" fontId="8" fillId="0" borderId="0" xfId="2" applyNumberFormat="1" applyFont="1" applyAlignment="1">
      <alignment horizontal="right"/>
    </xf>
    <xf numFmtId="43" fontId="8" fillId="0" borderId="0" xfId="2" applyNumberFormat="1" applyFont="1" applyFill="1" applyAlignment="1">
      <alignment horizontal="right"/>
    </xf>
    <xf numFmtId="37" fontId="8" fillId="0" borderId="0" xfId="2" applyNumberFormat="1" applyFont="1" applyAlignment="1">
      <alignment horizontal="right"/>
    </xf>
    <xf numFmtId="0" fontId="10" fillId="0" borderId="0" xfId="2" applyFont="1" applyAlignment="1">
      <alignment horizontal="center"/>
    </xf>
    <xf numFmtId="0" fontId="10" fillId="0" borderId="0" xfId="2" applyFont="1" applyAlignment="1">
      <alignment horizontal="left"/>
    </xf>
    <xf numFmtId="0" fontId="6" fillId="0" borderId="0" xfId="2" applyFont="1" applyFill="1" applyAlignment="1"/>
    <xf numFmtId="0" fontId="6" fillId="0" borderId="0" xfId="2" applyFont="1" applyFill="1"/>
    <xf numFmtId="0" fontId="6" fillId="0" borderId="0" xfId="2" quotePrefix="1" applyFont="1" applyAlignment="1">
      <alignment horizontal="center"/>
    </xf>
    <xf numFmtId="0" fontId="6" fillId="0" borderId="0" xfId="2" quotePrefix="1" applyFont="1"/>
    <xf numFmtId="43" fontId="6" fillId="0" borderId="6" xfId="2" applyNumberFormat="1" applyFont="1" applyBorder="1" applyAlignment="1">
      <alignment horizontal="right"/>
    </xf>
    <xf numFmtId="43" fontId="6" fillId="0" borderId="6" xfId="2" applyNumberFormat="1" applyFont="1" applyFill="1" applyBorder="1" applyAlignment="1">
      <alignment horizontal="right"/>
    </xf>
    <xf numFmtId="43" fontId="6" fillId="0" borderId="0" xfId="2" applyNumberFormat="1" applyFont="1" applyBorder="1" applyAlignment="1">
      <alignment horizontal="right"/>
    </xf>
    <xf numFmtId="43" fontId="8" fillId="0" borderId="0" xfId="2" applyNumberFormat="1" applyFont="1" applyBorder="1" applyAlignment="1">
      <alignment horizontal="right"/>
    </xf>
    <xf numFmtId="0" fontId="6" fillId="0" borderId="0" xfId="2" quotePrefix="1" applyFont="1" applyAlignment="1"/>
    <xf numFmtId="37" fontId="6" fillId="0" borderId="0" xfId="2" applyNumberFormat="1" applyFont="1" applyBorder="1" applyAlignment="1">
      <alignment horizontal="right"/>
    </xf>
    <xf numFmtId="0" fontId="6" fillId="0" borderId="0" xfId="2" applyFont="1" applyBorder="1" applyAlignment="1"/>
    <xf numFmtId="0" fontId="6" fillId="0" borderId="0" xfId="2" applyFont="1" applyBorder="1"/>
    <xf numFmtId="0" fontId="8" fillId="0" borderId="0" xfId="2" applyFont="1" applyAlignment="1">
      <alignment horizontal="center"/>
    </xf>
    <xf numFmtId="0" fontId="8" fillId="0" borderId="0" xfId="2" applyFont="1" applyAlignment="1"/>
    <xf numFmtId="0" fontId="8" fillId="0" borderId="0" xfId="2" applyFont="1" applyAlignment="1">
      <alignment horizontal="right"/>
    </xf>
    <xf numFmtId="43" fontId="8" fillId="0" borderId="7" xfId="2" applyNumberFormat="1" applyFont="1" applyBorder="1" applyAlignment="1">
      <alignment horizontal="right"/>
    </xf>
    <xf numFmtId="39" fontId="11" fillId="0" borderId="0" xfId="2" applyNumberFormat="1" applyFont="1" applyBorder="1" applyAlignment="1">
      <alignment horizontal="center" wrapText="1"/>
    </xf>
    <xf numFmtId="39" fontId="11" fillId="0" borderId="0" xfId="2" applyNumberFormat="1" applyFont="1" applyBorder="1" applyAlignment="1">
      <alignment wrapText="1"/>
    </xf>
    <xf numFmtId="43" fontId="11" fillId="0" borderId="0" xfId="2" applyNumberFormat="1" applyFont="1" applyBorder="1" applyAlignment="1">
      <alignment horizontal="right"/>
    </xf>
    <xf numFmtId="43" fontId="11" fillId="0" borderId="0" xfId="2" applyNumberFormat="1" applyFont="1" applyFill="1" applyBorder="1" applyAlignment="1">
      <alignment horizontal="right"/>
    </xf>
    <xf numFmtId="37" fontId="11" fillId="0" borderId="0" xfId="2" applyNumberFormat="1" applyFont="1" applyAlignment="1">
      <alignment horizontal="right"/>
    </xf>
    <xf numFmtId="0" fontId="11" fillId="0" borderId="0" xfId="2" applyFont="1"/>
    <xf numFmtId="0" fontId="12" fillId="0" borderId="0" xfId="2" applyFont="1"/>
    <xf numFmtId="39" fontId="11" fillId="0" borderId="0" xfId="2" applyNumberFormat="1" applyFont="1" applyBorder="1" applyAlignment="1">
      <alignment horizontal="right" wrapText="1"/>
    </xf>
    <xf numFmtId="43" fontId="11" fillId="0" borderId="0" xfId="2" applyNumberFormat="1" applyFont="1" applyAlignment="1">
      <alignment horizontal="right"/>
    </xf>
    <xf numFmtId="43" fontId="11" fillId="0" borderId="0" xfId="2" applyNumberFormat="1" applyFont="1"/>
    <xf numFmtId="43" fontId="11" fillId="0" borderId="0" xfId="2" applyNumberFormat="1" applyFont="1" applyFill="1"/>
    <xf numFmtId="43" fontId="8" fillId="0" borderId="0" xfId="2" applyNumberFormat="1" applyFont="1"/>
    <xf numFmtId="43" fontId="8" fillId="0" borderId="0" xfId="2" applyNumberFormat="1" applyFont="1" applyFill="1"/>
    <xf numFmtId="43" fontId="6" fillId="0" borderId="0" xfId="2" applyNumberFormat="1" applyFont="1"/>
    <xf numFmtId="43" fontId="6" fillId="0" borderId="0" xfId="2" applyNumberFormat="1" applyFont="1" applyFill="1"/>
    <xf numFmtId="0" fontId="6" fillId="0" borderId="0" xfId="2" applyFont="1" applyFill="1" applyAlignment="1">
      <alignment horizontal="center"/>
    </xf>
    <xf numFmtId="0" fontId="6" fillId="0" borderId="0" xfId="2" applyFont="1" applyFill="1" applyAlignment="1">
      <alignment horizontal="left"/>
    </xf>
    <xf numFmtId="43" fontId="6" fillId="0" borderId="0" xfId="2" applyNumberFormat="1" applyFont="1" applyAlignment="1">
      <alignment horizontal="left"/>
    </xf>
    <xf numFmtId="0" fontId="2" fillId="0" borderId="0" xfId="2" applyAlignment="1">
      <alignment horizontal="left"/>
    </xf>
    <xf numFmtId="43" fontId="8" fillId="0" borderId="8" xfId="2" applyNumberFormat="1" applyFont="1" applyFill="1" applyBorder="1" applyAlignment="1">
      <alignment horizontal="right"/>
    </xf>
    <xf numFmtId="0" fontId="6" fillId="0" borderId="0" xfId="2" applyFont="1" applyBorder="1" applyAlignment="1">
      <alignment horizontal="right"/>
    </xf>
    <xf numFmtId="43" fontId="6" fillId="0" borderId="8" xfId="2" applyNumberFormat="1" applyFont="1" applyFill="1" applyBorder="1" applyAlignment="1">
      <alignment horizontal="right"/>
    </xf>
    <xf numFmtId="43" fontId="8" fillId="0" borderId="7" xfId="2" applyNumberFormat="1" applyFont="1" applyBorder="1"/>
    <xf numFmtId="43" fontId="8" fillId="0" borderId="0" xfId="2" applyNumberFormat="1" applyFont="1" applyBorder="1"/>
    <xf numFmtId="43" fontId="8" fillId="0" borderId="0" xfId="2" applyNumberFormat="1" applyFont="1" applyFill="1" applyBorder="1"/>
    <xf numFmtId="39" fontId="11" fillId="0" borderId="9" xfId="2" applyNumberFormat="1" applyFont="1" applyBorder="1" applyAlignment="1">
      <alignment horizontal="center" wrapText="1"/>
    </xf>
    <xf numFmtId="39" fontId="11" fillId="0" borderId="9" xfId="2" applyNumberFormat="1" applyFont="1" applyBorder="1" applyAlignment="1">
      <alignment wrapText="1"/>
    </xf>
    <xf numFmtId="43" fontId="11" fillId="0" borderId="9" xfId="2" applyNumberFormat="1" applyFont="1" applyBorder="1" applyAlignment="1">
      <alignment horizontal="right"/>
    </xf>
    <xf numFmtId="43" fontId="11" fillId="0" borderId="0" xfId="2" applyNumberFormat="1" applyFont="1" applyBorder="1"/>
    <xf numFmtId="43" fontId="11" fillId="0" borderId="0" xfId="2" applyNumberFormat="1" applyFont="1" applyFill="1" applyBorder="1"/>
    <xf numFmtId="0" fontId="11" fillId="0" borderId="0" xfId="2" applyFont="1" applyAlignment="1">
      <alignment horizontal="right"/>
    </xf>
    <xf numFmtId="0" fontId="11" fillId="0" borderId="0" xfId="2" applyFont="1" applyBorder="1"/>
    <xf numFmtId="41" fontId="11" fillId="0" borderId="0" xfId="2" applyNumberFormat="1" applyFont="1" applyAlignment="1">
      <alignment horizontal="right"/>
    </xf>
    <xf numFmtId="43" fontId="11" fillId="0" borderId="0" xfId="2" applyNumberFormat="1" applyFont="1" applyFill="1" applyAlignment="1">
      <alignment horizontal="right"/>
    </xf>
    <xf numFmtId="37" fontId="6" fillId="0" borderId="0" xfId="2" applyNumberFormat="1" applyFont="1" applyFill="1" applyAlignment="1">
      <alignment horizontal="right"/>
    </xf>
    <xf numFmtId="37" fontId="6" fillId="0" borderId="0" xfId="2" applyNumberFormat="1" applyFont="1" applyAlignment="1"/>
    <xf numFmtId="0" fontId="13" fillId="0" borderId="0" xfId="2" applyFont="1" applyAlignment="1">
      <alignment horizontal="centerContinuous"/>
    </xf>
    <xf numFmtId="37" fontId="13" fillId="0" borderId="0" xfId="2" applyNumberFormat="1" applyFont="1" applyAlignment="1">
      <alignment horizontal="centerContinuous"/>
    </xf>
    <xf numFmtId="37" fontId="6" fillId="0" borderId="0" xfId="2" applyNumberFormat="1" applyFont="1" applyAlignment="1">
      <alignment horizontal="centerContinuous"/>
    </xf>
    <xf numFmtId="37" fontId="6" fillId="0" borderId="0" xfId="2" applyNumberFormat="1" applyFont="1" applyFill="1" applyAlignment="1">
      <alignment horizontal="centerContinuous"/>
    </xf>
    <xf numFmtId="0" fontId="13" fillId="0" borderId="0" xfId="2" applyFont="1" applyAlignment="1"/>
    <xf numFmtId="0" fontId="8" fillId="0" borderId="0" xfId="2" quotePrefix="1" applyFont="1"/>
    <xf numFmtId="37" fontId="6" fillId="0" borderId="0" xfId="2" applyNumberFormat="1" applyFont="1"/>
    <xf numFmtId="43" fontId="6" fillId="3" borderId="0" xfId="2" applyNumberFormat="1" applyFont="1" applyFill="1" applyBorder="1"/>
    <xf numFmtId="39" fontId="6" fillId="0" borderId="0" xfId="2" applyNumberFormat="1" applyFont="1" applyBorder="1" applyAlignment="1">
      <alignment horizontal="center" wrapText="1"/>
    </xf>
    <xf numFmtId="0" fontId="6" fillId="4" borderId="0" xfId="2" applyFont="1" applyFill="1" applyAlignment="1">
      <alignment horizontal="center"/>
    </xf>
    <xf numFmtId="0" fontId="6" fillId="4" borderId="0" xfId="2" applyFont="1" applyFill="1"/>
    <xf numFmtId="43" fontId="3" fillId="4" borderId="0" xfId="2" quotePrefix="1" applyNumberFormat="1" applyFont="1" applyFill="1" applyBorder="1" applyAlignment="1">
      <alignment horizontal="right"/>
    </xf>
    <xf numFmtId="43" fontId="6" fillId="4" borderId="0" xfId="2" applyNumberFormat="1" applyFont="1" applyFill="1" applyAlignment="1">
      <alignment horizontal="right"/>
    </xf>
    <xf numFmtId="39" fontId="6" fillId="4" borderId="0" xfId="2" applyNumberFormat="1" applyFont="1" applyFill="1" applyBorder="1"/>
    <xf numFmtId="0" fontId="6" fillId="5" borderId="0" xfId="2" applyFont="1" applyFill="1" applyAlignment="1">
      <alignment horizontal="center"/>
    </xf>
    <xf numFmtId="0" fontId="6" fillId="5" borderId="0" xfId="2" applyFont="1" applyFill="1"/>
    <xf numFmtId="43" fontId="3" fillId="5" borderId="0" xfId="2" quotePrefix="1" applyNumberFormat="1" applyFont="1" applyFill="1" applyBorder="1" applyAlignment="1">
      <alignment horizontal="right"/>
    </xf>
    <xf numFmtId="43" fontId="6" fillId="5" borderId="0" xfId="2" applyNumberFormat="1" applyFont="1" applyFill="1" applyAlignment="1">
      <alignment horizontal="right"/>
    </xf>
    <xf numFmtId="39" fontId="6" fillId="5" borderId="0" xfId="2" applyNumberFormat="1" applyFont="1" applyFill="1" applyBorder="1"/>
    <xf numFmtId="37" fontId="6" fillId="5" borderId="0" xfId="2" applyNumberFormat="1" applyFont="1" applyFill="1" applyAlignment="1">
      <alignment horizontal="right"/>
    </xf>
    <xf numFmtId="0" fontId="6" fillId="5" borderId="0" xfId="2" applyFont="1" applyFill="1" applyAlignment="1"/>
    <xf numFmtId="43" fontId="6" fillId="5" borderId="0" xfId="2" applyNumberFormat="1" applyFont="1" applyFill="1" applyBorder="1" applyAlignment="1">
      <alignment horizontal="right"/>
    </xf>
    <xf numFmtId="37" fontId="6" fillId="5" borderId="0" xfId="2" applyNumberFormat="1" applyFont="1" applyFill="1" applyBorder="1" applyAlignment="1">
      <alignment horizontal="right"/>
    </xf>
    <xf numFmtId="0" fontId="6" fillId="5" borderId="0" xfId="2" applyFont="1" applyFill="1" applyBorder="1" applyAlignment="1"/>
    <xf numFmtId="0" fontId="6" fillId="5" borderId="0" xfId="2" applyFont="1" applyFill="1" applyBorder="1"/>
    <xf numFmtId="0" fontId="6" fillId="6" borderId="0" xfId="2" applyFont="1" applyFill="1" applyAlignment="1">
      <alignment horizontal="center"/>
    </xf>
    <xf numFmtId="43" fontId="6" fillId="6" borderId="0" xfId="2" applyNumberFormat="1" applyFont="1" applyFill="1" applyBorder="1" applyAlignment="1">
      <alignment horizontal="right"/>
    </xf>
    <xf numFmtId="0" fontId="6" fillId="7" borderId="0" xfId="2" applyFont="1" applyFill="1" applyAlignment="1">
      <alignment horizontal="center"/>
    </xf>
    <xf numFmtId="43" fontId="6" fillId="7" borderId="1" xfId="2" applyNumberFormat="1" applyFont="1" applyFill="1" applyBorder="1" applyAlignment="1">
      <alignment horizontal="right"/>
    </xf>
    <xf numFmtId="43" fontId="8" fillId="0" borderId="0" xfId="2" applyNumberFormat="1" applyFont="1" applyFill="1" applyBorder="1" applyAlignment="1">
      <alignment horizontal="right"/>
    </xf>
    <xf numFmtId="43" fontId="14" fillId="0" borderId="0" xfId="2" applyNumberFormat="1" applyFont="1" applyAlignment="1">
      <alignment horizontal="right"/>
    </xf>
    <xf numFmtId="0" fontId="6" fillId="7" borderId="0" xfId="2" applyFont="1" applyFill="1"/>
    <xf numFmtId="43" fontId="3" fillId="7" borderId="0" xfId="2" quotePrefix="1" applyNumberFormat="1" applyFont="1" applyFill="1" applyBorder="1" applyAlignment="1">
      <alignment horizontal="right"/>
    </xf>
    <xf numFmtId="43" fontId="6" fillId="7" borderId="0" xfId="2" applyNumberFormat="1" applyFont="1" applyFill="1" applyAlignment="1">
      <alignment horizontal="right"/>
    </xf>
    <xf numFmtId="39" fontId="6" fillId="7" borderId="0" xfId="2" applyNumberFormat="1" applyFont="1" applyFill="1" applyBorder="1"/>
    <xf numFmtId="0" fontId="6" fillId="7" borderId="0" xfId="2" applyFont="1" applyFill="1" applyAlignment="1">
      <alignment horizontal="right"/>
    </xf>
    <xf numFmtId="0" fontId="6" fillId="7" borderId="0" xfId="2" applyFont="1" applyFill="1" applyAlignment="1"/>
    <xf numFmtId="43" fontId="6" fillId="7" borderId="0" xfId="2" applyNumberFormat="1" applyFont="1" applyFill="1" applyBorder="1" applyAlignment="1">
      <alignment horizontal="right"/>
    </xf>
    <xf numFmtId="43" fontId="6" fillId="0" borderId="0" xfId="2" applyNumberFormat="1" applyFont="1" applyFill="1" applyBorder="1" applyAlignment="1">
      <alignment horizontal="right"/>
    </xf>
    <xf numFmtId="39" fontId="6" fillId="0" borderId="0" xfId="2" applyNumberFormat="1" applyFont="1" applyFill="1" applyBorder="1"/>
    <xf numFmtId="0" fontId="6" fillId="8" borderId="0" xfId="2" applyFont="1" applyFill="1" applyAlignment="1">
      <alignment horizontal="center"/>
    </xf>
    <xf numFmtId="43" fontId="15" fillId="5" borderId="0" xfId="2" quotePrefix="1" applyNumberFormat="1" applyFont="1" applyFill="1" applyBorder="1" applyAlignment="1">
      <alignment horizontal="right"/>
    </xf>
    <xf numFmtId="0" fontId="6" fillId="5" borderId="0" xfId="2" applyFont="1" applyFill="1" applyAlignment="1">
      <alignment horizontal="right"/>
    </xf>
    <xf numFmtId="0" fontId="6" fillId="9" borderId="0" xfId="2" applyFont="1" applyFill="1" applyAlignment="1">
      <alignment horizontal="center"/>
    </xf>
    <xf numFmtId="43" fontId="6" fillId="9" borderId="0" xfId="2" applyNumberFormat="1" applyFont="1" applyFill="1" applyAlignment="1">
      <alignment horizontal="right"/>
    </xf>
    <xf numFmtId="43" fontId="6" fillId="10" borderId="0" xfId="2" applyNumberFormat="1" applyFont="1" applyFill="1" applyBorder="1" applyAlignment="1">
      <alignment horizontal="right"/>
    </xf>
    <xf numFmtId="43" fontId="6" fillId="9" borderId="0" xfId="2" applyNumberFormat="1" applyFont="1" applyFill="1" applyBorder="1" applyAlignment="1">
      <alignment horizontal="right"/>
    </xf>
    <xf numFmtId="39" fontId="6" fillId="10" borderId="0" xfId="2" applyNumberFormat="1" applyFont="1" applyFill="1" applyBorder="1"/>
    <xf numFmtId="0" fontId="2" fillId="0" borderId="0" xfId="2" applyFont="1"/>
    <xf numFmtId="43" fontId="2" fillId="0" borderId="0" xfId="2" applyNumberFormat="1"/>
    <xf numFmtId="43" fontId="16" fillId="7" borderId="0" xfId="2" applyNumberFormat="1" applyFont="1" applyFill="1" applyBorder="1" applyAlignment="1">
      <alignment horizontal="right"/>
    </xf>
    <xf numFmtId="43" fontId="7" fillId="5" borderId="0" xfId="2" quotePrefix="1" applyNumberFormat="1" applyFont="1" applyFill="1" applyBorder="1" applyAlignment="1">
      <alignment horizontal="right"/>
    </xf>
    <xf numFmtId="0" fontId="6" fillId="5" borderId="0" xfId="2" applyFont="1" applyFill="1" applyAlignment="1">
      <alignment horizontal="left"/>
    </xf>
    <xf numFmtId="0" fontId="6" fillId="11" borderId="0" xfId="2" applyFont="1" applyFill="1" applyAlignment="1">
      <alignment horizontal="left"/>
    </xf>
    <xf numFmtId="0" fontId="6" fillId="5" borderId="0" xfId="2" applyFont="1" applyFill="1" applyBorder="1" applyAlignment="1">
      <alignment horizontal="right"/>
    </xf>
    <xf numFmtId="43" fontId="3" fillId="5" borderId="1" xfId="2" quotePrefix="1" applyNumberFormat="1" applyFont="1" applyFill="1" applyBorder="1" applyAlignment="1">
      <alignment horizontal="right"/>
    </xf>
    <xf numFmtId="43" fontId="6" fillId="5" borderId="1" xfId="2" applyNumberFormat="1" applyFont="1" applyFill="1" applyBorder="1" applyAlignment="1">
      <alignment horizontal="right"/>
    </xf>
    <xf numFmtId="43" fontId="7" fillId="5" borderId="1" xfId="2" quotePrefix="1" applyNumberFormat="1" applyFont="1" applyFill="1" applyBorder="1" applyAlignment="1">
      <alignment horizontal="right"/>
    </xf>
    <xf numFmtId="39" fontId="6" fillId="5" borderId="1" xfId="2" applyNumberFormat="1" applyFont="1" applyFill="1" applyBorder="1"/>
    <xf numFmtId="43" fontId="17" fillId="0" borderId="0" xfId="2" applyNumberFormat="1" applyFont="1" applyBorder="1" applyAlignment="1">
      <alignment horizontal="right"/>
    </xf>
    <xf numFmtId="39" fontId="6" fillId="0" borderId="0" xfId="2" applyNumberFormat="1" applyFont="1" applyBorder="1" applyAlignment="1">
      <alignment horizontal="center"/>
    </xf>
    <xf numFmtId="0" fontId="18" fillId="0" borderId="0" xfId="0" applyFont="1"/>
    <xf numFmtId="1" fontId="21" fillId="0" borderId="0" xfId="5" applyNumberFormat="1" applyFont="1" applyFill="1"/>
    <xf numFmtId="0" fontId="22" fillId="0" borderId="0" xfId="5" applyFont="1" applyFill="1"/>
    <xf numFmtId="0" fontId="22" fillId="0" borderId="0" xfId="5" applyFont="1"/>
    <xf numFmtId="1" fontId="21" fillId="0" borderId="0" xfId="5" applyNumberFormat="1" applyFont="1"/>
    <xf numFmtId="167" fontId="23" fillId="0" borderId="11" xfId="6" applyNumberFormat="1" applyFont="1" applyFill="1" applyBorder="1" applyAlignment="1">
      <alignment horizontal="center"/>
    </xf>
    <xf numFmtId="167" fontId="23" fillId="0" borderId="12" xfId="6" applyNumberFormat="1" applyFont="1" applyFill="1" applyBorder="1" applyAlignment="1">
      <alignment horizontal="center"/>
    </xf>
    <xf numFmtId="1" fontId="22" fillId="0" borderId="0" xfId="5" applyNumberFormat="1" applyFont="1"/>
    <xf numFmtId="1" fontId="25" fillId="0" borderId="0" xfId="5" applyNumberFormat="1" applyFont="1" applyAlignment="1">
      <alignment horizontal="center"/>
    </xf>
    <xf numFmtId="0" fontId="25" fillId="0" borderId="0" xfId="5" applyFont="1" applyAlignment="1">
      <alignment horizontal="center"/>
    </xf>
    <xf numFmtId="166" fontId="26" fillId="0" borderId="0" xfId="1" applyNumberFormat="1" applyFont="1" applyFill="1" applyAlignment="1">
      <alignment horizontal="center"/>
    </xf>
    <xf numFmtId="17" fontId="27" fillId="0" borderId="0" xfId="4" applyNumberFormat="1" applyFont="1" applyAlignment="1">
      <alignment horizontal="center"/>
    </xf>
    <xf numFmtId="0" fontId="21" fillId="0" borderId="0" xfId="5" applyFont="1"/>
    <xf numFmtId="1" fontId="22" fillId="0" borderId="0" xfId="5" applyNumberFormat="1" applyFont="1" applyAlignment="1">
      <alignment horizontal="center"/>
    </xf>
    <xf numFmtId="0" fontId="22" fillId="0" borderId="0" xfId="7" applyNumberFormat="1" applyFont="1" applyAlignment="1">
      <alignment horizontal="center"/>
    </xf>
    <xf numFmtId="0" fontId="22" fillId="0" borderId="0" xfId="7" applyNumberFormat="1" applyFont="1" applyAlignment="1"/>
    <xf numFmtId="43" fontId="23" fillId="0" borderId="0" xfId="1" applyFont="1" applyFill="1" applyAlignment="1"/>
    <xf numFmtId="43" fontId="22" fillId="0" borderId="0" xfId="5" applyNumberFormat="1" applyFont="1"/>
    <xf numFmtId="41" fontId="22" fillId="0" borderId="0" xfId="5" applyNumberFormat="1" applyFont="1"/>
    <xf numFmtId="0" fontId="22" fillId="0" borderId="0" xfId="5" applyFont="1" applyAlignment="1">
      <alignment horizontal="center"/>
    </xf>
    <xf numFmtId="0" fontId="22" fillId="12" borderId="0" xfId="7" applyNumberFormat="1" applyFont="1" applyFill="1" applyAlignment="1">
      <alignment horizontal="center"/>
    </xf>
    <xf numFmtId="43" fontId="23" fillId="11" borderId="0" xfId="1" applyFont="1" applyFill="1" applyAlignment="1"/>
    <xf numFmtId="1" fontId="22" fillId="0" borderId="0" xfId="5" applyNumberFormat="1" applyFont="1" applyFill="1" applyAlignment="1">
      <alignment horizontal="center"/>
    </xf>
    <xf numFmtId="0" fontId="22" fillId="0" borderId="0" xfId="5" applyFont="1" applyFill="1" applyAlignment="1">
      <alignment horizontal="center"/>
    </xf>
    <xf numFmtId="0" fontId="22" fillId="0" borderId="0" xfId="5" applyFont="1" applyFill="1" applyAlignment="1"/>
    <xf numFmtId="43" fontId="19" fillId="0" borderId="0" xfId="0" applyNumberFormat="1" applyFont="1"/>
    <xf numFmtId="1" fontId="21" fillId="0" borderId="0" xfId="5" applyNumberFormat="1" applyFont="1" applyAlignment="1">
      <alignment horizontal="left"/>
    </xf>
    <xf numFmtId="43" fontId="21" fillId="0" borderId="10" xfId="5" applyNumberFormat="1" applyFont="1" applyBorder="1"/>
    <xf numFmtId="41" fontId="22" fillId="0" borderId="2" xfId="5" applyNumberFormat="1" applyFont="1" applyBorder="1"/>
    <xf numFmtId="0" fontId="22" fillId="13" borderId="0" xfId="8" applyNumberFormat="1" applyFont="1" applyFill="1" applyAlignment="1">
      <alignment horizontal="center"/>
    </xf>
    <xf numFmtId="0" fontId="22" fillId="13" borderId="0" xfId="8" applyFont="1" applyFill="1" applyAlignment="1">
      <alignment horizontal="center"/>
    </xf>
    <xf numFmtId="168" fontId="22" fillId="13" borderId="0" xfId="9" applyNumberFormat="1" applyFont="1" applyFill="1"/>
    <xf numFmtId="0" fontId="23" fillId="13" borderId="0" xfId="0" applyFont="1" applyFill="1"/>
    <xf numFmtId="0" fontId="22" fillId="5" borderId="0" xfId="7" applyNumberFormat="1" applyFont="1" applyFill="1" applyAlignment="1">
      <alignment horizontal="center"/>
    </xf>
    <xf numFmtId="0" fontId="29" fillId="0" borderId="0" xfId="7" applyNumberFormat="1" applyFont="1" applyAlignment="1"/>
    <xf numFmtId="0" fontId="19" fillId="0" borderId="0" xfId="0" applyFont="1" applyAlignment="1">
      <alignment horizontal="center"/>
    </xf>
    <xf numFmtId="0" fontId="22" fillId="5" borderId="0" xfId="5" applyFont="1" applyFill="1" applyAlignment="1">
      <alignment horizontal="center"/>
    </xf>
    <xf numFmtId="1" fontId="22" fillId="14" borderId="0" xfId="5" applyNumberFormat="1" applyFont="1" applyFill="1" applyAlignment="1">
      <alignment horizontal="center"/>
    </xf>
    <xf numFmtId="0" fontId="22" fillId="14" borderId="0" xfId="5" applyFont="1" applyFill="1" applyAlignment="1">
      <alignment horizontal="center"/>
    </xf>
    <xf numFmtId="0" fontId="23" fillId="14" borderId="0" xfId="0" applyFont="1" applyFill="1" applyAlignment="1">
      <alignment horizontal="left"/>
    </xf>
    <xf numFmtId="165" fontId="23" fillId="0" borderId="0" xfId="10" applyNumberFormat="1" applyFont="1" applyAlignment="1">
      <alignment horizontal="left"/>
    </xf>
    <xf numFmtId="1" fontId="22" fillId="12" borderId="0" xfId="5" applyNumberFormat="1" applyFont="1" applyFill="1" applyAlignment="1">
      <alignment horizontal="center"/>
    </xf>
    <xf numFmtId="0" fontId="23" fillId="0" borderId="0" xfId="0" applyFont="1"/>
    <xf numFmtId="43" fontId="23" fillId="0" borderId="0" xfId="0" applyNumberFormat="1" applyFont="1"/>
    <xf numFmtId="0" fontId="23" fillId="0" borderId="0" xfId="0" applyFont="1" applyAlignment="1">
      <alignment horizontal="left"/>
    </xf>
    <xf numFmtId="0" fontId="21" fillId="0" borderId="0" xfId="7" applyNumberFormat="1" applyFont="1" applyAlignment="1">
      <alignment horizontal="center"/>
    </xf>
    <xf numFmtId="0" fontId="21" fillId="0" borderId="0" xfId="7" applyNumberFormat="1" applyFont="1" applyAlignment="1"/>
    <xf numFmtId="168" fontId="32" fillId="15" borderId="0" xfId="9" applyNumberFormat="1" applyFont="1" applyFill="1"/>
    <xf numFmtId="1" fontId="21" fillId="0" borderId="0" xfId="7" applyNumberFormat="1" applyFont="1" applyAlignment="1"/>
    <xf numFmtId="43" fontId="22" fillId="0" borderId="13" xfId="5" applyNumberFormat="1" applyFont="1" applyBorder="1"/>
    <xf numFmtId="0" fontId="20" fillId="0" borderId="0" xfId="11" applyFont="1"/>
    <xf numFmtId="0" fontId="32" fillId="0" borderId="0" xfId="11" applyFont="1"/>
    <xf numFmtId="0" fontId="33" fillId="5" borderId="0" xfId="11" applyFont="1" applyFill="1" applyAlignment="1">
      <alignment horizontal="center"/>
    </xf>
    <xf numFmtId="0" fontId="34" fillId="0" borderId="0" xfId="11" applyFont="1" applyAlignment="1">
      <alignment horizontal="center"/>
    </xf>
    <xf numFmtId="17" fontId="34" fillId="0" borderId="0" xfId="11" applyNumberFormat="1" applyFont="1" applyAlignment="1">
      <alignment horizontal="center"/>
    </xf>
    <xf numFmtId="0" fontId="34" fillId="0" borderId="0" xfId="11" applyFont="1" applyBorder="1" applyAlignment="1">
      <alignment horizontal="center"/>
    </xf>
    <xf numFmtId="0" fontId="32" fillId="0" borderId="0" xfId="11" applyFont="1" applyAlignment="1">
      <alignment horizontal="center"/>
    </xf>
    <xf numFmtId="43" fontId="19" fillId="0" borderId="0" xfId="1" applyFont="1" applyFill="1" applyAlignment="1"/>
    <xf numFmtId="43" fontId="32" fillId="0" borderId="0" xfId="11" applyNumberFormat="1" applyFont="1"/>
    <xf numFmtId="43" fontId="32" fillId="0" borderId="0" xfId="11" applyNumberFormat="1" applyFont="1" applyBorder="1"/>
    <xf numFmtId="0" fontId="32" fillId="0" borderId="0" xfId="11" applyFont="1" applyFill="1" applyAlignment="1">
      <alignment horizontal="center"/>
    </xf>
    <xf numFmtId="0" fontId="32" fillId="0" borderId="0" xfId="11" applyFont="1" applyFill="1"/>
    <xf numFmtId="0" fontId="32" fillId="0" borderId="0" xfId="11" applyFont="1" applyFill="1" applyAlignment="1"/>
    <xf numFmtId="0" fontId="20" fillId="0" borderId="0" xfId="11" applyFont="1" applyFill="1" applyAlignment="1">
      <alignment horizontal="left"/>
    </xf>
    <xf numFmtId="43" fontId="20" fillId="0" borderId="10" xfId="11" applyNumberFormat="1" applyFont="1" applyBorder="1"/>
    <xf numFmtId="0" fontId="32" fillId="5" borderId="0" xfId="11" applyFont="1" applyFill="1" applyAlignment="1">
      <alignment horizontal="center"/>
    </xf>
    <xf numFmtId="43" fontId="20" fillId="0" borderId="0" xfId="11" applyNumberFormat="1" applyFont="1" applyBorder="1"/>
    <xf numFmtId="0" fontId="32" fillId="0" borderId="0" xfId="11" applyFont="1" applyBorder="1"/>
    <xf numFmtId="0" fontId="32" fillId="0" borderId="0" xfId="12" applyNumberFormat="1" applyFont="1" applyFill="1" applyAlignment="1">
      <alignment horizontal="center"/>
    </xf>
    <xf numFmtId="0" fontId="20" fillId="0" borderId="0" xfId="11" applyFont="1" applyFill="1"/>
    <xf numFmtId="43" fontId="32" fillId="0" borderId="10" xfId="11" applyNumberFormat="1" applyFont="1" applyBorder="1"/>
    <xf numFmtId="41" fontId="32" fillId="0" borderId="0" xfId="11" applyNumberFormat="1" applyFont="1"/>
    <xf numFmtId="0" fontId="20" fillId="0" borderId="0" xfId="11" applyFont="1" applyAlignment="1">
      <alignment horizontal="left"/>
    </xf>
    <xf numFmtId="43" fontId="32" fillId="0" borderId="13" xfId="11" applyNumberFormat="1" applyFont="1" applyBorder="1"/>
    <xf numFmtId="0" fontId="32" fillId="16" borderId="0" xfId="12" applyNumberFormat="1" applyFont="1" applyFill="1" applyAlignment="1">
      <alignment horizontal="center"/>
    </xf>
    <xf numFmtId="0" fontId="21" fillId="0" borderId="0" xfId="13" applyFont="1"/>
    <xf numFmtId="0" fontId="22" fillId="0" borderId="0" xfId="13" applyFont="1"/>
    <xf numFmtId="0" fontId="37" fillId="0" borderId="0" xfId="14" applyFont="1" applyFill="1" applyAlignment="1">
      <alignment horizontal="center"/>
    </xf>
    <xf numFmtId="0" fontId="25" fillId="0" borderId="0" xfId="13" applyFont="1" applyAlignment="1">
      <alignment horizontal="center"/>
    </xf>
    <xf numFmtId="17" fontId="38" fillId="0" borderId="0" xfId="11" applyNumberFormat="1" applyFont="1" applyAlignment="1">
      <alignment horizontal="center"/>
    </xf>
    <xf numFmtId="0" fontId="22" fillId="0" borderId="0" xfId="13" applyFont="1" applyAlignment="1">
      <alignment horizontal="center"/>
    </xf>
    <xf numFmtId="0" fontId="22" fillId="0" borderId="0" xfId="15" applyNumberFormat="1" applyFont="1" applyAlignment="1">
      <alignment horizontal="center"/>
    </xf>
    <xf numFmtId="0" fontId="22" fillId="0" borderId="0" xfId="15" applyNumberFormat="1" applyFont="1" applyAlignment="1"/>
    <xf numFmtId="43" fontId="22" fillId="0" borderId="0" xfId="13" applyNumberFormat="1" applyFont="1"/>
    <xf numFmtId="0" fontId="22" fillId="5" borderId="0" xfId="15" quotePrefix="1" applyNumberFormat="1" applyFont="1" applyFill="1" applyAlignment="1">
      <alignment horizontal="center"/>
    </xf>
    <xf numFmtId="0" fontId="22" fillId="5" borderId="0" xfId="15" applyNumberFormat="1" applyFont="1" applyFill="1" applyAlignment="1">
      <alignment horizontal="center"/>
    </xf>
    <xf numFmtId="0" fontId="19" fillId="0" borderId="0" xfId="0" applyFont="1"/>
    <xf numFmtId="0" fontId="22" fillId="0" borderId="0" xfId="13" applyFont="1" applyFill="1" applyAlignment="1">
      <alignment horizontal="center"/>
    </xf>
    <xf numFmtId="0" fontId="22" fillId="0" borderId="0" xfId="13" applyFont="1" applyFill="1" applyAlignment="1"/>
    <xf numFmtId="0" fontId="22" fillId="5" borderId="0" xfId="13" applyFont="1" applyFill="1" applyAlignment="1">
      <alignment horizontal="center"/>
    </xf>
    <xf numFmtId="43" fontId="21" fillId="0" borderId="10" xfId="13" applyNumberFormat="1" applyFont="1" applyBorder="1"/>
    <xf numFmtId="0" fontId="22" fillId="14" borderId="0" xfId="13" applyFont="1" applyFill="1" applyAlignment="1">
      <alignment horizontal="center"/>
    </xf>
    <xf numFmtId="0" fontId="22" fillId="14" borderId="0" xfId="15" applyNumberFormat="1" applyFont="1" applyFill="1" applyAlignment="1">
      <alignment horizontal="center"/>
    </xf>
    <xf numFmtId="0" fontId="22" fillId="14" borderId="0" xfId="15" applyNumberFormat="1" applyFont="1" applyFill="1" applyAlignment="1"/>
    <xf numFmtId="43" fontId="23" fillId="14" borderId="0" xfId="1" applyFont="1" applyFill="1" applyAlignment="1"/>
    <xf numFmtId="43" fontId="22" fillId="14" borderId="0" xfId="13" applyNumberFormat="1" applyFont="1" applyFill="1"/>
    <xf numFmtId="0" fontId="22" fillId="14" borderId="0" xfId="13" applyFont="1" applyFill="1"/>
    <xf numFmtId="0" fontId="21" fillId="0" borderId="0" xfId="13" applyFont="1" applyAlignment="1">
      <alignment horizontal="left"/>
    </xf>
    <xf numFmtId="0" fontId="22" fillId="17" borderId="0" xfId="13" applyFont="1" applyFill="1" applyAlignment="1">
      <alignment horizontal="center"/>
    </xf>
    <xf numFmtId="0" fontId="22" fillId="17" borderId="0" xfId="15" applyNumberFormat="1" applyFont="1" applyFill="1" applyAlignment="1">
      <alignment horizontal="center"/>
    </xf>
    <xf numFmtId="0" fontId="22" fillId="17" borderId="0" xfId="15" applyNumberFormat="1" applyFont="1" applyFill="1" applyAlignment="1"/>
    <xf numFmtId="43" fontId="23" fillId="17" borderId="0" xfId="1" applyFont="1" applyFill="1" applyAlignment="1"/>
    <xf numFmtId="43" fontId="22" fillId="17" borderId="0" xfId="13" applyNumberFormat="1" applyFont="1" applyFill="1"/>
    <xf numFmtId="0" fontId="32" fillId="0" borderId="0" xfId="13" applyFont="1" applyAlignment="1">
      <alignment horizontal="center"/>
    </xf>
    <xf numFmtId="0" fontId="32" fillId="0" borderId="0" xfId="15" applyNumberFormat="1" applyFont="1" applyAlignment="1">
      <alignment horizontal="center"/>
    </xf>
    <xf numFmtId="0" fontId="32" fillId="0" borderId="0" xfId="15" applyNumberFormat="1" applyFont="1" applyAlignment="1"/>
    <xf numFmtId="165" fontId="32" fillId="15" borderId="0" xfId="16" applyNumberFormat="1" applyFont="1" applyFill="1"/>
    <xf numFmtId="43" fontId="32" fillId="0" borderId="0" xfId="13" applyNumberFormat="1" applyFont="1"/>
    <xf numFmtId="0" fontId="32" fillId="0" borderId="0" xfId="13" applyFont="1"/>
    <xf numFmtId="165" fontId="22" fillId="15" borderId="0" xfId="16" applyNumberFormat="1" applyFont="1" applyFill="1"/>
    <xf numFmtId="0" fontId="21" fillId="0" borderId="0" xfId="15" applyNumberFormat="1" applyFont="1" applyAlignment="1"/>
    <xf numFmtId="0" fontId="23" fillId="17" borderId="0" xfId="0" applyFont="1" applyFill="1"/>
    <xf numFmtId="0" fontId="22" fillId="0" borderId="0" xfId="13" applyFont="1" applyFill="1"/>
    <xf numFmtId="43" fontId="21" fillId="0" borderId="0" xfId="13" applyNumberFormat="1" applyFont="1"/>
    <xf numFmtId="43" fontId="21" fillId="0" borderId="2" xfId="13" applyNumberFormat="1" applyFont="1" applyBorder="1"/>
    <xf numFmtId="0" fontId="21" fillId="0" borderId="0" xfId="17" applyFont="1"/>
    <xf numFmtId="0" fontId="22" fillId="0" borderId="0" xfId="17" applyFont="1"/>
    <xf numFmtId="0" fontId="25" fillId="0" borderId="0" xfId="17" applyFont="1" applyAlignment="1">
      <alignment horizontal="center"/>
    </xf>
    <xf numFmtId="166" fontId="21" fillId="18" borderId="14" xfId="0" applyNumberFormat="1" applyFont="1" applyFill="1" applyBorder="1"/>
    <xf numFmtId="0" fontId="22" fillId="0" borderId="0" xfId="17" applyFont="1" applyAlignment="1">
      <alignment horizontal="center"/>
    </xf>
    <xf numFmtId="0" fontId="22" fillId="0" borderId="0" xfId="18" applyNumberFormat="1" applyFont="1" applyAlignment="1">
      <alignment horizontal="center"/>
    </xf>
    <xf numFmtId="0" fontId="22" fillId="0" borderId="0" xfId="18" applyNumberFormat="1" applyFont="1" applyAlignment="1"/>
    <xf numFmtId="43" fontId="22" fillId="0" borderId="0" xfId="18" applyFont="1"/>
    <xf numFmtId="43" fontId="22" fillId="0" borderId="0" xfId="17" applyNumberFormat="1" applyFont="1"/>
    <xf numFmtId="43" fontId="22" fillId="0" borderId="0" xfId="0" applyNumberFormat="1" applyFont="1"/>
    <xf numFmtId="0" fontId="21" fillId="5" borderId="0" xfId="18" quotePrefix="1" applyNumberFormat="1" applyFont="1" applyFill="1" applyAlignment="1">
      <alignment horizontal="center"/>
    </xf>
    <xf numFmtId="0" fontId="21" fillId="0" borderId="0" xfId="17" applyFont="1" applyAlignment="1">
      <alignment horizontal="left"/>
    </xf>
    <xf numFmtId="43" fontId="21" fillId="0" borderId="10" xfId="18" applyFont="1" applyBorder="1"/>
    <xf numFmtId="0" fontId="22" fillId="5" borderId="0" xfId="18" applyNumberFormat="1" applyFont="1" applyFill="1" applyAlignment="1">
      <alignment horizontal="center"/>
    </xf>
    <xf numFmtId="0" fontId="22" fillId="0" borderId="0" xfId="17" applyFont="1" applyFill="1" applyAlignment="1">
      <alignment horizontal="center"/>
    </xf>
    <xf numFmtId="0" fontId="22" fillId="0" borderId="0" xfId="17" applyFont="1" applyFill="1" applyAlignment="1"/>
    <xf numFmtId="0" fontId="22" fillId="5" borderId="0" xfId="17" applyFont="1" applyFill="1" applyAlignment="1">
      <alignment horizontal="center"/>
    </xf>
    <xf numFmtId="0" fontId="22" fillId="14" borderId="0" xfId="17" applyFont="1" applyFill="1" applyAlignment="1">
      <alignment horizontal="center"/>
    </xf>
    <xf numFmtId="0" fontId="22" fillId="14" borderId="0" xfId="17" applyFont="1" applyFill="1" applyAlignment="1"/>
    <xf numFmtId="43" fontId="22" fillId="14" borderId="0" xfId="0" applyNumberFormat="1" applyFont="1" applyFill="1"/>
    <xf numFmtId="0" fontId="22" fillId="14" borderId="0" xfId="18" applyNumberFormat="1" applyFont="1" applyFill="1" applyAlignment="1">
      <alignment horizontal="center"/>
    </xf>
    <xf numFmtId="0" fontId="22" fillId="14" borderId="0" xfId="18" applyNumberFormat="1" applyFont="1" applyFill="1" applyAlignment="1"/>
    <xf numFmtId="0" fontId="28" fillId="5" borderId="0" xfId="17" applyFont="1" applyFill="1" applyAlignment="1">
      <alignment horizontal="center"/>
    </xf>
    <xf numFmtId="0" fontId="22" fillId="0" borderId="0" xfId="17" applyFont="1" applyAlignment="1"/>
    <xf numFmtId="43" fontId="22" fillId="5" borderId="0" xfId="18" applyFont="1" applyFill="1"/>
    <xf numFmtId="0" fontId="22" fillId="0" borderId="0" xfId="18" applyNumberFormat="1" applyFont="1" applyFill="1" applyAlignment="1">
      <alignment horizontal="center"/>
    </xf>
    <xf numFmtId="43" fontId="21" fillId="0" borderId="0" xfId="17" applyNumberFormat="1" applyFont="1"/>
    <xf numFmtId="43" fontId="21" fillId="0" borderId="10" xfId="17" applyNumberFormat="1" applyFont="1" applyBorder="1"/>
    <xf numFmtId="0" fontId="21" fillId="0" borderId="0" xfId="17" applyFont="1" applyBorder="1" applyAlignment="1">
      <alignment horizontal="left"/>
    </xf>
    <xf numFmtId="0" fontId="22" fillId="0" borderId="0" xfId="17" applyFont="1" applyBorder="1" applyAlignment="1">
      <alignment horizontal="center"/>
    </xf>
    <xf numFmtId="0" fontId="21" fillId="0" borderId="0" xfId="18" applyNumberFormat="1" applyFont="1" applyAlignment="1"/>
    <xf numFmtId="0" fontId="21" fillId="0" borderId="0" xfId="18" applyNumberFormat="1" applyFont="1" applyAlignment="1">
      <alignment horizontal="center"/>
    </xf>
    <xf numFmtId="43" fontId="22" fillId="0" borderId="10" xfId="18" applyFont="1" applyBorder="1"/>
    <xf numFmtId="0" fontId="22" fillId="0" borderId="0" xfId="18" quotePrefix="1" applyNumberFormat="1" applyFont="1" applyAlignment="1">
      <alignment horizontal="center"/>
    </xf>
    <xf numFmtId="43" fontId="22" fillId="0" borderId="0" xfId="17" applyNumberFormat="1" applyFont="1" applyBorder="1"/>
    <xf numFmtId="0" fontId="22" fillId="0" borderId="0" xfId="18" applyNumberFormat="1" applyFont="1" applyFill="1" applyAlignment="1"/>
    <xf numFmtId="0" fontId="21" fillId="0" borderId="0" xfId="17" applyFont="1" applyFill="1" applyAlignment="1">
      <alignment horizontal="left"/>
    </xf>
    <xf numFmtId="0" fontId="21" fillId="0" borderId="0" xfId="18" applyNumberFormat="1" applyFont="1" applyFill="1" applyAlignment="1"/>
    <xf numFmtId="43" fontId="21" fillId="0" borderId="2" xfId="18" applyFont="1" applyBorder="1"/>
    <xf numFmtId="0" fontId="22" fillId="0" borderId="0" xfId="17" applyFont="1" applyBorder="1"/>
    <xf numFmtId="43" fontId="22" fillId="0" borderId="13" xfId="17" applyNumberFormat="1" applyFont="1" applyBorder="1"/>
    <xf numFmtId="43" fontId="22" fillId="0" borderId="2" xfId="17" applyNumberFormat="1" applyFont="1" applyBorder="1"/>
    <xf numFmtId="10" fontId="22" fillId="0" borderId="11" xfId="19" applyNumberFormat="1" applyFont="1" applyBorder="1"/>
    <xf numFmtId="10" fontId="22" fillId="0" borderId="0" xfId="19" applyNumberFormat="1" applyFont="1" applyBorder="1"/>
    <xf numFmtId="169" fontId="22" fillId="0" borderId="0" xfId="13" applyNumberFormat="1" applyFont="1"/>
    <xf numFmtId="17" fontId="41" fillId="0" borderId="0" xfId="4" applyNumberFormat="1" applyFont="1" applyAlignment="1">
      <alignment horizontal="center"/>
    </xf>
    <xf numFmtId="0" fontId="25" fillId="5" borderId="0" xfId="13" applyFont="1" applyFill="1" applyAlignment="1">
      <alignment horizontal="center"/>
    </xf>
    <xf numFmtId="43" fontId="22" fillId="0" borderId="0" xfId="15" applyFont="1"/>
    <xf numFmtId="43" fontId="22" fillId="5" borderId="0" xfId="13" applyNumberFormat="1" applyFont="1" applyFill="1"/>
    <xf numFmtId="0" fontId="22" fillId="5" borderId="0" xfId="13" applyFont="1" applyFill="1"/>
    <xf numFmtId="42" fontId="22" fillId="0" borderId="0" xfId="13" applyNumberFormat="1" applyFont="1"/>
    <xf numFmtId="43" fontId="22" fillId="0" borderId="0" xfId="15" applyFont="1" applyBorder="1"/>
    <xf numFmtId="43" fontId="21" fillId="0" borderId="10" xfId="15" applyFont="1" applyBorder="1"/>
    <xf numFmtId="43" fontId="21" fillId="0" borderId="0" xfId="15" applyFont="1" applyBorder="1"/>
    <xf numFmtId="43" fontId="42" fillId="0" borderId="0" xfId="4" applyNumberFormat="1" applyFont="1"/>
    <xf numFmtId="0" fontId="22" fillId="0" borderId="0" xfId="13" applyFont="1" applyAlignment="1"/>
    <xf numFmtId="43" fontId="22" fillId="0" borderId="10" xfId="13" applyNumberFormat="1" applyFont="1" applyBorder="1"/>
    <xf numFmtId="0" fontId="22" fillId="5" borderId="0" xfId="15" applyNumberFormat="1" applyFont="1" applyFill="1" applyAlignment="1"/>
    <xf numFmtId="43" fontId="22" fillId="14" borderId="0" xfId="15" applyFont="1" applyFill="1"/>
    <xf numFmtId="43" fontId="32" fillId="0" borderId="0" xfId="0" applyNumberFormat="1" applyFont="1"/>
    <xf numFmtId="43" fontId="22" fillId="14" borderId="10" xfId="13" applyNumberFormat="1" applyFont="1" applyFill="1" applyBorder="1"/>
    <xf numFmtId="0" fontId="21" fillId="0" borderId="10" xfId="13" applyFont="1" applyBorder="1" applyAlignment="1">
      <alignment horizontal="left"/>
    </xf>
    <xf numFmtId="0" fontId="22" fillId="0" borderId="0" xfId="15" applyNumberFormat="1" applyFont="1" applyFill="1" applyAlignment="1">
      <alignment horizontal="center"/>
    </xf>
    <xf numFmtId="0" fontId="22" fillId="0" borderId="0" xfId="15" applyNumberFormat="1" applyFont="1" applyFill="1" applyAlignment="1"/>
    <xf numFmtId="0" fontId="21" fillId="0" borderId="0" xfId="13" applyFont="1" applyFill="1" applyAlignment="1">
      <alignment horizontal="left"/>
    </xf>
    <xf numFmtId="0" fontId="22" fillId="5" borderId="0" xfId="13" applyFont="1" applyFill="1" applyBorder="1"/>
    <xf numFmtId="43" fontId="21" fillId="0" borderId="13" xfId="13" applyNumberFormat="1" applyFont="1" applyBorder="1"/>
    <xf numFmtId="43" fontId="22" fillId="5" borderId="0" xfId="15" applyFont="1" applyFill="1"/>
    <xf numFmtId="43" fontId="22" fillId="5" borderId="0" xfId="15" applyFont="1" applyFill="1" applyBorder="1"/>
    <xf numFmtId="43" fontId="22" fillId="0" borderId="2" xfId="13" applyNumberFormat="1" applyFont="1" applyBorder="1"/>
    <xf numFmtId="10" fontId="22" fillId="5" borderId="11" xfId="20" applyNumberFormat="1" applyFont="1" applyFill="1" applyBorder="1"/>
    <xf numFmtId="0" fontId="22" fillId="0" borderId="0" xfId="13" applyFont="1" applyBorder="1"/>
    <xf numFmtId="17" fontId="43" fillId="0" borderId="0" xfId="4" applyNumberFormat="1" applyFont="1" applyAlignment="1">
      <alignment horizontal="center"/>
    </xf>
    <xf numFmtId="0" fontId="21" fillId="0" borderId="0" xfId="13" applyFont="1" applyAlignment="1">
      <alignment horizontal="center"/>
    </xf>
    <xf numFmtId="39" fontId="4" fillId="0" borderId="0" xfId="2" applyNumberFormat="1" applyFont="1" applyAlignment="1">
      <alignment horizontal="center"/>
    </xf>
    <xf numFmtId="0" fontId="24" fillId="5" borderId="0" xfId="5" applyFont="1" applyFill="1" applyAlignment="1">
      <alignment horizontal="center"/>
    </xf>
    <xf numFmtId="0" fontId="24" fillId="5" borderId="0" xfId="13" applyFont="1" applyFill="1" applyAlignment="1">
      <alignment horizontal="center"/>
    </xf>
  </cellXfs>
  <cellStyles count="21">
    <cellStyle name="Comma" xfId="1" builtinId="3"/>
    <cellStyle name="Comma 11 2 4" xfId="16"/>
    <cellStyle name="Comma 17" xfId="7"/>
    <cellStyle name="Comma 18" xfId="15"/>
    <cellStyle name="Comma 19" xfId="10"/>
    <cellStyle name="Comma 21" xfId="18"/>
    <cellStyle name="Comma 25" xfId="9"/>
    <cellStyle name="Comma_Miles Grant Acct Reconciliation to NARUC" xfId="3"/>
    <cellStyle name="Normal" xfId="0" builtinId="0"/>
    <cellStyle name="Normal 2 2 2" xfId="6"/>
    <cellStyle name="Normal 24" xfId="4"/>
    <cellStyle name="Normal 25" xfId="5"/>
    <cellStyle name="Normal 26" xfId="13"/>
    <cellStyle name="Normal 28" xfId="11"/>
    <cellStyle name="Normal 30" xfId="17"/>
    <cellStyle name="Normal 33" xfId="12"/>
    <cellStyle name="Normal 37" xfId="8"/>
    <cellStyle name="Normal_Miles Grant Acct Reconciliation to NARUC" xfId="2"/>
    <cellStyle name="Normal_UIF - Orange Depreciation Restatement" xfId="14"/>
    <cellStyle name="Percent 10" xfId="20"/>
    <cellStyle name="Percent 11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CYPRESS%20LAKES%20MFR%20TY%2012-31-15_FINAL%208-18-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SANLANDO%20MFRs%20TY%2012-31-15_FINAL%208-18-16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Tierre%20Verde%20MFR%20TY%2012-31-15_FINAL%208-18-1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MARION%20MFRs%2012-31-15_UIF%20Balance%20Sheet%20v8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UIF-ORANGE%20MFRs%2012-31-15_UIF%20FINAL%208-20-2016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PASCO%20MFRs%2012-31-15_%20UIF%20FINAL%208-19-16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UIF-PINELLAS%20MFRs%2012-31-15_FINAL%208-20-2016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UIF-SEMINOLE%20MFRs%2012-31-15%20_Interim%20Water%20Only_ERC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EAGLE%20RIDGE%20MFR%20TY%2012-31-15_FINAL%208-18-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LABRADOR%20MFRs%20TY%2012-31-15_FINAL%208-18-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LAKE%20PLACID%20MFR%20TY%2012-31-15_FINAL%208-18-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LONGWOOD%20%20MFR%20TY%2012-31-2015_FINAL%208-18-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LUSI%20MFRs%20TY%2012-31-15_Class%20A_8-26-2016_FINAL%20FOR%20FILING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MID-COUNTY%20MFR%20TY%2012-31-15_FINAL%208-18-1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PENNBROOKE%20MFR%20TY%2012-31-15_FINAL%208-18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iwater.com\files\Rate%20Case\Florida\252%20-%20Utilities%20Inc.%20of%20Florida\2016%20Consolidated%20Rate%20Case\MFRs\Final%20Excel%20Files%20-%20Volume%20I\SANDALHAVEN%20MFR%20TY%2012-31-2015_FINAL%208-18-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TB2015"/>
      <sheetName val="COVER"/>
      <sheetName val="CONTENTS vol 1"/>
      <sheetName val="APPENDIX A PLANT ACCT REC"/>
      <sheetName val="CONTENTS vol 2"/>
      <sheetName val="A 1"/>
      <sheetName val="A 2"/>
      <sheetName val="A 3"/>
      <sheetName val="A 4"/>
      <sheetName val="A 5 "/>
      <sheetName val="A 5  (a)"/>
      <sheetName val="ProformaAdd"/>
      <sheetName val="ProformaExp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 "/>
      <sheetName val="A 18"/>
      <sheetName val="A 18 (a)"/>
      <sheetName val="A 19"/>
      <sheetName val="A 19 (a) "/>
      <sheetName val="B 1"/>
      <sheetName val="B 2"/>
      <sheetName val="B 3"/>
      <sheetName val="B 4"/>
      <sheetName val="B 5"/>
      <sheetName val="B 6"/>
      <sheetName val="B 7"/>
      <sheetName val="B 8"/>
      <sheetName val="B 9 "/>
      <sheetName val="B 10"/>
      <sheetName val="B 11"/>
      <sheetName val="B 12"/>
      <sheetName val="B 12 (2)"/>
      <sheetName val="B 12 (3)"/>
      <sheetName val="B 12 (4)"/>
      <sheetName val="B 12 (5)"/>
      <sheetName val="B 12 (6)"/>
      <sheetName val="B 12 (7)"/>
      <sheetName val="B 12 (8)"/>
      <sheetName val="B 12 (9)"/>
      <sheetName val="B 12 (10)"/>
      <sheetName val="B 12 (11)"/>
      <sheetName val="B 12 (12)"/>
      <sheetName val="B 12 (13)"/>
      <sheetName val="B 13"/>
      <sheetName val="B 14"/>
      <sheetName val="B 15"/>
      <sheetName val="C INSTRUCT"/>
      <sheetName val="C 1"/>
      <sheetName val="C 2 (W)"/>
      <sheetName val="C 2 (S)"/>
      <sheetName val="C 3"/>
      <sheetName val="C 4"/>
      <sheetName val="C 5  (W)"/>
      <sheetName val="C 5 (S)"/>
      <sheetName val="C 6"/>
      <sheetName val="C 7"/>
      <sheetName val="C 8"/>
      <sheetName val="C 9"/>
      <sheetName val="C 10"/>
      <sheetName val="D 1 "/>
      <sheetName val="D 2 "/>
      <sheetName val="D 3"/>
      <sheetName val="D 4"/>
      <sheetName val="D 5"/>
      <sheetName val="D 6"/>
      <sheetName val="D 7"/>
      <sheetName val="E 1 W"/>
      <sheetName val="E 1 S"/>
      <sheetName val="E 2 W"/>
      <sheetName val="E 2 S"/>
      <sheetName val="E 3"/>
      <sheetName val="E 4 Water"/>
      <sheetName val="E 4 Sewer"/>
      <sheetName val="E 5(W)"/>
      <sheetName val="E 5(S)"/>
      <sheetName val="E 6"/>
      <sheetName val="Hydrants"/>
      <sheetName val="E 7"/>
      <sheetName val="E 8"/>
      <sheetName val="E 9 "/>
      <sheetName val="E 10"/>
      <sheetName val="E 11"/>
      <sheetName val="E 12"/>
      <sheetName val="E 13"/>
      <sheetName val="E 14"/>
      <sheetName val="F 1"/>
      <sheetName val="F 2"/>
      <sheetName val="F 3"/>
      <sheetName val="F 4"/>
      <sheetName val="F 5"/>
      <sheetName val="F 6"/>
      <sheetName val="F 6(2)"/>
      <sheetName val="F 7"/>
      <sheetName val="F 8"/>
      <sheetName val="F 9"/>
      <sheetName val="F 10"/>
      <sheetName val="A 1 (I)"/>
      <sheetName val="A 2 (I)"/>
      <sheetName val="A 3 (I)"/>
      <sheetName val="B 1 (I)"/>
      <sheetName val="B 2 (I)"/>
      <sheetName val="B 3 (I)"/>
      <sheetName val="B 15 (I)"/>
      <sheetName val="C 1 (I)"/>
      <sheetName val="C 2 (W) (I)"/>
      <sheetName val="C 2 (S) (I)"/>
      <sheetName val="C 5 (W) (I)"/>
      <sheetName val="C 5 (S) (I)"/>
      <sheetName val="D 1 (I) "/>
      <sheetName val="D 2 (I)"/>
      <sheetName val="E 1 W (I)"/>
      <sheetName val="E 1 S (I)"/>
      <sheetName val="E 2 W (I)"/>
      <sheetName val="E 2 S (I)"/>
      <sheetName val="12-31-15Plant Acc Bal_PerAR"/>
      <sheetName val="12-31-15 CIAC Bal &amp; Proj_PerAR"/>
      <sheetName val="IncallocperAR"/>
      <sheetName val="IncomeAccounts_WBU"/>
      <sheetName val="IncomeAccounts_WWBU"/>
      <sheetName val="12-31-15 Depreciation Exp_PerAR"/>
      <sheetName val="12-31-15 CIAC Amort Exp_PerAR"/>
      <sheetName val="Working Capital_PerAR"/>
      <sheetName val="ADJUSTED MONTHLY FINAL"/>
      <sheetName val="APPENDIX B INC. STAT.ACCT RECON"/>
      <sheetName val="Interest Expense Adj_PerAR"/>
      <sheetName val="Other BalSheet Acct_PerAR"/>
      <sheetName val="RateCase&amp;Other Deferred_PerAR"/>
      <sheetName val="Property Taxes"/>
      <sheetName val="C 5 Calculation"/>
      <sheetName val="Rev Requirements Final"/>
      <sheetName val="Rev Requirements Interim"/>
      <sheetName val="Reuse RateBase"/>
      <sheetName val="REVENUE REQUIREMENTS"/>
      <sheetName val="PROFORMA YEAR"/>
      <sheetName val="INTERIM COST OF CAPITAL"/>
      <sheetName val="ARtoMFR"/>
      <sheetName val="Chemicals"/>
    </sheetNames>
    <sheetDataSet>
      <sheetData sheetId="0" refreshError="1"/>
      <sheetData sheetId="1">
        <row r="417">
          <cell r="C417">
            <v>-32.46</v>
          </cell>
          <cell r="D417">
            <v>-64.92</v>
          </cell>
          <cell r="E417">
            <v>-97.38</v>
          </cell>
          <cell r="F417">
            <v>-129.84</v>
          </cell>
          <cell r="G417">
            <v>-162.30000000000001</v>
          </cell>
          <cell r="H417">
            <v>-194.76</v>
          </cell>
          <cell r="I417">
            <v>-227.22</v>
          </cell>
          <cell r="J417">
            <v>-259.68</v>
          </cell>
          <cell r="K417">
            <v>-292.14</v>
          </cell>
          <cell r="L417">
            <v>-324.60000000000002</v>
          </cell>
          <cell r="M417">
            <v>-357.06</v>
          </cell>
          <cell r="N417">
            <v>-389.52</v>
          </cell>
        </row>
        <row r="418">
          <cell r="C418">
            <v>-0.03</v>
          </cell>
          <cell r="D418">
            <v>-0.06</v>
          </cell>
          <cell r="E418">
            <v>-0.09</v>
          </cell>
          <cell r="F418">
            <v>-0.12</v>
          </cell>
          <cell r="G418">
            <v>-0.15</v>
          </cell>
          <cell r="H418">
            <v>-0.18</v>
          </cell>
          <cell r="I418">
            <v>-0.21</v>
          </cell>
          <cell r="J418">
            <v>-0.24</v>
          </cell>
          <cell r="K418">
            <v>-0.27</v>
          </cell>
          <cell r="L418">
            <v>-0.3</v>
          </cell>
          <cell r="M418">
            <v>-0.33</v>
          </cell>
          <cell r="N418">
            <v>-0.36</v>
          </cell>
        </row>
        <row r="419">
          <cell r="C419">
            <v>-30.57</v>
          </cell>
          <cell r="D419">
            <v>-61.14</v>
          </cell>
          <cell r="E419">
            <v>-91.71</v>
          </cell>
          <cell r="F419">
            <v>-122.28</v>
          </cell>
          <cell r="G419">
            <v>-152.85</v>
          </cell>
          <cell r="H419">
            <v>-183.42</v>
          </cell>
          <cell r="I419">
            <v>-213.99</v>
          </cell>
          <cell r="J419">
            <v>-244.56</v>
          </cell>
          <cell r="K419">
            <v>-275.13</v>
          </cell>
          <cell r="L419">
            <v>-305.7</v>
          </cell>
          <cell r="M419">
            <v>-336.27</v>
          </cell>
          <cell r="N419">
            <v>-366.84</v>
          </cell>
        </row>
        <row r="420">
          <cell r="C420">
            <v>-126.46</v>
          </cell>
          <cell r="D420">
            <v>-252.92</v>
          </cell>
          <cell r="E420">
            <v>-379.38</v>
          </cell>
          <cell r="F420">
            <v>-505.84</v>
          </cell>
          <cell r="G420">
            <v>-632.29999999999995</v>
          </cell>
          <cell r="H420">
            <v>-758.76</v>
          </cell>
          <cell r="I420">
            <v>-885.22</v>
          </cell>
          <cell r="J420">
            <v>-1011.68</v>
          </cell>
          <cell r="K420">
            <v>-1138.1400000000001</v>
          </cell>
          <cell r="L420">
            <v>-1264.5999999999999</v>
          </cell>
          <cell r="M420">
            <v>-1391.06</v>
          </cell>
          <cell r="N420">
            <v>-1517.52</v>
          </cell>
        </row>
        <row r="421">
          <cell r="C421">
            <v>-35.6</v>
          </cell>
          <cell r="D421">
            <v>-71.2</v>
          </cell>
          <cell r="E421">
            <v>-106.8</v>
          </cell>
          <cell r="F421">
            <v>-142.4</v>
          </cell>
          <cell r="G421">
            <v>-178</v>
          </cell>
          <cell r="H421">
            <v>-213.6</v>
          </cell>
          <cell r="I421">
            <v>-249.2</v>
          </cell>
          <cell r="J421">
            <v>-284.8</v>
          </cell>
          <cell r="K421">
            <v>-320.39999999999998</v>
          </cell>
          <cell r="L421">
            <v>-356</v>
          </cell>
          <cell r="M421">
            <v>-391.6</v>
          </cell>
          <cell r="N421">
            <v>-427.2</v>
          </cell>
        </row>
        <row r="422">
          <cell r="C422">
            <v>-31.4</v>
          </cell>
          <cell r="D422">
            <v>-62.8</v>
          </cell>
          <cell r="E422">
            <v>-94.2</v>
          </cell>
          <cell r="F422">
            <v>-125.6</v>
          </cell>
          <cell r="G422">
            <v>-157</v>
          </cell>
          <cell r="H422">
            <v>-188.4</v>
          </cell>
          <cell r="I422">
            <v>-219.8</v>
          </cell>
          <cell r="J422">
            <v>-251.2</v>
          </cell>
          <cell r="K422">
            <v>-282.60000000000002</v>
          </cell>
          <cell r="L422">
            <v>-314</v>
          </cell>
          <cell r="M422">
            <v>-345.4</v>
          </cell>
          <cell r="N422">
            <v>-376.8</v>
          </cell>
        </row>
        <row r="423">
          <cell r="C423">
            <v>-442.13</v>
          </cell>
          <cell r="D423">
            <v>-884.26</v>
          </cell>
          <cell r="E423">
            <v>-1326.39</v>
          </cell>
          <cell r="F423">
            <v>-1768.52</v>
          </cell>
          <cell r="G423">
            <v>-2210.65</v>
          </cell>
          <cell r="H423">
            <v>-2652.78</v>
          </cell>
          <cell r="I423">
            <v>-3094.91</v>
          </cell>
          <cell r="J423">
            <v>-3537.04</v>
          </cell>
          <cell r="K423">
            <v>-3979.17</v>
          </cell>
          <cell r="L423">
            <v>-4421.3</v>
          </cell>
          <cell r="M423">
            <v>-4863.43</v>
          </cell>
          <cell r="N423">
            <v>-5305.56</v>
          </cell>
        </row>
        <row r="424">
          <cell r="C424">
            <v>-180.3</v>
          </cell>
          <cell r="D424">
            <v>-360.6</v>
          </cell>
          <cell r="E424">
            <v>-540.9</v>
          </cell>
          <cell r="F424">
            <v>-721.2</v>
          </cell>
          <cell r="G424">
            <v>-901.5</v>
          </cell>
          <cell r="H424">
            <v>-1081.8</v>
          </cell>
          <cell r="I424">
            <v>-1262.0999999999999</v>
          </cell>
          <cell r="J424">
            <v>-1442.4</v>
          </cell>
          <cell r="K424">
            <v>-1622.7</v>
          </cell>
          <cell r="L424">
            <v>-1803</v>
          </cell>
          <cell r="M424">
            <v>-1983.3</v>
          </cell>
          <cell r="N424">
            <v>-2163.6</v>
          </cell>
        </row>
        <row r="425">
          <cell r="C425">
            <v>-97.51</v>
          </cell>
          <cell r="D425">
            <v>-195.02</v>
          </cell>
          <cell r="E425">
            <v>-292.52999999999997</v>
          </cell>
          <cell r="F425">
            <v>-390.04</v>
          </cell>
          <cell r="G425">
            <v>-487.55</v>
          </cell>
          <cell r="H425">
            <v>-585.05999999999995</v>
          </cell>
          <cell r="I425">
            <v>-682.57</v>
          </cell>
          <cell r="J425">
            <v>-780.08</v>
          </cell>
          <cell r="K425">
            <v>-877.59</v>
          </cell>
          <cell r="L425">
            <v>-975.1</v>
          </cell>
          <cell r="M425">
            <v>-1072.6099999999999</v>
          </cell>
          <cell r="N425">
            <v>-1170.1199999999999</v>
          </cell>
        </row>
        <row r="426">
          <cell r="C426">
            <v>-0.43</v>
          </cell>
          <cell r="D426">
            <v>-0.86</v>
          </cell>
          <cell r="E426">
            <v>-1.29</v>
          </cell>
          <cell r="F426">
            <v>-1.72</v>
          </cell>
          <cell r="G426">
            <v>-2.15</v>
          </cell>
          <cell r="H426">
            <v>-2.58</v>
          </cell>
          <cell r="I426">
            <v>-3.01</v>
          </cell>
          <cell r="J426">
            <v>-3.44</v>
          </cell>
          <cell r="K426">
            <v>-3.87</v>
          </cell>
          <cell r="L426">
            <v>-4.3</v>
          </cell>
          <cell r="M426">
            <v>-4.7300000000000004</v>
          </cell>
          <cell r="N426">
            <v>-5.16</v>
          </cell>
        </row>
        <row r="427">
          <cell r="C427">
            <v>-47.22</v>
          </cell>
          <cell r="D427">
            <v>-94.44</v>
          </cell>
          <cell r="E427">
            <v>-141.66</v>
          </cell>
          <cell r="F427">
            <v>-188.88</v>
          </cell>
          <cell r="G427">
            <v>-236.1</v>
          </cell>
          <cell r="H427">
            <v>-283.32</v>
          </cell>
          <cell r="I427">
            <v>-330.54</v>
          </cell>
          <cell r="J427">
            <v>-377.76</v>
          </cell>
          <cell r="K427">
            <v>-424.98</v>
          </cell>
          <cell r="L427">
            <v>-472.2</v>
          </cell>
          <cell r="M427">
            <v>-519.41999999999996</v>
          </cell>
          <cell r="N427">
            <v>-566.64</v>
          </cell>
        </row>
        <row r="428">
          <cell r="C428">
            <v>-231.32</v>
          </cell>
          <cell r="D428">
            <v>-462.64</v>
          </cell>
          <cell r="E428">
            <v>-693.96</v>
          </cell>
          <cell r="F428">
            <v>-925.28</v>
          </cell>
          <cell r="G428">
            <v>-1156.5999999999999</v>
          </cell>
          <cell r="H428">
            <v>-1387.92</v>
          </cell>
          <cell r="I428">
            <v>-1619.24</v>
          </cell>
          <cell r="J428">
            <v>-1850.56</v>
          </cell>
          <cell r="K428">
            <v>-2081.88</v>
          </cell>
          <cell r="L428">
            <v>-2313.1999999999998</v>
          </cell>
          <cell r="M428">
            <v>-2544.52</v>
          </cell>
          <cell r="N428">
            <v>-2775.84</v>
          </cell>
        </row>
        <row r="429">
          <cell r="C429">
            <v>-198.2</v>
          </cell>
          <cell r="D429">
            <v>-398.7</v>
          </cell>
          <cell r="E429">
            <v>-606.1</v>
          </cell>
          <cell r="F429">
            <v>-815.81</v>
          </cell>
          <cell r="G429">
            <v>-1034.72</v>
          </cell>
          <cell r="H429">
            <v>-1255.94</v>
          </cell>
          <cell r="I429">
            <v>-1477.16</v>
          </cell>
          <cell r="J429">
            <v>-1714.49</v>
          </cell>
          <cell r="K429">
            <v>-1961.03</v>
          </cell>
          <cell r="L429">
            <v>-2214.48</v>
          </cell>
          <cell r="M429">
            <v>-2472.5300000000002</v>
          </cell>
          <cell r="N429">
            <v>-2739.79</v>
          </cell>
        </row>
        <row r="430">
          <cell r="C430">
            <v>-2.94</v>
          </cell>
          <cell r="D430">
            <v>-5.88</v>
          </cell>
          <cell r="E430">
            <v>-8.82</v>
          </cell>
          <cell r="F430">
            <v>-11.76</v>
          </cell>
          <cell r="G430">
            <v>-14.7</v>
          </cell>
          <cell r="H430">
            <v>-17.64</v>
          </cell>
          <cell r="I430">
            <v>-20.58</v>
          </cell>
          <cell r="J430">
            <v>-23.52</v>
          </cell>
          <cell r="K430">
            <v>-26.46</v>
          </cell>
          <cell r="L430">
            <v>-29.4</v>
          </cell>
          <cell r="M430">
            <v>-32.909999999999997</v>
          </cell>
          <cell r="N430">
            <v>-37.46</v>
          </cell>
        </row>
        <row r="431">
          <cell r="C431">
            <v>-535.9</v>
          </cell>
          <cell r="D431">
            <v>-1071.8</v>
          </cell>
          <cell r="E431">
            <v>-1607.7</v>
          </cell>
          <cell r="F431">
            <v>-2143.6</v>
          </cell>
          <cell r="G431">
            <v>-2679.5</v>
          </cell>
          <cell r="H431">
            <v>-3215.4</v>
          </cell>
          <cell r="I431">
            <v>-3751.3</v>
          </cell>
          <cell r="J431">
            <v>-4287.2</v>
          </cell>
          <cell r="K431">
            <v>-4823.1000000000004</v>
          </cell>
          <cell r="L431">
            <v>-5359</v>
          </cell>
          <cell r="M431">
            <v>-5894.9</v>
          </cell>
          <cell r="N431">
            <v>-6430.8</v>
          </cell>
        </row>
        <row r="432">
          <cell r="C432">
            <v>-748.01</v>
          </cell>
          <cell r="D432">
            <v>-1496.02</v>
          </cell>
          <cell r="E432">
            <v>-2244.0300000000002</v>
          </cell>
          <cell r="F432">
            <v>-2992.04</v>
          </cell>
          <cell r="G432">
            <v>-3740.05</v>
          </cell>
          <cell r="H432">
            <v>-4488.0600000000004</v>
          </cell>
          <cell r="I432">
            <v>-5236.07</v>
          </cell>
          <cell r="J432">
            <v>-5984.08</v>
          </cell>
          <cell r="K432">
            <v>-6732.09</v>
          </cell>
          <cell r="L432">
            <v>-7480.1</v>
          </cell>
          <cell r="M432">
            <v>-8228.11</v>
          </cell>
          <cell r="N432">
            <v>-8976.1200000000008</v>
          </cell>
        </row>
        <row r="433">
          <cell r="C433">
            <v>-449.04</v>
          </cell>
          <cell r="D433">
            <v>-898.08</v>
          </cell>
          <cell r="E433">
            <v>-1347.12</v>
          </cell>
          <cell r="F433">
            <v>-1796.16</v>
          </cell>
          <cell r="G433">
            <v>-2245.1999999999998</v>
          </cell>
          <cell r="H433">
            <v>-2694.24</v>
          </cell>
          <cell r="I433">
            <v>-3143.28</v>
          </cell>
          <cell r="J433">
            <v>-3592.32</v>
          </cell>
          <cell r="K433">
            <v>-4041.36</v>
          </cell>
          <cell r="L433">
            <v>-4490.3999999999996</v>
          </cell>
          <cell r="M433">
            <v>-4939.4399999999996</v>
          </cell>
          <cell r="N433">
            <v>-5388.48</v>
          </cell>
        </row>
        <row r="434">
          <cell r="C434">
            <v>-952.14</v>
          </cell>
          <cell r="D434">
            <v>-1904.28</v>
          </cell>
          <cell r="E434">
            <v>-2856.42</v>
          </cell>
          <cell r="F434">
            <v>-3808.56</v>
          </cell>
          <cell r="G434">
            <v>-4760.7</v>
          </cell>
          <cell r="H434">
            <v>-5712.84</v>
          </cell>
          <cell r="I434">
            <v>-6664.98</v>
          </cell>
          <cell r="J434">
            <v>-7617.12</v>
          </cell>
          <cell r="K434">
            <v>-8569.26</v>
          </cell>
          <cell r="L434">
            <v>-9521.4</v>
          </cell>
          <cell r="M434">
            <v>-10473.540000000001</v>
          </cell>
          <cell r="N434">
            <v>-11425.68</v>
          </cell>
        </row>
        <row r="435">
          <cell r="C435">
            <v>-0.05</v>
          </cell>
          <cell r="D435">
            <v>-0.1</v>
          </cell>
          <cell r="E435">
            <v>-0.15</v>
          </cell>
          <cell r="F435">
            <v>-0.2</v>
          </cell>
          <cell r="G435">
            <v>-0.25</v>
          </cell>
          <cell r="H435">
            <v>-0.3</v>
          </cell>
          <cell r="I435">
            <v>-0.35</v>
          </cell>
          <cell r="J435">
            <v>-0.4</v>
          </cell>
          <cell r="K435">
            <v>-0.45</v>
          </cell>
          <cell r="L435">
            <v>-0.5</v>
          </cell>
          <cell r="M435">
            <v>-0.55000000000000004</v>
          </cell>
          <cell r="N435">
            <v>-0.6</v>
          </cell>
        </row>
        <row r="436">
          <cell r="C436">
            <v>-234.06</v>
          </cell>
          <cell r="D436">
            <v>-468.12</v>
          </cell>
          <cell r="E436">
            <v>-702.18</v>
          </cell>
          <cell r="F436">
            <v>-936.24</v>
          </cell>
          <cell r="G436">
            <v>-1170.3</v>
          </cell>
          <cell r="H436">
            <v>-1404.36</v>
          </cell>
          <cell r="I436">
            <v>-1638.42</v>
          </cell>
          <cell r="J436">
            <v>-1872.48</v>
          </cell>
          <cell r="K436">
            <v>-2106.54</v>
          </cell>
          <cell r="L436">
            <v>-2340.6</v>
          </cell>
          <cell r="M436">
            <v>-2574.66</v>
          </cell>
          <cell r="N436">
            <v>-2808.72</v>
          </cell>
        </row>
        <row r="437">
          <cell r="C437">
            <v>-301.83999999999997</v>
          </cell>
          <cell r="D437">
            <v>-603.67999999999995</v>
          </cell>
          <cell r="E437">
            <v>-905.52</v>
          </cell>
          <cell r="F437">
            <v>-1207.3599999999999</v>
          </cell>
          <cell r="G437">
            <v>-1509.2</v>
          </cell>
          <cell r="H437">
            <v>-1811.04</v>
          </cell>
          <cell r="I437">
            <v>-2112.88</v>
          </cell>
          <cell r="J437">
            <v>-2414.7199999999998</v>
          </cell>
          <cell r="K437">
            <v>-2716.56</v>
          </cell>
          <cell r="L437">
            <v>-3018.4</v>
          </cell>
          <cell r="M437">
            <v>-3320.24</v>
          </cell>
          <cell r="N437">
            <v>-3622.08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Macros"/>
      <sheetName val="COVER"/>
      <sheetName val="CONTENTS vol 1"/>
      <sheetName val="CONTENTS vol 2"/>
      <sheetName val="APPENDIX A PLANT ACCT REC"/>
      <sheetName val="A 1"/>
      <sheetName val="A 2"/>
      <sheetName val="A 3"/>
      <sheetName val="A-3 COA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8 (a)"/>
      <sheetName val="A 19"/>
      <sheetName val="A 19 (a)"/>
      <sheetName val="B 1"/>
      <sheetName val="B 2"/>
      <sheetName val="B 3"/>
      <sheetName val="B-3 COA"/>
      <sheetName val="B 4"/>
      <sheetName val="B 5"/>
      <sheetName val="B 6"/>
      <sheetName val="B 7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C INSTRUCT"/>
      <sheetName val="B 13"/>
      <sheetName val="B 14"/>
      <sheetName val="B 15"/>
      <sheetName val="C 1"/>
      <sheetName val="C 2 (w)"/>
      <sheetName val="C 2 (s)"/>
      <sheetName val="C 3"/>
      <sheetName val="C 4"/>
      <sheetName val="C 5 (w)"/>
      <sheetName val="C 5 (s)"/>
      <sheetName val="C 6"/>
      <sheetName val="C 7"/>
      <sheetName val="C 8"/>
      <sheetName val="C 9"/>
      <sheetName val="C 10"/>
      <sheetName val="D 1"/>
      <sheetName val="D 2"/>
      <sheetName val="D 3"/>
      <sheetName val="D 4"/>
      <sheetName val="D 5"/>
      <sheetName val="D 6"/>
      <sheetName val="D 7"/>
      <sheetName val="E 1 (w)"/>
      <sheetName val="E 1 (s)"/>
      <sheetName val="E 2 (w)"/>
      <sheetName val="E 2 (s)"/>
      <sheetName val="E 3"/>
      <sheetName val="E 4 (w)"/>
      <sheetName val="E 4 (s)"/>
      <sheetName val="E 5 (w)"/>
      <sheetName val="E 5 (s)"/>
      <sheetName val="E 6"/>
      <sheetName val="E 7"/>
      <sheetName val="E 8"/>
      <sheetName val="E 9"/>
      <sheetName val="E 10"/>
      <sheetName val="E 11"/>
      <sheetName val="E 12"/>
      <sheetName val="E 13"/>
      <sheetName val="E 14"/>
      <sheetName val="F 1"/>
      <sheetName val="F 2"/>
      <sheetName val="F 3"/>
      <sheetName val="F 4"/>
      <sheetName val="F 5"/>
      <sheetName val="F 6"/>
      <sheetName val="F 6 (2)"/>
      <sheetName val="F 7"/>
      <sheetName val="F 8"/>
      <sheetName val="F 9"/>
      <sheetName val="F 10"/>
      <sheetName val="A 1 (I)"/>
      <sheetName val="A 2 (I)"/>
      <sheetName val="A 3 (I)"/>
      <sheetName val="B 1 (I)"/>
      <sheetName val="B 2 (I)"/>
      <sheetName val="B 3 (I)"/>
      <sheetName val="B 15 (I)"/>
      <sheetName val="C 1 (I)"/>
      <sheetName val="C 2 (W) (I)"/>
      <sheetName val="C 2 (S) (I)"/>
      <sheetName val="C 5 (W) (I)"/>
      <sheetName val="C 5 (S) (I)"/>
      <sheetName val="D 1 (I)"/>
      <sheetName val="D 2 (I) "/>
      <sheetName val="E 1 W (I)"/>
      <sheetName val="E 1 S (I)"/>
      <sheetName val="E-2 W (I)"/>
      <sheetName val="E-2 S (I)"/>
      <sheetName val="AR to MFR"/>
      <sheetName val="Trial Blc"/>
      <sheetName val="P&amp;L Per TB"/>
      <sheetName val="PROFORMA ADJUSTMENTS"/>
      <sheetName val="12-31-15 Plant Acc Bal_PerAR"/>
      <sheetName val="12-31-15 Depreciation Exp_PerAR"/>
      <sheetName val="12-31-15 CIAC Bal &amp; Proj_PerAR"/>
      <sheetName val="Other BalSheet Acct_PerAR"/>
      <sheetName val="12 Month IS UC"/>
      <sheetName val="IncomeAccountsAllocationPerAR "/>
      <sheetName val="O&amp;M EXPENSES TO BE ALLOCATED"/>
      <sheetName val="O&amp;M EXPENSES ALLOCATED TO WATER"/>
      <sheetName val="O&amp;M EXPENSES ALLOCATED TO SEWER"/>
      <sheetName val="Working Capital_PerAR"/>
      <sheetName val="ADJUSTED MONTHLY FINAL"/>
      <sheetName val="APPENDIX B INC. STAT.ACCT RECON"/>
      <sheetName val="Interest Expense Adj_PerAR"/>
      <sheetName val="C 5 Calculation"/>
      <sheetName val="AR_F-23"/>
      <sheetName val="Property Taxes"/>
      <sheetName val="Rev Requirements Final"/>
      <sheetName val="Rev Requirements Interim"/>
      <sheetName val="Reuse RateBase"/>
      <sheetName val="CommonPlant_PerAR-not used"/>
      <sheetName val="TAX EXPENSE-not used"/>
      <sheetName val="REVENUE REQUIREMENTS"/>
      <sheetName val="PROFORMA YEAR"/>
      <sheetName val="INTERIM COST OF CAPITAL"/>
      <sheetName val="COA Depr Exp DN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65">
          <cell r="K165">
            <v>-6154</v>
          </cell>
        </row>
        <row r="166">
          <cell r="K166">
            <v>903385</v>
          </cell>
        </row>
        <row r="167">
          <cell r="K167">
            <v>-3313</v>
          </cell>
        </row>
        <row r="168">
          <cell r="K168">
            <v>-1706</v>
          </cell>
        </row>
        <row r="169">
          <cell r="K169">
            <v>-903385</v>
          </cell>
        </row>
        <row r="170">
          <cell r="K170">
            <v>-6</v>
          </cell>
        </row>
        <row r="171">
          <cell r="K171">
            <v>-30</v>
          </cell>
        </row>
        <row r="172">
          <cell r="K172">
            <v>162</v>
          </cell>
        </row>
        <row r="173">
          <cell r="K173">
            <v>3469</v>
          </cell>
        </row>
        <row r="174">
          <cell r="K174">
            <v>-252</v>
          </cell>
        </row>
        <row r="175">
          <cell r="K175">
            <v>-14403</v>
          </cell>
        </row>
        <row r="176">
          <cell r="K176">
            <v>-13477</v>
          </cell>
        </row>
        <row r="177">
          <cell r="K177">
            <v>-62</v>
          </cell>
        </row>
        <row r="178">
          <cell r="K178">
            <v>-17</v>
          </cell>
        </row>
        <row r="179">
          <cell r="K179">
            <v>-20</v>
          </cell>
        </row>
        <row r="181">
          <cell r="K181">
            <v>245</v>
          </cell>
        </row>
        <row r="182">
          <cell r="K182">
            <v>3068</v>
          </cell>
        </row>
        <row r="183">
          <cell r="K183">
            <v>-27150</v>
          </cell>
        </row>
        <row r="184">
          <cell r="K184">
            <v>-5552</v>
          </cell>
        </row>
        <row r="185">
          <cell r="K185">
            <v>118848</v>
          </cell>
        </row>
        <row r="186">
          <cell r="K186">
            <v>120</v>
          </cell>
        </row>
        <row r="187">
          <cell r="K187">
            <v>-46451</v>
          </cell>
        </row>
        <row r="188">
          <cell r="K188">
            <v>-9322</v>
          </cell>
        </row>
        <row r="189">
          <cell r="K189">
            <v>23</v>
          </cell>
        </row>
        <row r="190">
          <cell r="K190">
            <v>-10</v>
          </cell>
        </row>
        <row r="192">
          <cell r="K192">
            <v>-2597</v>
          </cell>
        </row>
        <row r="193">
          <cell r="K193">
            <v>7816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>
        <row r="3">
          <cell r="B3" t="str">
            <v>Object Code</v>
          </cell>
          <cell r="C3">
            <v>41974</v>
          </cell>
          <cell r="D3">
            <v>42005</v>
          </cell>
          <cell r="E3">
            <v>42036</v>
          </cell>
          <cell r="F3">
            <v>42064</v>
          </cell>
          <cell r="G3">
            <v>42095</v>
          </cell>
          <cell r="H3">
            <v>42125</v>
          </cell>
          <cell r="I3">
            <v>42156</v>
          </cell>
          <cell r="J3">
            <v>42186</v>
          </cell>
          <cell r="K3">
            <v>42217</v>
          </cell>
          <cell r="L3">
            <v>42248</v>
          </cell>
          <cell r="M3">
            <v>42278</v>
          </cell>
          <cell r="N3">
            <v>42309</v>
          </cell>
          <cell r="O3">
            <v>42339</v>
          </cell>
        </row>
        <row r="4">
          <cell r="B4">
            <v>1025</v>
          </cell>
          <cell r="C4">
            <v>147053.60999999999</v>
          </cell>
          <cell r="D4">
            <v>147053.03</v>
          </cell>
          <cell r="E4">
            <v>147052.32</v>
          </cell>
          <cell r="F4">
            <v>147050</v>
          </cell>
          <cell r="G4">
            <v>147049.75</v>
          </cell>
          <cell r="H4">
            <v>147049.06</v>
          </cell>
          <cell r="I4">
            <v>147048.94</v>
          </cell>
          <cell r="J4">
            <v>147048.53</v>
          </cell>
          <cell r="K4">
            <v>147048.32000000001</v>
          </cell>
          <cell r="L4">
            <v>147048.07</v>
          </cell>
          <cell r="M4">
            <v>147047.73000000001</v>
          </cell>
          <cell r="N4">
            <v>147047.66</v>
          </cell>
          <cell r="O4">
            <v>147047.93</v>
          </cell>
        </row>
        <row r="5">
          <cell r="B5">
            <v>1030</v>
          </cell>
          <cell r="C5">
            <v>19865.849999999999</v>
          </cell>
          <cell r="D5">
            <v>19865.849999999999</v>
          </cell>
          <cell r="E5">
            <v>19865.849999999999</v>
          </cell>
          <cell r="F5">
            <v>19865.849999999999</v>
          </cell>
          <cell r="G5">
            <v>19865.849999999999</v>
          </cell>
          <cell r="H5">
            <v>19865.849999999999</v>
          </cell>
          <cell r="I5">
            <v>19865.849999999999</v>
          </cell>
          <cell r="J5">
            <v>19865.849999999999</v>
          </cell>
          <cell r="K5">
            <v>19865.849999999999</v>
          </cell>
          <cell r="L5">
            <v>19865.849999999999</v>
          </cell>
          <cell r="M5">
            <v>19865.849999999999</v>
          </cell>
          <cell r="N5">
            <v>19865.849999999999</v>
          </cell>
          <cell r="O5">
            <v>19865.849999999999</v>
          </cell>
        </row>
        <row r="6">
          <cell r="B6">
            <v>1035</v>
          </cell>
          <cell r="C6">
            <v>70027.44</v>
          </cell>
          <cell r="D6">
            <v>70027.44</v>
          </cell>
          <cell r="E6">
            <v>70027.44</v>
          </cell>
          <cell r="F6">
            <v>70027.44</v>
          </cell>
          <cell r="G6">
            <v>70027.44</v>
          </cell>
          <cell r="H6">
            <v>70027.44</v>
          </cell>
          <cell r="I6">
            <v>70027.44</v>
          </cell>
          <cell r="J6">
            <v>70027.44</v>
          </cell>
          <cell r="K6">
            <v>70027.44</v>
          </cell>
          <cell r="L6">
            <v>70027.44</v>
          </cell>
          <cell r="M6">
            <v>70027.44</v>
          </cell>
          <cell r="N6">
            <v>70027.44</v>
          </cell>
          <cell r="O6">
            <v>70027.44</v>
          </cell>
        </row>
        <row r="7">
          <cell r="B7">
            <v>1045</v>
          </cell>
          <cell r="C7">
            <v>7872.79</v>
          </cell>
          <cell r="D7">
            <v>7868.89</v>
          </cell>
          <cell r="E7">
            <v>7796.76</v>
          </cell>
          <cell r="F7">
            <v>7786.24</v>
          </cell>
          <cell r="G7">
            <v>7810.92</v>
          </cell>
          <cell r="H7">
            <v>7805.41</v>
          </cell>
          <cell r="I7">
            <v>7810.88</v>
          </cell>
          <cell r="J7">
            <v>7800.16</v>
          </cell>
          <cell r="K7">
            <v>7797.9</v>
          </cell>
          <cell r="L7">
            <v>7732.83</v>
          </cell>
          <cell r="M7">
            <v>7730.91</v>
          </cell>
          <cell r="N7">
            <v>7731.66</v>
          </cell>
          <cell r="O7">
            <v>7731.04</v>
          </cell>
        </row>
        <row r="8">
          <cell r="B8">
            <v>1050</v>
          </cell>
          <cell r="C8">
            <v>230405.76000000001</v>
          </cell>
          <cell r="D8">
            <v>233895.76</v>
          </cell>
          <cell r="E8">
            <v>233895.76</v>
          </cell>
          <cell r="F8">
            <v>233895.76</v>
          </cell>
          <cell r="G8">
            <v>233895.76</v>
          </cell>
          <cell r="H8">
            <v>233895.76</v>
          </cell>
          <cell r="I8">
            <v>233895.76</v>
          </cell>
          <cell r="J8">
            <v>233895.76</v>
          </cell>
          <cell r="K8">
            <v>233895.76</v>
          </cell>
          <cell r="L8">
            <v>233895.76</v>
          </cell>
          <cell r="M8">
            <v>233895.76</v>
          </cell>
          <cell r="N8">
            <v>233895.76</v>
          </cell>
          <cell r="O8">
            <v>233895.76</v>
          </cell>
        </row>
        <row r="9">
          <cell r="B9">
            <v>1055</v>
          </cell>
          <cell r="C9">
            <v>2666897.46</v>
          </cell>
          <cell r="D9">
            <v>2666897.46</v>
          </cell>
          <cell r="E9">
            <v>2664113.4</v>
          </cell>
          <cell r="F9">
            <v>2664113.4</v>
          </cell>
          <cell r="G9">
            <v>2666583</v>
          </cell>
          <cell r="H9">
            <v>2666583</v>
          </cell>
          <cell r="I9">
            <v>2666583</v>
          </cell>
          <cell r="J9">
            <v>2666583</v>
          </cell>
          <cell r="K9">
            <v>2539910</v>
          </cell>
          <cell r="L9">
            <v>2539910</v>
          </cell>
          <cell r="M9">
            <v>2539910</v>
          </cell>
          <cell r="N9">
            <v>2540441.86</v>
          </cell>
          <cell r="O9">
            <v>2541529.69</v>
          </cell>
        </row>
        <row r="10">
          <cell r="B10">
            <v>1065</v>
          </cell>
          <cell r="D10">
            <v>2495</v>
          </cell>
          <cell r="E10">
            <v>6917</v>
          </cell>
        </row>
        <row r="11">
          <cell r="B11">
            <v>1080</v>
          </cell>
          <cell r="C11">
            <v>831152.91</v>
          </cell>
          <cell r="D11">
            <v>831152.91</v>
          </cell>
          <cell r="E11">
            <v>831152.91</v>
          </cell>
          <cell r="F11">
            <v>831152.91</v>
          </cell>
          <cell r="G11">
            <v>831152.91</v>
          </cell>
          <cell r="H11">
            <v>831152.91</v>
          </cell>
          <cell r="I11">
            <v>831152.91</v>
          </cell>
          <cell r="J11">
            <v>831152.91</v>
          </cell>
          <cell r="K11">
            <v>840407.91</v>
          </cell>
          <cell r="L11">
            <v>840407.91</v>
          </cell>
          <cell r="M11">
            <v>840407.91</v>
          </cell>
          <cell r="N11">
            <v>840407.91</v>
          </cell>
          <cell r="O11">
            <v>840407.91</v>
          </cell>
        </row>
        <row r="12">
          <cell r="B12">
            <v>1085</v>
          </cell>
          <cell r="C12">
            <v>138231.84</v>
          </cell>
          <cell r="D12">
            <v>138231.84</v>
          </cell>
          <cell r="E12">
            <v>138231.84</v>
          </cell>
          <cell r="F12">
            <v>138231.84</v>
          </cell>
          <cell r="G12">
            <v>138231.84</v>
          </cell>
          <cell r="H12">
            <v>138231.84</v>
          </cell>
          <cell r="I12">
            <v>138231.84</v>
          </cell>
          <cell r="J12">
            <v>138231.84</v>
          </cell>
          <cell r="K12">
            <v>138231.84</v>
          </cell>
          <cell r="L12">
            <v>138231.84</v>
          </cell>
          <cell r="M12">
            <v>138231.84</v>
          </cell>
          <cell r="N12">
            <v>138231.84</v>
          </cell>
          <cell r="O12">
            <v>138231.84</v>
          </cell>
        </row>
        <row r="13">
          <cell r="B13">
            <v>1090</v>
          </cell>
          <cell r="C13">
            <v>9341.5300000000007</v>
          </cell>
          <cell r="D13">
            <v>9341.5300000000007</v>
          </cell>
          <cell r="E13">
            <v>9341.5300000000007</v>
          </cell>
          <cell r="F13">
            <v>9341.5300000000007</v>
          </cell>
          <cell r="G13">
            <v>9341.5300000000007</v>
          </cell>
          <cell r="H13">
            <v>9341.5300000000007</v>
          </cell>
          <cell r="I13">
            <v>9341.5300000000007</v>
          </cell>
          <cell r="J13">
            <v>9341.5300000000007</v>
          </cell>
          <cell r="K13">
            <v>9341.5300000000007</v>
          </cell>
          <cell r="L13">
            <v>9341.5300000000007</v>
          </cell>
          <cell r="M13">
            <v>9341.5300000000007</v>
          </cell>
          <cell r="N13">
            <v>9341.5300000000007</v>
          </cell>
          <cell r="O13">
            <v>9341.5300000000007</v>
          </cell>
        </row>
        <row r="14">
          <cell r="B14">
            <v>1095</v>
          </cell>
          <cell r="C14">
            <v>3296.96</v>
          </cell>
          <cell r="D14">
            <v>3296.96</v>
          </cell>
          <cell r="E14">
            <v>3862.56</v>
          </cell>
          <cell r="F14">
            <v>3862.56</v>
          </cell>
          <cell r="G14">
            <v>3862.56</v>
          </cell>
          <cell r="H14">
            <v>3862.56</v>
          </cell>
          <cell r="I14">
            <v>3862.56</v>
          </cell>
          <cell r="J14">
            <v>3862.56</v>
          </cell>
          <cell r="K14">
            <v>23412.560000000001</v>
          </cell>
          <cell r="L14">
            <v>23412.560000000001</v>
          </cell>
          <cell r="M14">
            <v>23412.560000000001</v>
          </cell>
          <cell r="N14">
            <v>23412.560000000001</v>
          </cell>
          <cell r="O14">
            <v>23412.560000000001</v>
          </cell>
        </row>
        <row r="15">
          <cell r="B15">
            <v>1100</v>
          </cell>
          <cell r="C15">
            <v>125773.98</v>
          </cell>
          <cell r="D15">
            <v>125773.98</v>
          </cell>
          <cell r="E15">
            <v>125773.98</v>
          </cell>
          <cell r="F15">
            <v>125773.98</v>
          </cell>
          <cell r="G15">
            <v>125773.98</v>
          </cell>
          <cell r="H15">
            <v>125773.98</v>
          </cell>
          <cell r="I15">
            <v>131714.98000000001</v>
          </cell>
          <cell r="J15">
            <v>131714.98000000001</v>
          </cell>
          <cell r="K15">
            <v>131714.98000000001</v>
          </cell>
          <cell r="L15">
            <v>131714.98000000001</v>
          </cell>
          <cell r="M15">
            <v>135855.23000000001</v>
          </cell>
          <cell r="N15">
            <v>135855.23000000001</v>
          </cell>
          <cell r="O15">
            <v>183363.44</v>
          </cell>
        </row>
        <row r="16">
          <cell r="B16">
            <v>1105</v>
          </cell>
          <cell r="C16">
            <v>3200903.25</v>
          </cell>
          <cell r="D16">
            <v>3200903.25</v>
          </cell>
          <cell r="E16">
            <v>3203697.06</v>
          </cell>
          <cell r="F16">
            <v>3203697.06</v>
          </cell>
          <cell r="G16">
            <v>3204746.06</v>
          </cell>
          <cell r="H16">
            <v>3204947.57</v>
          </cell>
          <cell r="I16">
            <v>3204947.57</v>
          </cell>
          <cell r="J16">
            <v>3204947.57</v>
          </cell>
          <cell r="K16">
            <v>3214828.02</v>
          </cell>
          <cell r="L16">
            <v>3215052.18</v>
          </cell>
          <cell r="M16">
            <v>3221203.9</v>
          </cell>
          <cell r="N16">
            <v>3221203.9</v>
          </cell>
          <cell r="O16">
            <v>3221203.9</v>
          </cell>
        </row>
        <row r="17">
          <cell r="B17">
            <v>1110</v>
          </cell>
          <cell r="C17">
            <v>66196.34</v>
          </cell>
          <cell r="D17">
            <v>66196.34</v>
          </cell>
          <cell r="E17">
            <v>66196.34</v>
          </cell>
          <cell r="F17">
            <v>66196.34</v>
          </cell>
          <cell r="G17">
            <v>66196.34</v>
          </cell>
          <cell r="H17">
            <v>66196.34</v>
          </cell>
          <cell r="I17">
            <v>66196.34</v>
          </cell>
          <cell r="J17">
            <v>66196.34</v>
          </cell>
          <cell r="K17">
            <v>66196.34</v>
          </cell>
          <cell r="L17">
            <v>66196.34</v>
          </cell>
          <cell r="M17">
            <v>66196.34</v>
          </cell>
          <cell r="N17">
            <v>66196.34</v>
          </cell>
          <cell r="O17">
            <v>66196.34</v>
          </cell>
        </row>
        <row r="18">
          <cell r="B18">
            <v>1115</v>
          </cell>
          <cell r="C18">
            <v>667035.21</v>
          </cell>
          <cell r="D18">
            <v>667156.15</v>
          </cell>
          <cell r="E18">
            <v>667444.12</v>
          </cell>
          <cell r="F18">
            <v>667444.12</v>
          </cell>
          <cell r="G18">
            <v>670258.03</v>
          </cell>
          <cell r="H18">
            <v>670862.13</v>
          </cell>
          <cell r="I18">
            <v>670862.13</v>
          </cell>
          <cell r="J18">
            <v>672602.1</v>
          </cell>
          <cell r="K18">
            <v>665927.1</v>
          </cell>
          <cell r="L18">
            <v>665927.1</v>
          </cell>
          <cell r="M18">
            <v>665927.1</v>
          </cell>
          <cell r="N18">
            <v>665927.1</v>
          </cell>
          <cell r="O18">
            <v>665927.1</v>
          </cell>
        </row>
        <row r="19">
          <cell r="B19">
            <v>1120</v>
          </cell>
          <cell r="C19">
            <v>1064214.8500000001</v>
          </cell>
          <cell r="D19">
            <v>1065867.6499999999</v>
          </cell>
          <cell r="E19">
            <v>1067239.0900000001</v>
          </cell>
          <cell r="F19">
            <v>1067239.0900000001</v>
          </cell>
          <cell r="G19">
            <v>1067239.0900000001</v>
          </cell>
          <cell r="H19">
            <v>1067239.0900000001</v>
          </cell>
          <cell r="I19">
            <v>1067239.0900000001</v>
          </cell>
          <cell r="J19">
            <v>1067239.0900000001</v>
          </cell>
          <cell r="K19">
            <v>1067239.0900000001</v>
          </cell>
          <cell r="L19">
            <v>1067239.0900000001</v>
          </cell>
          <cell r="M19">
            <v>1067239.0900000001</v>
          </cell>
          <cell r="N19">
            <v>1067239.0900000001</v>
          </cell>
          <cell r="O19">
            <v>1067239.0900000001</v>
          </cell>
        </row>
        <row r="20">
          <cell r="B20">
            <v>1125</v>
          </cell>
          <cell r="C20">
            <v>8252982.2400000002</v>
          </cell>
          <cell r="D20">
            <v>8258704.7999999998</v>
          </cell>
          <cell r="E20">
            <v>8267171.1699999999</v>
          </cell>
          <cell r="F20">
            <v>8276493.46</v>
          </cell>
          <cell r="G20">
            <v>8283535.3300000001</v>
          </cell>
          <cell r="H20">
            <v>8296772.8399999999</v>
          </cell>
          <cell r="I20">
            <v>8306784.7400000002</v>
          </cell>
          <cell r="J20">
            <v>8315304.2699999996</v>
          </cell>
          <cell r="K20">
            <v>8322612.9699999997</v>
          </cell>
          <cell r="L20">
            <v>8340308.9199999999</v>
          </cell>
          <cell r="M20">
            <v>8348031.1299999999</v>
          </cell>
          <cell r="N20">
            <v>8354032.9199999999</v>
          </cell>
          <cell r="O20">
            <v>8376898.1399999997</v>
          </cell>
        </row>
        <row r="21">
          <cell r="B21">
            <v>1130</v>
          </cell>
          <cell r="C21">
            <v>1861565.35</v>
          </cell>
          <cell r="D21">
            <v>1868572.77</v>
          </cell>
          <cell r="E21">
            <v>1875164.15</v>
          </cell>
          <cell r="F21">
            <v>1882808.79</v>
          </cell>
          <cell r="G21">
            <v>1892215.03</v>
          </cell>
          <cell r="H21">
            <v>1900696.87</v>
          </cell>
          <cell r="I21">
            <v>1907125.22</v>
          </cell>
          <cell r="J21">
            <v>1915353.1</v>
          </cell>
          <cell r="K21">
            <v>1839406.37</v>
          </cell>
          <cell r="L21">
            <v>1856680.88</v>
          </cell>
          <cell r="M21">
            <v>1868953.83</v>
          </cell>
          <cell r="N21">
            <v>1873072.62</v>
          </cell>
          <cell r="O21">
            <v>1889148.76</v>
          </cell>
        </row>
        <row r="22">
          <cell r="B22">
            <v>1135</v>
          </cell>
          <cell r="C22">
            <v>1684633.68</v>
          </cell>
          <cell r="D22">
            <v>1699555.22</v>
          </cell>
          <cell r="E22">
            <v>1703792.88</v>
          </cell>
          <cell r="F22">
            <v>1709275.09</v>
          </cell>
          <cell r="G22">
            <v>1709995.19</v>
          </cell>
          <cell r="H22">
            <v>1715730.74</v>
          </cell>
          <cell r="I22">
            <v>1715730.74</v>
          </cell>
          <cell r="J22">
            <v>1723088.37</v>
          </cell>
          <cell r="K22">
            <v>1569502.02</v>
          </cell>
          <cell r="L22">
            <v>1576224.74</v>
          </cell>
          <cell r="M22">
            <v>1582809.4</v>
          </cell>
          <cell r="N22">
            <v>1584582.16</v>
          </cell>
          <cell r="O22">
            <v>1594904.08</v>
          </cell>
        </row>
        <row r="23">
          <cell r="B23">
            <v>1140</v>
          </cell>
          <cell r="C23">
            <v>429599.58</v>
          </cell>
          <cell r="D23">
            <v>439856.12</v>
          </cell>
          <cell r="E23">
            <v>444197.86</v>
          </cell>
          <cell r="F23">
            <v>448682.26</v>
          </cell>
          <cell r="G23">
            <v>452352.54</v>
          </cell>
          <cell r="H23">
            <v>453400.08</v>
          </cell>
          <cell r="I23">
            <v>454568.49</v>
          </cell>
          <cell r="J23">
            <v>455132.55</v>
          </cell>
          <cell r="K23">
            <v>457429.08</v>
          </cell>
          <cell r="L23">
            <v>462022.14</v>
          </cell>
          <cell r="M23">
            <v>464681.28</v>
          </cell>
          <cell r="N23">
            <v>466252.59</v>
          </cell>
          <cell r="O23">
            <v>466655.49</v>
          </cell>
        </row>
        <row r="24">
          <cell r="B24">
            <v>1145</v>
          </cell>
          <cell r="C24">
            <v>778668.09</v>
          </cell>
          <cell r="D24">
            <v>778829.33</v>
          </cell>
          <cell r="E24">
            <v>782408.33</v>
          </cell>
          <cell r="F24">
            <v>783054.73</v>
          </cell>
          <cell r="G24">
            <v>784945.58</v>
          </cell>
          <cell r="H24">
            <v>787092.19</v>
          </cell>
          <cell r="I24">
            <v>787092.19</v>
          </cell>
          <cell r="J24">
            <v>787092.19</v>
          </cell>
          <cell r="K24">
            <v>790582.86</v>
          </cell>
          <cell r="L24">
            <v>791106.63</v>
          </cell>
          <cell r="M24">
            <v>791106.63</v>
          </cell>
          <cell r="N24">
            <v>791348.37</v>
          </cell>
          <cell r="O24">
            <v>791348.37</v>
          </cell>
        </row>
        <row r="25">
          <cell r="B25">
            <v>1150</v>
          </cell>
          <cell r="C25">
            <v>10050.61</v>
          </cell>
          <cell r="D25">
            <v>10050.61</v>
          </cell>
          <cell r="E25">
            <v>10050.61</v>
          </cell>
          <cell r="F25">
            <v>10050.61</v>
          </cell>
          <cell r="G25">
            <v>10050.61</v>
          </cell>
          <cell r="H25">
            <v>10050.61</v>
          </cell>
          <cell r="I25">
            <v>10050.61</v>
          </cell>
          <cell r="J25">
            <v>10050.61</v>
          </cell>
          <cell r="K25">
            <v>10256.61</v>
          </cell>
          <cell r="L25">
            <v>10256.61</v>
          </cell>
          <cell r="M25">
            <v>10256.61</v>
          </cell>
          <cell r="N25">
            <v>10256.61</v>
          </cell>
          <cell r="O25">
            <v>10256.61</v>
          </cell>
        </row>
        <row r="26">
          <cell r="B26">
            <v>1165</v>
          </cell>
          <cell r="C26">
            <v>2745</v>
          </cell>
          <cell r="D26">
            <v>2745</v>
          </cell>
          <cell r="E26">
            <v>2745</v>
          </cell>
          <cell r="F26">
            <v>2745</v>
          </cell>
          <cell r="G26">
            <v>2745</v>
          </cell>
          <cell r="H26">
            <v>2745</v>
          </cell>
          <cell r="I26">
            <v>2745</v>
          </cell>
          <cell r="J26">
            <v>2745</v>
          </cell>
          <cell r="K26">
            <v>2745</v>
          </cell>
          <cell r="L26">
            <v>2745</v>
          </cell>
          <cell r="M26">
            <v>2745</v>
          </cell>
          <cell r="N26">
            <v>2745</v>
          </cell>
          <cell r="O26">
            <v>2745</v>
          </cell>
        </row>
        <row r="27">
          <cell r="B27">
            <v>1170</v>
          </cell>
          <cell r="C27">
            <v>4879.53</v>
          </cell>
          <cell r="D27">
            <v>4879.53</v>
          </cell>
          <cell r="E27">
            <v>4879.53</v>
          </cell>
          <cell r="F27">
            <v>4879.53</v>
          </cell>
          <cell r="G27">
            <v>4879.53</v>
          </cell>
          <cell r="H27">
            <v>4879.53</v>
          </cell>
          <cell r="I27">
            <v>4879.53</v>
          </cell>
          <cell r="J27">
            <v>4879.53</v>
          </cell>
          <cell r="K27">
            <v>4879.53</v>
          </cell>
          <cell r="L27">
            <v>4879.53</v>
          </cell>
          <cell r="M27">
            <v>4879.53</v>
          </cell>
          <cell r="N27">
            <v>4879.53</v>
          </cell>
          <cell r="O27">
            <v>4879.53</v>
          </cell>
        </row>
        <row r="28">
          <cell r="B28">
            <v>1175</v>
          </cell>
          <cell r="C28">
            <v>553514.41</v>
          </cell>
          <cell r="D28">
            <v>553113.94999999995</v>
          </cell>
          <cell r="E28">
            <v>550521.53</v>
          </cell>
          <cell r="F28">
            <v>549951.89</v>
          </cell>
          <cell r="G28">
            <v>550629.22</v>
          </cell>
          <cell r="H28">
            <v>550150.22</v>
          </cell>
          <cell r="I28">
            <v>551284.49</v>
          </cell>
          <cell r="J28">
            <v>552834.28</v>
          </cell>
          <cell r="K28">
            <v>552876.63</v>
          </cell>
          <cell r="L28">
            <v>551134.05000000005</v>
          </cell>
          <cell r="M28">
            <v>550909.62</v>
          </cell>
          <cell r="N28">
            <v>553172.66</v>
          </cell>
          <cell r="O28">
            <v>561159.68999999994</v>
          </cell>
        </row>
        <row r="29">
          <cell r="B29">
            <v>1180</v>
          </cell>
          <cell r="C29">
            <v>254494.16</v>
          </cell>
          <cell r="D29">
            <v>254728.1</v>
          </cell>
          <cell r="E29">
            <v>253733.63</v>
          </cell>
          <cell r="F29">
            <v>253982.14</v>
          </cell>
          <cell r="G29">
            <v>254341.36</v>
          </cell>
          <cell r="H29">
            <v>255341.49</v>
          </cell>
          <cell r="I29">
            <v>255890.5</v>
          </cell>
          <cell r="J29">
            <v>255882.78</v>
          </cell>
          <cell r="K29">
            <v>255942.15</v>
          </cell>
          <cell r="L29">
            <v>254769.78</v>
          </cell>
          <cell r="M29">
            <v>254903.59</v>
          </cell>
          <cell r="N29">
            <v>254963.20000000001</v>
          </cell>
          <cell r="O29">
            <v>255697.3</v>
          </cell>
        </row>
        <row r="30">
          <cell r="B30">
            <v>1190</v>
          </cell>
          <cell r="C30">
            <v>361554.84</v>
          </cell>
          <cell r="D30">
            <v>361490.5</v>
          </cell>
          <cell r="E30">
            <v>361396.75</v>
          </cell>
          <cell r="F30">
            <v>361139.11</v>
          </cell>
          <cell r="G30">
            <v>361117.44</v>
          </cell>
          <cell r="H30">
            <v>361684.26</v>
          </cell>
          <cell r="I30">
            <v>361671.79</v>
          </cell>
          <cell r="J30">
            <v>361624.81</v>
          </cell>
          <cell r="K30">
            <v>362295.85</v>
          </cell>
          <cell r="L30">
            <v>362253.89</v>
          </cell>
          <cell r="M30">
            <v>362216.22</v>
          </cell>
          <cell r="N30">
            <v>362208.78</v>
          </cell>
          <cell r="O30">
            <v>362237.79</v>
          </cell>
        </row>
        <row r="31">
          <cell r="B31">
            <v>1195</v>
          </cell>
          <cell r="C31">
            <v>27931.01</v>
          </cell>
          <cell r="D31">
            <v>27931.01</v>
          </cell>
          <cell r="E31">
            <v>27931.01</v>
          </cell>
          <cell r="F31">
            <v>27931.01</v>
          </cell>
          <cell r="G31">
            <v>27931.01</v>
          </cell>
          <cell r="H31">
            <v>27931.01</v>
          </cell>
          <cell r="I31">
            <v>27931.01</v>
          </cell>
          <cell r="J31">
            <v>27931.01</v>
          </cell>
          <cell r="K31">
            <v>27931.01</v>
          </cell>
          <cell r="L31">
            <v>27931.01</v>
          </cell>
          <cell r="M31">
            <v>27931.01</v>
          </cell>
          <cell r="N31">
            <v>28032.09</v>
          </cell>
          <cell r="O31">
            <v>28032.09</v>
          </cell>
        </row>
        <row r="32">
          <cell r="B32">
            <v>1200</v>
          </cell>
          <cell r="C32">
            <v>7486.08</v>
          </cell>
          <cell r="D32">
            <v>7486.08</v>
          </cell>
          <cell r="E32">
            <v>82781.91</v>
          </cell>
          <cell r="F32">
            <v>98165.39</v>
          </cell>
          <cell r="G32">
            <v>101163.32</v>
          </cell>
          <cell r="H32">
            <v>101163.32</v>
          </cell>
          <cell r="I32">
            <v>101163.32</v>
          </cell>
          <cell r="J32">
            <v>102227.6</v>
          </cell>
          <cell r="K32">
            <v>101794.95</v>
          </cell>
          <cell r="L32">
            <v>101674</v>
          </cell>
          <cell r="M32">
            <v>101674</v>
          </cell>
          <cell r="N32">
            <v>64052.15</v>
          </cell>
          <cell r="O32">
            <v>64399.9</v>
          </cell>
        </row>
        <row r="33">
          <cell r="B33">
            <v>1205</v>
          </cell>
          <cell r="C33">
            <v>90240.81</v>
          </cell>
          <cell r="D33">
            <v>90226.23</v>
          </cell>
          <cell r="E33">
            <v>89956.86</v>
          </cell>
          <cell r="F33">
            <v>89917.58</v>
          </cell>
          <cell r="G33">
            <v>90009.72</v>
          </cell>
          <cell r="H33">
            <v>89989.14</v>
          </cell>
          <cell r="I33">
            <v>90009.59</v>
          </cell>
          <cell r="J33">
            <v>89969.55</v>
          </cell>
          <cell r="K33">
            <v>84787.11</v>
          </cell>
          <cell r="L33">
            <v>84544.08</v>
          </cell>
          <cell r="M33">
            <v>84536.93</v>
          </cell>
          <cell r="N33">
            <v>84539.73</v>
          </cell>
          <cell r="O33">
            <v>84537.39</v>
          </cell>
        </row>
        <row r="34">
          <cell r="B34">
            <v>1210</v>
          </cell>
          <cell r="C34">
            <v>22264.77</v>
          </cell>
          <cell r="D34">
            <v>22264.77</v>
          </cell>
          <cell r="E34">
            <v>22264.77</v>
          </cell>
          <cell r="F34">
            <v>22264.77</v>
          </cell>
          <cell r="G34">
            <v>22264.77</v>
          </cell>
          <cell r="H34">
            <v>22264.77</v>
          </cell>
          <cell r="I34">
            <v>22264.77</v>
          </cell>
          <cell r="J34">
            <v>22264.77</v>
          </cell>
          <cell r="K34">
            <v>21864.77</v>
          </cell>
          <cell r="L34">
            <v>21864.77</v>
          </cell>
          <cell r="M34">
            <v>21864.77</v>
          </cell>
          <cell r="N34">
            <v>21864.77</v>
          </cell>
          <cell r="O34">
            <v>21864.77</v>
          </cell>
        </row>
        <row r="35">
          <cell r="B35">
            <v>1220</v>
          </cell>
          <cell r="C35">
            <v>616.32000000000005</v>
          </cell>
          <cell r="D35">
            <v>616.32000000000005</v>
          </cell>
          <cell r="E35">
            <v>616.32000000000005</v>
          </cell>
          <cell r="F35">
            <v>616.32000000000005</v>
          </cell>
          <cell r="G35">
            <v>616.32000000000005</v>
          </cell>
          <cell r="H35">
            <v>616.32000000000005</v>
          </cell>
          <cell r="I35">
            <v>616.32000000000005</v>
          </cell>
          <cell r="J35">
            <v>616.32000000000005</v>
          </cell>
          <cell r="K35">
            <v>616.32000000000005</v>
          </cell>
          <cell r="L35">
            <v>616.32000000000005</v>
          </cell>
          <cell r="M35">
            <v>616.32000000000005</v>
          </cell>
          <cell r="N35">
            <v>616.32000000000005</v>
          </cell>
          <cell r="O35">
            <v>616.32000000000005</v>
          </cell>
        </row>
        <row r="36">
          <cell r="B36">
            <v>1250</v>
          </cell>
          <cell r="C36">
            <v>3181.63</v>
          </cell>
          <cell r="D36">
            <v>3181.63</v>
          </cell>
          <cell r="E36">
            <v>3181.63</v>
          </cell>
          <cell r="F36">
            <v>3181.63</v>
          </cell>
          <cell r="G36">
            <v>3181.63</v>
          </cell>
          <cell r="H36">
            <v>3181.63</v>
          </cell>
          <cell r="I36">
            <v>3181.63</v>
          </cell>
          <cell r="J36">
            <v>3181.63</v>
          </cell>
          <cell r="K36">
            <v>3181.63</v>
          </cell>
          <cell r="L36">
            <v>3181.63</v>
          </cell>
          <cell r="M36">
            <v>3181.63</v>
          </cell>
          <cell r="N36">
            <v>3181.63</v>
          </cell>
          <cell r="O36">
            <v>3181.63</v>
          </cell>
        </row>
        <row r="37">
          <cell r="B37">
            <v>1275</v>
          </cell>
          <cell r="C37">
            <v>203893.98</v>
          </cell>
          <cell r="D37">
            <v>203893.98</v>
          </cell>
          <cell r="E37">
            <v>203893.98</v>
          </cell>
          <cell r="F37">
            <v>203893.98</v>
          </cell>
          <cell r="G37">
            <v>203893.98</v>
          </cell>
          <cell r="H37">
            <v>203893.98</v>
          </cell>
          <cell r="I37">
            <v>203893.98</v>
          </cell>
          <cell r="J37">
            <v>203893.98</v>
          </cell>
          <cell r="K37">
            <v>158434.98000000001</v>
          </cell>
          <cell r="L37">
            <v>158434.98000000001</v>
          </cell>
          <cell r="M37">
            <v>158434.98000000001</v>
          </cell>
          <cell r="N37">
            <v>158434.98000000001</v>
          </cell>
          <cell r="O37">
            <v>158434.98000000001</v>
          </cell>
        </row>
        <row r="38">
          <cell r="B38">
            <v>1290</v>
          </cell>
          <cell r="C38">
            <v>80898.350000000006</v>
          </cell>
          <cell r="D38">
            <v>80898.350000000006</v>
          </cell>
          <cell r="E38">
            <v>80898.350000000006</v>
          </cell>
          <cell r="F38">
            <v>80898.350000000006</v>
          </cell>
          <cell r="G38">
            <v>80898.350000000006</v>
          </cell>
          <cell r="H38">
            <v>80898.350000000006</v>
          </cell>
          <cell r="I38">
            <v>80898.350000000006</v>
          </cell>
          <cell r="J38">
            <v>81218.350000000006</v>
          </cell>
          <cell r="K38">
            <v>81218.350000000006</v>
          </cell>
          <cell r="L38">
            <v>81218.350000000006</v>
          </cell>
          <cell r="M38">
            <v>81379.509999999995</v>
          </cell>
          <cell r="N38">
            <v>81379.509999999995</v>
          </cell>
          <cell r="O38">
            <v>81379.509999999995</v>
          </cell>
        </row>
        <row r="39">
          <cell r="B39">
            <v>1295</v>
          </cell>
          <cell r="C39">
            <v>3288700.91</v>
          </cell>
          <cell r="D39">
            <v>3291564.3</v>
          </cell>
          <cell r="E39">
            <v>3294110.6</v>
          </cell>
          <cell r="F39">
            <v>3294875.1</v>
          </cell>
          <cell r="G39">
            <v>3301036.66</v>
          </cell>
          <cell r="H39">
            <v>3302424.05</v>
          </cell>
          <cell r="I39">
            <v>3307616.13</v>
          </cell>
          <cell r="J39">
            <v>3309405.45</v>
          </cell>
          <cell r="K39">
            <v>3303525.5</v>
          </cell>
          <cell r="L39">
            <v>3313604.4</v>
          </cell>
          <cell r="M39">
            <v>3331272.58</v>
          </cell>
          <cell r="N39">
            <v>3332643.59</v>
          </cell>
          <cell r="O39">
            <v>3337585.4</v>
          </cell>
        </row>
        <row r="40">
          <cell r="B40">
            <v>1300</v>
          </cell>
          <cell r="C40">
            <v>4767144.75</v>
          </cell>
          <cell r="D40">
            <v>4769794.75</v>
          </cell>
          <cell r="E40">
            <v>4769980.25</v>
          </cell>
          <cell r="F40">
            <v>4769980.25</v>
          </cell>
          <cell r="G40">
            <v>4769362.53</v>
          </cell>
          <cell r="H40">
            <v>4769402.82</v>
          </cell>
          <cell r="I40">
            <v>4776502.82</v>
          </cell>
          <cell r="J40">
            <v>4776144.8499999996</v>
          </cell>
          <cell r="K40">
            <v>4790785.21</v>
          </cell>
          <cell r="L40">
            <v>4790785.21</v>
          </cell>
          <cell r="M40">
            <v>4789878.84</v>
          </cell>
          <cell r="N40">
            <v>4789878.84</v>
          </cell>
          <cell r="O40">
            <v>4790193.84</v>
          </cell>
        </row>
        <row r="41">
          <cell r="B41">
            <v>1310</v>
          </cell>
          <cell r="C41">
            <v>120.93</v>
          </cell>
          <cell r="D41">
            <v>120.93</v>
          </cell>
          <cell r="E41">
            <v>120.93</v>
          </cell>
          <cell r="F41">
            <v>120.93</v>
          </cell>
          <cell r="G41">
            <v>120.93</v>
          </cell>
          <cell r="H41">
            <v>120.93</v>
          </cell>
          <cell r="I41">
            <v>120.93</v>
          </cell>
          <cell r="J41">
            <v>120.93</v>
          </cell>
          <cell r="K41">
            <v>120.93</v>
          </cell>
          <cell r="L41">
            <v>120.93</v>
          </cell>
          <cell r="M41">
            <v>120.93</v>
          </cell>
          <cell r="N41">
            <v>120.93</v>
          </cell>
          <cell r="O41">
            <v>120.93</v>
          </cell>
        </row>
        <row r="42">
          <cell r="B42">
            <v>1315</v>
          </cell>
          <cell r="K42">
            <v>-10994</v>
          </cell>
          <cell r="L42">
            <v>-10994</v>
          </cell>
          <cell r="M42">
            <v>-10994</v>
          </cell>
          <cell r="N42">
            <v>-10994</v>
          </cell>
          <cell r="O42">
            <v>-10994</v>
          </cell>
        </row>
        <row r="43">
          <cell r="B43">
            <v>1320</v>
          </cell>
          <cell r="C43">
            <v>1275.44</v>
          </cell>
          <cell r="D43">
            <v>1275.44</v>
          </cell>
          <cell r="E43">
            <v>1275.44</v>
          </cell>
          <cell r="F43">
            <v>1275.44</v>
          </cell>
          <cell r="G43">
            <v>1275.44</v>
          </cell>
          <cell r="H43">
            <v>1275.44</v>
          </cell>
          <cell r="I43">
            <v>1275.44</v>
          </cell>
          <cell r="J43">
            <v>1275.44</v>
          </cell>
          <cell r="K43">
            <v>1275.44</v>
          </cell>
          <cell r="L43">
            <v>1275.44</v>
          </cell>
          <cell r="M43">
            <v>1275.44</v>
          </cell>
          <cell r="N43">
            <v>1275.44</v>
          </cell>
          <cell r="O43">
            <v>254613.4</v>
          </cell>
        </row>
        <row r="44">
          <cell r="B44">
            <v>1330</v>
          </cell>
          <cell r="C44">
            <v>1712.44</v>
          </cell>
          <cell r="D44">
            <v>1712.44</v>
          </cell>
          <cell r="E44">
            <v>1712.44</v>
          </cell>
          <cell r="F44">
            <v>1712.44</v>
          </cell>
          <cell r="G44">
            <v>1712.44</v>
          </cell>
          <cell r="H44">
            <v>1712.44</v>
          </cell>
          <cell r="I44">
            <v>1712.44</v>
          </cell>
          <cell r="J44">
            <v>1712.44</v>
          </cell>
          <cell r="K44">
            <v>21262.44</v>
          </cell>
          <cell r="L44">
            <v>21262.44</v>
          </cell>
          <cell r="M44">
            <v>21262.44</v>
          </cell>
          <cell r="N44">
            <v>21262.44</v>
          </cell>
          <cell r="O44">
            <v>21262.44</v>
          </cell>
        </row>
        <row r="45">
          <cell r="B45">
            <v>1345</v>
          </cell>
          <cell r="C45">
            <v>345746.54</v>
          </cell>
          <cell r="D45">
            <v>346334.9</v>
          </cell>
          <cell r="E45">
            <v>349126.44</v>
          </cell>
          <cell r="F45">
            <v>347014.24</v>
          </cell>
          <cell r="G45">
            <v>347014.24</v>
          </cell>
          <cell r="H45">
            <v>347014.24</v>
          </cell>
          <cell r="I45">
            <v>347014.24</v>
          </cell>
          <cell r="J45">
            <v>348514.24</v>
          </cell>
          <cell r="K45">
            <v>364091.65</v>
          </cell>
          <cell r="L45">
            <v>369981.96</v>
          </cell>
          <cell r="M45">
            <v>369981.96</v>
          </cell>
          <cell r="N45">
            <v>369981.96</v>
          </cell>
          <cell r="O45">
            <v>369463.96</v>
          </cell>
        </row>
        <row r="46">
          <cell r="B46">
            <v>1350</v>
          </cell>
          <cell r="C46">
            <v>8581132.2200000007</v>
          </cell>
          <cell r="D46">
            <v>8581573.9499999993</v>
          </cell>
          <cell r="E46">
            <v>8581695.1500000004</v>
          </cell>
          <cell r="F46">
            <v>8582403.2599999998</v>
          </cell>
          <cell r="G46">
            <v>8582786.0199999996</v>
          </cell>
          <cell r="H46">
            <v>8584130.3900000006</v>
          </cell>
          <cell r="I46">
            <v>8584331.8399999999</v>
          </cell>
          <cell r="J46">
            <v>8586467.9199999999</v>
          </cell>
          <cell r="K46">
            <v>8561926.1300000008</v>
          </cell>
          <cell r="L46">
            <v>8567130.8000000007</v>
          </cell>
          <cell r="M46">
            <v>8604429.1500000004</v>
          </cell>
          <cell r="N46">
            <v>8638808.8399999999</v>
          </cell>
          <cell r="O46">
            <v>8638427.9299999997</v>
          </cell>
        </row>
        <row r="47">
          <cell r="B47">
            <v>1353</v>
          </cell>
          <cell r="C47">
            <v>264539.19</v>
          </cell>
          <cell r="D47">
            <v>264539.19</v>
          </cell>
          <cell r="E47">
            <v>264539.19</v>
          </cell>
          <cell r="F47">
            <v>264983.59000000003</v>
          </cell>
          <cell r="G47">
            <v>264983.59000000003</v>
          </cell>
          <cell r="H47">
            <v>264983.59000000003</v>
          </cell>
          <cell r="I47">
            <v>264983.59000000003</v>
          </cell>
          <cell r="J47">
            <v>265946.90000000002</v>
          </cell>
          <cell r="K47">
            <v>265239.90000000002</v>
          </cell>
          <cell r="L47">
            <v>265239.90000000002</v>
          </cell>
          <cell r="M47">
            <v>265239.90000000002</v>
          </cell>
          <cell r="N47">
            <v>265239.90000000002</v>
          </cell>
          <cell r="O47">
            <v>265905.13</v>
          </cell>
        </row>
        <row r="48">
          <cell r="B48">
            <v>1360</v>
          </cell>
          <cell r="C48">
            <v>218048.48</v>
          </cell>
          <cell r="D48">
            <v>218048.48</v>
          </cell>
          <cell r="E48">
            <v>218048.48</v>
          </cell>
          <cell r="F48">
            <v>218048.48</v>
          </cell>
          <cell r="G48">
            <v>218048.48</v>
          </cell>
          <cell r="H48">
            <v>218048.48</v>
          </cell>
          <cell r="I48">
            <v>218048.48</v>
          </cell>
          <cell r="J48">
            <v>222648.48</v>
          </cell>
          <cell r="K48">
            <v>222648.48</v>
          </cell>
          <cell r="L48">
            <v>222648.48</v>
          </cell>
          <cell r="M48">
            <v>222648.48</v>
          </cell>
          <cell r="N48">
            <v>222809.64</v>
          </cell>
          <cell r="O48">
            <v>223011.09</v>
          </cell>
        </row>
        <row r="49">
          <cell r="B49">
            <v>1365</v>
          </cell>
          <cell r="C49">
            <v>3647.31</v>
          </cell>
          <cell r="D49">
            <v>3647.31</v>
          </cell>
          <cell r="E49">
            <v>3647.31</v>
          </cell>
          <cell r="F49">
            <v>3647.31</v>
          </cell>
          <cell r="G49">
            <v>3647.31</v>
          </cell>
          <cell r="H49">
            <v>6521.48</v>
          </cell>
          <cell r="I49">
            <v>6521.48</v>
          </cell>
          <cell r="J49">
            <v>7193.09</v>
          </cell>
          <cell r="K49">
            <v>3747.09</v>
          </cell>
          <cell r="L49">
            <v>3747.09</v>
          </cell>
          <cell r="M49">
            <v>3747.09</v>
          </cell>
          <cell r="N49">
            <v>3747.09</v>
          </cell>
          <cell r="O49">
            <v>3747.09</v>
          </cell>
        </row>
        <row r="50">
          <cell r="B50">
            <v>1375</v>
          </cell>
          <cell r="I50">
            <v>1431</v>
          </cell>
          <cell r="J50">
            <v>1431</v>
          </cell>
          <cell r="K50">
            <v>1431</v>
          </cell>
          <cell r="L50">
            <v>1431</v>
          </cell>
          <cell r="M50">
            <v>1431</v>
          </cell>
          <cell r="N50">
            <v>1431</v>
          </cell>
          <cell r="O50">
            <v>1431</v>
          </cell>
        </row>
        <row r="51">
          <cell r="B51">
            <v>1380</v>
          </cell>
          <cell r="C51">
            <v>329490.61</v>
          </cell>
          <cell r="D51">
            <v>335074.69</v>
          </cell>
          <cell r="E51">
            <v>336710.54</v>
          </cell>
          <cell r="F51">
            <v>342838.97</v>
          </cell>
          <cell r="G51">
            <v>346530.31</v>
          </cell>
          <cell r="H51">
            <v>351303.89</v>
          </cell>
          <cell r="I51">
            <v>349956.52</v>
          </cell>
          <cell r="J51">
            <v>361837.22</v>
          </cell>
          <cell r="K51">
            <v>298815.21999999997</v>
          </cell>
          <cell r="L51">
            <v>303435.28999999998</v>
          </cell>
          <cell r="M51">
            <v>308645.52</v>
          </cell>
          <cell r="N51">
            <v>308645.52</v>
          </cell>
          <cell r="O51">
            <v>309344.02</v>
          </cell>
        </row>
        <row r="52">
          <cell r="B52">
            <v>1385</v>
          </cell>
          <cell r="C52">
            <v>12507.97</v>
          </cell>
          <cell r="D52">
            <v>12507.97</v>
          </cell>
          <cell r="E52">
            <v>12507.97</v>
          </cell>
          <cell r="F52">
            <v>12507.97</v>
          </cell>
          <cell r="G52">
            <v>12507.97</v>
          </cell>
          <cell r="H52">
            <v>24569.16</v>
          </cell>
          <cell r="I52">
            <v>24569.16</v>
          </cell>
          <cell r="J52">
            <v>24569.16</v>
          </cell>
          <cell r="K52">
            <v>16416.18</v>
          </cell>
          <cell r="L52">
            <v>16555.71</v>
          </cell>
          <cell r="M52">
            <v>16555.71</v>
          </cell>
          <cell r="N52">
            <v>16555.71</v>
          </cell>
          <cell r="O52">
            <v>16555.71</v>
          </cell>
        </row>
        <row r="53">
          <cell r="B53">
            <v>1390</v>
          </cell>
          <cell r="C53">
            <v>4543.22</v>
          </cell>
          <cell r="D53">
            <v>4543.22</v>
          </cell>
          <cell r="E53">
            <v>4543.22</v>
          </cell>
          <cell r="F53">
            <v>4543.22</v>
          </cell>
          <cell r="G53">
            <v>4543.22</v>
          </cell>
          <cell r="H53">
            <v>4543.22</v>
          </cell>
          <cell r="I53">
            <v>4918.22</v>
          </cell>
          <cell r="J53">
            <v>4939.12</v>
          </cell>
          <cell r="K53">
            <v>4939.12</v>
          </cell>
          <cell r="L53">
            <v>4939.12</v>
          </cell>
          <cell r="M53">
            <v>4939.12</v>
          </cell>
          <cell r="N53">
            <v>4939.12</v>
          </cell>
          <cell r="O53">
            <v>4939.12</v>
          </cell>
        </row>
        <row r="54">
          <cell r="B54">
            <v>1400</v>
          </cell>
          <cell r="C54">
            <v>2114847.2599999998</v>
          </cell>
          <cell r="D54">
            <v>2114847.2599999998</v>
          </cell>
          <cell r="E54">
            <v>2115049.2599999998</v>
          </cell>
          <cell r="F54">
            <v>2146458.4</v>
          </cell>
          <cell r="G54">
            <v>2155586.63</v>
          </cell>
          <cell r="H54">
            <v>2156138.02</v>
          </cell>
          <cell r="I54">
            <v>2156258.89</v>
          </cell>
          <cell r="J54">
            <v>2156910.4700000002</v>
          </cell>
          <cell r="K54">
            <v>1814234.68</v>
          </cell>
          <cell r="L54">
            <v>1815251.36</v>
          </cell>
          <cell r="M54">
            <v>1815302.1</v>
          </cell>
          <cell r="N54">
            <v>1894452.02</v>
          </cell>
          <cell r="O54">
            <v>1900555.51</v>
          </cell>
        </row>
        <row r="55">
          <cell r="B55">
            <v>1410</v>
          </cell>
          <cell r="C55">
            <v>11351.25</v>
          </cell>
          <cell r="D55">
            <v>11351.25</v>
          </cell>
          <cell r="E55">
            <v>11351.25</v>
          </cell>
          <cell r="F55">
            <v>11351.25</v>
          </cell>
          <cell r="G55">
            <v>11351.25</v>
          </cell>
          <cell r="H55">
            <v>11351.25</v>
          </cell>
          <cell r="I55">
            <v>11351.25</v>
          </cell>
          <cell r="J55">
            <v>11351.25</v>
          </cell>
          <cell r="K55">
            <v>11351.25</v>
          </cell>
          <cell r="L55">
            <v>11351.25</v>
          </cell>
          <cell r="M55">
            <v>11351.25</v>
          </cell>
          <cell r="N55">
            <v>11351.25</v>
          </cell>
          <cell r="O55">
            <v>2465964.31</v>
          </cell>
        </row>
        <row r="56">
          <cell r="B56">
            <v>1420</v>
          </cell>
          <cell r="C56">
            <v>647707.54</v>
          </cell>
          <cell r="D56">
            <v>647707.54</v>
          </cell>
          <cell r="E56">
            <v>647707.54</v>
          </cell>
          <cell r="F56">
            <v>647707.54</v>
          </cell>
          <cell r="G56">
            <v>647707.54</v>
          </cell>
          <cell r="H56">
            <v>647707.54</v>
          </cell>
          <cell r="I56">
            <v>647707.54</v>
          </cell>
          <cell r="J56">
            <v>647707.54</v>
          </cell>
          <cell r="K56">
            <v>647707.54</v>
          </cell>
          <cell r="L56">
            <v>647707.54</v>
          </cell>
          <cell r="M56">
            <v>647707.54</v>
          </cell>
          <cell r="N56">
            <v>647707.54</v>
          </cell>
          <cell r="O56">
            <v>647707.54</v>
          </cell>
        </row>
        <row r="57">
          <cell r="B57">
            <v>1430</v>
          </cell>
          <cell r="C57">
            <v>2396</v>
          </cell>
          <cell r="D57">
            <v>2396</v>
          </cell>
          <cell r="E57">
            <v>2396</v>
          </cell>
          <cell r="F57">
            <v>2396</v>
          </cell>
          <cell r="G57">
            <v>2396</v>
          </cell>
          <cell r="H57">
            <v>2396</v>
          </cell>
          <cell r="I57">
            <v>2396</v>
          </cell>
          <cell r="J57">
            <v>2396</v>
          </cell>
          <cell r="K57">
            <v>2396</v>
          </cell>
          <cell r="L57">
            <v>2396</v>
          </cell>
          <cell r="M57">
            <v>2396</v>
          </cell>
          <cell r="N57">
            <v>2396</v>
          </cell>
          <cell r="O57">
            <v>2396</v>
          </cell>
        </row>
        <row r="58">
          <cell r="B58">
            <v>1435</v>
          </cell>
          <cell r="C58">
            <v>22879.51</v>
          </cell>
          <cell r="D58">
            <v>22879.51</v>
          </cell>
          <cell r="E58">
            <v>22879.51</v>
          </cell>
          <cell r="F58">
            <v>22879.51</v>
          </cell>
          <cell r="G58">
            <v>22879.51</v>
          </cell>
          <cell r="H58">
            <v>22879.51</v>
          </cell>
          <cell r="I58">
            <v>22879.51</v>
          </cell>
          <cell r="J58">
            <v>22879.51</v>
          </cell>
          <cell r="K58">
            <v>22879.51</v>
          </cell>
          <cell r="L58">
            <v>22879.51</v>
          </cell>
          <cell r="M58">
            <v>22879.51</v>
          </cell>
          <cell r="N58">
            <v>22879.51</v>
          </cell>
          <cell r="O58">
            <v>22879.51</v>
          </cell>
        </row>
        <row r="59">
          <cell r="B59">
            <v>1440</v>
          </cell>
          <cell r="C59">
            <v>21377.64</v>
          </cell>
          <cell r="D59">
            <v>21377.64</v>
          </cell>
          <cell r="E59">
            <v>21377.64</v>
          </cell>
          <cell r="F59">
            <v>21377.64</v>
          </cell>
          <cell r="G59">
            <v>21377.64</v>
          </cell>
          <cell r="H59">
            <v>21377.64</v>
          </cell>
          <cell r="I59">
            <v>21377.64</v>
          </cell>
          <cell r="J59">
            <v>21377.64</v>
          </cell>
          <cell r="K59">
            <v>9377.64</v>
          </cell>
          <cell r="L59">
            <v>9377.64</v>
          </cell>
          <cell r="M59">
            <v>9377.64</v>
          </cell>
          <cell r="N59">
            <v>9377.64</v>
          </cell>
          <cell r="O59">
            <v>9377.64</v>
          </cell>
        </row>
        <row r="60">
          <cell r="B60">
            <v>1445</v>
          </cell>
          <cell r="C60">
            <v>6363.72</v>
          </cell>
          <cell r="D60">
            <v>6363.72</v>
          </cell>
          <cell r="E60">
            <v>6363.72</v>
          </cell>
          <cell r="F60">
            <v>6363.72</v>
          </cell>
          <cell r="G60">
            <v>6363.72</v>
          </cell>
          <cell r="H60">
            <v>6363.72</v>
          </cell>
          <cell r="I60">
            <v>6363.72</v>
          </cell>
          <cell r="J60">
            <v>6363.72</v>
          </cell>
          <cell r="K60">
            <v>6363.72</v>
          </cell>
          <cell r="L60">
            <v>6363.72</v>
          </cell>
          <cell r="M60">
            <v>6363.72</v>
          </cell>
          <cell r="N60">
            <v>6363.72</v>
          </cell>
          <cell r="O60">
            <v>6363.72</v>
          </cell>
        </row>
        <row r="61">
          <cell r="B61">
            <v>1455</v>
          </cell>
          <cell r="C61">
            <v>734</v>
          </cell>
          <cell r="D61">
            <v>734</v>
          </cell>
          <cell r="E61">
            <v>734</v>
          </cell>
          <cell r="F61">
            <v>734</v>
          </cell>
          <cell r="G61">
            <v>734</v>
          </cell>
          <cell r="H61">
            <v>734</v>
          </cell>
          <cell r="I61">
            <v>734</v>
          </cell>
          <cell r="J61">
            <v>734</v>
          </cell>
          <cell r="K61">
            <v>734</v>
          </cell>
          <cell r="L61">
            <v>734</v>
          </cell>
          <cell r="M61">
            <v>734</v>
          </cell>
          <cell r="N61">
            <v>734</v>
          </cell>
          <cell r="O61">
            <v>734</v>
          </cell>
        </row>
        <row r="62">
          <cell r="B62">
            <v>1460</v>
          </cell>
          <cell r="C62">
            <v>57236.13</v>
          </cell>
          <cell r="D62">
            <v>57236.13</v>
          </cell>
          <cell r="E62">
            <v>57236.13</v>
          </cell>
          <cell r="F62">
            <v>57236.13</v>
          </cell>
          <cell r="G62">
            <v>57236.13</v>
          </cell>
          <cell r="H62">
            <v>57236.13</v>
          </cell>
          <cell r="I62">
            <v>57236.13</v>
          </cell>
          <cell r="J62">
            <v>57236.13</v>
          </cell>
          <cell r="K62">
            <v>57236.13</v>
          </cell>
          <cell r="L62">
            <v>57236.13</v>
          </cell>
          <cell r="M62">
            <v>57721.1</v>
          </cell>
          <cell r="N62">
            <v>57721.1</v>
          </cell>
          <cell r="O62">
            <v>57721.1</v>
          </cell>
        </row>
        <row r="63">
          <cell r="B63">
            <v>1470</v>
          </cell>
          <cell r="C63">
            <v>99033.31</v>
          </cell>
          <cell r="D63">
            <v>99033.19</v>
          </cell>
          <cell r="E63">
            <v>99033.04</v>
          </cell>
          <cell r="F63">
            <v>99338.92</v>
          </cell>
          <cell r="G63">
            <v>99338.87</v>
          </cell>
          <cell r="H63">
            <v>99338.73</v>
          </cell>
          <cell r="I63">
            <v>99338.7</v>
          </cell>
          <cell r="J63">
            <v>99338.62</v>
          </cell>
          <cell r="K63">
            <v>98054.57</v>
          </cell>
          <cell r="L63">
            <v>98220.85</v>
          </cell>
          <cell r="M63">
            <v>98220.78</v>
          </cell>
          <cell r="N63">
            <v>98220.77</v>
          </cell>
          <cell r="O63">
            <v>98526.84</v>
          </cell>
        </row>
        <row r="64">
          <cell r="B64">
            <v>1475</v>
          </cell>
          <cell r="C64">
            <v>1617.72</v>
          </cell>
          <cell r="D64">
            <v>1617.72</v>
          </cell>
          <cell r="E64">
            <v>1617.72</v>
          </cell>
          <cell r="F64">
            <v>1617.72</v>
          </cell>
          <cell r="G64">
            <v>1617.72</v>
          </cell>
          <cell r="H64">
            <v>2164.66</v>
          </cell>
          <cell r="I64">
            <v>5228.49</v>
          </cell>
          <cell r="J64">
            <v>7379.75</v>
          </cell>
          <cell r="K64">
            <v>7074.75</v>
          </cell>
          <cell r="L64">
            <v>7074.75</v>
          </cell>
          <cell r="M64">
            <v>7074.75</v>
          </cell>
          <cell r="N64">
            <v>7074.75</v>
          </cell>
          <cell r="O64">
            <v>7074.75</v>
          </cell>
        </row>
        <row r="65">
          <cell r="B65">
            <v>1480</v>
          </cell>
          <cell r="C65">
            <v>1333.18</v>
          </cell>
          <cell r="D65">
            <v>1333.18</v>
          </cell>
          <cell r="E65">
            <v>1333.18</v>
          </cell>
          <cell r="F65">
            <v>4127.46</v>
          </cell>
          <cell r="G65">
            <v>4127.46</v>
          </cell>
          <cell r="H65">
            <v>4127.46</v>
          </cell>
          <cell r="I65">
            <v>4127.46</v>
          </cell>
          <cell r="J65">
            <v>4127.46</v>
          </cell>
          <cell r="K65">
            <v>4127.46</v>
          </cell>
          <cell r="L65">
            <v>4127.46</v>
          </cell>
          <cell r="M65">
            <v>4127.46</v>
          </cell>
          <cell r="N65">
            <v>4127.46</v>
          </cell>
          <cell r="O65">
            <v>4127.46</v>
          </cell>
        </row>
        <row r="66">
          <cell r="B66">
            <v>1485</v>
          </cell>
          <cell r="C66">
            <v>85225.02</v>
          </cell>
          <cell r="D66">
            <v>85225.02</v>
          </cell>
          <cell r="E66">
            <v>85225.02</v>
          </cell>
          <cell r="F66">
            <v>85225.02</v>
          </cell>
          <cell r="G66">
            <v>85225.02</v>
          </cell>
          <cell r="H66">
            <v>85225.02</v>
          </cell>
          <cell r="I66">
            <v>85225.02</v>
          </cell>
          <cell r="J66">
            <v>85225.02</v>
          </cell>
          <cell r="K66">
            <v>85337.02</v>
          </cell>
          <cell r="L66">
            <v>85337.02</v>
          </cell>
          <cell r="M66">
            <v>85337.02</v>
          </cell>
          <cell r="N66">
            <v>85337.02</v>
          </cell>
          <cell r="O66">
            <v>85337.02</v>
          </cell>
        </row>
        <row r="67">
          <cell r="B67">
            <v>1490</v>
          </cell>
          <cell r="C67">
            <v>87901.42</v>
          </cell>
          <cell r="D67">
            <v>87901.42</v>
          </cell>
          <cell r="E67">
            <v>87901.42</v>
          </cell>
          <cell r="F67">
            <v>87901.42</v>
          </cell>
          <cell r="G67">
            <v>87901.42</v>
          </cell>
          <cell r="H67">
            <v>87901.42</v>
          </cell>
          <cell r="I67">
            <v>87901.42</v>
          </cell>
          <cell r="J67">
            <v>87901.42</v>
          </cell>
          <cell r="K67">
            <v>88301.42</v>
          </cell>
          <cell r="L67">
            <v>88301.42</v>
          </cell>
          <cell r="M67">
            <v>88301.42</v>
          </cell>
          <cell r="N67">
            <v>88301.42</v>
          </cell>
          <cell r="O67">
            <v>88301.42</v>
          </cell>
        </row>
        <row r="68">
          <cell r="B68">
            <v>1525</v>
          </cell>
          <cell r="C68">
            <v>57633.64</v>
          </cell>
          <cell r="D68">
            <v>57633.64</v>
          </cell>
          <cell r="E68">
            <v>57633.64</v>
          </cell>
          <cell r="F68">
            <v>57633.64</v>
          </cell>
          <cell r="G68">
            <v>57633.64</v>
          </cell>
          <cell r="H68">
            <v>57633.64</v>
          </cell>
          <cell r="I68">
            <v>57633.64</v>
          </cell>
          <cell r="J68">
            <v>57633.64</v>
          </cell>
          <cell r="K68">
            <v>57723.64</v>
          </cell>
          <cell r="L68">
            <v>57723.64</v>
          </cell>
          <cell r="M68">
            <v>57723.64</v>
          </cell>
          <cell r="N68">
            <v>57723.64</v>
          </cell>
          <cell r="O68">
            <v>57723.64</v>
          </cell>
        </row>
        <row r="69">
          <cell r="B69">
            <v>1530</v>
          </cell>
          <cell r="C69">
            <v>23775.01</v>
          </cell>
          <cell r="D69">
            <v>23775.01</v>
          </cell>
          <cell r="E69">
            <v>23775.01</v>
          </cell>
          <cell r="F69">
            <v>23775.01</v>
          </cell>
          <cell r="G69">
            <v>23775.01</v>
          </cell>
          <cell r="H69">
            <v>23775.01</v>
          </cell>
          <cell r="I69">
            <v>23775.01</v>
          </cell>
          <cell r="J69">
            <v>23775.01</v>
          </cell>
          <cell r="K69">
            <v>18660.009999999998</v>
          </cell>
          <cell r="L69">
            <v>18660.009999999998</v>
          </cell>
          <cell r="M69">
            <v>18660.009999999998</v>
          </cell>
          <cell r="N69">
            <v>18660.009999999998</v>
          </cell>
          <cell r="O69">
            <v>18660.009999999998</v>
          </cell>
        </row>
        <row r="70">
          <cell r="B70">
            <v>1535</v>
          </cell>
          <cell r="C70">
            <v>15629.52</v>
          </cell>
          <cell r="D70">
            <v>15629.52</v>
          </cell>
          <cell r="E70">
            <v>15629.52</v>
          </cell>
          <cell r="F70">
            <v>15629.52</v>
          </cell>
          <cell r="G70">
            <v>15629.52</v>
          </cell>
          <cell r="H70">
            <v>15629.52</v>
          </cell>
          <cell r="I70">
            <v>15629.52</v>
          </cell>
          <cell r="J70">
            <v>15629.52</v>
          </cell>
          <cell r="K70">
            <v>19698.52</v>
          </cell>
          <cell r="L70">
            <v>20128.52</v>
          </cell>
          <cell r="M70">
            <v>20128.52</v>
          </cell>
          <cell r="N70">
            <v>20128.52</v>
          </cell>
          <cell r="O70">
            <v>20128.52</v>
          </cell>
        </row>
        <row r="71">
          <cell r="B71">
            <v>1540</v>
          </cell>
          <cell r="C71">
            <v>11168505.52</v>
          </cell>
          <cell r="D71">
            <v>11168787.689999999</v>
          </cell>
          <cell r="E71">
            <v>11168949.289999999</v>
          </cell>
          <cell r="F71">
            <v>11169009.890000001</v>
          </cell>
          <cell r="G71">
            <v>11169009.890000001</v>
          </cell>
          <cell r="H71">
            <v>11169009.890000001</v>
          </cell>
          <cell r="I71">
            <v>11169050.18</v>
          </cell>
          <cell r="J71">
            <v>11169050.18</v>
          </cell>
          <cell r="K71">
            <v>11131797.470000001</v>
          </cell>
          <cell r="L71">
            <v>11131878.050000001</v>
          </cell>
          <cell r="M71">
            <v>11131958.630000001</v>
          </cell>
          <cell r="N71">
            <v>11132019.07</v>
          </cell>
          <cell r="O71">
            <v>11132019.07</v>
          </cell>
        </row>
        <row r="72">
          <cell r="B72">
            <v>1555</v>
          </cell>
          <cell r="C72">
            <v>964442.5</v>
          </cell>
          <cell r="D72">
            <v>963641.69</v>
          </cell>
          <cell r="E72">
            <v>963219.54</v>
          </cell>
          <cell r="F72">
            <v>1023526.59</v>
          </cell>
          <cell r="G72">
            <v>1013968.15</v>
          </cell>
          <cell r="H72">
            <v>1012924.31</v>
          </cell>
          <cell r="I72">
            <v>1015421.08</v>
          </cell>
          <cell r="J72">
            <v>987226.37</v>
          </cell>
          <cell r="K72">
            <v>985069.25</v>
          </cell>
          <cell r="L72">
            <v>997527.41</v>
          </cell>
          <cell r="M72">
            <v>997042.75</v>
          </cell>
          <cell r="N72">
            <v>997113.66</v>
          </cell>
          <cell r="O72">
            <v>997517.29</v>
          </cell>
        </row>
        <row r="73">
          <cell r="B73">
            <v>1580</v>
          </cell>
          <cell r="C73">
            <v>92458.28</v>
          </cell>
          <cell r="D73">
            <v>92407.59</v>
          </cell>
          <cell r="E73">
            <v>91575.23</v>
          </cell>
          <cell r="F73">
            <v>91430.66</v>
          </cell>
          <cell r="G73">
            <v>91710.28</v>
          </cell>
          <cell r="H73">
            <v>91640.09</v>
          </cell>
          <cell r="I73">
            <v>91701.41</v>
          </cell>
          <cell r="J73">
            <v>91602.28</v>
          </cell>
          <cell r="K73">
            <v>91574.17</v>
          </cell>
          <cell r="L73">
            <v>90827.02</v>
          </cell>
          <cell r="M73">
            <v>90801.59</v>
          </cell>
          <cell r="N73">
            <v>90809.42</v>
          </cell>
          <cell r="O73">
            <v>90805.05</v>
          </cell>
        </row>
        <row r="74">
          <cell r="B74">
            <v>1585</v>
          </cell>
          <cell r="C74">
            <v>405889.26</v>
          </cell>
          <cell r="D74">
            <v>403874.42</v>
          </cell>
          <cell r="E74">
            <v>402639.8</v>
          </cell>
          <cell r="F74">
            <v>405120.21</v>
          </cell>
          <cell r="G74">
            <v>407854.98</v>
          </cell>
          <cell r="H74">
            <v>408351.19</v>
          </cell>
          <cell r="I74">
            <v>419710.56</v>
          </cell>
          <cell r="J74">
            <v>425018.03</v>
          </cell>
          <cell r="K74">
            <v>434492.5</v>
          </cell>
          <cell r="L74">
            <v>434522.53</v>
          </cell>
          <cell r="M74">
            <v>434501.72</v>
          </cell>
          <cell r="N74">
            <v>434831.15</v>
          </cell>
          <cell r="O74">
            <v>439838.05</v>
          </cell>
        </row>
        <row r="75">
          <cell r="B75">
            <v>1590</v>
          </cell>
          <cell r="C75">
            <v>1969995.31</v>
          </cell>
          <cell r="D75">
            <v>1968962.91</v>
          </cell>
          <cell r="E75">
            <v>1951344.4</v>
          </cell>
          <cell r="F75">
            <v>1949073.79</v>
          </cell>
          <cell r="G75">
            <v>1955532.16</v>
          </cell>
          <cell r="H75">
            <v>1954431.98</v>
          </cell>
          <cell r="I75">
            <v>1955905.03</v>
          </cell>
          <cell r="J75">
            <v>1953768.36</v>
          </cell>
          <cell r="K75">
            <v>1953764.64</v>
          </cell>
          <cell r="L75">
            <v>1938261.33</v>
          </cell>
          <cell r="M75">
            <v>1937752.75</v>
          </cell>
          <cell r="N75">
            <v>1937947.7</v>
          </cell>
          <cell r="O75">
            <v>1937788.79</v>
          </cell>
        </row>
        <row r="76">
          <cell r="B76">
            <v>1595</v>
          </cell>
          <cell r="C76">
            <v>50348.55</v>
          </cell>
          <cell r="D76">
            <v>50320.13</v>
          </cell>
          <cell r="E76">
            <v>49886.7</v>
          </cell>
          <cell r="F76">
            <v>49803.1</v>
          </cell>
          <cell r="G76">
            <v>49946.879999999997</v>
          </cell>
          <cell r="H76">
            <v>49907.96</v>
          </cell>
          <cell r="I76">
            <v>49939.23</v>
          </cell>
          <cell r="J76">
            <v>49872.04</v>
          </cell>
          <cell r="K76">
            <v>49856.7</v>
          </cell>
          <cell r="L76">
            <v>49469.21</v>
          </cell>
          <cell r="M76">
            <v>49454.77</v>
          </cell>
          <cell r="N76">
            <v>49458.559999999998</v>
          </cell>
          <cell r="O76">
            <v>49457.3</v>
          </cell>
        </row>
        <row r="77">
          <cell r="B77">
            <v>1640</v>
          </cell>
          <cell r="C77">
            <v>22362.799999999999</v>
          </cell>
          <cell r="D77">
            <v>22362.799999999999</v>
          </cell>
          <cell r="E77">
            <v>22362.799999999999</v>
          </cell>
          <cell r="F77">
            <v>22362.799999999999</v>
          </cell>
          <cell r="G77">
            <v>22362.799999999999</v>
          </cell>
          <cell r="H77">
            <v>22362.799999999999</v>
          </cell>
          <cell r="I77">
            <v>22362.799999999999</v>
          </cell>
          <cell r="J77">
            <v>22362.799999999999</v>
          </cell>
          <cell r="K77">
            <v>22362.799999999999</v>
          </cell>
          <cell r="L77">
            <v>22362.799999999999</v>
          </cell>
          <cell r="M77">
            <v>22362.799999999999</v>
          </cell>
          <cell r="N77">
            <v>22362.799999999999</v>
          </cell>
          <cell r="O77">
            <v>22362.799999999999</v>
          </cell>
        </row>
        <row r="78">
          <cell r="B78">
            <v>1665</v>
          </cell>
          <cell r="C78">
            <v>118317.89999999997</v>
          </cell>
          <cell r="D78">
            <v>118317.89999999998</v>
          </cell>
          <cell r="E78">
            <v>118317.89999999998</v>
          </cell>
          <cell r="F78">
            <v>118317.9</v>
          </cell>
          <cell r="G78">
            <v>118317.89999999998</v>
          </cell>
          <cell r="H78">
            <v>118407.89999999998</v>
          </cell>
          <cell r="I78">
            <v>118407.89999999998</v>
          </cell>
          <cell r="J78">
            <v>118407.89999999998</v>
          </cell>
          <cell r="K78">
            <v>118407.89999999998</v>
          </cell>
          <cell r="L78">
            <v>118407.89999999998</v>
          </cell>
          <cell r="M78">
            <v>118407.89999999998</v>
          </cell>
          <cell r="N78">
            <v>118407.89999999998</v>
          </cell>
          <cell r="O78">
            <v>118407.89999999998</v>
          </cell>
        </row>
        <row r="79">
          <cell r="B79">
            <v>1666</v>
          </cell>
          <cell r="C79">
            <v>397802.36000000004</v>
          </cell>
          <cell r="D79">
            <v>397802.36000000004</v>
          </cell>
          <cell r="E79">
            <v>397802.36000000004</v>
          </cell>
          <cell r="F79">
            <v>397802.36000000004</v>
          </cell>
          <cell r="G79">
            <v>397802.36000000004</v>
          </cell>
          <cell r="H79">
            <v>397803.04000000004</v>
          </cell>
          <cell r="I79">
            <v>397803.72000000003</v>
          </cell>
          <cell r="J79">
            <v>397804.40000000008</v>
          </cell>
          <cell r="K79">
            <v>397805.08</v>
          </cell>
          <cell r="L79">
            <v>397805.76000000007</v>
          </cell>
          <cell r="M79">
            <v>397806.44</v>
          </cell>
          <cell r="N79">
            <v>397878.91000000003</v>
          </cell>
          <cell r="O79">
            <v>397951.38000000006</v>
          </cell>
        </row>
        <row r="80">
          <cell r="B80">
            <v>1667</v>
          </cell>
          <cell r="C80">
            <v>18318.54</v>
          </cell>
          <cell r="D80">
            <v>18318.54</v>
          </cell>
          <cell r="E80">
            <v>18318.54</v>
          </cell>
          <cell r="F80">
            <v>18318.54</v>
          </cell>
          <cell r="G80">
            <v>18318.54</v>
          </cell>
          <cell r="H80">
            <v>18318.54</v>
          </cell>
          <cell r="I80">
            <v>18318.54</v>
          </cell>
          <cell r="J80">
            <v>18318.54</v>
          </cell>
          <cell r="K80">
            <v>18318.54</v>
          </cell>
          <cell r="L80">
            <v>18318.54</v>
          </cell>
          <cell r="M80">
            <v>18318.54</v>
          </cell>
          <cell r="N80">
            <v>27858.54</v>
          </cell>
          <cell r="O80">
            <v>27858.54</v>
          </cell>
        </row>
        <row r="81">
          <cell r="B81">
            <v>1668</v>
          </cell>
          <cell r="C81">
            <v>2052621.6600000001</v>
          </cell>
          <cell r="D81">
            <v>2052621.6600000001</v>
          </cell>
          <cell r="E81">
            <v>2052621.6600000001</v>
          </cell>
          <cell r="F81">
            <v>2052621.6600000001</v>
          </cell>
          <cell r="G81">
            <v>2052621.6600000001</v>
          </cell>
          <cell r="H81">
            <v>2052621.6600000001</v>
          </cell>
          <cell r="I81">
            <v>2052621.6600000001</v>
          </cell>
          <cell r="J81">
            <v>2052621.6600000001</v>
          </cell>
          <cell r="K81">
            <v>2052621.6600000001</v>
          </cell>
          <cell r="L81">
            <v>2052621.6600000001</v>
          </cell>
          <cell r="M81">
            <v>2052621.6600000001</v>
          </cell>
          <cell r="N81">
            <v>2052621.6600000001</v>
          </cell>
          <cell r="O81">
            <v>2052621.6600000001</v>
          </cell>
        </row>
        <row r="82">
          <cell r="B82">
            <v>1669</v>
          </cell>
          <cell r="C82">
            <v>60717.960000000006</v>
          </cell>
          <cell r="D82">
            <v>65717.960000000006</v>
          </cell>
          <cell r="E82">
            <v>65717.960000000006</v>
          </cell>
          <cell r="F82">
            <v>82296.260000000009</v>
          </cell>
          <cell r="G82">
            <v>82296.260000000009</v>
          </cell>
          <cell r="H82">
            <v>82296.260000000009</v>
          </cell>
          <cell r="I82">
            <v>75589.59</v>
          </cell>
          <cell r="J82">
            <v>75589.59</v>
          </cell>
          <cell r="K82">
            <v>75589.59</v>
          </cell>
          <cell r="L82">
            <v>75589.59</v>
          </cell>
          <cell r="M82">
            <v>75589.59</v>
          </cell>
          <cell r="N82">
            <v>75589.59</v>
          </cell>
          <cell r="O82">
            <v>82296.260000000009</v>
          </cell>
        </row>
        <row r="83">
          <cell r="B83">
            <v>1670</v>
          </cell>
          <cell r="C83">
            <v>1486.32</v>
          </cell>
          <cell r="D83">
            <v>1486.32</v>
          </cell>
          <cell r="E83">
            <v>1486.32</v>
          </cell>
          <cell r="F83">
            <v>1486.32</v>
          </cell>
          <cell r="G83">
            <v>1486.32</v>
          </cell>
          <cell r="H83">
            <v>1486.32</v>
          </cell>
          <cell r="I83">
            <v>1486.32</v>
          </cell>
          <cell r="J83">
            <v>1486.32</v>
          </cell>
          <cell r="K83">
            <v>1486.32</v>
          </cell>
          <cell r="L83">
            <v>1486.32</v>
          </cell>
          <cell r="M83">
            <v>1486.32</v>
          </cell>
          <cell r="N83">
            <v>1486.32</v>
          </cell>
          <cell r="O83">
            <v>1486.32</v>
          </cell>
        </row>
        <row r="84">
          <cell r="B84">
            <v>1671</v>
          </cell>
          <cell r="C84">
            <v>1388638.7</v>
          </cell>
          <cell r="D84">
            <v>1388638.7</v>
          </cell>
          <cell r="E84">
            <v>1388638.7</v>
          </cell>
          <cell r="F84">
            <v>1388638.7</v>
          </cell>
          <cell r="G84">
            <v>1388638.7</v>
          </cell>
          <cell r="H84">
            <v>1388638.7</v>
          </cell>
          <cell r="I84">
            <v>1388638.7</v>
          </cell>
          <cell r="J84">
            <v>1388638.7</v>
          </cell>
          <cell r="K84">
            <v>1388638.7</v>
          </cell>
          <cell r="L84">
            <v>1388638.7</v>
          </cell>
          <cell r="M84">
            <v>1388638.7</v>
          </cell>
          <cell r="N84">
            <v>1388638.7</v>
          </cell>
          <cell r="O84">
            <v>1388638.7</v>
          </cell>
        </row>
        <row r="85">
          <cell r="B85">
            <v>1672</v>
          </cell>
          <cell r="C85">
            <v>165000</v>
          </cell>
          <cell r="D85">
            <v>165000</v>
          </cell>
          <cell r="E85">
            <v>165000</v>
          </cell>
          <cell r="F85">
            <v>165000</v>
          </cell>
          <cell r="G85">
            <v>165000</v>
          </cell>
          <cell r="H85">
            <v>165000</v>
          </cell>
          <cell r="I85">
            <v>165000</v>
          </cell>
          <cell r="J85">
            <v>165000</v>
          </cell>
          <cell r="K85">
            <v>165000</v>
          </cell>
          <cell r="L85">
            <v>165000</v>
          </cell>
          <cell r="M85">
            <v>165000</v>
          </cell>
          <cell r="N85">
            <v>165000</v>
          </cell>
          <cell r="O85">
            <v>165000</v>
          </cell>
        </row>
        <row r="86">
          <cell r="B86">
            <v>1699</v>
          </cell>
          <cell r="C86">
            <v>-4202903.4400000004</v>
          </cell>
          <cell r="D86">
            <v>-4202903.4400000004</v>
          </cell>
          <cell r="E86">
            <v>-4202903.4400000004</v>
          </cell>
          <cell r="F86">
            <v>-4202903.4400000004</v>
          </cell>
          <cell r="G86">
            <v>-4202903.4400000004</v>
          </cell>
          <cell r="H86">
            <v>-4202903.4400000004</v>
          </cell>
          <cell r="I86">
            <v>-4202903.4400000004</v>
          </cell>
          <cell r="J86">
            <v>-4202903.4400000004</v>
          </cell>
          <cell r="K86">
            <v>-4202903.4400000004</v>
          </cell>
          <cell r="L86">
            <v>-4202903.4400000004</v>
          </cell>
          <cell r="M86">
            <v>-4202903.4400000004</v>
          </cell>
          <cell r="N86">
            <v>-4202903.4400000004</v>
          </cell>
          <cell r="O86">
            <v>-4202903.4400000004</v>
          </cell>
        </row>
        <row r="87">
          <cell r="B87">
            <v>1705</v>
          </cell>
          <cell r="C87">
            <v>113984.59999999998</v>
          </cell>
          <cell r="D87">
            <v>117733.62999999998</v>
          </cell>
          <cell r="E87">
            <v>127027.60999999999</v>
          </cell>
          <cell r="F87">
            <v>137289.21</v>
          </cell>
          <cell r="G87">
            <v>143867.58999999997</v>
          </cell>
          <cell r="H87">
            <v>151048.62999999998</v>
          </cell>
          <cell r="I87">
            <v>158683.59999999998</v>
          </cell>
          <cell r="J87">
            <v>164445.06999999998</v>
          </cell>
          <cell r="K87">
            <v>172029.00999999998</v>
          </cell>
          <cell r="L87">
            <v>180107.15999999997</v>
          </cell>
          <cell r="M87">
            <v>184870.79999999996</v>
          </cell>
          <cell r="N87">
            <v>188718.49999999997</v>
          </cell>
          <cell r="O87">
            <v>192102.86</v>
          </cell>
        </row>
        <row r="88">
          <cell r="B88">
            <v>1706</v>
          </cell>
          <cell r="C88">
            <v>290645.37000000011</v>
          </cell>
          <cell r="D88">
            <v>301088.43000000011</v>
          </cell>
          <cell r="E88">
            <v>316776.66000000015</v>
          </cell>
          <cell r="F88">
            <v>333642.66000000003</v>
          </cell>
          <cell r="G88">
            <v>350479.2900000001</v>
          </cell>
          <cell r="H88">
            <v>367369.95000000013</v>
          </cell>
          <cell r="I88">
            <v>385458.02000000008</v>
          </cell>
          <cell r="J88">
            <v>404252.57000000012</v>
          </cell>
          <cell r="K88">
            <v>423115.4800000001</v>
          </cell>
          <cell r="L88">
            <v>442039.1700000001</v>
          </cell>
          <cell r="M88">
            <v>461266.44000000012</v>
          </cell>
          <cell r="N88">
            <v>480262.0400000001</v>
          </cell>
          <cell r="O88">
            <v>480262.0400000001</v>
          </cell>
        </row>
        <row r="89">
          <cell r="B89">
            <v>1707</v>
          </cell>
          <cell r="C89">
            <v>522301.27</v>
          </cell>
          <cell r="D89">
            <v>525675.80000000005</v>
          </cell>
          <cell r="E89">
            <v>529827.9</v>
          </cell>
          <cell r="F89">
            <v>536827.89999999991</v>
          </cell>
          <cell r="G89">
            <v>541992.48</v>
          </cell>
          <cell r="H89">
            <v>541992.48</v>
          </cell>
          <cell r="I89">
            <v>541992.48</v>
          </cell>
          <cell r="J89">
            <v>543392.48</v>
          </cell>
          <cell r="K89">
            <v>544892.48</v>
          </cell>
          <cell r="L89">
            <v>544892.48</v>
          </cell>
          <cell r="M89">
            <v>546470.28</v>
          </cell>
          <cell r="N89">
            <v>546470.28</v>
          </cell>
          <cell r="O89">
            <v>546470.28</v>
          </cell>
        </row>
        <row r="90">
          <cell r="B90">
            <v>1708</v>
          </cell>
          <cell r="C90">
            <v>794219.38</v>
          </cell>
          <cell r="D90">
            <v>794219.38</v>
          </cell>
          <cell r="E90">
            <v>794219.38</v>
          </cell>
          <cell r="F90">
            <v>794219.38</v>
          </cell>
          <cell r="G90">
            <v>794219.38</v>
          </cell>
          <cell r="H90">
            <v>794219.38</v>
          </cell>
          <cell r="I90">
            <v>794219.38</v>
          </cell>
          <cell r="J90">
            <v>794219.38</v>
          </cell>
          <cell r="K90">
            <v>794219.38</v>
          </cell>
          <cell r="L90">
            <v>794219.38</v>
          </cell>
          <cell r="M90">
            <v>794219.38</v>
          </cell>
          <cell r="N90">
            <v>794219.38</v>
          </cell>
          <cell r="O90">
            <v>794219.38</v>
          </cell>
        </row>
        <row r="91">
          <cell r="B91">
            <v>1709</v>
          </cell>
          <cell r="C91">
            <v>888217.04</v>
          </cell>
          <cell r="D91">
            <v>888217.04</v>
          </cell>
          <cell r="E91">
            <v>888217.04</v>
          </cell>
          <cell r="F91">
            <v>888217.04</v>
          </cell>
          <cell r="G91">
            <v>888217.04</v>
          </cell>
          <cell r="H91">
            <v>888217.04</v>
          </cell>
          <cell r="I91">
            <v>888217.04</v>
          </cell>
          <cell r="J91">
            <v>888217.04</v>
          </cell>
          <cell r="K91">
            <v>888217.04</v>
          </cell>
          <cell r="L91">
            <v>888217.04</v>
          </cell>
          <cell r="M91">
            <v>888217.04</v>
          </cell>
          <cell r="N91">
            <v>888217.04</v>
          </cell>
          <cell r="O91">
            <v>888217.04</v>
          </cell>
        </row>
        <row r="92">
          <cell r="B92">
            <v>1710</v>
          </cell>
          <cell r="C92">
            <v>-122895.58</v>
          </cell>
          <cell r="D92">
            <v>-122895.58</v>
          </cell>
          <cell r="E92">
            <v>-122895.58</v>
          </cell>
          <cell r="F92">
            <v>-122895.58</v>
          </cell>
          <cell r="G92">
            <v>-122895.58</v>
          </cell>
          <cell r="H92">
            <v>-122895.58</v>
          </cell>
          <cell r="I92">
            <v>-122895.58</v>
          </cell>
          <cell r="J92">
            <v>-122895.58</v>
          </cell>
          <cell r="K92">
            <v>-122895.58</v>
          </cell>
          <cell r="L92">
            <v>-122895.58</v>
          </cell>
          <cell r="M92">
            <v>-122895.58</v>
          </cell>
          <cell r="N92">
            <v>-122895.58</v>
          </cell>
          <cell r="O92">
            <v>-122895.58</v>
          </cell>
        </row>
        <row r="93">
          <cell r="B93">
            <v>1711</v>
          </cell>
          <cell r="C93">
            <v>73567.13</v>
          </cell>
          <cell r="D93">
            <v>102294.73</v>
          </cell>
          <cell r="E93">
            <v>189764.11</v>
          </cell>
          <cell r="F93">
            <v>210314.13</v>
          </cell>
          <cell r="G93">
            <v>210314.13</v>
          </cell>
          <cell r="H93">
            <v>210314.13</v>
          </cell>
          <cell r="I93">
            <v>227055</v>
          </cell>
          <cell r="J93">
            <v>227055</v>
          </cell>
          <cell r="K93">
            <v>227055</v>
          </cell>
          <cell r="L93">
            <v>227055</v>
          </cell>
          <cell r="M93">
            <v>227055</v>
          </cell>
          <cell r="N93">
            <v>227055</v>
          </cell>
          <cell r="O93">
            <v>227055</v>
          </cell>
        </row>
        <row r="94">
          <cell r="B94">
            <v>1713</v>
          </cell>
          <cell r="C94">
            <v>4162120.88</v>
          </cell>
          <cell r="D94">
            <v>4162120.88</v>
          </cell>
          <cell r="E94">
            <v>4162120.88</v>
          </cell>
          <cell r="F94">
            <v>4162120.88</v>
          </cell>
          <cell r="G94">
            <v>4162120.88</v>
          </cell>
          <cell r="H94">
            <v>4162120.88</v>
          </cell>
          <cell r="I94">
            <v>4162120.88</v>
          </cell>
          <cell r="J94">
            <v>4162120.88</v>
          </cell>
          <cell r="K94">
            <v>4162120.88</v>
          </cell>
          <cell r="L94">
            <v>4162120.88</v>
          </cell>
          <cell r="M94">
            <v>4162120.88</v>
          </cell>
          <cell r="N94">
            <v>4162120.88</v>
          </cell>
          <cell r="O94">
            <v>4162120.88</v>
          </cell>
        </row>
        <row r="95">
          <cell r="B95">
            <v>1715</v>
          </cell>
          <cell r="C95">
            <v>22525</v>
          </cell>
          <cell r="D95">
            <v>22525</v>
          </cell>
          <cell r="E95">
            <v>22525</v>
          </cell>
          <cell r="F95">
            <v>22525</v>
          </cell>
          <cell r="G95">
            <v>22525</v>
          </cell>
          <cell r="H95">
            <v>22525</v>
          </cell>
          <cell r="I95">
            <v>22525</v>
          </cell>
          <cell r="J95">
            <v>22525</v>
          </cell>
          <cell r="K95">
            <v>22525</v>
          </cell>
          <cell r="L95">
            <v>22525</v>
          </cell>
          <cell r="M95">
            <v>22525</v>
          </cell>
          <cell r="N95">
            <v>22525</v>
          </cell>
          <cell r="O95">
            <v>22525</v>
          </cell>
        </row>
        <row r="96">
          <cell r="B96">
            <v>1718</v>
          </cell>
          <cell r="M96">
            <v>34000</v>
          </cell>
          <cell r="N96">
            <v>81290</v>
          </cell>
          <cell r="O96">
            <v>81290</v>
          </cell>
        </row>
        <row r="97">
          <cell r="B97">
            <v>1722</v>
          </cell>
          <cell r="C97">
            <v>927686.7</v>
          </cell>
          <cell r="D97">
            <v>1154126.7</v>
          </cell>
          <cell r="E97">
            <v>1750244.85</v>
          </cell>
          <cell r="F97">
            <v>1852369.85</v>
          </cell>
          <cell r="G97">
            <v>1877544.85</v>
          </cell>
          <cell r="H97">
            <v>1877544.85</v>
          </cell>
          <cell r="I97">
            <v>2019000</v>
          </cell>
          <cell r="J97">
            <v>2064900</v>
          </cell>
          <cell r="K97">
            <v>2064900</v>
          </cell>
          <cell r="L97">
            <v>2064900</v>
          </cell>
          <cell r="M97">
            <v>2064900</v>
          </cell>
          <cell r="N97">
            <v>2064900</v>
          </cell>
          <cell r="O97">
            <v>2081088</v>
          </cell>
        </row>
        <row r="98">
          <cell r="B98">
            <v>1726</v>
          </cell>
          <cell r="C98">
            <v>16108.82</v>
          </cell>
          <cell r="D98">
            <v>16108.82</v>
          </cell>
          <cell r="E98">
            <v>16108.82</v>
          </cell>
          <cell r="F98">
            <v>16108.82</v>
          </cell>
          <cell r="G98">
            <v>16108.82</v>
          </cell>
          <cell r="H98">
            <v>16108.82</v>
          </cell>
          <cell r="I98">
            <v>16108.82</v>
          </cell>
          <cell r="J98">
            <v>16108.82</v>
          </cell>
          <cell r="K98">
            <v>16108.82</v>
          </cell>
          <cell r="L98">
            <v>16108.82</v>
          </cell>
          <cell r="M98">
            <v>16108.82</v>
          </cell>
          <cell r="N98">
            <v>16108.82</v>
          </cell>
          <cell r="O98">
            <v>16108.82</v>
          </cell>
        </row>
        <row r="99">
          <cell r="B99">
            <v>1732</v>
          </cell>
          <cell r="C99">
            <v>49032</v>
          </cell>
          <cell r="D99">
            <v>49032</v>
          </cell>
          <cell r="E99">
            <v>49032</v>
          </cell>
          <cell r="F99">
            <v>49032</v>
          </cell>
          <cell r="G99">
            <v>49032</v>
          </cell>
          <cell r="H99">
            <v>49032</v>
          </cell>
          <cell r="I99">
            <v>49032</v>
          </cell>
          <cell r="J99">
            <v>49032</v>
          </cell>
          <cell r="K99">
            <v>49032</v>
          </cell>
          <cell r="L99">
            <v>49032</v>
          </cell>
          <cell r="M99">
            <v>49032</v>
          </cell>
          <cell r="N99">
            <v>49032</v>
          </cell>
          <cell r="O99">
            <v>49032</v>
          </cell>
        </row>
        <row r="100">
          <cell r="B100">
            <v>1739</v>
          </cell>
          <cell r="C100">
            <v>-6588387.4900000012</v>
          </cell>
          <cell r="D100">
            <v>-6588387.4900000012</v>
          </cell>
          <cell r="E100">
            <v>-6588387.4900000012</v>
          </cell>
          <cell r="F100">
            <v>-6588387.4900000002</v>
          </cell>
          <cell r="G100">
            <v>-6588387.4900000012</v>
          </cell>
          <cell r="H100">
            <v>-6588387.4900000012</v>
          </cell>
          <cell r="I100">
            <v>-6588387.4900000012</v>
          </cell>
          <cell r="J100">
            <v>-6588387.4900000012</v>
          </cell>
          <cell r="K100">
            <v>-6588387.4900000012</v>
          </cell>
          <cell r="L100">
            <v>-6588387.4900000012</v>
          </cell>
          <cell r="M100">
            <v>-6588387.4900000012</v>
          </cell>
          <cell r="N100">
            <v>-6670568.2400000012</v>
          </cell>
          <cell r="O100">
            <v>-9439174.0199999977</v>
          </cell>
        </row>
        <row r="101">
          <cell r="B101">
            <v>1745</v>
          </cell>
          <cell r="C101">
            <v>309.56</v>
          </cell>
          <cell r="D101">
            <v>309.35000000000002</v>
          </cell>
          <cell r="E101">
            <v>309.09000000000003</v>
          </cell>
          <cell r="F101">
            <v>468.87</v>
          </cell>
          <cell r="G101">
            <v>468.72</v>
          </cell>
          <cell r="H101">
            <v>174.54000000000002</v>
          </cell>
          <cell r="I101">
            <v>174.52</v>
          </cell>
          <cell r="J101">
            <v>19219.2</v>
          </cell>
          <cell r="K101">
            <v>19219.16</v>
          </cell>
          <cell r="L101">
            <v>32474.37</v>
          </cell>
          <cell r="M101">
            <v>174.32</v>
          </cell>
          <cell r="N101">
            <v>174.31</v>
          </cell>
          <cell r="O101">
            <v>174.35000000000002</v>
          </cell>
        </row>
        <row r="102">
          <cell r="B102">
            <v>1746</v>
          </cell>
          <cell r="C102">
            <v>432.43999999999994</v>
          </cell>
          <cell r="D102">
            <v>432.43999999999994</v>
          </cell>
          <cell r="E102">
            <v>432.43999999999994</v>
          </cell>
          <cell r="F102">
            <v>432.43999999999994</v>
          </cell>
          <cell r="G102">
            <v>432.43999999999994</v>
          </cell>
          <cell r="H102">
            <v>432.43999999999994</v>
          </cell>
          <cell r="I102">
            <v>432.43999999999994</v>
          </cell>
          <cell r="J102">
            <v>432.43999999999994</v>
          </cell>
          <cell r="K102">
            <v>432.43999999999994</v>
          </cell>
          <cell r="L102">
            <v>432.43999999999994</v>
          </cell>
          <cell r="M102">
            <v>432.43999999999994</v>
          </cell>
          <cell r="N102">
            <v>432.43999999999994</v>
          </cell>
          <cell r="O102">
            <v>432.43999999999994</v>
          </cell>
        </row>
        <row r="103">
          <cell r="B103">
            <v>1748</v>
          </cell>
          <cell r="C103">
            <v>10111.5</v>
          </cell>
          <cell r="D103">
            <v>10111.5</v>
          </cell>
          <cell r="E103">
            <v>10111.5</v>
          </cell>
          <cell r="F103">
            <v>10111.5</v>
          </cell>
          <cell r="G103">
            <v>10111.5</v>
          </cell>
          <cell r="H103">
            <v>10111.5</v>
          </cell>
          <cell r="I103">
            <v>10111.5</v>
          </cell>
          <cell r="J103">
            <v>10111.5</v>
          </cell>
          <cell r="K103">
            <v>10111.5</v>
          </cell>
          <cell r="L103">
            <v>10111.5</v>
          </cell>
          <cell r="M103">
            <v>10111.5</v>
          </cell>
          <cell r="N103">
            <v>10111.5</v>
          </cell>
          <cell r="O103">
            <v>10111.5</v>
          </cell>
        </row>
        <row r="104">
          <cell r="B104">
            <v>1752</v>
          </cell>
          <cell r="C104">
            <v>5869</v>
          </cell>
          <cell r="D104">
            <v>5869</v>
          </cell>
          <cell r="E104">
            <v>5869</v>
          </cell>
          <cell r="F104">
            <v>5869</v>
          </cell>
          <cell r="G104">
            <v>5869</v>
          </cell>
          <cell r="H104">
            <v>5869</v>
          </cell>
          <cell r="I104">
            <v>5869</v>
          </cell>
          <cell r="J104">
            <v>5869</v>
          </cell>
          <cell r="K104">
            <v>5869</v>
          </cell>
          <cell r="L104">
            <v>5869</v>
          </cell>
          <cell r="M104">
            <v>5869</v>
          </cell>
          <cell r="N104">
            <v>5869</v>
          </cell>
          <cell r="O104">
            <v>5869</v>
          </cell>
        </row>
        <row r="105">
          <cell r="B105">
            <v>1769</v>
          </cell>
          <cell r="C105">
            <v>-16480.78</v>
          </cell>
          <cell r="D105">
            <v>-16480.78</v>
          </cell>
          <cell r="E105">
            <v>-16480.78</v>
          </cell>
          <cell r="F105">
            <v>-16480.78</v>
          </cell>
          <cell r="G105">
            <v>-16480.78</v>
          </cell>
          <cell r="H105">
            <v>-16480.78</v>
          </cell>
          <cell r="I105">
            <v>-16480.78</v>
          </cell>
          <cell r="J105">
            <v>-16480.78</v>
          </cell>
          <cell r="K105">
            <v>-16480.78</v>
          </cell>
          <cell r="L105">
            <v>-16480.78</v>
          </cell>
          <cell r="M105">
            <v>-16480.78</v>
          </cell>
          <cell r="N105">
            <v>-16480.78</v>
          </cell>
          <cell r="O105">
            <v>-16480.78</v>
          </cell>
        </row>
        <row r="106">
          <cell r="B106">
            <v>1775</v>
          </cell>
          <cell r="C106">
            <v>9955.5400000000009</v>
          </cell>
          <cell r="D106">
            <v>9955.5400000000009</v>
          </cell>
          <cell r="E106">
            <v>9955.5400000000009</v>
          </cell>
          <cell r="F106">
            <v>9955.5400000000009</v>
          </cell>
          <cell r="G106">
            <v>9955.5400000000009</v>
          </cell>
          <cell r="H106">
            <v>10166.41</v>
          </cell>
          <cell r="I106">
            <v>12462.94</v>
          </cell>
          <cell r="J106">
            <v>13953.67</v>
          </cell>
          <cell r="K106">
            <v>14719.18</v>
          </cell>
          <cell r="L106">
            <v>16048.75</v>
          </cell>
          <cell r="M106">
            <v>16048.75</v>
          </cell>
          <cell r="N106">
            <v>16048.75</v>
          </cell>
          <cell r="O106">
            <v>16048.75</v>
          </cell>
        </row>
        <row r="107">
          <cell r="B107">
            <v>1776</v>
          </cell>
          <cell r="C107">
            <v>1761.88</v>
          </cell>
          <cell r="D107">
            <v>1761.88</v>
          </cell>
          <cell r="E107">
            <v>1761.88</v>
          </cell>
          <cell r="F107">
            <v>1761.88</v>
          </cell>
          <cell r="G107">
            <v>1761.88</v>
          </cell>
          <cell r="H107">
            <v>1763.47</v>
          </cell>
          <cell r="I107">
            <v>1893.67</v>
          </cell>
          <cell r="J107">
            <v>2092.17</v>
          </cell>
          <cell r="K107">
            <v>2470.38</v>
          </cell>
          <cell r="L107">
            <v>2980.95</v>
          </cell>
          <cell r="M107">
            <v>3801.88</v>
          </cell>
          <cell r="N107">
            <v>4622.8099999999995</v>
          </cell>
          <cell r="O107">
            <v>5613.39</v>
          </cell>
        </row>
        <row r="108">
          <cell r="B108">
            <v>1780</v>
          </cell>
          <cell r="C108">
            <v>137740</v>
          </cell>
          <cell r="D108">
            <v>137740</v>
          </cell>
          <cell r="E108">
            <v>137740</v>
          </cell>
          <cell r="F108">
            <v>137740</v>
          </cell>
          <cell r="G108">
            <v>137740</v>
          </cell>
          <cell r="H108">
            <v>137740</v>
          </cell>
          <cell r="I108">
            <v>137740</v>
          </cell>
          <cell r="J108">
            <v>137740</v>
          </cell>
          <cell r="K108">
            <v>137740</v>
          </cell>
          <cell r="L108">
            <v>137740</v>
          </cell>
          <cell r="M108">
            <v>137740</v>
          </cell>
          <cell r="N108">
            <v>137740</v>
          </cell>
          <cell r="O108">
            <v>137740</v>
          </cell>
        </row>
        <row r="109">
          <cell r="B109">
            <v>1782</v>
          </cell>
          <cell r="C109">
            <v>10400</v>
          </cell>
          <cell r="D109">
            <v>10400</v>
          </cell>
          <cell r="E109">
            <v>10400</v>
          </cell>
          <cell r="F109">
            <v>10400</v>
          </cell>
          <cell r="G109">
            <v>10400</v>
          </cell>
          <cell r="H109">
            <v>10400</v>
          </cell>
          <cell r="I109">
            <v>10400</v>
          </cell>
          <cell r="J109">
            <v>10400</v>
          </cell>
          <cell r="K109">
            <v>10400</v>
          </cell>
          <cell r="L109">
            <v>10400</v>
          </cell>
          <cell r="M109">
            <v>10400</v>
          </cell>
          <cell r="N109">
            <v>10400</v>
          </cell>
          <cell r="O109">
            <v>10400</v>
          </cell>
        </row>
        <row r="110">
          <cell r="B110">
            <v>1783</v>
          </cell>
          <cell r="C110">
            <v>534677.30000000005</v>
          </cell>
          <cell r="D110">
            <v>534677.30000000005</v>
          </cell>
          <cell r="E110">
            <v>534677.30000000005</v>
          </cell>
          <cell r="F110">
            <v>534677.30000000005</v>
          </cell>
          <cell r="G110">
            <v>534677.30000000005</v>
          </cell>
          <cell r="H110">
            <v>534677.30000000005</v>
          </cell>
          <cell r="I110">
            <v>534677.30000000005</v>
          </cell>
          <cell r="J110">
            <v>534677.30000000005</v>
          </cell>
          <cell r="K110">
            <v>534677.30000000005</v>
          </cell>
          <cell r="L110">
            <v>534677.30000000005</v>
          </cell>
          <cell r="M110">
            <v>534677.30000000005</v>
          </cell>
          <cell r="N110">
            <v>534677.30000000005</v>
          </cell>
          <cell r="O110">
            <v>534677.30000000005</v>
          </cell>
        </row>
        <row r="111">
          <cell r="B111">
            <v>1784</v>
          </cell>
          <cell r="C111">
            <v>73731.16</v>
          </cell>
          <cell r="D111">
            <v>73731.16</v>
          </cell>
          <cell r="E111">
            <v>73731.16</v>
          </cell>
          <cell r="F111">
            <v>73731.16</v>
          </cell>
          <cell r="G111">
            <v>73731.16</v>
          </cell>
          <cell r="H111">
            <v>73731.16</v>
          </cell>
          <cell r="I111">
            <v>88526.260000000009</v>
          </cell>
          <cell r="J111">
            <v>96112.06</v>
          </cell>
          <cell r="K111">
            <v>119228.12</v>
          </cell>
          <cell r="L111">
            <v>135487.38</v>
          </cell>
          <cell r="M111">
            <v>176731.38</v>
          </cell>
          <cell r="N111">
            <v>176731.38</v>
          </cell>
          <cell r="O111">
            <v>210543.4</v>
          </cell>
        </row>
        <row r="112">
          <cell r="B112">
            <v>1799</v>
          </cell>
          <cell r="C112">
            <v>-768265.87999999989</v>
          </cell>
          <cell r="D112">
            <v>-768265.87999999989</v>
          </cell>
          <cell r="E112">
            <v>-768265.87999999989</v>
          </cell>
          <cell r="F112">
            <v>-768265.87999999989</v>
          </cell>
          <cell r="G112">
            <v>-768265.87999999989</v>
          </cell>
          <cell r="H112">
            <v>-768265.87999999989</v>
          </cell>
          <cell r="I112">
            <v>-768265.87999999989</v>
          </cell>
          <cell r="J112">
            <v>-768265.87999999989</v>
          </cell>
          <cell r="K112">
            <v>-768265.87999999989</v>
          </cell>
          <cell r="L112">
            <v>-768265.87999999989</v>
          </cell>
          <cell r="M112">
            <v>-768265.87999999989</v>
          </cell>
          <cell r="N112">
            <v>-768265.87999999989</v>
          </cell>
          <cell r="O112">
            <v>-768265.87999999989</v>
          </cell>
        </row>
        <row r="113">
          <cell r="B113">
            <v>1810</v>
          </cell>
          <cell r="K113">
            <v>45459</v>
          </cell>
          <cell r="L113">
            <v>45459</v>
          </cell>
          <cell r="M113">
            <v>45459</v>
          </cell>
          <cell r="N113">
            <v>45459</v>
          </cell>
          <cell r="O113">
            <v>45459</v>
          </cell>
        </row>
        <row r="114">
          <cell r="B114">
            <v>1840</v>
          </cell>
          <cell r="C114">
            <v>-43395.16</v>
          </cell>
          <cell r="D114">
            <v>-43701.42</v>
          </cell>
          <cell r="E114">
            <v>-44007.65</v>
          </cell>
          <cell r="F114">
            <v>-44313.58</v>
          </cell>
          <cell r="G114">
            <v>-44619.88</v>
          </cell>
          <cell r="H114">
            <v>-44926.11</v>
          </cell>
          <cell r="I114">
            <v>-45232.43</v>
          </cell>
          <cell r="J114">
            <v>-45538.7</v>
          </cell>
          <cell r="K114">
            <v>-45845.01</v>
          </cell>
          <cell r="L114">
            <v>-46151.31</v>
          </cell>
          <cell r="M114">
            <v>-46457.59</v>
          </cell>
          <cell r="N114">
            <v>-46763.92</v>
          </cell>
          <cell r="O114">
            <v>-47070.32</v>
          </cell>
        </row>
        <row r="115">
          <cell r="B115">
            <v>1845</v>
          </cell>
          <cell r="C115">
            <v>-50676.12</v>
          </cell>
          <cell r="D115">
            <v>-51286.81</v>
          </cell>
          <cell r="E115">
            <v>-51897.5</v>
          </cell>
          <cell r="F115">
            <v>-52508.19</v>
          </cell>
          <cell r="G115">
            <v>-53118.879999999997</v>
          </cell>
          <cell r="H115">
            <v>-53729.57</v>
          </cell>
          <cell r="I115">
            <v>-54340.26</v>
          </cell>
          <cell r="J115">
            <v>-54950.95</v>
          </cell>
          <cell r="K115">
            <v>-226594.64</v>
          </cell>
          <cell r="L115">
            <v>-227205.33</v>
          </cell>
          <cell r="M115">
            <v>-227816.02</v>
          </cell>
          <cell r="N115">
            <v>-228426.71</v>
          </cell>
          <cell r="O115">
            <v>-229037.4</v>
          </cell>
        </row>
        <row r="116">
          <cell r="B116">
            <v>1850</v>
          </cell>
          <cell r="C116">
            <v>-862093.56</v>
          </cell>
          <cell r="D116">
            <v>-869056.74</v>
          </cell>
          <cell r="E116">
            <v>-873235.86</v>
          </cell>
          <cell r="F116">
            <v>-880191.77</v>
          </cell>
          <cell r="G116">
            <v>-889617.28</v>
          </cell>
          <cell r="H116">
            <v>-896579.64</v>
          </cell>
          <cell r="I116">
            <v>-894887.72</v>
          </cell>
          <cell r="J116">
            <v>-901850.08</v>
          </cell>
          <cell r="K116">
            <v>-782024.44</v>
          </cell>
          <cell r="L116">
            <v>-788656.06</v>
          </cell>
          <cell r="M116">
            <v>-795287.68</v>
          </cell>
          <cell r="N116">
            <v>-801920.69</v>
          </cell>
          <cell r="O116">
            <v>-808556.54</v>
          </cell>
        </row>
        <row r="117">
          <cell r="B117">
            <v>1875</v>
          </cell>
          <cell r="C117">
            <v>-671566.87</v>
          </cell>
          <cell r="D117">
            <v>-673875.63</v>
          </cell>
          <cell r="E117">
            <v>-676184.39</v>
          </cell>
          <cell r="F117">
            <v>-678493.15</v>
          </cell>
          <cell r="G117">
            <v>-680801.91</v>
          </cell>
          <cell r="H117">
            <v>-683110.67</v>
          </cell>
          <cell r="I117">
            <v>-685419.43</v>
          </cell>
          <cell r="J117">
            <v>-687728.19</v>
          </cell>
          <cell r="K117">
            <v>-688056.95</v>
          </cell>
          <cell r="L117">
            <v>-690391.41</v>
          </cell>
          <cell r="M117">
            <v>-692725.87</v>
          </cell>
          <cell r="N117">
            <v>-695060.33</v>
          </cell>
          <cell r="O117">
            <v>-697394.79</v>
          </cell>
        </row>
        <row r="118">
          <cell r="B118">
            <v>1880</v>
          </cell>
          <cell r="C118">
            <v>-24484.03</v>
          </cell>
          <cell r="D118">
            <v>-24772.01</v>
          </cell>
          <cell r="E118">
            <v>-25059.99</v>
          </cell>
          <cell r="F118">
            <v>-25347.97</v>
          </cell>
          <cell r="G118">
            <v>-25635.95</v>
          </cell>
          <cell r="H118">
            <v>-25923.93</v>
          </cell>
          <cell r="I118">
            <v>-26211.91</v>
          </cell>
          <cell r="J118">
            <v>-26499.89</v>
          </cell>
          <cell r="K118">
            <v>-26787.87</v>
          </cell>
          <cell r="L118">
            <v>-27075.85</v>
          </cell>
          <cell r="M118">
            <v>-27363.83</v>
          </cell>
          <cell r="N118">
            <v>-27651.81</v>
          </cell>
          <cell r="O118">
            <v>-27939.79</v>
          </cell>
        </row>
        <row r="119">
          <cell r="B119">
            <v>1885</v>
          </cell>
          <cell r="C119">
            <v>-927.01</v>
          </cell>
          <cell r="D119">
            <v>-949.25</v>
          </cell>
          <cell r="E119">
            <v>-971.49</v>
          </cell>
          <cell r="F119">
            <v>-993.73</v>
          </cell>
          <cell r="G119">
            <v>-1015.97</v>
          </cell>
          <cell r="H119">
            <v>-1038.21</v>
          </cell>
          <cell r="I119">
            <v>-1060.45</v>
          </cell>
          <cell r="J119">
            <v>-1082.69</v>
          </cell>
          <cell r="K119">
            <v>-1104.93</v>
          </cell>
          <cell r="L119">
            <v>-1127.17</v>
          </cell>
          <cell r="M119">
            <v>-1149.4100000000001</v>
          </cell>
          <cell r="N119">
            <v>-1171.6500000000001</v>
          </cell>
          <cell r="O119">
            <v>-1193.8900000000001</v>
          </cell>
        </row>
        <row r="120">
          <cell r="B120">
            <v>1890</v>
          </cell>
          <cell r="C120">
            <v>-889.69</v>
          </cell>
          <cell r="D120">
            <v>-903.43</v>
          </cell>
          <cell r="E120">
            <v>-919.53</v>
          </cell>
          <cell r="F120">
            <v>-935.63</v>
          </cell>
          <cell r="G120">
            <v>-951.73</v>
          </cell>
          <cell r="H120">
            <v>-967.83</v>
          </cell>
          <cell r="I120">
            <v>-983.93</v>
          </cell>
          <cell r="J120">
            <v>-1000.03</v>
          </cell>
          <cell r="K120">
            <v>-3452.8</v>
          </cell>
          <cell r="L120">
            <v>-3550.36</v>
          </cell>
          <cell r="M120">
            <v>-3647.92</v>
          </cell>
          <cell r="N120">
            <v>-3745.48</v>
          </cell>
          <cell r="O120">
            <v>-3843.04</v>
          </cell>
        </row>
        <row r="121">
          <cell r="B121">
            <v>1895</v>
          </cell>
          <cell r="C121">
            <v>-12835.99</v>
          </cell>
          <cell r="D121">
            <v>-13360.04</v>
          </cell>
          <cell r="E121">
            <v>-13884.09</v>
          </cell>
          <cell r="F121">
            <v>-14408.14</v>
          </cell>
          <cell r="G121">
            <v>-14932.19</v>
          </cell>
          <cell r="H121">
            <v>-15456.24</v>
          </cell>
          <cell r="I121">
            <v>-16005.05</v>
          </cell>
          <cell r="J121">
            <v>-16553.86</v>
          </cell>
          <cell r="K121">
            <v>-17102.669999999998</v>
          </cell>
          <cell r="L121">
            <v>-17651.48</v>
          </cell>
          <cell r="M121">
            <v>-18217.54</v>
          </cell>
          <cell r="N121">
            <v>-18783.599999999999</v>
          </cell>
          <cell r="O121">
            <v>-19547.61</v>
          </cell>
        </row>
        <row r="122">
          <cell r="B122">
            <v>1900</v>
          </cell>
          <cell r="C122">
            <v>-2194603.6</v>
          </cell>
          <cell r="D122">
            <v>-2207940.7000000002</v>
          </cell>
          <cell r="E122">
            <v>-2221289.44</v>
          </cell>
          <cell r="F122">
            <v>-2234638.1800000002</v>
          </cell>
          <cell r="G122">
            <v>-2247991.29</v>
          </cell>
          <cell r="H122">
            <v>-2260699.4500000002</v>
          </cell>
          <cell r="I122">
            <v>-2274053.4</v>
          </cell>
          <cell r="J122">
            <v>-2287407.35</v>
          </cell>
          <cell r="K122">
            <v>-2279773.7999999998</v>
          </cell>
          <cell r="L122">
            <v>-2293169.86</v>
          </cell>
          <cell r="M122">
            <v>-2301020.08</v>
          </cell>
          <cell r="N122">
            <v>-2314441.7599999998</v>
          </cell>
          <cell r="O122">
            <v>-2327863.44</v>
          </cell>
        </row>
        <row r="123">
          <cell r="B123">
            <v>1905</v>
          </cell>
          <cell r="C123">
            <v>-18528.03</v>
          </cell>
          <cell r="D123">
            <v>-18803.849999999999</v>
          </cell>
          <cell r="E123">
            <v>-19079.669999999998</v>
          </cell>
          <cell r="F123">
            <v>-19355.490000000002</v>
          </cell>
          <cell r="G123">
            <v>-19631.310000000001</v>
          </cell>
          <cell r="H123">
            <v>-19907.13</v>
          </cell>
          <cell r="I123">
            <v>-20182.95</v>
          </cell>
          <cell r="J123">
            <v>-20458.77</v>
          </cell>
          <cell r="K123">
            <v>-20734.59</v>
          </cell>
          <cell r="L123">
            <v>-21010.41</v>
          </cell>
          <cell r="M123">
            <v>-21286.23</v>
          </cell>
          <cell r="N123">
            <v>-21562.05</v>
          </cell>
          <cell r="O123">
            <v>-21837.87</v>
          </cell>
        </row>
        <row r="124">
          <cell r="B124">
            <v>1910</v>
          </cell>
          <cell r="C124">
            <v>-163593.62</v>
          </cell>
          <cell r="D124">
            <v>-166120.73000000001</v>
          </cell>
          <cell r="E124">
            <v>-166605</v>
          </cell>
          <cell r="F124">
            <v>-169133.2</v>
          </cell>
          <cell r="G124">
            <v>-167601.45000000001</v>
          </cell>
          <cell r="H124">
            <v>-168893.3</v>
          </cell>
          <cell r="I124">
            <v>-171434.44</v>
          </cell>
          <cell r="J124">
            <v>-173982.18</v>
          </cell>
          <cell r="K124">
            <v>-169452.59</v>
          </cell>
          <cell r="L124">
            <v>-171975.05</v>
          </cell>
          <cell r="M124">
            <v>-174497.51</v>
          </cell>
          <cell r="N124">
            <v>-177019.97</v>
          </cell>
          <cell r="O124">
            <v>-179542.43</v>
          </cell>
        </row>
        <row r="125">
          <cell r="B125">
            <v>1915</v>
          </cell>
          <cell r="C125">
            <v>-841625.51</v>
          </cell>
          <cell r="D125">
            <v>-844026.11</v>
          </cell>
          <cell r="E125">
            <v>-846429.8</v>
          </cell>
          <cell r="F125">
            <v>-848833.49</v>
          </cell>
          <cell r="G125">
            <v>-851237.18</v>
          </cell>
          <cell r="H125">
            <v>-853640.87</v>
          </cell>
          <cell r="I125">
            <v>-856044.56</v>
          </cell>
          <cell r="J125">
            <v>-858448.25</v>
          </cell>
          <cell r="K125">
            <v>-860977.94</v>
          </cell>
          <cell r="L125">
            <v>-863381.63</v>
          </cell>
          <cell r="M125">
            <v>-865785.32</v>
          </cell>
          <cell r="N125">
            <v>-868189.01</v>
          </cell>
          <cell r="O125">
            <v>-870592.7</v>
          </cell>
        </row>
        <row r="126">
          <cell r="B126">
            <v>1920</v>
          </cell>
          <cell r="C126">
            <v>-4841639.95</v>
          </cell>
          <cell r="D126">
            <v>-4857676.24</v>
          </cell>
          <cell r="E126">
            <v>-4873728.97</v>
          </cell>
          <cell r="F126">
            <v>-4889799.8</v>
          </cell>
          <cell r="G126">
            <v>-4905884.3099999996</v>
          </cell>
          <cell r="H126">
            <v>-4921994.5199999996</v>
          </cell>
          <cell r="I126">
            <v>-4934506.71</v>
          </cell>
          <cell r="J126">
            <v>-4950652.9000000004</v>
          </cell>
          <cell r="K126">
            <v>-4965093.28</v>
          </cell>
          <cell r="L126">
            <v>-4981288.0199999996</v>
          </cell>
          <cell r="M126">
            <v>-4997497.76</v>
          </cell>
          <cell r="N126">
            <v>-5011313.42</v>
          </cell>
          <cell r="O126">
            <v>-5027317.96</v>
          </cell>
        </row>
        <row r="127">
          <cell r="B127">
            <v>1925</v>
          </cell>
          <cell r="C127">
            <v>-869090.56</v>
          </cell>
          <cell r="D127">
            <v>-872064.73</v>
          </cell>
          <cell r="E127">
            <v>-875303.62</v>
          </cell>
          <cell r="F127">
            <v>-877754.94</v>
          </cell>
          <cell r="G127">
            <v>-880592.5</v>
          </cell>
          <cell r="H127">
            <v>-883687.98</v>
          </cell>
          <cell r="I127">
            <v>-884889.07</v>
          </cell>
          <cell r="J127">
            <v>-884433.23</v>
          </cell>
          <cell r="K127">
            <v>-882184.67</v>
          </cell>
          <cell r="L127">
            <v>-885697.47</v>
          </cell>
          <cell r="M127">
            <v>-887342.8</v>
          </cell>
          <cell r="N127">
            <v>-890175.48</v>
          </cell>
          <cell r="O127">
            <v>-893531.62</v>
          </cell>
        </row>
        <row r="128">
          <cell r="B128">
            <v>1930</v>
          </cell>
          <cell r="C128">
            <v>-1460564.44</v>
          </cell>
          <cell r="D128">
            <v>-1462778.25</v>
          </cell>
          <cell r="E128">
            <v>-1465009.71</v>
          </cell>
          <cell r="F128">
            <v>-1467269.7</v>
          </cell>
          <cell r="G128">
            <v>-1474394.66</v>
          </cell>
          <cell r="H128">
            <v>-1481543.51</v>
          </cell>
          <cell r="I128">
            <v>-1488692.36</v>
          </cell>
          <cell r="J128">
            <v>-1495871.87</v>
          </cell>
          <cell r="K128">
            <v>-1383551.15</v>
          </cell>
          <cell r="L128">
            <v>-1390118.73</v>
          </cell>
          <cell r="M128">
            <v>-1396713.75</v>
          </cell>
          <cell r="N128">
            <v>-1403316.15</v>
          </cell>
          <cell r="O128">
            <v>-1409932.26</v>
          </cell>
        </row>
        <row r="129">
          <cell r="B129">
            <v>1935</v>
          </cell>
          <cell r="C129">
            <v>-112427.05</v>
          </cell>
          <cell r="D129">
            <v>-114259.78</v>
          </cell>
          <cell r="E129">
            <v>-116110.6</v>
          </cell>
          <cell r="F129">
            <v>-117980.11</v>
          </cell>
          <cell r="G129">
            <v>-119864.91</v>
          </cell>
          <cell r="H129">
            <v>-121754.07</v>
          </cell>
          <cell r="I129">
            <v>-123648.1</v>
          </cell>
          <cell r="J129">
            <v>-125544.48</v>
          </cell>
          <cell r="K129">
            <v>-127260.43</v>
          </cell>
          <cell r="L129">
            <v>-129185.52</v>
          </cell>
          <cell r="M129">
            <v>-131121.69</v>
          </cell>
          <cell r="N129">
            <v>-133064.41</v>
          </cell>
          <cell r="O129">
            <v>-135008.81</v>
          </cell>
        </row>
        <row r="130">
          <cell r="B130">
            <v>1940</v>
          </cell>
          <cell r="C130">
            <v>-462631.98</v>
          </cell>
          <cell r="D130">
            <v>-464071.59</v>
          </cell>
          <cell r="E130">
            <v>-462574.71</v>
          </cell>
          <cell r="F130">
            <v>-464022.12</v>
          </cell>
          <cell r="G130">
            <v>-465473.03</v>
          </cell>
          <cell r="H130">
            <v>-464228.7</v>
          </cell>
          <cell r="I130">
            <v>-465683.58</v>
          </cell>
          <cell r="J130">
            <v>-467138.46</v>
          </cell>
          <cell r="K130">
            <v>-468456.79</v>
          </cell>
          <cell r="L130">
            <v>-469919.09</v>
          </cell>
          <cell r="M130">
            <v>-471381.39</v>
          </cell>
          <cell r="N130">
            <v>-472844.13</v>
          </cell>
          <cell r="O130">
            <v>-474306.87</v>
          </cell>
        </row>
        <row r="131">
          <cell r="B131">
            <v>1945</v>
          </cell>
          <cell r="C131">
            <v>-414.34</v>
          </cell>
          <cell r="D131">
            <v>-467.41</v>
          </cell>
          <cell r="E131">
            <v>-523.25</v>
          </cell>
          <cell r="F131">
            <v>-579.09</v>
          </cell>
          <cell r="G131">
            <v>-634.92999999999995</v>
          </cell>
          <cell r="H131">
            <v>-690.77</v>
          </cell>
          <cell r="I131">
            <v>-746.61</v>
          </cell>
          <cell r="J131">
            <v>-802.45</v>
          </cell>
          <cell r="K131">
            <v>-892.29</v>
          </cell>
          <cell r="L131">
            <v>-949.27</v>
          </cell>
          <cell r="M131">
            <v>-1006.25</v>
          </cell>
          <cell r="N131">
            <v>-1063.23</v>
          </cell>
          <cell r="O131">
            <v>-1120.21</v>
          </cell>
        </row>
        <row r="132">
          <cell r="B132">
            <v>1960</v>
          </cell>
          <cell r="C132">
            <v>-978.62</v>
          </cell>
          <cell r="D132">
            <v>-991.33</v>
          </cell>
          <cell r="E132">
            <v>-1004.04</v>
          </cell>
          <cell r="F132">
            <v>-1016.75</v>
          </cell>
          <cell r="G132">
            <v>-1029.46</v>
          </cell>
          <cell r="H132">
            <v>-1042.17</v>
          </cell>
          <cell r="I132">
            <v>-1054.8800000000001</v>
          </cell>
          <cell r="J132">
            <v>-1067.5899999999999</v>
          </cell>
          <cell r="K132">
            <v>-1080.3</v>
          </cell>
          <cell r="L132">
            <v>-1093.01</v>
          </cell>
          <cell r="M132">
            <v>-1105.72</v>
          </cell>
          <cell r="N132">
            <v>-1118.43</v>
          </cell>
          <cell r="O132">
            <v>-1131.1400000000001</v>
          </cell>
        </row>
        <row r="133">
          <cell r="B133">
            <v>1965</v>
          </cell>
          <cell r="C133">
            <v>-1920.73</v>
          </cell>
          <cell r="D133">
            <v>-1937</v>
          </cell>
          <cell r="E133">
            <v>-1953.27</v>
          </cell>
          <cell r="F133">
            <v>-1969.54</v>
          </cell>
          <cell r="G133">
            <v>-1985.81</v>
          </cell>
          <cell r="H133">
            <v>-2002.08</v>
          </cell>
          <cell r="I133">
            <v>-1811.65</v>
          </cell>
          <cell r="J133">
            <v>-1827.92</v>
          </cell>
          <cell r="K133">
            <v>-1844.19</v>
          </cell>
          <cell r="L133">
            <v>-1860.46</v>
          </cell>
          <cell r="M133">
            <v>-1876.73</v>
          </cell>
          <cell r="N133">
            <v>-1893</v>
          </cell>
          <cell r="O133">
            <v>-1909.27</v>
          </cell>
        </row>
        <row r="134">
          <cell r="B134">
            <v>1970</v>
          </cell>
          <cell r="C134">
            <v>-233710.41</v>
          </cell>
          <cell r="D134">
            <v>-234498.69</v>
          </cell>
          <cell r="E134">
            <v>-234166.12</v>
          </cell>
          <cell r="F134">
            <v>-234538.42</v>
          </cell>
          <cell r="G134">
            <v>-235839.6</v>
          </cell>
          <cell r="H134">
            <v>-236575.56</v>
          </cell>
          <cell r="I134">
            <v>-237589.25</v>
          </cell>
          <cell r="J134">
            <v>-238291.66</v>
          </cell>
          <cell r="K134">
            <v>-239171.37</v>
          </cell>
          <cell r="L134">
            <v>-239010.53</v>
          </cell>
          <cell r="M134">
            <v>-239863.94</v>
          </cell>
          <cell r="N134">
            <v>-240812.98</v>
          </cell>
          <cell r="O134">
            <v>-241803.54</v>
          </cell>
        </row>
        <row r="135">
          <cell r="B135">
            <v>1975</v>
          </cell>
          <cell r="C135">
            <v>-230189.32</v>
          </cell>
          <cell r="D135">
            <v>-231047.94</v>
          </cell>
          <cell r="E135">
            <v>-231001.2</v>
          </cell>
          <cell r="F135">
            <v>-229679.29</v>
          </cell>
          <cell r="G135">
            <v>-230942.68</v>
          </cell>
          <cell r="H135">
            <v>-231772.86</v>
          </cell>
          <cell r="I135">
            <v>-232788.88</v>
          </cell>
          <cell r="J135">
            <v>-233579.39</v>
          </cell>
          <cell r="K135">
            <v>-232629.29</v>
          </cell>
          <cell r="L135">
            <v>-232714.1</v>
          </cell>
          <cell r="M135">
            <v>-233625.08</v>
          </cell>
          <cell r="N135">
            <v>-234598.32</v>
          </cell>
          <cell r="O135">
            <v>-235591.09</v>
          </cell>
        </row>
        <row r="136">
          <cell r="B136">
            <v>1985</v>
          </cell>
          <cell r="C136">
            <v>-287932.76</v>
          </cell>
          <cell r="D136">
            <v>-289737.84000000003</v>
          </cell>
          <cell r="E136">
            <v>-291512.49</v>
          </cell>
          <cell r="F136">
            <v>-293105.53999999998</v>
          </cell>
          <cell r="G136">
            <v>-294955.42</v>
          </cell>
          <cell r="H136">
            <v>-296749.02</v>
          </cell>
          <cell r="I136">
            <v>-298612.31</v>
          </cell>
          <cell r="J136">
            <v>-300437.69</v>
          </cell>
          <cell r="K136">
            <v>-300111.98</v>
          </cell>
          <cell r="L136">
            <v>-301947.84999999998</v>
          </cell>
          <cell r="M136">
            <v>-303785.77</v>
          </cell>
          <cell r="N136">
            <v>-305657.40999999997</v>
          </cell>
          <cell r="O136">
            <v>-307570.53000000003</v>
          </cell>
        </row>
        <row r="137">
          <cell r="B137">
            <v>1990</v>
          </cell>
          <cell r="C137">
            <v>-13825.81</v>
          </cell>
          <cell r="D137">
            <v>-13862.3</v>
          </cell>
          <cell r="E137">
            <v>-13898.79</v>
          </cell>
          <cell r="F137">
            <v>-13935.28</v>
          </cell>
          <cell r="G137">
            <v>-14090.46</v>
          </cell>
          <cell r="H137">
            <v>-14245.64</v>
          </cell>
          <cell r="I137">
            <v>-14400.82</v>
          </cell>
          <cell r="J137">
            <v>-14556</v>
          </cell>
          <cell r="K137">
            <v>-17789.18</v>
          </cell>
          <cell r="L137">
            <v>-17944.36</v>
          </cell>
          <cell r="M137">
            <v>-18099.54</v>
          </cell>
          <cell r="N137">
            <v>-17866.53</v>
          </cell>
          <cell r="O137">
            <v>-18022.27</v>
          </cell>
        </row>
        <row r="138">
          <cell r="B138">
            <v>1995</v>
          </cell>
          <cell r="C138">
            <v>-114.92</v>
          </cell>
          <cell r="D138">
            <v>-114.92</v>
          </cell>
          <cell r="E138">
            <v>-114.92</v>
          </cell>
          <cell r="F138">
            <v>-114.92</v>
          </cell>
          <cell r="G138">
            <v>-817.44</v>
          </cell>
          <cell r="H138">
            <v>-1519.96</v>
          </cell>
          <cell r="I138">
            <v>-2222.48</v>
          </cell>
          <cell r="J138">
            <v>-2932.41</v>
          </cell>
          <cell r="K138">
            <v>-3862.32</v>
          </cell>
          <cell r="L138">
            <v>-4568.3900000000003</v>
          </cell>
          <cell r="M138">
            <v>-5274.46</v>
          </cell>
          <cell r="N138">
            <v>32147.62</v>
          </cell>
          <cell r="O138">
            <v>31700.400000000001</v>
          </cell>
        </row>
        <row r="139">
          <cell r="B139">
            <v>2000</v>
          </cell>
          <cell r="C139">
            <v>-76232.399999999994</v>
          </cell>
          <cell r="D139">
            <v>-76977.22</v>
          </cell>
          <cell r="E139">
            <v>-77594.080000000002</v>
          </cell>
          <cell r="F139">
            <v>-78323.7</v>
          </cell>
          <cell r="G139">
            <v>-79120.73</v>
          </cell>
          <cell r="H139">
            <v>-79859.98</v>
          </cell>
          <cell r="I139">
            <v>-80620.820000000007</v>
          </cell>
          <cell r="J139">
            <v>-81349.16</v>
          </cell>
          <cell r="K139">
            <v>-73484.240000000005</v>
          </cell>
          <cell r="L139">
            <v>-74054.820000000007</v>
          </cell>
          <cell r="M139">
            <v>-74755.289999999994</v>
          </cell>
          <cell r="N139">
            <v>-75461.38</v>
          </cell>
          <cell r="O139">
            <v>-76164.52</v>
          </cell>
        </row>
        <row r="140">
          <cell r="B140">
            <v>2005</v>
          </cell>
          <cell r="C140">
            <v>-20010.37</v>
          </cell>
          <cell r="D140">
            <v>-20129.46</v>
          </cell>
          <cell r="E140">
            <v>-20248.55</v>
          </cell>
          <cell r="F140">
            <v>-20367.64</v>
          </cell>
          <cell r="G140">
            <v>-20491.34</v>
          </cell>
          <cell r="H140">
            <v>-20615.04</v>
          </cell>
          <cell r="I140">
            <v>-20738.740000000002</v>
          </cell>
          <cell r="J140">
            <v>-20862.439999999999</v>
          </cell>
          <cell r="K140">
            <v>-9026.14</v>
          </cell>
          <cell r="L140">
            <v>-9147.61</v>
          </cell>
          <cell r="M140">
            <v>-9269.08</v>
          </cell>
          <cell r="N140">
            <v>-9390.5499999999993</v>
          </cell>
          <cell r="O140">
            <v>-9512.02</v>
          </cell>
        </row>
        <row r="141">
          <cell r="B141">
            <v>2010</v>
          </cell>
          <cell r="C141">
            <v>-375.12</v>
          </cell>
          <cell r="D141">
            <v>-380.26</v>
          </cell>
          <cell r="E141">
            <v>-385.4</v>
          </cell>
          <cell r="F141">
            <v>-390.54</v>
          </cell>
          <cell r="G141">
            <v>-395.68</v>
          </cell>
          <cell r="H141">
            <v>-400.82</v>
          </cell>
          <cell r="I141">
            <v>-405.96</v>
          </cell>
          <cell r="J141">
            <v>-411.1</v>
          </cell>
          <cell r="K141">
            <v>-416.24</v>
          </cell>
          <cell r="L141">
            <v>-421.38</v>
          </cell>
          <cell r="M141">
            <v>-426.52</v>
          </cell>
          <cell r="N141">
            <v>-431.66</v>
          </cell>
          <cell r="O141">
            <v>-436.8</v>
          </cell>
        </row>
        <row r="142">
          <cell r="B142">
            <v>2040</v>
          </cell>
          <cell r="C142">
            <v>-1434.94</v>
          </cell>
          <cell r="D142">
            <v>-1441.57</v>
          </cell>
          <cell r="E142">
            <v>-1448.2</v>
          </cell>
          <cell r="F142">
            <v>-1454.83</v>
          </cell>
          <cell r="G142">
            <v>-1461.46</v>
          </cell>
          <cell r="H142">
            <v>-1468.09</v>
          </cell>
          <cell r="I142">
            <v>-1474.72</v>
          </cell>
          <cell r="J142">
            <v>-1481.35</v>
          </cell>
          <cell r="K142">
            <v>-1487.98</v>
          </cell>
          <cell r="L142">
            <v>-1494.61</v>
          </cell>
          <cell r="M142">
            <v>-1501.24</v>
          </cell>
          <cell r="N142">
            <v>-1507.87</v>
          </cell>
          <cell r="O142">
            <v>-1514.5</v>
          </cell>
        </row>
        <row r="143">
          <cell r="B143">
            <v>2050</v>
          </cell>
          <cell r="C143">
            <v>-1987.86</v>
          </cell>
          <cell r="D143">
            <v>-2199.08</v>
          </cell>
          <cell r="E143">
            <v>-2410.3000000000002</v>
          </cell>
          <cell r="F143">
            <v>-2621.52</v>
          </cell>
          <cell r="G143">
            <v>-2832.74</v>
          </cell>
          <cell r="H143">
            <v>-3043.96</v>
          </cell>
          <cell r="I143">
            <v>-3255.18</v>
          </cell>
          <cell r="J143">
            <v>-3467.24</v>
          </cell>
          <cell r="K143">
            <v>-3679.3</v>
          </cell>
          <cell r="L143">
            <v>-3891.36</v>
          </cell>
          <cell r="M143">
            <v>-4103.84</v>
          </cell>
          <cell r="N143">
            <v>-4316.32</v>
          </cell>
          <cell r="O143">
            <v>-4528.8</v>
          </cell>
        </row>
        <row r="144">
          <cell r="B144">
            <v>2055</v>
          </cell>
          <cell r="C144">
            <v>-2455241.52</v>
          </cell>
          <cell r="D144">
            <v>-2463442.42</v>
          </cell>
          <cell r="E144">
            <v>-2473490.2599999998</v>
          </cell>
          <cell r="F144">
            <v>-2484473.15</v>
          </cell>
          <cell r="G144">
            <v>-2494364.02</v>
          </cell>
          <cell r="H144">
            <v>-2504189.69</v>
          </cell>
          <cell r="I144">
            <v>-2515215.04</v>
          </cell>
          <cell r="J144">
            <v>-2526246.36</v>
          </cell>
          <cell r="K144">
            <v>-2535580.77</v>
          </cell>
          <cell r="L144">
            <v>-2543864.21</v>
          </cell>
          <cell r="M144">
            <v>-2552627.04</v>
          </cell>
          <cell r="N144">
            <v>-2560723.9700000002</v>
          </cell>
          <cell r="O144">
            <v>-2568133.42</v>
          </cell>
        </row>
        <row r="145">
          <cell r="B145">
            <v>2060</v>
          </cell>
          <cell r="C145">
            <v>-4287109.3099999996</v>
          </cell>
          <cell r="D145">
            <v>-4299563.08</v>
          </cell>
          <cell r="E145">
            <v>-4312017.33</v>
          </cell>
          <cell r="F145">
            <v>-4324471.58</v>
          </cell>
          <cell r="G145">
            <v>-4336308.1100000003</v>
          </cell>
          <cell r="H145">
            <v>-4348760.8600000003</v>
          </cell>
          <cell r="I145">
            <v>-4361232.1399999997</v>
          </cell>
          <cell r="J145">
            <v>-4373345.45</v>
          </cell>
          <cell r="K145">
            <v>-4385017.22</v>
          </cell>
          <cell r="L145">
            <v>-4397525.8</v>
          </cell>
          <cell r="M145">
            <v>-4409128.01</v>
          </cell>
          <cell r="N145">
            <v>-4421634.22</v>
          </cell>
          <cell r="O145">
            <v>-4434141.25</v>
          </cell>
        </row>
        <row r="146">
          <cell r="B146">
            <v>2070</v>
          </cell>
          <cell r="C146">
            <v>-5.24</v>
          </cell>
          <cell r="D146">
            <v>-5.56</v>
          </cell>
          <cell r="E146">
            <v>-5.88</v>
          </cell>
          <cell r="F146">
            <v>-6.2</v>
          </cell>
          <cell r="G146">
            <v>-6.52</v>
          </cell>
          <cell r="H146">
            <v>-6.84</v>
          </cell>
          <cell r="I146">
            <v>-7.16</v>
          </cell>
          <cell r="J146">
            <v>-7.48</v>
          </cell>
          <cell r="K146">
            <v>-7.8</v>
          </cell>
          <cell r="L146">
            <v>-8.1199999999999992</v>
          </cell>
          <cell r="M146">
            <v>-8.44</v>
          </cell>
          <cell r="N146">
            <v>-8.76</v>
          </cell>
          <cell r="O146">
            <v>-9.08</v>
          </cell>
        </row>
        <row r="147">
          <cell r="B147">
            <v>2075</v>
          </cell>
          <cell r="K147">
            <v>1620</v>
          </cell>
          <cell r="L147">
            <v>1648.7</v>
          </cell>
          <cell r="M147">
            <v>1677.4</v>
          </cell>
          <cell r="N147">
            <v>1706.1</v>
          </cell>
          <cell r="O147">
            <v>1734.8</v>
          </cell>
        </row>
        <row r="148">
          <cell r="B148">
            <v>2080</v>
          </cell>
          <cell r="C148">
            <v>-383.87</v>
          </cell>
          <cell r="D148">
            <v>-389.19</v>
          </cell>
          <cell r="E148">
            <v>-394.51</v>
          </cell>
          <cell r="F148">
            <v>-399.83</v>
          </cell>
          <cell r="G148">
            <v>-405.15</v>
          </cell>
          <cell r="H148">
            <v>-410.47</v>
          </cell>
          <cell r="I148">
            <v>-400.34</v>
          </cell>
          <cell r="J148">
            <v>-405.66</v>
          </cell>
          <cell r="K148">
            <v>-410.98</v>
          </cell>
          <cell r="L148">
            <v>-416.3</v>
          </cell>
          <cell r="M148">
            <v>-421.62</v>
          </cell>
          <cell r="N148">
            <v>-426.94</v>
          </cell>
          <cell r="O148">
            <v>11603.94</v>
          </cell>
        </row>
        <row r="149">
          <cell r="B149">
            <v>2090</v>
          </cell>
          <cell r="C149">
            <v>-365.45</v>
          </cell>
          <cell r="D149">
            <v>-372.59</v>
          </cell>
          <cell r="E149">
            <v>-379.73</v>
          </cell>
          <cell r="F149">
            <v>-386.87</v>
          </cell>
          <cell r="G149">
            <v>-394.01</v>
          </cell>
          <cell r="H149">
            <v>-401.15</v>
          </cell>
          <cell r="I149">
            <v>-408.29</v>
          </cell>
          <cell r="J149">
            <v>-415.43</v>
          </cell>
          <cell r="K149">
            <v>-2866.24</v>
          </cell>
          <cell r="L149">
            <v>-2954.83</v>
          </cell>
          <cell r="M149">
            <v>-3043.42</v>
          </cell>
          <cell r="N149">
            <v>-3132.01</v>
          </cell>
          <cell r="O149">
            <v>-3220.6</v>
          </cell>
        </row>
        <row r="150">
          <cell r="B150">
            <v>2105</v>
          </cell>
          <cell r="C150">
            <v>-61470.97</v>
          </cell>
          <cell r="D150">
            <v>-58428.15</v>
          </cell>
          <cell r="E150">
            <v>-58522.04</v>
          </cell>
          <cell r="F150">
            <v>-59460.77</v>
          </cell>
          <cell r="G150">
            <v>-60399.5</v>
          </cell>
          <cell r="H150">
            <v>-61338.23</v>
          </cell>
          <cell r="I150">
            <v>-58251.3</v>
          </cell>
          <cell r="J150">
            <v>-59194.2</v>
          </cell>
          <cell r="K150">
            <v>-67694.12</v>
          </cell>
          <cell r="L150">
            <v>-68696.649999999994</v>
          </cell>
          <cell r="M150">
            <v>-69699.179999999993</v>
          </cell>
          <cell r="N150">
            <v>-70701.710000000006</v>
          </cell>
          <cell r="O150">
            <v>-71702.8</v>
          </cell>
        </row>
        <row r="151">
          <cell r="B151">
            <v>2110</v>
          </cell>
          <cell r="C151">
            <v>-5514955.4500000002</v>
          </cell>
          <cell r="D151">
            <v>-5530817.8700000001</v>
          </cell>
          <cell r="E151">
            <v>-5546680.5099999998</v>
          </cell>
          <cell r="F151">
            <v>-5562154.4000000004</v>
          </cell>
          <cell r="G151">
            <v>-5578019.0599999996</v>
          </cell>
          <cell r="H151">
            <v>-5593886.21</v>
          </cell>
          <cell r="I151">
            <v>-5609753.7300000004</v>
          </cell>
          <cell r="J151">
            <v>-5624826.6699999999</v>
          </cell>
          <cell r="K151">
            <v>-5639876.7800000003</v>
          </cell>
          <cell r="L151">
            <v>-5655712.5</v>
          </cell>
          <cell r="M151">
            <v>-5650305.9000000004</v>
          </cell>
          <cell r="N151">
            <v>-5648159.9400000004</v>
          </cell>
          <cell r="O151">
            <v>-5663063.5800000001</v>
          </cell>
        </row>
        <row r="152">
          <cell r="B152">
            <v>2113</v>
          </cell>
          <cell r="C152">
            <v>-95630.18</v>
          </cell>
          <cell r="D152">
            <v>-96365.02</v>
          </cell>
          <cell r="E152">
            <v>-97099.86</v>
          </cell>
          <cell r="F152">
            <v>-97835.93</v>
          </cell>
          <cell r="G152">
            <v>-98572</v>
          </cell>
          <cell r="H152">
            <v>-99308.07</v>
          </cell>
          <cell r="I152">
            <v>-100044.14</v>
          </cell>
          <cell r="J152">
            <v>-100782.89</v>
          </cell>
          <cell r="K152">
            <v>-100748.97</v>
          </cell>
          <cell r="L152">
            <v>-101485.75999999999</v>
          </cell>
          <cell r="M152">
            <v>-102222.55</v>
          </cell>
          <cell r="N152">
            <v>-102959.34</v>
          </cell>
          <cell r="O152">
            <v>-103697.97</v>
          </cell>
        </row>
        <row r="153">
          <cell r="B153">
            <v>2120</v>
          </cell>
          <cell r="C153">
            <v>-17992.59</v>
          </cell>
          <cell r="D153">
            <v>-18470.759999999998</v>
          </cell>
          <cell r="E153">
            <v>-18948.93</v>
          </cell>
          <cell r="F153">
            <v>-19427.099999999999</v>
          </cell>
          <cell r="G153">
            <v>-19905.27</v>
          </cell>
          <cell r="H153">
            <v>-20383.439999999999</v>
          </cell>
          <cell r="I153">
            <v>-20861.61</v>
          </cell>
          <cell r="J153">
            <v>-21349.87</v>
          </cell>
          <cell r="K153">
            <v>-21838.13</v>
          </cell>
          <cell r="L153">
            <v>-22326.39</v>
          </cell>
          <cell r="M153">
            <v>-22814.65</v>
          </cell>
          <cell r="N153">
            <v>-23303.27</v>
          </cell>
          <cell r="O153">
            <v>-23792.33</v>
          </cell>
        </row>
        <row r="154">
          <cell r="B154">
            <v>2125</v>
          </cell>
          <cell r="C154">
            <v>-3416.41</v>
          </cell>
          <cell r="D154">
            <v>-3477.2</v>
          </cell>
          <cell r="E154">
            <v>-3537.99</v>
          </cell>
          <cell r="F154">
            <v>-3598.78</v>
          </cell>
          <cell r="G154">
            <v>-3659.57</v>
          </cell>
          <cell r="H154">
            <v>-1807.17</v>
          </cell>
          <cell r="I154">
            <v>-1915.86</v>
          </cell>
          <cell r="J154">
            <v>-2035.74</v>
          </cell>
          <cell r="K154">
            <v>952</v>
          </cell>
          <cell r="L154">
            <v>889.55</v>
          </cell>
          <cell r="M154">
            <v>827.1</v>
          </cell>
          <cell r="N154">
            <v>764.65</v>
          </cell>
          <cell r="O154">
            <v>702.2</v>
          </cell>
        </row>
        <row r="155">
          <cell r="B155">
            <v>2135</v>
          </cell>
          <cell r="I155">
            <v>-3.98</v>
          </cell>
          <cell r="J155">
            <v>-7.96</v>
          </cell>
          <cell r="K155">
            <v>-11.94</v>
          </cell>
          <cell r="L155">
            <v>-15.92</v>
          </cell>
          <cell r="M155">
            <v>-19.899999999999999</v>
          </cell>
          <cell r="N155">
            <v>-23.88</v>
          </cell>
          <cell r="O155">
            <v>-27.86</v>
          </cell>
        </row>
        <row r="156">
          <cell r="B156">
            <v>2140</v>
          </cell>
          <cell r="C156">
            <v>6337.12</v>
          </cell>
          <cell r="D156">
            <v>4785.84</v>
          </cell>
          <cell r="E156">
            <v>3226.99</v>
          </cell>
          <cell r="F156">
            <v>2040.22</v>
          </cell>
          <cell r="G156">
            <v>1638.98</v>
          </cell>
          <cell r="H156">
            <v>595.95000000000005</v>
          </cell>
          <cell r="I156">
            <v>1063.44</v>
          </cell>
          <cell r="J156">
            <v>714.26</v>
          </cell>
          <cell r="K156">
            <v>75726.27</v>
          </cell>
          <cell r="L156">
            <v>74834.47</v>
          </cell>
          <cell r="M156">
            <v>73405.55</v>
          </cell>
          <cell r="N156">
            <v>71976.63</v>
          </cell>
          <cell r="O156">
            <v>70938.16</v>
          </cell>
        </row>
        <row r="157">
          <cell r="B157">
            <v>2145</v>
          </cell>
          <cell r="C157">
            <v>17607.63</v>
          </cell>
          <cell r="D157">
            <v>17549.72</v>
          </cell>
          <cell r="E157">
            <v>17491.810000000001</v>
          </cell>
          <cell r="F157">
            <v>17433.900000000001</v>
          </cell>
          <cell r="G157">
            <v>17375.990000000002</v>
          </cell>
          <cell r="H157">
            <v>17498.5</v>
          </cell>
          <cell r="I157">
            <v>17384.75</v>
          </cell>
          <cell r="J157">
            <v>17271</v>
          </cell>
          <cell r="K157">
            <v>38913.160000000003</v>
          </cell>
          <cell r="L157">
            <v>39022.269999999997</v>
          </cell>
          <cell r="M157">
            <v>38945.620000000003</v>
          </cell>
          <cell r="N157">
            <v>38868.97</v>
          </cell>
          <cell r="O157">
            <v>38792.32</v>
          </cell>
        </row>
        <row r="158">
          <cell r="B158">
            <v>2150</v>
          </cell>
          <cell r="C158">
            <v>-757.08</v>
          </cell>
          <cell r="D158">
            <v>-778.11</v>
          </cell>
          <cell r="E158">
            <v>-799.14</v>
          </cell>
          <cell r="F158">
            <v>-820.17</v>
          </cell>
          <cell r="G158">
            <v>-841.2</v>
          </cell>
          <cell r="H158">
            <v>-862.23</v>
          </cell>
          <cell r="I158">
            <v>-885</v>
          </cell>
          <cell r="J158">
            <v>-907.87</v>
          </cell>
          <cell r="K158">
            <v>-930.74</v>
          </cell>
          <cell r="L158">
            <v>-953.61</v>
          </cell>
          <cell r="M158">
            <v>-976.48</v>
          </cell>
          <cell r="N158">
            <v>-999.35</v>
          </cell>
          <cell r="O158">
            <v>-1022.22</v>
          </cell>
        </row>
        <row r="159">
          <cell r="B159">
            <v>2160</v>
          </cell>
          <cell r="C159">
            <v>-1021237.09</v>
          </cell>
          <cell r="D159">
            <v>-1031028.07</v>
          </cell>
          <cell r="E159">
            <v>-1040819.98</v>
          </cell>
          <cell r="F159">
            <v>-1027816.22</v>
          </cell>
          <cell r="G159">
            <v>-1037021.58</v>
          </cell>
          <cell r="H159">
            <v>-1046210.36</v>
          </cell>
          <cell r="I159">
            <v>-1056193.06</v>
          </cell>
          <cell r="J159">
            <v>-1065354.93</v>
          </cell>
          <cell r="K159">
            <v>-756603.86</v>
          </cell>
          <cell r="L159">
            <v>-763817.9</v>
          </cell>
          <cell r="M159">
            <v>-770695.16</v>
          </cell>
          <cell r="N159">
            <v>-745911.87</v>
          </cell>
          <cell r="O159">
            <v>-754710.76</v>
          </cell>
        </row>
        <row r="160">
          <cell r="B160">
            <v>2170</v>
          </cell>
          <cell r="C160">
            <v>12138.18</v>
          </cell>
          <cell r="D160">
            <v>12111.15</v>
          </cell>
          <cell r="E160">
            <v>12084.12</v>
          </cell>
          <cell r="F160">
            <v>12057.09</v>
          </cell>
          <cell r="G160">
            <v>12030.06</v>
          </cell>
          <cell r="H160">
            <v>12003.03</v>
          </cell>
          <cell r="I160">
            <v>11976</v>
          </cell>
          <cell r="J160">
            <v>11948.97</v>
          </cell>
          <cell r="K160">
            <v>11921.94</v>
          </cell>
          <cell r="L160">
            <v>11894.91</v>
          </cell>
          <cell r="M160">
            <v>11867.88</v>
          </cell>
          <cell r="N160">
            <v>11840.85</v>
          </cell>
          <cell r="O160">
            <v>5969.5</v>
          </cell>
        </row>
        <row r="161">
          <cell r="B161">
            <v>2180</v>
          </cell>
          <cell r="C161">
            <v>-678583.73</v>
          </cell>
          <cell r="D161">
            <v>-680382.92</v>
          </cell>
          <cell r="E161">
            <v>-682182.11</v>
          </cell>
          <cell r="F161">
            <v>-683981.3</v>
          </cell>
          <cell r="G161">
            <v>-685780.49</v>
          </cell>
          <cell r="H161">
            <v>-687579.68</v>
          </cell>
          <cell r="I161">
            <v>-689378.87</v>
          </cell>
          <cell r="J161">
            <v>-691178.06</v>
          </cell>
          <cell r="K161">
            <v>-678666.25</v>
          </cell>
          <cell r="L161">
            <v>-680465.44</v>
          </cell>
          <cell r="M161">
            <v>-682264.63</v>
          </cell>
          <cell r="N161">
            <v>-684063.82</v>
          </cell>
          <cell r="O161">
            <v>-685863.01</v>
          </cell>
        </row>
        <row r="162">
          <cell r="B162">
            <v>2190</v>
          </cell>
          <cell r="C162">
            <v>-898.37</v>
          </cell>
          <cell r="D162">
            <v>-909.46</v>
          </cell>
          <cell r="E162">
            <v>-920.55</v>
          </cell>
          <cell r="F162">
            <v>-931.64</v>
          </cell>
          <cell r="G162">
            <v>-942.73</v>
          </cell>
          <cell r="H162">
            <v>-953.82</v>
          </cell>
          <cell r="I162">
            <v>-964.91</v>
          </cell>
          <cell r="J162">
            <v>-976</v>
          </cell>
          <cell r="K162">
            <v>-987.09</v>
          </cell>
          <cell r="L162">
            <v>-998.18</v>
          </cell>
          <cell r="M162">
            <v>-1009.27</v>
          </cell>
          <cell r="N162">
            <v>-1020.36</v>
          </cell>
          <cell r="O162">
            <v>-1031.45</v>
          </cell>
        </row>
        <row r="163">
          <cell r="B163">
            <v>2195</v>
          </cell>
          <cell r="C163">
            <v>-6519.82</v>
          </cell>
          <cell r="D163">
            <v>-6587.27</v>
          </cell>
          <cell r="E163">
            <v>-6654.72</v>
          </cell>
          <cell r="F163">
            <v>-6722.17</v>
          </cell>
          <cell r="G163">
            <v>-6828.1</v>
          </cell>
          <cell r="H163">
            <v>-6934.03</v>
          </cell>
          <cell r="I163">
            <v>-7039.96</v>
          </cell>
          <cell r="J163">
            <v>-7145.89</v>
          </cell>
          <cell r="K163">
            <v>-8636.82</v>
          </cell>
          <cell r="L163">
            <v>-8742.75</v>
          </cell>
          <cell r="M163">
            <v>-8848.68</v>
          </cell>
          <cell r="N163">
            <v>-8954.61</v>
          </cell>
          <cell r="O163">
            <v>-9060.5400000000009</v>
          </cell>
        </row>
        <row r="164">
          <cell r="B164">
            <v>2200</v>
          </cell>
          <cell r="C164">
            <v>-7749.46</v>
          </cell>
          <cell r="D164">
            <v>-7848.43</v>
          </cell>
          <cell r="E164">
            <v>-7947.4</v>
          </cell>
          <cell r="F164">
            <v>-8046.37</v>
          </cell>
          <cell r="G164">
            <v>-8145.34</v>
          </cell>
          <cell r="H164">
            <v>-8244.31</v>
          </cell>
          <cell r="I164">
            <v>-8343.2800000000007</v>
          </cell>
          <cell r="J164">
            <v>-8442.25</v>
          </cell>
          <cell r="K164">
            <v>-4525.22</v>
          </cell>
          <cell r="L164">
            <v>-4568.63</v>
          </cell>
          <cell r="M164">
            <v>-4612.04</v>
          </cell>
          <cell r="N164">
            <v>-4655.45</v>
          </cell>
          <cell r="O164">
            <v>-4698.8599999999997</v>
          </cell>
        </row>
        <row r="165">
          <cell r="B165">
            <v>2205</v>
          </cell>
          <cell r="C165">
            <v>-2326.6999999999998</v>
          </cell>
          <cell r="D165">
            <v>-2356.17</v>
          </cell>
          <cell r="E165">
            <v>-2385.64</v>
          </cell>
          <cell r="F165">
            <v>-2415.11</v>
          </cell>
          <cell r="G165">
            <v>-2444.58</v>
          </cell>
          <cell r="H165">
            <v>-2474.0500000000002</v>
          </cell>
          <cell r="I165">
            <v>-2503.52</v>
          </cell>
          <cell r="J165">
            <v>-2532.9899999999998</v>
          </cell>
          <cell r="K165">
            <v>-2562.46</v>
          </cell>
          <cell r="L165">
            <v>-2591.9299999999998</v>
          </cell>
          <cell r="M165">
            <v>-2621.4</v>
          </cell>
          <cell r="N165">
            <v>-2650.87</v>
          </cell>
          <cell r="O165">
            <v>-2680.34</v>
          </cell>
        </row>
        <row r="166">
          <cell r="B166">
            <v>2215</v>
          </cell>
          <cell r="C166">
            <v>-55.08</v>
          </cell>
          <cell r="D166">
            <v>-56.61</v>
          </cell>
          <cell r="E166">
            <v>-58.14</v>
          </cell>
          <cell r="F166">
            <v>-59.67</v>
          </cell>
          <cell r="G166">
            <v>-61.2</v>
          </cell>
          <cell r="H166">
            <v>-62.73</v>
          </cell>
          <cell r="I166">
            <v>-64.260000000000005</v>
          </cell>
          <cell r="J166">
            <v>-65.790000000000006</v>
          </cell>
          <cell r="K166">
            <v>-67.319999999999993</v>
          </cell>
          <cell r="L166">
            <v>-68.849999999999994</v>
          </cell>
          <cell r="M166">
            <v>-70.38</v>
          </cell>
          <cell r="N166">
            <v>-71.91</v>
          </cell>
          <cell r="O166">
            <v>-73.44</v>
          </cell>
        </row>
        <row r="167">
          <cell r="B167">
            <v>2220</v>
          </cell>
          <cell r="C167">
            <v>-56000.39</v>
          </cell>
          <cell r="D167">
            <v>-56011.35</v>
          </cell>
          <cell r="E167">
            <v>-56022.31</v>
          </cell>
          <cell r="F167">
            <v>-56033.27</v>
          </cell>
          <cell r="G167">
            <v>-56044.23</v>
          </cell>
          <cell r="H167">
            <v>-56055.19</v>
          </cell>
          <cell r="I167">
            <v>-56066.15</v>
          </cell>
          <cell r="J167">
            <v>-56077.11</v>
          </cell>
          <cell r="K167">
            <v>-118324.07</v>
          </cell>
          <cell r="L167">
            <v>-118335.03</v>
          </cell>
          <cell r="M167">
            <v>-118655.7</v>
          </cell>
          <cell r="N167">
            <v>-118976.37</v>
          </cell>
          <cell r="O167">
            <v>-119297.04</v>
          </cell>
        </row>
        <row r="168">
          <cell r="B168">
            <v>2230</v>
          </cell>
          <cell r="C168">
            <v>-82815.86</v>
          </cell>
          <cell r="D168">
            <v>-82913.09</v>
          </cell>
          <cell r="E168">
            <v>-83010.3</v>
          </cell>
          <cell r="F168">
            <v>-83108.94</v>
          </cell>
          <cell r="G168">
            <v>-83207.78</v>
          </cell>
          <cell r="H168">
            <v>-83306.58</v>
          </cell>
          <cell r="I168">
            <v>-83405.429999999993</v>
          </cell>
          <cell r="J168">
            <v>-83504.25</v>
          </cell>
          <cell r="K168">
            <v>-123104.09</v>
          </cell>
          <cell r="L168">
            <v>-123203.79</v>
          </cell>
          <cell r="M168">
            <v>-123715.32</v>
          </cell>
          <cell r="N168">
            <v>-124226.87</v>
          </cell>
          <cell r="O168">
            <v>-124740.05</v>
          </cell>
        </row>
        <row r="169">
          <cell r="B169">
            <v>2235</v>
          </cell>
          <cell r="C169">
            <v>249.58</v>
          </cell>
          <cell r="D169">
            <v>240.59</v>
          </cell>
          <cell r="E169">
            <v>231.6</v>
          </cell>
          <cell r="F169">
            <v>222.61</v>
          </cell>
          <cell r="G169">
            <v>213.62</v>
          </cell>
          <cell r="H169">
            <v>366.51</v>
          </cell>
          <cell r="I169">
            <v>3056.03</v>
          </cell>
          <cell r="J169">
            <v>3015.03</v>
          </cell>
          <cell r="K169">
            <v>3363.36</v>
          </cell>
          <cell r="L169">
            <v>3324.05</v>
          </cell>
          <cell r="M169">
            <v>3284.74</v>
          </cell>
          <cell r="N169">
            <v>3245.43</v>
          </cell>
          <cell r="O169">
            <v>3206.12</v>
          </cell>
        </row>
        <row r="170">
          <cell r="B170">
            <v>2240</v>
          </cell>
          <cell r="C170">
            <v>-739.03</v>
          </cell>
          <cell r="D170">
            <v>-748.29</v>
          </cell>
          <cell r="E170">
            <v>-757.55</v>
          </cell>
          <cell r="F170">
            <v>385.24</v>
          </cell>
          <cell r="G170">
            <v>356.58</v>
          </cell>
          <cell r="H170">
            <v>327.92</v>
          </cell>
          <cell r="I170">
            <v>299.26</v>
          </cell>
          <cell r="J170">
            <v>270.60000000000002</v>
          </cell>
          <cell r="K170">
            <v>241.94</v>
          </cell>
          <cell r="L170">
            <v>213.28</v>
          </cell>
          <cell r="M170">
            <v>184.62</v>
          </cell>
          <cell r="N170">
            <v>155.96</v>
          </cell>
          <cell r="O170">
            <v>127.3</v>
          </cell>
        </row>
        <row r="171">
          <cell r="B171">
            <v>2245</v>
          </cell>
          <cell r="C171">
            <v>-84706.36</v>
          </cell>
          <cell r="D171">
            <v>-84718.71</v>
          </cell>
          <cell r="E171">
            <v>-84731.06</v>
          </cell>
          <cell r="F171">
            <v>-84743.41</v>
          </cell>
          <cell r="G171">
            <v>-84755.76</v>
          </cell>
          <cell r="H171">
            <v>-84768.11</v>
          </cell>
          <cell r="I171">
            <v>-84780.46</v>
          </cell>
          <cell r="J171">
            <v>-84792.81</v>
          </cell>
          <cell r="K171">
            <v>-87590.16</v>
          </cell>
          <cell r="L171">
            <v>-87602.51</v>
          </cell>
          <cell r="M171">
            <v>-88313.66</v>
          </cell>
          <cell r="N171">
            <v>-89024.81</v>
          </cell>
          <cell r="O171">
            <v>-89735.96</v>
          </cell>
        </row>
        <row r="172">
          <cell r="B172">
            <v>2250</v>
          </cell>
          <cell r="C172">
            <v>-30473.18</v>
          </cell>
          <cell r="D172">
            <v>-30961.53</v>
          </cell>
          <cell r="E172">
            <v>-31449.88</v>
          </cell>
          <cell r="F172">
            <v>-31938.23</v>
          </cell>
          <cell r="G172">
            <v>-32426.58</v>
          </cell>
          <cell r="H172">
            <v>-32914.93</v>
          </cell>
          <cell r="I172">
            <v>-33403.279999999999</v>
          </cell>
          <cell r="J172">
            <v>-33891.629999999997</v>
          </cell>
          <cell r="K172">
            <v>-46852.98</v>
          </cell>
          <cell r="L172">
            <v>-47343.55</v>
          </cell>
          <cell r="M172">
            <v>-47834.12</v>
          </cell>
          <cell r="N172">
            <v>-48324.69</v>
          </cell>
          <cell r="O172">
            <v>-48815.26</v>
          </cell>
        </row>
        <row r="173">
          <cell r="B173">
            <v>2270</v>
          </cell>
          <cell r="C173">
            <v>-10759.64</v>
          </cell>
          <cell r="D173">
            <v>-10879.71</v>
          </cell>
          <cell r="E173">
            <v>-10999.78</v>
          </cell>
          <cell r="F173">
            <v>-11119.85</v>
          </cell>
          <cell r="G173">
            <v>-11239.92</v>
          </cell>
          <cell r="H173">
            <v>-11359.99</v>
          </cell>
          <cell r="I173">
            <v>-11480.06</v>
          </cell>
          <cell r="J173">
            <v>-11600.13</v>
          </cell>
          <cell r="K173">
            <v>-11711.2</v>
          </cell>
          <cell r="L173">
            <v>-11831.46</v>
          </cell>
          <cell r="M173">
            <v>-11951.72</v>
          </cell>
          <cell r="N173">
            <v>-12071.98</v>
          </cell>
          <cell r="O173">
            <v>-12192.24</v>
          </cell>
        </row>
        <row r="174">
          <cell r="B174">
            <v>2275</v>
          </cell>
          <cell r="C174">
            <v>-3358.38</v>
          </cell>
          <cell r="D174">
            <v>-3457.44</v>
          </cell>
          <cell r="E174">
            <v>-3556.5</v>
          </cell>
          <cell r="F174">
            <v>-3655.56</v>
          </cell>
          <cell r="G174">
            <v>-3754.62</v>
          </cell>
          <cell r="H174">
            <v>-3853.68</v>
          </cell>
          <cell r="I174">
            <v>-3952.74</v>
          </cell>
          <cell r="J174">
            <v>-4051.8</v>
          </cell>
          <cell r="K174">
            <v>-2516.86</v>
          </cell>
          <cell r="L174">
            <v>-2594.6</v>
          </cell>
          <cell r="M174">
            <v>-2672.34</v>
          </cell>
          <cell r="N174">
            <v>-2750.08</v>
          </cell>
          <cell r="O174">
            <v>-2827.82</v>
          </cell>
        </row>
        <row r="175">
          <cell r="B175">
            <v>2280</v>
          </cell>
          <cell r="C175">
            <v>-3428.93</v>
          </cell>
          <cell r="D175">
            <v>-3464.14</v>
          </cell>
          <cell r="E175">
            <v>-3499.35</v>
          </cell>
          <cell r="F175">
            <v>-3534.56</v>
          </cell>
          <cell r="G175">
            <v>-3569.77</v>
          </cell>
          <cell r="H175">
            <v>-3604.98</v>
          </cell>
          <cell r="I175">
            <v>-3640.19</v>
          </cell>
          <cell r="J175">
            <v>-3675.4</v>
          </cell>
          <cell r="K175">
            <v>-3875.61</v>
          </cell>
          <cell r="L175">
            <v>-3920.95</v>
          </cell>
          <cell r="M175">
            <v>-3966.29</v>
          </cell>
          <cell r="N175">
            <v>-4011.63</v>
          </cell>
          <cell r="O175">
            <v>-4056.97</v>
          </cell>
        </row>
        <row r="176">
          <cell r="B176">
            <v>2285</v>
          </cell>
          <cell r="C176">
            <v>-2088347.5</v>
          </cell>
          <cell r="D176">
            <v>-2110034.46</v>
          </cell>
          <cell r="E176">
            <v>-2131721.73</v>
          </cell>
          <cell r="F176">
            <v>-2153409.12</v>
          </cell>
          <cell r="G176">
            <v>-2175096.5099999998</v>
          </cell>
          <cell r="H176">
            <v>-2196783.9</v>
          </cell>
          <cell r="I176">
            <v>-2218471.37</v>
          </cell>
          <cell r="J176">
            <v>-2240158.84</v>
          </cell>
          <cell r="K176">
            <v>-2264305.7200000002</v>
          </cell>
          <cell r="L176">
            <v>-2285921.02</v>
          </cell>
          <cell r="M176">
            <v>-2307536.4700000002</v>
          </cell>
          <cell r="N176">
            <v>-2329152.04</v>
          </cell>
          <cell r="O176">
            <v>-2350767.61</v>
          </cell>
        </row>
        <row r="177">
          <cell r="B177">
            <v>2300</v>
          </cell>
          <cell r="C177">
            <v>-775153.85</v>
          </cell>
          <cell r="D177">
            <v>-785080.29</v>
          </cell>
          <cell r="E177">
            <v>-789622.68</v>
          </cell>
          <cell r="F177">
            <v>-823519.74</v>
          </cell>
          <cell r="G177">
            <v>-820569.1</v>
          </cell>
          <cell r="H177">
            <v>-826383.41</v>
          </cell>
          <cell r="I177">
            <v>-832872.45</v>
          </cell>
          <cell r="J177">
            <v>-748407.17</v>
          </cell>
          <cell r="K177">
            <v>-754250.99</v>
          </cell>
          <cell r="L177">
            <v>-761954.42</v>
          </cell>
          <cell r="M177">
            <v>-769369.89</v>
          </cell>
          <cell r="N177">
            <v>-776400.32</v>
          </cell>
          <cell r="O177">
            <v>-784943.71</v>
          </cell>
        </row>
        <row r="178">
          <cell r="B178">
            <v>2320</v>
          </cell>
          <cell r="C178">
            <v>-92328.55</v>
          </cell>
          <cell r="D178">
            <v>-92286.61</v>
          </cell>
          <cell r="E178">
            <v>-91464</v>
          </cell>
          <cell r="F178">
            <v>-91328.16</v>
          </cell>
          <cell r="G178">
            <v>-91616.04</v>
          </cell>
          <cell r="H178">
            <v>-91554.51</v>
          </cell>
          <cell r="I178">
            <v>-91624.37</v>
          </cell>
          <cell r="J178">
            <v>-91506.68</v>
          </cell>
          <cell r="K178">
            <v>-91487.65</v>
          </cell>
          <cell r="L178">
            <v>-90750.23</v>
          </cell>
          <cell r="M178">
            <v>-90733.79</v>
          </cell>
          <cell r="N178">
            <v>-90750.59</v>
          </cell>
          <cell r="O178">
            <v>-90755.18</v>
          </cell>
        </row>
        <row r="179">
          <cell r="B179">
            <v>2325</v>
          </cell>
          <cell r="C179">
            <v>-299584.28999999998</v>
          </cell>
          <cell r="D179">
            <v>-302808.48</v>
          </cell>
          <cell r="E179">
            <v>-304811.46999999997</v>
          </cell>
          <cell r="F179">
            <v>-307835.56</v>
          </cell>
          <cell r="G179">
            <v>-311796.89</v>
          </cell>
          <cell r="H179">
            <v>-315300.71999999997</v>
          </cell>
          <cell r="I179">
            <v>-319480.02</v>
          </cell>
          <cell r="J179">
            <v>-323313.14</v>
          </cell>
          <cell r="K179">
            <v>-327669.76000000001</v>
          </cell>
          <cell r="L179">
            <v>-330470.45</v>
          </cell>
          <cell r="M179">
            <v>-334809.01</v>
          </cell>
          <cell r="N179">
            <v>-339287.38</v>
          </cell>
          <cell r="O179">
            <v>-343941.16</v>
          </cell>
        </row>
        <row r="180">
          <cell r="B180">
            <v>2330</v>
          </cell>
          <cell r="C180">
            <v>-1599355.52</v>
          </cell>
          <cell r="D180">
            <v>-1618846.64</v>
          </cell>
          <cell r="E180">
            <v>-1623469.11</v>
          </cell>
          <cell r="F180">
            <v>-1641273.71</v>
          </cell>
          <cell r="G180">
            <v>-1669883.35</v>
          </cell>
          <cell r="H180">
            <v>-1689059.97</v>
          </cell>
          <cell r="I180">
            <v>-1708917.29</v>
          </cell>
          <cell r="J180">
            <v>-1727056.36</v>
          </cell>
          <cell r="K180">
            <v>-1747513.65</v>
          </cell>
          <cell r="L180">
            <v>-1752770.85</v>
          </cell>
          <cell r="M180">
            <v>-1772815.27</v>
          </cell>
          <cell r="N180">
            <v>-1793500.14</v>
          </cell>
          <cell r="O180">
            <v>-1812691.08</v>
          </cell>
        </row>
        <row r="181">
          <cell r="B181">
            <v>2335</v>
          </cell>
          <cell r="C181">
            <v>-50348.55</v>
          </cell>
          <cell r="D181">
            <v>-50320.13</v>
          </cell>
          <cell r="E181">
            <v>-49886.7</v>
          </cell>
          <cell r="F181">
            <v>-49803.1</v>
          </cell>
          <cell r="G181">
            <v>-49946.879999999997</v>
          </cell>
          <cell r="H181">
            <v>-49907.96</v>
          </cell>
          <cell r="I181">
            <v>-49939.23</v>
          </cell>
          <cell r="J181">
            <v>-49872.04</v>
          </cell>
          <cell r="K181">
            <v>-49856.7</v>
          </cell>
          <cell r="L181">
            <v>-49469.21</v>
          </cell>
          <cell r="M181">
            <v>-49454.77</v>
          </cell>
          <cell r="N181">
            <v>-49458.559999999998</v>
          </cell>
          <cell r="O181">
            <v>-49457.3</v>
          </cell>
        </row>
        <row r="182">
          <cell r="B182">
            <v>2620</v>
          </cell>
          <cell r="C182">
            <v>2238.2199999999998</v>
          </cell>
          <cell r="D182">
            <v>2238.2199999999998</v>
          </cell>
          <cell r="E182">
            <v>2238.2199999999998</v>
          </cell>
          <cell r="F182">
            <v>2238.2199999999998</v>
          </cell>
          <cell r="G182">
            <v>2238.2199999999998</v>
          </cell>
          <cell r="H182">
            <v>2238.2199999999998</v>
          </cell>
          <cell r="I182">
            <v>2238.2199999999998</v>
          </cell>
          <cell r="J182">
            <v>2238.2199999999998</v>
          </cell>
          <cell r="K182">
            <v>2238.2199999999998</v>
          </cell>
          <cell r="L182">
            <v>2238.2199999999998</v>
          </cell>
          <cell r="M182">
            <v>2238.2199999999998</v>
          </cell>
          <cell r="N182">
            <v>2238.2199999999998</v>
          </cell>
          <cell r="O182">
            <v>2238.2199999999998</v>
          </cell>
        </row>
        <row r="183">
          <cell r="B183">
            <v>2675</v>
          </cell>
          <cell r="C183">
            <v>464555.7</v>
          </cell>
          <cell r="D183">
            <v>454423.15</v>
          </cell>
          <cell r="E183">
            <v>502399.36</v>
          </cell>
          <cell r="F183">
            <v>456888.27</v>
          </cell>
          <cell r="G183">
            <v>465961.05</v>
          </cell>
          <cell r="H183">
            <v>565949.07999999996</v>
          </cell>
          <cell r="I183">
            <v>614910.76</v>
          </cell>
          <cell r="J183">
            <v>542480.66</v>
          </cell>
          <cell r="K183">
            <v>553560.56999999995</v>
          </cell>
          <cell r="L183">
            <v>560477.56999999995</v>
          </cell>
          <cell r="M183">
            <v>601487.06999999995</v>
          </cell>
          <cell r="N183">
            <v>706862.49</v>
          </cell>
          <cell r="O183">
            <v>542213.67000000004</v>
          </cell>
        </row>
        <row r="184">
          <cell r="B184">
            <v>2680</v>
          </cell>
          <cell r="C184">
            <v>432710</v>
          </cell>
          <cell r="D184">
            <v>418805</v>
          </cell>
          <cell r="E184">
            <v>415850</v>
          </cell>
          <cell r="F184">
            <v>483033</v>
          </cell>
          <cell r="G184">
            <v>499231</v>
          </cell>
          <cell r="H184">
            <v>578570</v>
          </cell>
          <cell r="I184">
            <v>497914</v>
          </cell>
          <cell r="J184">
            <v>516350</v>
          </cell>
          <cell r="K184">
            <v>467284</v>
          </cell>
          <cell r="L184">
            <v>490792</v>
          </cell>
          <cell r="M184">
            <v>564906</v>
          </cell>
          <cell r="N184">
            <v>575951</v>
          </cell>
          <cell r="O184">
            <v>486465.89</v>
          </cell>
        </row>
        <row r="185">
          <cell r="B185">
            <v>2685</v>
          </cell>
          <cell r="C185">
            <v>-3239.71</v>
          </cell>
          <cell r="D185">
            <v>-3239.71</v>
          </cell>
          <cell r="E185">
            <v>-3239.71</v>
          </cell>
          <cell r="F185">
            <v>-3239.71</v>
          </cell>
          <cell r="G185">
            <v>-3239.71</v>
          </cell>
          <cell r="H185">
            <v>-3239.71</v>
          </cell>
          <cell r="I185">
            <v>-3239.71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</row>
        <row r="186">
          <cell r="B186">
            <v>2690</v>
          </cell>
          <cell r="C186">
            <v>-5482</v>
          </cell>
          <cell r="D186">
            <v>-5671</v>
          </cell>
          <cell r="E186">
            <v>-6504</v>
          </cell>
          <cell r="F186">
            <v>-5945</v>
          </cell>
          <cell r="G186">
            <v>-5428</v>
          </cell>
          <cell r="H186">
            <v>-5680</v>
          </cell>
          <cell r="I186">
            <v>-5615</v>
          </cell>
          <cell r="J186">
            <v>-6230</v>
          </cell>
          <cell r="K186">
            <v>-6768</v>
          </cell>
          <cell r="L186">
            <v>-6622</v>
          </cell>
          <cell r="M186">
            <v>-7502</v>
          </cell>
          <cell r="N186">
            <v>-8198</v>
          </cell>
          <cell r="O186">
            <v>-7746</v>
          </cell>
        </row>
        <row r="187">
          <cell r="B187">
            <v>2710</v>
          </cell>
          <cell r="C187">
            <v>807031.82</v>
          </cell>
          <cell r="D187">
            <v>839172.53</v>
          </cell>
          <cell r="E187">
            <v>549217.49</v>
          </cell>
          <cell r="F187">
            <v>-70901.38</v>
          </cell>
          <cell r="G187">
            <v>-2654.63</v>
          </cell>
          <cell r="H187">
            <v>165295.51</v>
          </cell>
          <cell r="I187">
            <v>109813.9</v>
          </cell>
          <cell r="J187">
            <v>208456.97</v>
          </cell>
          <cell r="K187">
            <v>458612.91</v>
          </cell>
          <cell r="L187">
            <v>556890.28</v>
          </cell>
          <cell r="M187">
            <v>755403.79</v>
          </cell>
          <cell r="N187">
            <v>360307.39</v>
          </cell>
          <cell r="O187">
            <v>601483.47</v>
          </cell>
        </row>
        <row r="188">
          <cell r="B188">
            <v>2755</v>
          </cell>
          <cell r="C188">
            <v>44416</v>
          </cell>
          <cell r="D188">
            <v>44416</v>
          </cell>
          <cell r="E188">
            <v>44416</v>
          </cell>
          <cell r="F188">
            <v>44416</v>
          </cell>
          <cell r="G188">
            <v>44416</v>
          </cell>
          <cell r="H188">
            <v>44416</v>
          </cell>
          <cell r="I188">
            <v>44416</v>
          </cell>
          <cell r="J188">
            <v>44416</v>
          </cell>
          <cell r="K188">
            <v>44416</v>
          </cell>
          <cell r="L188">
            <v>44416</v>
          </cell>
          <cell r="M188">
            <v>44416</v>
          </cell>
          <cell r="N188">
            <v>44416</v>
          </cell>
          <cell r="O188">
            <v>55051</v>
          </cell>
        </row>
        <row r="189">
          <cell r="B189">
            <v>2775</v>
          </cell>
          <cell r="C189">
            <v>250</v>
          </cell>
          <cell r="D189">
            <v>250</v>
          </cell>
          <cell r="E189">
            <v>250</v>
          </cell>
          <cell r="F189">
            <v>250</v>
          </cell>
          <cell r="G189">
            <v>250</v>
          </cell>
          <cell r="H189">
            <v>250</v>
          </cell>
          <cell r="I189">
            <v>250</v>
          </cell>
          <cell r="J189">
            <v>250</v>
          </cell>
          <cell r="K189">
            <v>250</v>
          </cell>
          <cell r="L189">
            <v>250</v>
          </cell>
          <cell r="M189">
            <v>250</v>
          </cell>
          <cell r="N189">
            <v>250</v>
          </cell>
          <cell r="O189">
            <v>250</v>
          </cell>
        </row>
        <row r="190">
          <cell r="B190">
            <v>2785</v>
          </cell>
          <cell r="C190">
            <v>1418.45</v>
          </cell>
          <cell r="D190">
            <v>1335.02</v>
          </cell>
          <cell r="E190">
            <v>1251.5899999999999</v>
          </cell>
          <cell r="F190">
            <v>1168.1600000000001</v>
          </cell>
          <cell r="G190">
            <v>1084.73</v>
          </cell>
          <cell r="H190">
            <v>1001.3</v>
          </cell>
          <cell r="I190">
            <v>917.87</v>
          </cell>
          <cell r="J190">
            <v>834.44</v>
          </cell>
          <cell r="K190">
            <v>751.01</v>
          </cell>
          <cell r="L190">
            <v>667.58</v>
          </cell>
          <cell r="M190">
            <v>584.15</v>
          </cell>
          <cell r="N190">
            <v>500.72</v>
          </cell>
          <cell r="O190">
            <v>417.29</v>
          </cell>
        </row>
        <row r="191">
          <cell r="B191">
            <v>2906</v>
          </cell>
          <cell r="C191">
            <v>141800.62</v>
          </cell>
          <cell r="D191">
            <v>137940.77000000002</v>
          </cell>
          <cell r="E191">
            <v>135949.72999999998</v>
          </cell>
          <cell r="F191">
            <v>138229.12</v>
          </cell>
          <cell r="G191">
            <v>140725.16999999998</v>
          </cell>
          <cell r="H191">
            <v>143218.66999999998</v>
          </cell>
          <cell r="I191">
            <v>145663.41999999998</v>
          </cell>
          <cell r="J191">
            <v>149274.1</v>
          </cell>
          <cell r="K191">
            <v>149274.1</v>
          </cell>
          <cell r="L191">
            <v>149274.1</v>
          </cell>
          <cell r="M191">
            <v>149274.1</v>
          </cell>
          <cell r="N191">
            <v>149274.1</v>
          </cell>
          <cell r="O191">
            <v>149274.1</v>
          </cell>
        </row>
        <row r="192">
          <cell r="B192">
            <v>2907</v>
          </cell>
          <cell r="C192">
            <v>158305.06</v>
          </cell>
          <cell r="D192">
            <v>165003.9</v>
          </cell>
          <cell r="E192">
            <v>167655.21</v>
          </cell>
          <cell r="F192">
            <v>171446.91</v>
          </cell>
          <cell r="G192">
            <v>172663.91</v>
          </cell>
          <cell r="H192">
            <v>173563.91</v>
          </cell>
          <cell r="I192">
            <v>173563.91</v>
          </cell>
          <cell r="J192">
            <v>173563.91</v>
          </cell>
          <cell r="K192">
            <v>173563.91</v>
          </cell>
          <cell r="L192">
            <v>173563.91</v>
          </cell>
          <cell r="M192">
            <v>173563.91</v>
          </cell>
          <cell r="N192">
            <v>173563.91</v>
          </cell>
          <cell r="O192">
            <v>173563.91</v>
          </cell>
        </row>
        <row r="193">
          <cell r="B193">
            <v>2908</v>
          </cell>
          <cell r="C193">
            <v>53948.390000000007</v>
          </cell>
          <cell r="D193">
            <v>58983.41</v>
          </cell>
          <cell r="E193">
            <v>58983.41</v>
          </cell>
          <cell r="F193">
            <v>58983.41</v>
          </cell>
          <cell r="G193">
            <v>58983.41</v>
          </cell>
          <cell r="H193">
            <v>58983.41</v>
          </cell>
          <cell r="I193">
            <v>58983.41</v>
          </cell>
          <cell r="J193">
            <v>64128.970000000008</v>
          </cell>
          <cell r="K193">
            <v>64128.970000000008</v>
          </cell>
          <cell r="L193">
            <v>64128.970000000008</v>
          </cell>
          <cell r="M193">
            <v>64128.970000000008</v>
          </cell>
          <cell r="N193">
            <v>64128.970000000008</v>
          </cell>
          <cell r="O193">
            <v>64128.970000000008</v>
          </cell>
        </row>
        <row r="194">
          <cell r="B194">
            <v>2909</v>
          </cell>
          <cell r="C194">
            <v>1414.94</v>
          </cell>
          <cell r="D194">
            <v>1414.94</v>
          </cell>
          <cell r="E194">
            <v>1414.94</v>
          </cell>
          <cell r="F194">
            <v>1414.94</v>
          </cell>
          <cell r="G194">
            <v>1414.94</v>
          </cell>
          <cell r="H194">
            <v>1414.94</v>
          </cell>
          <cell r="I194">
            <v>1414.94</v>
          </cell>
          <cell r="J194">
            <v>1414.94</v>
          </cell>
          <cell r="K194">
            <v>1414.94</v>
          </cell>
          <cell r="L194">
            <v>1414.94</v>
          </cell>
          <cell r="M194">
            <v>1414.94</v>
          </cell>
          <cell r="N194">
            <v>1414.94</v>
          </cell>
          <cell r="O194">
            <v>1414.94</v>
          </cell>
        </row>
        <row r="195">
          <cell r="B195">
            <v>2910</v>
          </cell>
          <cell r="C195">
            <v>289612.09000000003</v>
          </cell>
          <cell r="D195">
            <v>290262.09000000003</v>
          </cell>
          <cell r="E195">
            <v>290262.09000000003</v>
          </cell>
          <cell r="F195">
            <v>290262.08999999997</v>
          </cell>
          <cell r="G195">
            <v>291949.59000000003</v>
          </cell>
          <cell r="H195">
            <v>292962.09000000003</v>
          </cell>
          <cell r="I195">
            <v>292962.09000000003</v>
          </cell>
          <cell r="J195">
            <v>293287.09000000003</v>
          </cell>
          <cell r="K195">
            <v>293287.09000000003</v>
          </cell>
          <cell r="L195">
            <v>293287.09000000003</v>
          </cell>
          <cell r="M195">
            <v>293287.09000000003</v>
          </cell>
          <cell r="N195">
            <v>293287.09000000003</v>
          </cell>
          <cell r="O195">
            <v>293287.09000000003</v>
          </cell>
        </row>
        <row r="196">
          <cell r="B196">
            <v>2914</v>
          </cell>
          <cell r="C196">
            <v>-485270.21</v>
          </cell>
          <cell r="D196">
            <v>-485270.21</v>
          </cell>
          <cell r="E196">
            <v>-485270.21</v>
          </cell>
          <cell r="F196">
            <v>-485270.21</v>
          </cell>
          <cell r="G196">
            <v>-485270.21</v>
          </cell>
          <cell r="H196">
            <v>-485270.21</v>
          </cell>
          <cell r="I196">
            <v>-485270.21</v>
          </cell>
          <cell r="J196">
            <v>-681669.01000000013</v>
          </cell>
          <cell r="K196">
            <v>-681669.01000000013</v>
          </cell>
          <cell r="L196">
            <v>-681669.01000000013</v>
          </cell>
          <cell r="M196">
            <v>-681669.01000000013</v>
          </cell>
          <cell r="N196">
            <v>-681669.01000000013</v>
          </cell>
          <cell r="O196">
            <v>-681669.01000000013</v>
          </cell>
        </row>
        <row r="197">
          <cell r="B197">
            <v>2915</v>
          </cell>
          <cell r="C197">
            <v>137870.79999999999</v>
          </cell>
          <cell r="D197">
            <v>137855.81</v>
          </cell>
          <cell r="E197">
            <v>137837.42000000001</v>
          </cell>
          <cell r="F197">
            <v>137777.10999999999</v>
          </cell>
          <cell r="G197">
            <v>137770.71</v>
          </cell>
          <cell r="H197">
            <v>137752.92000000001</v>
          </cell>
          <cell r="I197">
            <v>137749.69</v>
          </cell>
          <cell r="J197">
            <v>137739.15</v>
          </cell>
          <cell r="K197">
            <v>137733.60999999999</v>
          </cell>
          <cell r="L197">
            <v>137727.09</v>
          </cell>
          <cell r="M197">
            <v>137718.29</v>
          </cell>
          <cell r="N197">
            <v>137716.49</v>
          </cell>
          <cell r="O197">
            <v>137723.38</v>
          </cell>
        </row>
        <row r="198">
          <cell r="B198">
            <v>2920</v>
          </cell>
          <cell r="C198">
            <v>484318.33</v>
          </cell>
          <cell r="D198">
            <v>484318.33</v>
          </cell>
          <cell r="E198">
            <v>484318.33</v>
          </cell>
          <cell r="F198">
            <v>484318.33</v>
          </cell>
          <cell r="G198">
            <v>484318.33</v>
          </cell>
          <cell r="H198">
            <v>484318.33</v>
          </cell>
          <cell r="I198">
            <v>484318.33</v>
          </cell>
          <cell r="J198">
            <v>621362.32999999996</v>
          </cell>
          <cell r="K198">
            <v>621362.32999999996</v>
          </cell>
          <cell r="L198">
            <v>621362.32999999996</v>
          </cell>
          <cell r="M198">
            <v>621362.32999999996</v>
          </cell>
          <cell r="N198">
            <v>621362.32999999996</v>
          </cell>
          <cell r="O198">
            <v>621362.32999999996</v>
          </cell>
        </row>
        <row r="199">
          <cell r="B199">
            <v>2930</v>
          </cell>
          <cell r="C199">
            <v>-455483.98</v>
          </cell>
          <cell r="D199">
            <v>-460207.17</v>
          </cell>
          <cell r="E199">
            <v>-464926.96</v>
          </cell>
          <cell r="F199">
            <v>-469604.84</v>
          </cell>
          <cell r="G199">
            <v>-474336.62</v>
          </cell>
          <cell r="H199">
            <v>-479057.01</v>
          </cell>
          <cell r="I199">
            <v>-483791.96</v>
          </cell>
          <cell r="J199">
            <v>-491398.16</v>
          </cell>
          <cell r="K199">
            <v>-499009.35</v>
          </cell>
          <cell r="L199">
            <v>-506619.56</v>
          </cell>
          <cell r="M199">
            <v>-514227.49</v>
          </cell>
          <cell r="N199">
            <v>-521842.42</v>
          </cell>
          <cell r="O199">
            <v>-529466.05000000005</v>
          </cell>
        </row>
        <row r="200">
          <cell r="B200">
            <v>2960</v>
          </cell>
          <cell r="C200">
            <v>78079.3</v>
          </cell>
          <cell r="D200">
            <v>78079.3</v>
          </cell>
          <cell r="E200">
            <v>78079.3</v>
          </cell>
          <cell r="F200">
            <v>78079.3</v>
          </cell>
          <cell r="G200">
            <v>78079.3</v>
          </cell>
          <cell r="H200">
            <v>78079.3</v>
          </cell>
          <cell r="I200">
            <v>78079.3</v>
          </cell>
          <cell r="J200">
            <v>78079.3</v>
          </cell>
          <cell r="K200">
            <v>78079.3</v>
          </cell>
          <cell r="L200">
            <v>78079.3</v>
          </cell>
          <cell r="M200">
            <v>78079.3</v>
          </cell>
          <cell r="N200">
            <v>78079.3</v>
          </cell>
          <cell r="O200">
            <v>78079.3</v>
          </cell>
        </row>
        <row r="201">
          <cell r="B201">
            <v>3000</v>
          </cell>
          <cell r="C201">
            <v>7500</v>
          </cell>
          <cell r="D201">
            <v>7500</v>
          </cell>
          <cell r="E201">
            <v>7500</v>
          </cell>
          <cell r="F201">
            <v>7500</v>
          </cell>
          <cell r="G201">
            <v>7500</v>
          </cell>
          <cell r="H201">
            <v>7500</v>
          </cell>
          <cell r="I201">
            <v>7500</v>
          </cell>
          <cell r="J201">
            <v>7500</v>
          </cell>
          <cell r="K201">
            <v>7500</v>
          </cell>
          <cell r="L201">
            <v>7500</v>
          </cell>
          <cell r="M201">
            <v>7500</v>
          </cell>
          <cell r="N201">
            <v>7500</v>
          </cell>
          <cell r="O201">
            <v>7500</v>
          </cell>
        </row>
        <row r="202">
          <cell r="B202">
            <v>3025</v>
          </cell>
          <cell r="C202">
            <v>81563.649999999994</v>
          </cell>
          <cell r="D202">
            <v>81563.649999999994</v>
          </cell>
          <cell r="E202">
            <v>81563.649999999994</v>
          </cell>
          <cell r="F202">
            <v>81563.649999999994</v>
          </cell>
          <cell r="G202">
            <v>81563.649999999994</v>
          </cell>
          <cell r="H202">
            <v>81563.649999999994</v>
          </cell>
          <cell r="I202">
            <v>81563.649999999994</v>
          </cell>
          <cell r="J202">
            <v>81563.649999999994</v>
          </cell>
          <cell r="K202">
            <v>81563.649999999994</v>
          </cell>
          <cell r="L202">
            <v>81563.649999999994</v>
          </cell>
          <cell r="M202">
            <v>81563.649999999994</v>
          </cell>
          <cell r="N202">
            <v>81563.649999999994</v>
          </cell>
          <cell r="O202">
            <v>81563.649999999994</v>
          </cell>
        </row>
        <row r="203">
          <cell r="B203">
            <v>3040</v>
          </cell>
          <cell r="C203">
            <v>78599.899999999994</v>
          </cell>
          <cell r="D203">
            <v>78599.899999999994</v>
          </cell>
          <cell r="E203">
            <v>78599.899999999994</v>
          </cell>
          <cell r="F203">
            <v>78599.899999999994</v>
          </cell>
          <cell r="G203">
            <v>78599.899999999994</v>
          </cell>
          <cell r="H203">
            <v>78599.899999999994</v>
          </cell>
          <cell r="I203">
            <v>78599.899999999994</v>
          </cell>
          <cell r="J203">
            <v>78599.899999999994</v>
          </cell>
          <cell r="K203">
            <v>78599.899999999994</v>
          </cell>
          <cell r="L203">
            <v>65601.399999999994</v>
          </cell>
          <cell r="M203">
            <v>65601.399999999994</v>
          </cell>
          <cell r="N203">
            <v>65601.399999999994</v>
          </cell>
          <cell r="O203">
            <v>65601.399999999994</v>
          </cell>
        </row>
        <row r="204">
          <cell r="B204">
            <v>3110</v>
          </cell>
          <cell r="C204">
            <v>-54243.98</v>
          </cell>
          <cell r="D204">
            <v>-55015.62</v>
          </cell>
          <cell r="E204">
            <v>-55787.28</v>
          </cell>
          <cell r="F204">
            <v>-56558.93</v>
          </cell>
          <cell r="G204">
            <v>-57330.59</v>
          </cell>
          <cell r="H204">
            <v>-58102.239999999998</v>
          </cell>
          <cell r="I204">
            <v>-58873.9</v>
          </cell>
          <cell r="J204">
            <v>-59645.55</v>
          </cell>
          <cell r="K204">
            <v>-60417.21</v>
          </cell>
          <cell r="L204">
            <v>-61188.86</v>
          </cell>
          <cell r="M204">
            <v>-61960.52</v>
          </cell>
          <cell r="N204">
            <v>-62732.17</v>
          </cell>
          <cell r="O204">
            <v>-63503.83</v>
          </cell>
        </row>
        <row r="205">
          <cell r="B205">
            <v>3155</v>
          </cell>
          <cell r="C205">
            <v>-7500</v>
          </cell>
          <cell r="D205">
            <v>-7500</v>
          </cell>
          <cell r="E205">
            <v>-7500</v>
          </cell>
          <cell r="F205">
            <v>-7500</v>
          </cell>
          <cell r="G205">
            <v>-7500</v>
          </cell>
          <cell r="H205">
            <v>-7500</v>
          </cell>
          <cell r="I205">
            <v>-7500</v>
          </cell>
          <cell r="J205">
            <v>-7500</v>
          </cell>
          <cell r="K205">
            <v>-7500</v>
          </cell>
          <cell r="L205">
            <v>-7500</v>
          </cell>
          <cell r="M205">
            <v>-7500</v>
          </cell>
          <cell r="N205">
            <v>-7500</v>
          </cell>
          <cell r="O205">
            <v>-7500</v>
          </cell>
        </row>
        <row r="206">
          <cell r="B206">
            <v>3180</v>
          </cell>
          <cell r="C206">
            <v>-81563.649999999994</v>
          </cell>
          <cell r="D206">
            <v>-81563.649999999994</v>
          </cell>
          <cell r="E206">
            <v>-81563.649999999994</v>
          </cell>
          <cell r="F206">
            <v>-81563.649999999994</v>
          </cell>
          <cell r="G206">
            <v>-81563.649999999994</v>
          </cell>
          <cell r="H206">
            <v>-81563.649999999994</v>
          </cell>
          <cell r="I206">
            <v>-81563.649999999994</v>
          </cell>
          <cell r="J206">
            <v>-81563.649999999994</v>
          </cell>
          <cell r="K206">
            <v>-81563.649999999994</v>
          </cell>
          <cell r="L206">
            <v>-81563.649999999994</v>
          </cell>
          <cell r="M206">
            <v>-81563.649999999994</v>
          </cell>
          <cell r="N206">
            <v>-81563.649999999994</v>
          </cell>
          <cell r="O206">
            <v>-81563.649999999994</v>
          </cell>
        </row>
        <row r="207">
          <cell r="B207">
            <v>3195</v>
          </cell>
          <cell r="C207">
            <v>-41339.85</v>
          </cell>
          <cell r="D207">
            <v>-42649.85</v>
          </cell>
          <cell r="E207">
            <v>-43959.85</v>
          </cell>
          <cell r="F207">
            <v>-45269.85</v>
          </cell>
          <cell r="G207">
            <v>-46579.86</v>
          </cell>
          <cell r="H207">
            <v>-47889.85</v>
          </cell>
          <cell r="I207">
            <v>-49199.85</v>
          </cell>
          <cell r="J207">
            <v>-50509.84</v>
          </cell>
          <cell r="K207">
            <v>-51819.85</v>
          </cell>
          <cell r="L207">
            <v>-49435.06</v>
          </cell>
          <cell r="M207">
            <v>-50528.42</v>
          </cell>
          <cell r="N207">
            <v>-51621.77</v>
          </cell>
          <cell r="O207">
            <v>-52715.13</v>
          </cell>
        </row>
        <row r="208">
          <cell r="B208">
            <v>3265</v>
          </cell>
          <cell r="C208">
            <v>-39011.9</v>
          </cell>
          <cell r="D208">
            <v>-39011.9</v>
          </cell>
          <cell r="E208">
            <v>-39011.9</v>
          </cell>
          <cell r="F208">
            <v>-39011.9</v>
          </cell>
          <cell r="G208">
            <v>-39011.9</v>
          </cell>
          <cell r="H208">
            <v>-39011.9</v>
          </cell>
          <cell r="I208">
            <v>-39011.9</v>
          </cell>
          <cell r="J208">
            <v>-39011.9</v>
          </cell>
          <cell r="K208">
            <v>-39011.9</v>
          </cell>
          <cell r="L208">
            <v>-39011.9</v>
          </cell>
          <cell r="M208">
            <v>-39011.9</v>
          </cell>
          <cell r="N208">
            <v>-39011.9</v>
          </cell>
          <cell r="O208">
            <v>-39011.9</v>
          </cell>
        </row>
        <row r="209">
          <cell r="B209">
            <v>3270</v>
          </cell>
          <cell r="C209">
            <v>-199081.60000000001</v>
          </cell>
          <cell r="D209">
            <v>-199081.60000000001</v>
          </cell>
          <cell r="E209">
            <v>-199081.60000000001</v>
          </cell>
          <cell r="F209">
            <v>-199081.60000000001</v>
          </cell>
          <cell r="G209">
            <v>-199081.60000000001</v>
          </cell>
          <cell r="H209">
            <v>-199081.60000000001</v>
          </cell>
          <cell r="I209">
            <v>-199081.60000000001</v>
          </cell>
          <cell r="J209">
            <v>-199081.60000000001</v>
          </cell>
          <cell r="K209">
            <v>-199081.60000000001</v>
          </cell>
          <cell r="L209">
            <v>-199081.60000000001</v>
          </cell>
          <cell r="M209">
            <v>-199081.60000000001</v>
          </cell>
          <cell r="N209">
            <v>-199081.60000000001</v>
          </cell>
          <cell r="O209">
            <v>-199081.60000000001</v>
          </cell>
        </row>
        <row r="210">
          <cell r="B210">
            <v>3295</v>
          </cell>
          <cell r="C210">
            <v>-520058.8</v>
          </cell>
          <cell r="D210">
            <v>-520058.8</v>
          </cell>
          <cell r="E210">
            <v>-520058.8</v>
          </cell>
          <cell r="F210">
            <v>-520058.8</v>
          </cell>
          <cell r="G210">
            <v>-520058.8</v>
          </cell>
          <cell r="H210">
            <v>-520058.8</v>
          </cell>
          <cell r="I210">
            <v>-520058.8</v>
          </cell>
          <cell r="J210">
            <v>-520058.8</v>
          </cell>
          <cell r="K210">
            <v>-520058.8</v>
          </cell>
          <cell r="L210">
            <v>-520058.8</v>
          </cell>
          <cell r="M210">
            <v>-520058.8</v>
          </cell>
          <cell r="N210">
            <v>-520058.8</v>
          </cell>
          <cell r="O210">
            <v>-520058.8</v>
          </cell>
        </row>
        <row r="211">
          <cell r="B211">
            <v>3305</v>
          </cell>
          <cell r="C211">
            <v>-7151.69</v>
          </cell>
          <cell r="D211">
            <v>-7151.69</v>
          </cell>
          <cell r="E211">
            <v>-7151.69</v>
          </cell>
          <cell r="F211">
            <v>-7151.69</v>
          </cell>
          <cell r="G211">
            <v>-7151.69</v>
          </cell>
          <cell r="H211">
            <v>-7151.69</v>
          </cell>
          <cell r="I211">
            <v>-7151.69</v>
          </cell>
          <cell r="J211">
            <v>-7151.69</v>
          </cell>
          <cell r="K211">
            <v>-7151.69</v>
          </cell>
          <cell r="L211">
            <v>-7151.69</v>
          </cell>
          <cell r="M211">
            <v>-7151.69</v>
          </cell>
          <cell r="N211">
            <v>-7151.69</v>
          </cell>
          <cell r="O211">
            <v>-7151.69</v>
          </cell>
        </row>
        <row r="212">
          <cell r="B212">
            <v>3330</v>
          </cell>
          <cell r="C212">
            <v>-250371.23</v>
          </cell>
          <cell r="D212">
            <v>-250371.23</v>
          </cell>
          <cell r="E212">
            <v>-250371.23</v>
          </cell>
          <cell r="F212">
            <v>-250371.23</v>
          </cell>
          <cell r="G212">
            <v>-250371.23</v>
          </cell>
          <cell r="H212">
            <v>-250371.23</v>
          </cell>
          <cell r="I212">
            <v>-250371.23</v>
          </cell>
          <cell r="J212">
            <v>-250371.23</v>
          </cell>
          <cell r="K212">
            <v>-250371.23</v>
          </cell>
          <cell r="L212">
            <v>-250371.23</v>
          </cell>
          <cell r="M212">
            <v>-250371.23</v>
          </cell>
          <cell r="N212">
            <v>-250371.23</v>
          </cell>
          <cell r="O212">
            <v>-250371.23</v>
          </cell>
        </row>
        <row r="213">
          <cell r="B213">
            <v>3335</v>
          </cell>
          <cell r="C213">
            <v>-812298.06</v>
          </cell>
          <cell r="D213">
            <v>-812298.06</v>
          </cell>
          <cell r="E213">
            <v>-812298.06</v>
          </cell>
          <cell r="F213">
            <v>-812298.06</v>
          </cell>
          <cell r="G213">
            <v>-812298.06</v>
          </cell>
          <cell r="H213">
            <v>-812298.06</v>
          </cell>
          <cell r="I213">
            <v>-812298.06</v>
          </cell>
          <cell r="J213">
            <v>-812298.06</v>
          </cell>
          <cell r="K213">
            <v>-812298.06</v>
          </cell>
          <cell r="L213">
            <v>-812298.06</v>
          </cell>
          <cell r="M213">
            <v>-812298.06</v>
          </cell>
          <cell r="N213">
            <v>-812298.06</v>
          </cell>
          <cell r="O213">
            <v>-812298.06</v>
          </cell>
        </row>
        <row r="214">
          <cell r="B214">
            <v>3340</v>
          </cell>
          <cell r="C214">
            <v>-5992086.3200000003</v>
          </cell>
          <cell r="D214">
            <v>-5992086.3200000003</v>
          </cell>
          <cell r="E214">
            <v>-5992086.3200000003</v>
          </cell>
          <cell r="F214">
            <v>-5992086.3200000003</v>
          </cell>
          <cell r="G214">
            <v>-5992086.3200000003</v>
          </cell>
          <cell r="H214">
            <v>-5992086.3200000003</v>
          </cell>
          <cell r="I214">
            <v>-5992086.3200000003</v>
          </cell>
          <cell r="J214">
            <v>-5992086.3200000003</v>
          </cell>
          <cell r="K214">
            <v>-6002086.3200000003</v>
          </cell>
          <cell r="L214">
            <v>-6005461.3200000003</v>
          </cell>
          <cell r="M214">
            <v>-6005461.3200000003</v>
          </cell>
          <cell r="N214">
            <v>-6005461.3200000003</v>
          </cell>
          <cell r="O214">
            <v>-6005461.3200000003</v>
          </cell>
        </row>
        <row r="215">
          <cell r="B215">
            <v>3345</v>
          </cell>
          <cell r="C215">
            <v>-970200.97</v>
          </cell>
          <cell r="D215">
            <v>-970200.97</v>
          </cell>
          <cell r="E215">
            <v>-970200.97</v>
          </cell>
          <cell r="F215">
            <v>-970200.97</v>
          </cell>
          <cell r="G215">
            <v>-970200.97</v>
          </cell>
          <cell r="H215">
            <v>-970200.97</v>
          </cell>
          <cell r="I215">
            <v>-970200.97</v>
          </cell>
          <cell r="J215">
            <v>-970200.97</v>
          </cell>
          <cell r="K215">
            <v>-970200.97</v>
          </cell>
          <cell r="L215">
            <v>-970200.97</v>
          </cell>
          <cell r="M215">
            <v>-970200.97</v>
          </cell>
          <cell r="N215">
            <v>-970200.97</v>
          </cell>
          <cell r="O215">
            <v>-970200.97</v>
          </cell>
        </row>
        <row r="216">
          <cell r="B216">
            <v>3350</v>
          </cell>
          <cell r="C216">
            <v>-10782.65</v>
          </cell>
          <cell r="D216">
            <v>-10782.65</v>
          </cell>
          <cell r="E216">
            <v>-10782.65</v>
          </cell>
          <cell r="F216">
            <v>-10782.65</v>
          </cell>
          <cell r="G216">
            <v>-10782.65</v>
          </cell>
          <cell r="H216">
            <v>-10782.65</v>
          </cell>
          <cell r="I216">
            <v>-10782.65</v>
          </cell>
          <cell r="J216">
            <v>-10782.65</v>
          </cell>
          <cell r="K216">
            <v>-10782.65</v>
          </cell>
          <cell r="L216">
            <v>-10782.65</v>
          </cell>
          <cell r="M216">
            <v>-10782.65</v>
          </cell>
          <cell r="N216">
            <v>-10782.65</v>
          </cell>
          <cell r="O216">
            <v>-10782.65</v>
          </cell>
        </row>
        <row r="217">
          <cell r="B217">
            <v>3360</v>
          </cell>
          <cell r="C217">
            <v>-593753.87</v>
          </cell>
          <cell r="D217">
            <v>-593753.87</v>
          </cell>
          <cell r="E217">
            <v>-593753.87</v>
          </cell>
          <cell r="F217">
            <v>-593753.87</v>
          </cell>
          <cell r="G217">
            <v>-593753.87</v>
          </cell>
          <cell r="H217">
            <v>-593753.87</v>
          </cell>
          <cell r="I217">
            <v>-593753.87</v>
          </cell>
          <cell r="J217">
            <v>-593753.87</v>
          </cell>
          <cell r="K217">
            <v>-593753.87</v>
          </cell>
          <cell r="L217">
            <v>-593753.87</v>
          </cell>
          <cell r="M217">
            <v>-593753.87</v>
          </cell>
          <cell r="N217">
            <v>-593753.87</v>
          </cell>
          <cell r="O217">
            <v>-593753.87</v>
          </cell>
        </row>
        <row r="218">
          <cell r="B218">
            <v>3435</v>
          </cell>
          <cell r="C218">
            <v>-1942084.19</v>
          </cell>
          <cell r="D218">
            <v>-1942084.19</v>
          </cell>
          <cell r="E218">
            <v>-1942084.19</v>
          </cell>
          <cell r="F218">
            <v>-1942084.19</v>
          </cell>
          <cell r="G218">
            <v>-1943728.19</v>
          </cell>
          <cell r="H218">
            <v>-1943728.19</v>
          </cell>
          <cell r="I218">
            <v>-1944998.19</v>
          </cell>
          <cell r="J218">
            <v>-1945346.19</v>
          </cell>
          <cell r="K218">
            <v>-477346.19</v>
          </cell>
          <cell r="L218">
            <v>-477346.19</v>
          </cell>
          <cell r="M218">
            <v>-481566.19</v>
          </cell>
          <cell r="N218">
            <v>-481566.19</v>
          </cell>
          <cell r="O218">
            <v>-481566.19</v>
          </cell>
        </row>
        <row r="219">
          <cell r="B219">
            <v>3445</v>
          </cell>
          <cell r="C219">
            <v>-520.79999999999995</v>
          </cell>
          <cell r="D219">
            <v>-520.79999999999995</v>
          </cell>
          <cell r="E219">
            <v>-520.79999999999995</v>
          </cell>
          <cell r="F219">
            <v>-520.79999999999995</v>
          </cell>
          <cell r="G219">
            <v>-520.79999999999995</v>
          </cell>
          <cell r="H219">
            <v>-520.79999999999995</v>
          </cell>
          <cell r="I219">
            <v>-520.79999999999995</v>
          </cell>
          <cell r="J219">
            <v>-1789.8</v>
          </cell>
          <cell r="K219">
            <v>-1789.8</v>
          </cell>
          <cell r="L219">
            <v>-1789.8</v>
          </cell>
          <cell r="M219">
            <v>-1789.8</v>
          </cell>
          <cell r="N219">
            <v>-1789.8</v>
          </cell>
          <cell r="O219">
            <v>-1789.8</v>
          </cell>
        </row>
        <row r="220">
          <cell r="B220">
            <v>3450</v>
          </cell>
          <cell r="C220">
            <v>-2452.7399999999998</v>
          </cell>
          <cell r="D220">
            <v>-2452.7399999999998</v>
          </cell>
          <cell r="E220">
            <v>-2452.7399999999998</v>
          </cell>
          <cell r="F220">
            <v>-2452.7399999999998</v>
          </cell>
          <cell r="G220">
            <v>-2452.7399999999998</v>
          </cell>
          <cell r="H220">
            <v>-2452.7399999999998</v>
          </cell>
          <cell r="I220">
            <v>-2452.7399999999998</v>
          </cell>
          <cell r="J220">
            <v>-2452.7399999999998</v>
          </cell>
          <cell r="K220">
            <v>-2452.7399999999998</v>
          </cell>
          <cell r="L220">
            <v>-2452.7399999999998</v>
          </cell>
          <cell r="M220">
            <v>-2452.7399999999998</v>
          </cell>
          <cell r="N220">
            <v>-2452.7399999999998</v>
          </cell>
          <cell r="O220">
            <v>-2452.7399999999998</v>
          </cell>
        </row>
        <row r="221">
          <cell r="B221">
            <v>3455</v>
          </cell>
          <cell r="C221">
            <v>-8782.5499999999993</v>
          </cell>
          <cell r="D221">
            <v>-8782.5499999999993</v>
          </cell>
          <cell r="E221">
            <v>-8782.5499999999993</v>
          </cell>
          <cell r="F221">
            <v>-8782.5499999999993</v>
          </cell>
          <cell r="G221">
            <v>-8782.5499999999993</v>
          </cell>
          <cell r="H221">
            <v>-8782.5499999999993</v>
          </cell>
          <cell r="I221">
            <v>-8782.5499999999993</v>
          </cell>
          <cell r="J221">
            <v>-8782.5499999999993</v>
          </cell>
          <cell r="K221">
            <v>-14165.55</v>
          </cell>
          <cell r="L221">
            <v>-14165.55</v>
          </cell>
          <cell r="M221">
            <v>-14225.55</v>
          </cell>
          <cell r="N221">
            <v>-14225.55</v>
          </cell>
          <cell r="O221">
            <v>-14225.55</v>
          </cell>
        </row>
        <row r="222">
          <cell r="B222">
            <v>3500</v>
          </cell>
          <cell r="C222">
            <v>-1680726.86</v>
          </cell>
          <cell r="D222">
            <v>-1680726.86</v>
          </cell>
          <cell r="E222">
            <v>-1680726.86</v>
          </cell>
          <cell r="F222">
            <v>-1680726.86</v>
          </cell>
          <cell r="G222">
            <v>-1680726.86</v>
          </cell>
          <cell r="H222">
            <v>-1680726.86</v>
          </cell>
          <cell r="I222">
            <v>-1680726.86</v>
          </cell>
          <cell r="J222">
            <v>-1680726.86</v>
          </cell>
          <cell r="K222">
            <v>-1680726.86</v>
          </cell>
          <cell r="L222">
            <v>-1680726.86</v>
          </cell>
          <cell r="M222">
            <v>-1680726.86</v>
          </cell>
          <cell r="N222">
            <v>-1680726.86</v>
          </cell>
          <cell r="O222">
            <v>-1680726.86</v>
          </cell>
        </row>
        <row r="223">
          <cell r="B223">
            <v>3505</v>
          </cell>
          <cell r="C223">
            <v>-3300163.98</v>
          </cell>
          <cell r="D223">
            <v>-3300163.98</v>
          </cell>
          <cell r="E223">
            <v>-3300163.98</v>
          </cell>
          <cell r="F223">
            <v>-3300163.98</v>
          </cell>
          <cell r="G223">
            <v>-3300163.98</v>
          </cell>
          <cell r="H223">
            <v>-3300163.98</v>
          </cell>
          <cell r="I223">
            <v>-3300163.98</v>
          </cell>
          <cell r="J223">
            <v>-3300163.98</v>
          </cell>
          <cell r="K223">
            <v>-3300163.98</v>
          </cell>
          <cell r="L223">
            <v>-3300163.98</v>
          </cell>
          <cell r="M223">
            <v>-3300163.98</v>
          </cell>
          <cell r="N223">
            <v>-3300163.98</v>
          </cell>
          <cell r="O223">
            <v>-3300163.98</v>
          </cell>
        </row>
        <row r="224">
          <cell r="B224">
            <v>3550</v>
          </cell>
          <cell r="C224">
            <v>-90353.88</v>
          </cell>
          <cell r="D224">
            <v>-90353.88</v>
          </cell>
          <cell r="E224">
            <v>-90353.88</v>
          </cell>
          <cell r="F224">
            <v>-90353.88</v>
          </cell>
          <cell r="G224">
            <v>-90353.88</v>
          </cell>
          <cell r="H224">
            <v>-90353.88</v>
          </cell>
          <cell r="I224">
            <v>-90353.88</v>
          </cell>
          <cell r="J224">
            <v>-91853.88</v>
          </cell>
          <cell r="K224">
            <v>-91853.88</v>
          </cell>
          <cell r="L224">
            <v>-91853.88</v>
          </cell>
          <cell r="M224">
            <v>-91853.88</v>
          </cell>
          <cell r="N224">
            <v>-91853.88</v>
          </cell>
          <cell r="O224">
            <v>-91853.88</v>
          </cell>
        </row>
        <row r="225">
          <cell r="B225">
            <v>3555</v>
          </cell>
          <cell r="C225">
            <v>-5772508.0700000003</v>
          </cell>
          <cell r="D225">
            <v>-5772508.0700000003</v>
          </cell>
          <cell r="E225">
            <v>-5772508.0700000003</v>
          </cell>
          <cell r="F225">
            <v>-5772508.0700000003</v>
          </cell>
          <cell r="G225">
            <v>-5772508.0700000003</v>
          </cell>
          <cell r="H225">
            <v>-5772508.0700000003</v>
          </cell>
          <cell r="I225">
            <v>-5772508.0700000003</v>
          </cell>
          <cell r="J225">
            <v>-5773008.0700000003</v>
          </cell>
          <cell r="K225">
            <v>-5775781.0700000003</v>
          </cell>
          <cell r="L225">
            <v>-5775781.0700000003</v>
          </cell>
          <cell r="M225">
            <v>-5775781.0700000003</v>
          </cell>
          <cell r="N225">
            <v>-5775781.0700000003</v>
          </cell>
          <cell r="O225">
            <v>-5775781.0700000003</v>
          </cell>
        </row>
        <row r="226">
          <cell r="B226">
            <v>3557</v>
          </cell>
          <cell r="C226">
            <v>-178351.38</v>
          </cell>
          <cell r="D226">
            <v>-178351.38</v>
          </cell>
          <cell r="E226">
            <v>-178351.38</v>
          </cell>
          <cell r="F226">
            <v>-178351.38</v>
          </cell>
          <cell r="G226">
            <v>-178351.38</v>
          </cell>
          <cell r="H226">
            <v>-178351.38</v>
          </cell>
          <cell r="I226">
            <v>-178351.38</v>
          </cell>
          <cell r="J226">
            <v>-178351.38</v>
          </cell>
          <cell r="K226">
            <v>-178351.38</v>
          </cell>
          <cell r="L226">
            <v>-178351.38</v>
          </cell>
          <cell r="M226">
            <v>-178351.38</v>
          </cell>
          <cell r="N226">
            <v>-178351.38</v>
          </cell>
          <cell r="O226">
            <v>-178351.38</v>
          </cell>
        </row>
        <row r="227">
          <cell r="B227">
            <v>3565</v>
          </cell>
          <cell r="C227">
            <v>-126354.69</v>
          </cell>
          <cell r="D227">
            <v>-126354.69</v>
          </cell>
          <cell r="E227">
            <v>-126354.69</v>
          </cell>
          <cell r="F227">
            <v>-126354.69</v>
          </cell>
          <cell r="G227">
            <v>-126354.69</v>
          </cell>
          <cell r="H227">
            <v>-126354.69</v>
          </cell>
          <cell r="I227">
            <v>-126354.69</v>
          </cell>
          <cell r="J227">
            <v>-130954.69</v>
          </cell>
          <cell r="K227">
            <v>-130954.69</v>
          </cell>
          <cell r="L227">
            <v>-130954.69</v>
          </cell>
          <cell r="M227">
            <v>-130954.69</v>
          </cell>
          <cell r="N227">
            <v>-130954.69</v>
          </cell>
          <cell r="O227">
            <v>-130954.69</v>
          </cell>
        </row>
        <row r="228">
          <cell r="B228">
            <v>3705</v>
          </cell>
          <cell r="C228">
            <v>-117662.47</v>
          </cell>
          <cell r="D228">
            <v>-117662.47</v>
          </cell>
          <cell r="E228">
            <v>-117662.47</v>
          </cell>
          <cell r="F228">
            <v>-117662.47</v>
          </cell>
          <cell r="G228">
            <v>-117662.47</v>
          </cell>
          <cell r="H228">
            <v>-117662.47</v>
          </cell>
          <cell r="I228">
            <v>-117662.47</v>
          </cell>
          <cell r="J228">
            <v>-117662.47</v>
          </cell>
          <cell r="K228">
            <v>-117662.47</v>
          </cell>
          <cell r="L228">
            <v>-117662.47</v>
          </cell>
          <cell r="M228">
            <v>-117662.47</v>
          </cell>
          <cell r="N228">
            <v>-117662.47</v>
          </cell>
          <cell r="O228">
            <v>-117662.47</v>
          </cell>
        </row>
        <row r="229">
          <cell r="B229">
            <v>3715</v>
          </cell>
          <cell r="C229">
            <v>-30764.06</v>
          </cell>
          <cell r="D229">
            <v>-30764.06</v>
          </cell>
          <cell r="E229">
            <v>-30764.06</v>
          </cell>
          <cell r="F229">
            <v>-30764.06</v>
          </cell>
          <cell r="G229">
            <v>-30764.06</v>
          </cell>
          <cell r="H229">
            <v>-30764.06</v>
          </cell>
          <cell r="I229">
            <v>-30764.06</v>
          </cell>
          <cell r="J229">
            <v>-30764.06</v>
          </cell>
          <cell r="K229">
            <v>-30764.06</v>
          </cell>
          <cell r="L229">
            <v>-30764.06</v>
          </cell>
          <cell r="M229">
            <v>-30764.06</v>
          </cell>
          <cell r="N229">
            <v>-30764.06</v>
          </cell>
          <cell r="O229">
            <v>-30764.06</v>
          </cell>
        </row>
        <row r="230">
          <cell r="B230">
            <v>3720</v>
          </cell>
          <cell r="C230">
            <v>-10668.5</v>
          </cell>
          <cell r="D230">
            <v>-10668.5</v>
          </cell>
          <cell r="E230">
            <v>-10668.5</v>
          </cell>
          <cell r="F230">
            <v>-10668.5</v>
          </cell>
          <cell r="G230">
            <v>-10668.5</v>
          </cell>
          <cell r="H230">
            <v>-10668.5</v>
          </cell>
          <cell r="I230">
            <v>-10668.5</v>
          </cell>
          <cell r="J230">
            <v>-10668.5</v>
          </cell>
          <cell r="K230">
            <v>-10668.5</v>
          </cell>
          <cell r="L230">
            <v>-10668.5</v>
          </cell>
          <cell r="M230">
            <v>-10668.5</v>
          </cell>
          <cell r="N230">
            <v>-10668.5</v>
          </cell>
          <cell r="O230">
            <v>-10668.5</v>
          </cell>
        </row>
        <row r="231">
          <cell r="B231">
            <v>3750</v>
          </cell>
          <cell r="C231">
            <v>-290491</v>
          </cell>
          <cell r="D231">
            <v>-290491</v>
          </cell>
          <cell r="E231">
            <v>-290491</v>
          </cell>
          <cell r="F231">
            <v>-290491</v>
          </cell>
          <cell r="G231">
            <v>-290491</v>
          </cell>
          <cell r="H231">
            <v>-290491</v>
          </cell>
          <cell r="I231">
            <v>-290491</v>
          </cell>
          <cell r="J231">
            <v>-290491</v>
          </cell>
          <cell r="K231">
            <v>-290491</v>
          </cell>
          <cell r="L231">
            <v>-290491</v>
          </cell>
          <cell r="M231">
            <v>-290491</v>
          </cell>
          <cell r="N231">
            <v>-290491</v>
          </cell>
          <cell r="O231">
            <v>-290491</v>
          </cell>
        </row>
        <row r="232">
          <cell r="B232">
            <v>3765</v>
          </cell>
          <cell r="K232">
            <v>-1468000</v>
          </cell>
          <cell r="L232">
            <v>-1468000</v>
          </cell>
          <cell r="M232">
            <v>-1468000</v>
          </cell>
          <cell r="N232">
            <v>-1468000</v>
          </cell>
          <cell r="O232">
            <v>-1468000</v>
          </cell>
        </row>
        <row r="233">
          <cell r="B233">
            <v>3770</v>
          </cell>
          <cell r="C233">
            <v>-150</v>
          </cell>
          <cell r="D233">
            <v>-150</v>
          </cell>
          <cell r="E233">
            <v>-150</v>
          </cell>
          <cell r="F233">
            <v>-150</v>
          </cell>
          <cell r="G233">
            <v>-150</v>
          </cell>
          <cell r="H233">
            <v>-150</v>
          </cell>
          <cell r="I233">
            <v>-150</v>
          </cell>
          <cell r="J233">
            <v>-150</v>
          </cell>
          <cell r="K233">
            <v>-150</v>
          </cell>
          <cell r="L233">
            <v>-150</v>
          </cell>
          <cell r="M233">
            <v>-150</v>
          </cell>
          <cell r="N233">
            <v>-150</v>
          </cell>
          <cell r="O233">
            <v>-150</v>
          </cell>
        </row>
        <row r="234">
          <cell r="B234">
            <v>3810</v>
          </cell>
          <cell r="C234">
            <v>38188.519999999997</v>
          </cell>
          <cell r="D234">
            <v>38290.379999999997</v>
          </cell>
          <cell r="E234">
            <v>38392.239999999998</v>
          </cell>
          <cell r="F234">
            <v>38494.1</v>
          </cell>
          <cell r="G234">
            <v>38595.96</v>
          </cell>
          <cell r="H234">
            <v>38697.82</v>
          </cell>
          <cell r="I234">
            <v>38799.68</v>
          </cell>
          <cell r="J234">
            <v>38901.54</v>
          </cell>
          <cell r="K234">
            <v>38993.4</v>
          </cell>
          <cell r="L234">
            <v>39095.26</v>
          </cell>
          <cell r="M234">
            <v>39197.120000000003</v>
          </cell>
          <cell r="N234">
            <v>39298.980000000003</v>
          </cell>
          <cell r="O234">
            <v>39400.839999999997</v>
          </cell>
        </row>
        <row r="235">
          <cell r="B235">
            <v>3815</v>
          </cell>
          <cell r="C235">
            <v>197795.22</v>
          </cell>
          <cell r="D235">
            <v>198315.02</v>
          </cell>
          <cell r="E235">
            <v>198834.82</v>
          </cell>
          <cell r="F235">
            <v>199354.62</v>
          </cell>
          <cell r="G235">
            <v>199874.42</v>
          </cell>
          <cell r="H235">
            <v>200394.22</v>
          </cell>
          <cell r="I235">
            <v>200914.02</v>
          </cell>
          <cell r="J235">
            <v>201433.82</v>
          </cell>
          <cell r="K235">
            <v>201904.62</v>
          </cell>
          <cell r="L235">
            <v>202424.42</v>
          </cell>
          <cell r="M235">
            <v>202944.22</v>
          </cell>
          <cell r="N235">
            <v>203464.02</v>
          </cell>
          <cell r="O235">
            <v>203983.82</v>
          </cell>
        </row>
        <row r="236">
          <cell r="B236">
            <v>3840</v>
          </cell>
          <cell r="C236">
            <v>529932.55000000005</v>
          </cell>
          <cell r="D236">
            <v>531377.16</v>
          </cell>
          <cell r="E236">
            <v>532821.77</v>
          </cell>
          <cell r="F236">
            <v>534266.38</v>
          </cell>
          <cell r="G236">
            <v>535710.99</v>
          </cell>
          <cell r="H236">
            <v>537155.6</v>
          </cell>
          <cell r="I236">
            <v>538600.21</v>
          </cell>
          <cell r="J236">
            <v>540044.81999999995</v>
          </cell>
          <cell r="K236">
            <v>541489.43000000005</v>
          </cell>
          <cell r="L236">
            <v>542934.04</v>
          </cell>
          <cell r="M236">
            <v>544378.65</v>
          </cell>
          <cell r="N236">
            <v>545823.26</v>
          </cell>
          <cell r="O236">
            <v>547267.87</v>
          </cell>
        </row>
        <row r="237">
          <cell r="B237">
            <v>3850</v>
          </cell>
          <cell r="C237">
            <v>664.16</v>
          </cell>
          <cell r="D237">
            <v>681.19</v>
          </cell>
          <cell r="E237">
            <v>698.22</v>
          </cell>
          <cell r="F237">
            <v>715.25</v>
          </cell>
          <cell r="G237">
            <v>732.28</v>
          </cell>
          <cell r="H237">
            <v>749.31</v>
          </cell>
          <cell r="I237">
            <v>766.34</v>
          </cell>
          <cell r="J237">
            <v>783.37</v>
          </cell>
          <cell r="K237">
            <v>800.4</v>
          </cell>
          <cell r="L237">
            <v>817.43</v>
          </cell>
          <cell r="M237">
            <v>834.46</v>
          </cell>
          <cell r="N237">
            <v>851.49</v>
          </cell>
          <cell r="O237">
            <v>868.52</v>
          </cell>
        </row>
        <row r="238">
          <cell r="B238">
            <v>3860</v>
          </cell>
          <cell r="K238">
            <v>264</v>
          </cell>
          <cell r="L238">
            <v>264</v>
          </cell>
          <cell r="M238">
            <v>264</v>
          </cell>
          <cell r="N238">
            <v>264</v>
          </cell>
          <cell r="O238">
            <v>264</v>
          </cell>
        </row>
        <row r="239">
          <cell r="B239">
            <v>3875</v>
          </cell>
          <cell r="C239">
            <v>256115.28</v>
          </cell>
          <cell r="D239">
            <v>257063.66</v>
          </cell>
          <cell r="E239">
            <v>258012.04</v>
          </cell>
          <cell r="F239">
            <v>258960.42</v>
          </cell>
          <cell r="G239">
            <v>259908.8</v>
          </cell>
          <cell r="H239">
            <v>260857.18</v>
          </cell>
          <cell r="I239">
            <v>261805.56</v>
          </cell>
          <cell r="J239">
            <v>262753.94</v>
          </cell>
          <cell r="K239">
            <v>269339.32</v>
          </cell>
          <cell r="L239">
            <v>270287.7</v>
          </cell>
          <cell r="M239">
            <v>271236.08</v>
          </cell>
          <cell r="N239">
            <v>272184.46000000002</v>
          </cell>
          <cell r="O239">
            <v>273132.84000000003</v>
          </cell>
        </row>
        <row r="240">
          <cell r="B240">
            <v>3880</v>
          </cell>
          <cell r="C240">
            <v>766262</v>
          </cell>
          <cell r="D240">
            <v>768091.5</v>
          </cell>
          <cell r="E240">
            <v>769921</v>
          </cell>
          <cell r="F240">
            <v>771750.5</v>
          </cell>
          <cell r="G240">
            <v>773580</v>
          </cell>
          <cell r="H240">
            <v>775409.5</v>
          </cell>
          <cell r="I240">
            <v>777239</v>
          </cell>
          <cell r="J240">
            <v>779068.5</v>
          </cell>
          <cell r="K240">
            <v>780898</v>
          </cell>
          <cell r="L240">
            <v>782727.5</v>
          </cell>
          <cell r="M240">
            <v>784557</v>
          </cell>
          <cell r="N240">
            <v>786386.5</v>
          </cell>
          <cell r="O240">
            <v>788216</v>
          </cell>
        </row>
        <row r="241">
          <cell r="B241">
            <v>3885</v>
          </cell>
          <cell r="C241">
            <v>5081533.16</v>
          </cell>
          <cell r="D241">
            <v>5093168.26</v>
          </cell>
          <cell r="E241">
            <v>5104803.3600000003</v>
          </cell>
          <cell r="F241">
            <v>5116438.46</v>
          </cell>
          <cell r="G241">
            <v>5128073.5599999996</v>
          </cell>
          <cell r="H241">
            <v>5139708.66</v>
          </cell>
          <cell r="I241">
            <v>5151343.76</v>
          </cell>
          <cell r="J241">
            <v>5162978.8600000003</v>
          </cell>
          <cell r="K241">
            <v>5174203.96</v>
          </cell>
          <cell r="L241">
            <v>5185865.03</v>
          </cell>
          <cell r="M241">
            <v>5197526.0999999996</v>
          </cell>
          <cell r="N241">
            <v>5209187.17</v>
          </cell>
          <cell r="O241">
            <v>5220848.24</v>
          </cell>
        </row>
        <row r="242">
          <cell r="B242">
            <v>3890</v>
          </cell>
          <cell r="C242">
            <v>836950.87</v>
          </cell>
          <cell r="D242">
            <v>838972.13</v>
          </cell>
          <cell r="E242">
            <v>840993.39</v>
          </cell>
          <cell r="F242">
            <v>843014.65</v>
          </cell>
          <cell r="G242">
            <v>845035.91</v>
          </cell>
          <cell r="H242">
            <v>847057.17</v>
          </cell>
          <cell r="I242">
            <v>849078.43</v>
          </cell>
          <cell r="J242">
            <v>851099.69</v>
          </cell>
          <cell r="K242">
            <v>853120.95</v>
          </cell>
          <cell r="L242">
            <v>855142.21</v>
          </cell>
          <cell r="M242">
            <v>857163.47</v>
          </cell>
          <cell r="N242">
            <v>859184.73</v>
          </cell>
          <cell r="O242">
            <v>861205.99</v>
          </cell>
        </row>
        <row r="243">
          <cell r="B243">
            <v>3895</v>
          </cell>
          <cell r="C243">
            <v>21586.26</v>
          </cell>
          <cell r="D243">
            <v>21631.19</v>
          </cell>
          <cell r="E243">
            <v>21676.12</v>
          </cell>
          <cell r="F243">
            <v>21721.05</v>
          </cell>
          <cell r="G243">
            <v>21765.98</v>
          </cell>
          <cell r="H243">
            <v>21810.91</v>
          </cell>
          <cell r="I243">
            <v>21855.84</v>
          </cell>
          <cell r="J243">
            <v>21900.77</v>
          </cell>
          <cell r="K243">
            <v>-23360.07</v>
          </cell>
          <cell r="L243">
            <v>-23315.14</v>
          </cell>
          <cell r="M243">
            <v>-23270.21</v>
          </cell>
          <cell r="N243">
            <v>-23225.279999999999</v>
          </cell>
          <cell r="O243">
            <v>-23180.35</v>
          </cell>
        </row>
        <row r="244">
          <cell r="B244">
            <v>3900</v>
          </cell>
          <cell r="C244">
            <v>0</v>
          </cell>
          <cell r="K244">
            <v>-100</v>
          </cell>
          <cell r="L244">
            <v>-100</v>
          </cell>
          <cell r="M244">
            <v>-100</v>
          </cell>
          <cell r="N244">
            <v>-100</v>
          </cell>
          <cell r="O244">
            <v>-100</v>
          </cell>
        </row>
        <row r="245">
          <cell r="B245">
            <v>3905</v>
          </cell>
          <cell r="C245">
            <v>477444.67</v>
          </cell>
          <cell r="D245">
            <v>478542.18</v>
          </cell>
          <cell r="E245">
            <v>479639.69</v>
          </cell>
          <cell r="F245">
            <v>480737.2</v>
          </cell>
          <cell r="G245">
            <v>481834.71</v>
          </cell>
          <cell r="H245">
            <v>482932.22</v>
          </cell>
          <cell r="I245">
            <v>484029.73</v>
          </cell>
          <cell r="J245">
            <v>485127.24</v>
          </cell>
          <cell r="K245">
            <v>486197.75</v>
          </cell>
          <cell r="L245">
            <v>487295.26</v>
          </cell>
          <cell r="M245">
            <v>488392.77</v>
          </cell>
          <cell r="N245">
            <v>489490.28</v>
          </cell>
          <cell r="O245">
            <v>490587.79</v>
          </cell>
        </row>
        <row r="246">
          <cell r="B246">
            <v>3980</v>
          </cell>
          <cell r="C246">
            <v>149368.51999999999</v>
          </cell>
          <cell r="D246">
            <v>153414.51999999999</v>
          </cell>
          <cell r="E246">
            <v>157460.51999999999</v>
          </cell>
          <cell r="F246">
            <v>161506.51999999999</v>
          </cell>
          <cell r="G246">
            <v>165555.95000000001</v>
          </cell>
          <cell r="H246">
            <v>169605.38</v>
          </cell>
          <cell r="I246">
            <v>173657.45</v>
          </cell>
          <cell r="J246">
            <v>177710.25</v>
          </cell>
          <cell r="K246">
            <v>160132.72</v>
          </cell>
          <cell r="L246">
            <v>161127.19</v>
          </cell>
          <cell r="M246">
            <v>162130.45000000001</v>
          </cell>
          <cell r="N246">
            <v>163133.71</v>
          </cell>
          <cell r="O246">
            <v>164136.97</v>
          </cell>
        </row>
        <row r="247">
          <cell r="B247">
            <v>3995</v>
          </cell>
          <cell r="C247">
            <v>92.47</v>
          </cell>
          <cell r="D247">
            <v>93.56</v>
          </cell>
          <cell r="E247">
            <v>94.65</v>
          </cell>
          <cell r="F247">
            <v>95.74</v>
          </cell>
          <cell r="G247">
            <v>96.83</v>
          </cell>
          <cell r="H247">
            <v>97.92</v>
          </cell>
          <cell r="I247">
            <v>99.01</v>
          </cell>
          <cell r="J247">
            <v>102.74</v>
          </cell>
          <cell r="K247">
            <v>106.47</v>
          </cell>
          <cell r="L247">
            <v>110.2</v>
          </cell>
          <cell r="M247">
            <v>113.93</v>
          </cell>
          <cell r="N247">
            <v>117.66</v>
          </cell>
          <cell r="O247">
            <v>121.39</v>
          </cell>
        </row>
        <row r="248">
          <cell r="B248">
            <v>4000</v>
          </cell>
          <cell r="C248">
            <v>444.15</v>
          </cell>
          <cell r="D248">
            <v>449.26</v>
          </cell>
          <cell r="E248">
            <v>454.37</v>
          </cell>
          <cell r="F248">
            <v>459.48</v>
          </cell>
          <cell r="G248">
            <v>464.59</v>
          </cell>
          <cell r="H248">
            <v>469.7</v>
          </cell>
          <cell r="I248">
            <v>474.81</v>
          </cell>
          <cell r="J248">
            <v>479.92</v>
          </cell>
          <cell r="K248">
            <v>485.03</v>
          </cell>
          <cell r="L248">
            <v>490.14</v>
          </cell>
          <cell r="M248">
            <v>495.25</v>
          </cell>
          <cell r="N248">
            <v>500.36</v>
          </cell>
          <cell r="O248">
            <v>505.47</v>
          </cell>
        </row>
        <row r="249">
          <cell r="B249">
            <v>4005</v>
          </cell>
          <cell r="C249">
            <v>993.28</v>
          </cell>
          <cell r="D249">
            <v>1011.58</v>
          </cell>
          <cell r="E249">
            <v>1029.8800000000001</v>
          </cell>
          <cell r="F249">
            <v>1048.18</v>
          </cell>
          <cell r="G249">
            <v>1066.48</v>
          </cell>
          <cell r="H249">
            <v>1084.78</v>
          </cell>
          <cell r="I249">
            <v>1103.08</v>
          </cell>
          <cell r="J249">
            <v>1121.3800000000001</v>
          </cell>
          <cell r="K249">
            <v>6522.68</v>
          </cell>
          <cell r="L249">
            <v>6552.19</v>
          </cell>
          <cell r="M249">
            <v>6581.83</v>
          </cell>
          <cell r="N249">
            <v>6611.47</v>
          </cell>
          <cell r="O249">
            <v>6641.11</v>
          </cell>
        </row>
        <row r="250">
          <cell r="B250">
            <v>4050</v>
          </cell>
          <cell r="C250">
            <v>1661077.22</v>
          </cell>
          <cell r="D250">
            <v>1666679.65</v>
          </cell>
          <cell r="E250">
            <v>1672282.08</v>
          </cell>
          <cell r="F250">
            <v>1677884.51</v>
          </cell>
          <cell r="G250">
            <v>1683486.94</v>
          </cell>
          <cell r="H250">
            <v>1689089.37</v>
          </cell>
          <cell r="I250">
            <v>1694691.8</v>
          </cell>
          <cell r="J250">
            <v>1700294.23</v>
          </cell>
          <cell r="K250">
            <v>1661777.66</v>
          </cell>
          <cell r="L250">
            <v>1667380.09</v>
          </cell>
          <cell r="M250">
            <v>1672982.52</v>
          </cell>
          <cell r="N250">
            <v>1678584.95</v>
          </cell>
          <cell r="O250">
            <v>1684187.38</v>
          </cell>
        </row>
        <row r="251">
          <cell r="B251">
            <v>4055</v>
          </cell>
          <cell r="C251">
            <v>3379611</v>
          </cell>
          <cell r="D251">
            <v>3388227.62</v>
          </cell>
          <cell r="E251">
            <v>3396844.24</v>
          </cell>
          <cell r="F251">
            <v>3405460.86</v>
          </cell>
          <cell r="G251">
            <v>3414077.48</v>
          </cell>
          <cell r="H251">
            <v>3422694.1</v>
          </cell>
          <cell r="I251">
            <v>3431310.72</v>
          </cell>
          <cell r="J251">
            <v>3439927.34</v>
          </cell>
          <cell r="K251">
            <v>3448543.96</v>
          </cell>
          <cell r="L251">
            <v>3457160.58</v>
          </cell>
          <cell r="M251">
            <v>3465777.2</v>
          </cell>
          <cell r="N251">
            <v>3474393.82</v>
          </cell>
          <cell r="O251">
            <v>3483010.44</v>
          </cell>
        </row>
        <row r="252">
          <cell r="B252">
            <v>4100</v>
          </cell>
          <cell r="C252">
            <v>78518.100000000006</v>
          </cell>
          <cell r="D252">
            <v>78769.09</v>
          </cell>
          <cell r="E252">
            <v>79020.08</v>
          </cell>
          <cell r="F252">
            <v>79271.070000000007</v>
          </cell>
          <cell r="G252">
            <v>79522.06</v>
          </cell>
          <cell r="H252">
            <v>79773.05</v>
          </cell>
          <cell r="I252">
            <v>80024.039999999994</v>
          </cell>
          <cell r="J252">
            <v>80279.199999999997</v>
          </cell>
          <cell r="K252">
            <v>71512.36</v>
          </cell>
          <cell r="L252">
            <v>71767.520000000004</v>
          </cell>
          <cell r="M252">
            <v>72022.679999999993</v>
          </cell>
          <cell r="N252">
            <v>72277.84</v>
          </cell>
          <cell r="O252">
            <v>72533</v>
          </cell>
        </row>
        <row r="253">
          <cell r="B253">
            <v>4105</v>
          </cell>
          <cell r="C253">
            <v>5181278.8099999996</v>
          </cell>
          <cell r="D253">
            <v>5191948.88</v>
          </cell>
          <cell r="E253">
            <v>5202618.95</v>
          </cell>
          <cell r="F253">
            <v>5213289.0199999996</v>
          </cell>
          <cell r="G253">
            <v>5223959.09</v>
          </cell>
          <cell r="H253">
            <v>5234629.16</v>
          </cell>
          <cell r="I253">
            <v>5245299.2300000004</v>
          </cell>
          <cell r="J253">
            <v>5255970.22</v>
          </cell>
          <cell r="K253">
            <v>5459964.54</v>
          </cell>
          <cell r="L253">
            <v>5470640.6600000001</v>
          </cell>
          <cell r="M253">
            <v>5481316.7800000003</v>
          </cell>
          <cell r="N253">
            <v>5491992.9000000004</v>
          </cell>
          <cell r="O253">
            <v>5502669.0199999996</v>
          </cell>
        </row>
        <row r="254">
          <cell r="B254">
            <v>4107</v>
          </cell>
          <cell r="C254">
            <v>71754.22</v>
          </cell>
          <cell r="D254">
            <v>72249.64</v>
          </cell>
          <cell r="E254">
            <v>72745.06</v>
          </cell>
          <cell r="F254">
            <v>73240.479999999996</v>
          </cell>
          <cell r="G254">
            <v>73735.899999999994</v>
          </cell>
          <cell r="H254">
            <v>74231.320000000007</v>
          </cell>
          <cell r="I254">
            <v>74726.740000000005</v>
          </cell>
          <cell r="J254">
            <v>75222.16</v>
          </cell>
          <cell r="K254">
            <v>75717.58</v>
          </cell>
          <cell r="L254">
            <v>76213</v>
          </cell>
          <cell r="M254">
            <v>76708.42</v>
          </cell>
          <cell r="N254">
            <v>77203.839999999997</v>
          </cell>
          <cell r="O254">
            <v>77699.259999999995</v>
          </cell>
        </row>
        <row r="255">
          <cell r="B255">
            <v>4115</v>
          </cell>
          <cell r="C255">
            <v>86482.66</v>
          </cell>
          <cell r="D255">
            <v>86747.85</v>
          </cell>
          <cell r="E255">
            <v>87013.04</v>
          </cell>
          <cell r="F255">
            <v>87278.23</v>
          </cell>
          <cell r="G255">
            <v>87543.42</v>
          </cell>
          <cell r="H255">
            <v>87808.61</v>
          </cell>
          <cell r="I255">
            <v>88073.8</v>
          </cell>
          <cell r="J255">
            <v>88349.08</v>
          </cell>
          <cell r="K255">
            <v>88624.36</v>
          </cell>
          <cell r="L255">
            <v>88899.64</v>
          </cell>
          <cell r="M255">
            <v>89174.92</v>
          </cell>
          <cell r="N255">
            <v>89450.2</v>
          </cell>
          <cell r="O255">
            <v>89725.48</v>
          </cell>
        </row>
        <row r="256">
          <cell r="B256">
            <v>4155</v>
          </cell>
          <cell r="C256">
            <v>0</v>
          </cell>
          <cell r="K256">
            <v>-75483</v>
          </cell>
          <cell r="L256">
            <v>-75483</v>
          </cell>
          <cell r="M256">
            <v>-75483</v>
          </cell>
          <cell r="N256">
            <v>-75483</v>
          </cell>
          <cell r="O256">
            <v>-75483</v>
          </cell>
        </row>
        <row r="257">
          <cell r="B257">
            <v>4175</v>
          </cell>
          <cell r="C257">
            <v>0</v>
          </cell>
          <cell r="K257">
            <v>-15148</v>
          </cell>
          <cell r="L257">
            <v>-15148</v>
          </cell>
          <cell r="M257">
            <v>-15148</v>
          </cell>
          <cell r="N257">
            <v>-15148</v>
          </cell>
          <cell r="O257">
            <v>-15148</v>
          </cell>
        </row>
        <row r="258">
          <cell r="B258">
            <v>4265</v>
          </cell>
          <cell r="C258">
            <v>41550.410000000003</v>
          </cell>
          <cell r="D258">
            <v>41795.550000000003</v>
          </cell>
          <cell r="E258">
            <v>42040.69</v>
          </cell>
          <cell r="F258">
            <v>42285.83</v>
          </cell>
          <cell r="G258">
            <v>42530.97</v>
          </cell>
          <cell r="H258">
            <v>42776.11</v>
          </cell>
          <cell r="I258">
            <v>43021.25</v>
          </cell>
          <cell r="J258">
            <v>43266.39</v>
          </cell>
          <cell r="K258">
            <v>43549.53</v>
          </cell>
          <cell r="L258">
            <v>43794.67</v>
          </cell>
          <cell r="M258">
            <v>44039.81</v>
          </cell>
          <cell r="N258">
            <v>44284.95</v>
          </cell>
          <cell r="O258">
            <v>44530.09</v>
          </cell>
        </row>
        <row r="259">
          <cell r="B259">
            <v>4275</v>
          </cell>
          <cell r="C259">
            <v>3147.44</v>
          </cell>
          <cell r="D259">
            <v>3211.53</v>
          </cell>
          <cell r="E259">
            <v>3275.62</v>
          </cell>
          <cell r="F259">
            <v>3339.71</v>
          </cell>
          <cell r="G259">
            <v>3403.8</v>
          </cell>
          <cell r="H259">
            <v>3467.89</v>
          </cell>
          <cell r="I259">
            <v>3531.98</v>
          </cell>
          <cell r="J259">
            <v>3596.07</v>
          </cell>
          <cell r="K259">
            <v>3644.16</v>
          </cell>
          <cell r="L259">
            <v>3708.25</v>
          </cell>
          <cell r="M259">
            <v>3772.34</v>
          </cell>
          <cell r="N259">
            <v>3836.43</v>
          </cell>
          <cell r="O259">
            <v>3900.52</v>
          </cell>
        </row>
        <row r="260">
          <cell r="B260">
            <v>4280</v>
          </cell>
          <cell r="C260">
            <v>4063.74</v>
          </cell>
          <cell r="D260">
            <v>4085.97</v>
          </cell>
          <cell r="E260">
            <v>4108.2</v>
          </cell>
          <cell r="F260">
            <v>4130.43</v>
          </cell>
          <cell r="G260">
            <v>4152.66</v>
          </cell>
          <cell r="H260">
            <v>4174.8900000000003</v>
          </cell>
          <cell r="I260">
            <v>4197.12</v>
          </cell>
          <cell r="J260">
            <v>4219.3500000000004</v>
          </cell>
          <cell r="K260">
            <v>-2760.77</v>
          </cell>
          <cell r="L260">
            <v>-2738.54</v>
          </cell>
          <cell r="M260">
            <v>-2716.31</v>
          </cell>
          <cell r="N260">
            <v>-2694.08</v>
          </cell>
          <cell r="O260">
            <v>-2671.85</v>
          </cell>
        </row>
        <row r="261">
          <cell r="B261">
            <v>4310</v>
          </cell>
          <cell r="C261">
            <v>54465.31</v>
          </cell>
          <cell r="D261">
            <v>55070.5</v>
          </cell>
          <cell r="E261">
            <v>55675.69</v>
          </cell>
          <cell r="F261">
            <v>56280.88</v>
          </cell>
          <cell r="G261">
            <v>56886.07</v>
          </cell>
          <cell r="H261">
            <v>57491.26</v>
          </cell>
          <cell r="I261">
            <v>58096.45</v>
          </cell>
          <cell r="J261">
            <v>58701.64</v>
          </cell>
          <cell r="K261">
            <v>59306.83</v>
          </cell>
          <cell r="L261">
            <v>59912.02</v>
          </cell>
          <cell r="M261">
            <v>60517.21</v>
          </cell>
          <cell r="N261">
            <v>61122.400000000001</v>
          </cell>
          <cell r="O261">
            <v>61727.59</v>
          </cell>
        </row>
        <row r="262">
          <cell r="B262">
            <v>4325</v>
          </cell>
          <cell r="K262">
            <v>12701.67</v>
          </cell>
          <cell r="L262">
            <v>15552.16</v>
          </cell>
          <cell r="M262">
            <v>18402.650000000001</v>
          </cell>
          <cell r="N262">
            <v>21253.14</v>
          </cell>
          <cell r="O262">
            <v>24103.63</v>
          </cell>
        </row>
        <row r="263">
          <cell r="B263">
            <v>4330</v>
          </cell>
          <cell r="C263">
            <v>7.13</v>
          </cell>
          <cell r="D263">
            <v>7.44</v>
          </cell>
          <cell r="E263">
            <v>7.75</v>
          </cell>
          <cell r="F263">
            <v>8.06</v>
          </cell>
          <cell r="G263">
            <v>8.3699999999999992</v>
          </cell>
          <cell r="H263">
            <v>8.68</v>
          </cell>
          <cell r="I263">
            <v>8.99</v>
          </cell>
          <cell r="J263">
            <v>9.3000000000000007</v>
          </cell>
          <cell r="K263">
            <v>9.61</v>
          </cell>
          <cell r="L263">
            <v>9.92</v>
          </cell>
          <cell r="M263">
            <v>10.23</v>
          </cell>
          <cell r="N263">
            <v>10.54</v>
          </cell>
          <cell r="O263">
            <v>10.85</v>
          </cell>
        </row>
        <row r="264">
          <cell r="B264">
            <v>4367</v>
          </cell>
          <cell r="O264">
            <v>-7624.99</v>
          </cell>
        </row>
        <row r="265">
          <cell r="B265">
            <v>4369</v>
          </cell>
          <cell r="C265">
            <v>40334</v>
          </cell>
          <cell r="D265">
            <v>40334</v>
          </cell>
          <cell r="E265">
            <v>40334</v>
          </cell>
          <cell r="F265">
            <v>40334</v>
          </cell>
          <cell r="G265">
            <v>40334</v>
          </cell>
          <cell r="H265">
            <v>40334</v>
          </cell>
          <cell r="I265">
            <v>40334</v>
          </cell>
          <cell r="J265">
            <v>40334</v>
          </cell>
          <cell r="K265">
            <v>40334</v>
          </cell>
          <cell r="L265">
            <v>40334</v>
          </cell>
          <cell r="M265">
            <v>40334</v>
          </cell>
          <cell r="N265">
            <v>40334</v>
          </cell>
          <cell r="O265">
            <v>40334</v>
          </cell>
        </row>
        <row r="266">
          <cell r="B266">
            <v>4371</v>
          </cell>
          <cell r="C266">
            <v>102611.92</v>
          </cell>
          <cell r="D266">
            <v>102611.92</v>
          </cell>
          <cell r="E266">
            <v>102611.92</v>
          </cell>
          <cell r="F266">
            <v>102611.92</v>
          </cell>
          <cell r="G266">
            <v>102611.92</v>
          </cell>
          <cell r="H266">
            <v>102611.92</v>
          </cell>
          <cell r="I266">
            <v>102611.92</v>
          </cell>
          <cell r="J266">
            <v>102611.92</v>
          </cell>
          <cell r="K266">
            <v>102611.92</v>
          </cell>
          <cell r="L266">
            <v>102611.92</v>
          </cell>
          <cell r="M266">
            <v>102611.92</v>
          </cell>
          <cell r="N266">
            <v>102611.92</v>
          </cell>
          <cell r="O266">
            <v>102611.92</v>
          </cell>
        </row>
        <row r="267">
          <cell r="B267">
            <v>4375</v>
          </cell>
          <cell r="C267">
            <v>-77746.36</v>
          </cell>
          <cell r="D267">
            <v>-77746.36</v>
          </cell>
          <cell r="E267">
            <v>-77746.36</v>
          </cell>
          <cell r="F267">
            <v>-77746.36</v>
          </cell>
          <cell r="G267">
            <v>-77746.36</v>
          </cell>
          <cell r="H267">
            <v>-77746.36</v>
          </cell>
          <cell r="I267">
            <v>-77746.36</v>
          </cell>
          <cell r="J267">
            <v>-77746.36</v>
          </cell>
          <cell r="K267">
            <v>-77746.36</v>
          </cell>
          <cell r="L267">
            <v>-77746.36</v>
          </cell>
          <cell r="M267">
            <v>-77746.36</v>
          </cell>
          <cell r="N267">
            <v>-77746.36</v>
          </cell>
          <cell r="O267">
            <v>-65388.63</v>
          </cell>
        </row>
        <row r="268">
          <cell r="B268">
            <v>4377</v>
          </cell>
          <cell r="C268">
            <v>-19743.43</v>
          </cell>
          <cell r="D268">
            <v>-19743.43</v>
          </cell>
          <cell r="E268">
            <v>-19743.43</v>
          </cell>
          <cell r="F268">
            <v>-19743.43</v>
          </cell>
          <cell r="G268">
            <v>-19743.43</v>
          </cell>
          <cell r="H268">
            <v>-19743.43</v>
          </cell>
          <cell r="I268">
            <v>-19743.43</v>
          </cell>
          <cell r="J268">
            <v>-19743.43</v>
          </cell>
          <cell r="K268">
            <v>-19743.43</v>
          </cell>
          <cell r="L268">
            <v>-19743.43</v>
          </cell>
          <cell r="M268">
            <v>-19743.43</v>
          </cell>
          <cell r="N268">
            <v>-19743.43</v>
          </cell>
          <cell r="O268">
            <v>-8672.1</v>
          </cell>
        </row>
        <row r="269">
          <cell r="B269">
            <v>4383</v>
          </cell>
          <cell r="C269">
            <v>-40888.25</v>
          </cell>
          <cell r="D269">
            <v>-40888.25</v>
          </cell>
          <cell r="E269">
            <v>-40888.25</v>
          </cell>
          <cell r="F269">
            <v>-40888.25</v>
          </cell>
          <cell r="G269">
            <v>-40888.25</v>
          </cell>
          <cell r="H269">
            <v>-40888.25</v>
          </cell>
          <cell r="I269">
            <v>-40888.25</v>
          </cell>
          <cell r="J269">
            <v>-40888.25</v>
          </cell>
          <cell r="K269">
            <v>-40888.25</v>
          </cell>
          <cell r="L269">
            <v>-40888.25</v>
          </cell>
          <cell r="M269">
            <v>-40888.25</v>
          </cell>
          <cell r="N269">
            <v>-40888.25</v>
          </cell>
          <cell r="O269">
            <v>-39651.480000000003</v>
          </cell>
        </row>
        <row r="270">
          <cell r="B270">
            <v>4385</v>
          </cell>
          <cell r="C270">
            <v>1811</v>
          </cell>
          <cell r="D270">
            <v>1811</v>
          </cell>
          <cell r="E270">
            <v>1811</v>
          </cell>
          <cell r="F270">
            <v>1811</v>
          </cell>
          <cell r="G270">
            <v>1811</v>
          </cell>
          <cell r="H270">
            <v>1811</v>
          </cell>
          <cell r="I270">
            <v>1811</v>
          </cell>
          <cell r="J270">
            <v>1811</v>
          </cell>
          <cell r="K270">
            <v>1811</v>
          </cell>
          <cell r="L270">
            <v>1811</v>
          </cell>
          <cell r="M270">
            <v>1811</v>
          </cell>
          <cell r="N270">
            <v>1811</v>
          </cell>
          <cell r="O270">
            <v>2556.25</v>
          </cell>
        </row>
        <row r="271">
          <cell r="B271">
            <v>4387</v>
          </cell>
          <cell r="C271">
            <v>-1699790.87</v>
          </cell>
          <cell r="D271">
            <v>-1699790.87</v>
          </cell>
          <cell r="E271">
            <v>-1699421.09</v>
          </cell>
          <cell r="F271">
            <v>-1699369.93</v>
          </cell>
          <cell r="G271">
            <v>-1699489.93</v>
          </cell>
          <cell r="H271">
            <v>-1699463.13</v>
          </cell>
          <cell r="I271">
            <v>-1699489.76</v>
          </cell>
          <cell r="J271">
            <v>-1699437.62</v>
          </cell>
          <cell r="K271">
            <v>-1699426.62</v>
          </cell>
          <cell r="L271">
            <v>-1699110.13</v>
          </cell>
          <cell r="M271">
            <v>-1699100.82</v>
          </cell>
          <cell r="N271">
            <v>-1699104.46</v>
          </cell>
          <cell r="O271">
            <v>-2374461.9900000002</v>
          </cell>
        </row>
        <row r="272">
          <cell r="B272">
            <v>4389</v>
          </cell>
          <cell r="C272">
            <v>140827.93</v>
          </cell>
          <cell r="D272">
            <v>140827.73000000001</v>
          </cell>
          <cell r="E272">
            <v>140824.04999999999</v>
          </cell>
          <cell r="F272">
            <v>140823.51</v>
          </cell>
          <cell r="G272">
            <v>140824.76999999999</v>
          </cell>
          <cell r="H272">
            <v>140824.49</v>
          </cell>
          <cell r="I272">
            <v>140824.76999999999</v>
          </cell>
          <cell r="J272">
            <v>140824.22</v>
          </cell>
          <cell r="K272">
            <v>140824.1</v>
          </cell>
          <cell r="L272">
            <v>140820.78</v>
          </cell>
          <cell r="M272">
            <v>140820.68</v>
          </cell>
          <cell r="N272">
            <v>140820.72</v>
          </cell>
          <cell r="O272">
            <v>343763.62</v>
          </cell>
        </row>
        <row r="273">
          <cell r="B273">
            <v>4417</v>
          </cell>
          <cell r="C273">
            <v>-14109.94</v>
          </cell>
          <cell r="D273">
            <v>-14109.95</v>
          </cell>
          <cell r="E273">
            <v>-14110.1</v>
          </cell>
          <cell r="F273">
            <v>-14110.12</v>
          </cell>
          <cell r="G273">
            <v>-14110.07</v>
          </cell>
          <cell r="H273">
            <v>-14110.08</v>
          </cell>
          <cell r="I273">
            <v>-14110.07</v>
          </cell>
          <cell r="J273">
            <v>-14110.09</v>
          </cell>
          <cell r="K273">
            <v>-14110.1</v>
          </cell>
          <cell r="L273">
            <v>-14110.24</v>
          </cell>
          <cell r="M273">
            <v>-14110.24</v>
          </cell>
          <cell r="N273">
            <v>-14110.24</v>
          </cell>
          <cell r="O273">
            <v>-14325.44</v>
          </cell>
        </row>
        <row r="274">
          <cell r="B274">
            <v>4421</v>
          </cell>
          <cell r="C274">
            <v>17566.03</v>
          </cell>
          <cell r="D274">
            <v>17566.03</v>
          </cell>
          <cell r="E274">
            <v>17566.03</v>
          </cell>
          <cell r="F274">
            <v>17566.03</v>
          </cell>
          <cell r="G274">
            <v>17566.03</v>
          </cell>
          <cell r="H274">
            <v>17566.03</v>
          </cell>
          <cell r="I274">
            <v>17566.03</v>
          </cell>
          <cell r="J274">
            <v>17566.03</v>
          </cell>
          <cell r="K274">
            <v>17566.03</v>
          </cell>
          <cell r="L274">
            <v>17566.03</v>
          </cell>
          <cell r="M274">
            <v>17566.03</v>
          </cell>
          <cell r="N274">
            <v>17566.03</v>
          </cell>
          <cell r="O274">
            <v>17566.03</v>
          </cell>
        </row>
        <row r="275">
          <cell r="B275">
            <v>4425</v>
          </cell>
          <cell r="C275">
            <v>-13309.81</v>
          </cell>
          <cell r="D275">
            <v>-13309.81</v>
          </cell>
          <cell r="E275">
            <v>-13309.81</v>
          </cell>
          <cell r="F275">
            <v>-13309.81</v>
          </cell>
          <cell r="G275">
            <v>-13309.81</v>
          </cell>
          <cell r="H275">
            <v>-13309.81</v>
          </cell>
          <cell r="I275">
            <v>-13309.81</v>
          </cell>
          <cell r="J275">
            <v>-13309.81</v>
          </cell>
          <cell r="K275">
            <v>-13309.81</v>
          </cell>
          <cell r="L275">
            <v>-13309.81</v>
          </cell>
          <cell r="M275">
            <v>-13309.81</v>
          </cell>
          <cell r="N275">
            <v>-13309.81</v>
          </cell>
          <cell r="O275">
            <v>-11076.02</v>
          </cell>
        </row>
        <row r="276">
          <cell r="B276">
            <v>4427</v>
          </cell>
          <cell r="C276">
            <v>-3382.16</v>
          </cell>
          <cell r="D276">
            <v>-3382.16</v>
          </cell>
          <cell r="E276">
            <v>-3382.16</v>
          </cell>
          <cell r="F276">
            <v>-3382.16</v>
          </cell>
          <cell r="G276">
            <v>-3382.16</v>
          </cell>
          <cell r="H276">
            <v>-3382.16</v>
          </cell>
          <cell r="I276">
            <v>-3382.16</v>
          </cell>
          <cell r="J276">
            <v>-3382.16</v>
          </cell>
          <cell r="K276">
            <v>-3382.16</v>
          </cell>
          <cell r="L276">
            <v>-3382.16</v>
          </cell>
          <cell r="M276">
            <v>-3382.16</v>
          </cell>
          <cell r="N276">
            <v>-3382.16</v>
          </cell>
          <cell r="O276">
            <v>-1380.9</v>
          </cell>
        </row>
        <row r="277">
          <cell r="B277">
            <v>4433</v>
          </cell>
          <cell r="C277">
            <v>-44455.61</v>
          </cell>
          <cell r="D277">
            <v>-44455.61</v>
          </cell>
          <cell r="E277">
            <v>-44455.61</v>
          </cell>
          <cell r="F277">
            <v>-44455.61</v>
          </cell>
          <cell r="G277">
            <v>-44455.61</v>
          </cell>
          <cell r="H277">
            <v>-44455.61</v>
          </cell>
          <cell r="I277">
            <v>-44455.61</v>
          </cell>
          <cell r="J277">
            <v>-44455.61</v>
          </cell>
          <cell r="K277">
            <v>-44455.61</v>
          </cell>
          <cell r="L277">
            <v>-44455.61</v>
          </cell>
          <cell r="M277">
            <v>-44455.61</v>
          </cell>
          <cell r="N277">
            <v>-44455.61</v>
          </cell>
          <cell r="O277">
            <v>-44232.05</v>
          </cell>
        </row>
        <row r="278">
          <cell r="B278">
            <v>4435</v>
          </cell>
          <cell r="C278">
            <v>310</v>
          </cell>
          <cell r="D278">
            <v>310</v>
          </cell>
          <cell r="E278">
            <v>310</v>
          </cell>
          <cell r="F278">
            <v>310</v>
          </cell>
          <cell r="G278">
            <v>310</v>
          </cell>
          <cell r="H278">
            <v>310</v>
          </cell>
          <cell r="I278">
            <v>310</v>
          </cell>
          <cell r="J278">
            <v>310</v>
          </cell>
          <cell r="K278">
            <v>310</v>
          </cell>
          <cell r="L278">
            <v>310</v>
          </cell>
          <cell r="M278">
            <v>310</v>
          </cell>
          <cell r="N278">
            <v>310</v>
          </cell>
          <cell r="O278">
            <v>444.71</v>
          </cell>
        </row>
        <row r="279">
          <cell r="B279">
            <v>4437</v>
          </cell>
          <cell r="C279">
            <v>-137889.42000000001</v>
          </cell>
          <cell r="D279">
            <v>-137888.92000000001</v>
          </cell>
          <cell r="E279">
            <v>-137879.72</v>
          </cell>
          <cell r="F279">
            <v>-137878.37</v>
          </cell>
          <cell r="G279">
            <v>-137881.51999999999</v>
          </cell>
          <cell r="H279">
            <v>-137880.82</v>
          </cell>
          <cell r="I279">
            <v>-137881.51999999999</v>
          </cell>
          <cell r="J279">
            <v>-137880.15</v>
          </cell>
          <cell r="K279">
            <v>-137879.85999999999</v>
          </cell>
          <cell r="L279">
            <v>-137871.56</v>
          </cell>
          <cell r="M279">
            <v>-137871.31</v>
          </cell>
          <cell r="N279">
            <v>-137871.41</v>
          </cell>
          <cell r="O279">
            <v>-193691.95</v>
          </cell>
        </row>
        <row r="280">
          <cell r="B280">
            <v>4439</v>
          </cell>
          <cell r="O280">
            <v>374.31</v>
          </cell>
        </row>
        <row r="281">
          <cell r="B281">
            <v>4515</v>
          </cell>
          <cell r="C281">
            <v>-33919.08</v>
          </cell>
          <cell r="D281">
            <v>-310119.03999999998</v>
          </cell>
          <cell r="E281">
            <v>-29571.57</v>
          </cell>
          <cell r="F281">
            <v>-194269.43</v>
          </cell>
          <cell r="G281">
            <v>-9123.6200000000008</v>
          </cell>
          <cell r="H281">
            <v>-24508</v>
          </cell>
          <cell r="I281">
            <v>-33150.089999999997</v>
          </cell>
          <cell r="J281">
            <v>-28675.52</v>
          </cell>
          <cell r="K281">
            <v>-16365.03</v>
          </cell>
          <cell r="L281">
            <v>-35864.129999999997</v>
          </cell>
          <cell r="M281">
            <v>-10922.38</v>
          </cell>
          <cell r="N281">
            <v>-4748.91</v>
          </cell>
          <cell r="O281">
            <v>-5048.95</v>
          </cell>
        </row>
        <row r="282">
          <cell r="B282">
            <v>4525</v>
          </cell>
          <cell r="C282">
            <v>-81270.009999999995</v>
          </cell>
          <cell r="D282">
            <v>-77907.710000000006</v>
          </cell>
          <cell r="E282">
            <v>-76462.94</v>
          </cell>
          <cell r="F282">
            <v>-53567.16</v>
          </cell>
          <cell r="G282">
            <v>-58214.7</v>
          </cell>
          <cell r="H282">
            <v>-64818.59</v>
          </cell>
          <cell r="I282">
            <v>-73500.58</v>
          </cell>
          <cell r="J282">
            <v>-83994.36</v>
          </cell>
          <cell r="K282">
            <v>-84892.42</v>
          </cell>
          <cell r="L282">
            <v>-74410.649999999994</v>
          </cell>
          <cell r="M282">
            <v>-77978.78</v>
          </cell>
          <cell r="N282">
            <v>-72460.27</v>
          </cell>
          <cell r="O282">
            <v>-175025.35</v>
          </cell>
        </row>
        <row r="283">
          <cell r="B283">
            <v>4527</v>
          </cell>
          <cell r="C283">
            <v>-40916.199999999997</v>
          </cell>
          <cell r="D283">
            <v>-26325.11</v>
          </cell>
          <cell r="E283">
            <v>-624489.62</v>
          </cell>
          <cell r="F283">
            <v>-70876.37</v>
          </cell>
          <cell r="G283">
            <v>-97025.24</v>
          </cell>
          <cell r="H283">
            <v>-55088.03</v>
          </cell>
          <cell r="I283">
            <v>-27739.42</v>
          </cell>
          <cell r="J283">
            <v>-22985.99</v>
          </cell>
          <cell r="K283">
            <v>-26838.09</v>
          </cell>
          <cell r="L283">
            <v>-34099.949999999997</v>
          </cell>
          <cell r="M283">
            <v>-129089.84</v>
          </cell>
          <cell r="N283">
            <v>-92705.04</v>
          </cell>
          <cell r="O283">
            <v>-35516.71</v>
          </cell>
        </row>
        <row r="284">
          <cell r="B284">
            <v>4535</v>
          </cell>
          <cell r="C284">
            <v>6866124.2599999998</v>
          </cell>
          <cell r="D284">
            <v>6866124.2599999998</v>
          </cell>
          <cell r="E284">
            <v>6866124.2599999998</v>
          </cell>
          <cell r="F284">
            <v>6866124.2599999998</v>
          </cell>
          <cell r="G284">
            <v>6866124.2599999998</v>
          </cell>
          <cell r="H284">
            <v>6866124.2599999998</v>
          </cell>
          <cell r="I284">
            <v>6866124.2599999998</v>
          </cell>
          <cell r="J284">
            <v>6866124.2599999998</v>
          </cell>
          <cell r="K284">
            <v>6866124.2599999998</v>
          </cell>
          <cell r="L284">
            <v>6866124.2599999998</v>
          </cell>
          <cell r="M284">
            <v>6866124.2599999998</v>
          </cell>
          <cell r="N284">
            <v>6866124.2599999998</v>
          </cell>
          <cell r="O284">
            <v>6866124.2599999998</v>
          </cell>
        </row>
        <row r="285">
          <cell r="B285">
            <v>4545</v>
          </cell>
          <cell r="C285">
            <v>-11337.51</v>
          </cell>
          <cell r="D285">
            <v>-10985.69</v>
          </cell>
          <cell r="E285">
            <v>-11772.92</v>
          </cell>
          <cell r="F285">
            <v>-11052.67</v>
          </cell>
          <cell r="G285">
            <v>-10144.82</v>
          </cell>
          <cell r="H285">
            <v>-10827.48</v>
          </cell>
          <cell r="I285">
            <v>-10501.74</v>
          </cell>
          <cell r="J285">
            <v>-13700.23</v>
          </cell>
          <cell r="K285">
            <v>-14191.5</v>
          </cell>
          <cell r="L285">
            <v>-14343.14</v>
          </cell>
          <cell r="M285">
            <v>-14234.4</v>
          </cell>
          <cell r="N285">
            <v>-14928.04</v>
          </cell>
          <cell r="O285">
            <v>-15021.12</v>
          </cell>
        </row>
        <row r="286">
          <cell r="B286">
            <v>4565</v>
          </cell>
          <cell r="C286">
            <v>-7617550.9800000004</v>
          </cell>
          <cell r="D286">
            <v>-7617550.9800000004</v>
          </cell>
          <cell r="E286">
            <v>-7617550.9800000004</v>
          </cell>
          <cell r="F286">
            <v>-7617550.9800000004</v>
          </cell>
          <cell r="G286">
            <v>-7617550.9800000004</v>
          </cell>
          <cell r="H286">
            <v>-7617550.9800000004</v>
          </cell>
          <cell r="I286">
            <v>-7617550.9800000004</v>
          </cell>
          <cell r="J286">
            <v>-7617550.9800000004</v>
          </cell>
          <cell r="K286">
            <v>-7617550.9800000004</v>
          </cell>
          <cell r="L286">
            <v>-7617550.9800000004</v>
          </cell>
          <cell r="M286">
            <v>-7617550.9800000004</v>
          </cell>
          <cell r="N286">
            <v>-7617550.9800000004</v>
          </cell>
          <cell r="O286">
            <v>-7617550.9800000004</v>
          </cell>
        </row>
        <row r="287">
          <cell r="B287">
            <v>4595</v>
          </cell>
          <cell r="C287">
            <v>-39198.97</v>
          </cell>
          <cell r="D287">
            <v>-38608.5</v>
          </cell>
          <cell r="E287">
            <v>-37678.58</v>
          </cell>
          <cell r="F287">
            <v>-37814.65</v>
          </cell>
          <cell r="G287">
            <v>-36880.89</v>
          </cell>
          <cell r="H287">
            <v>-35651.54</v>
          </cell>
          <cell r="I287">
            <v>-35426.79</v>
          </cell>
          <cell r="J287">
            <v>-35480.629999999997</v>
          </cell>
          <cell r="K287">
            <v>-36588.93</v>
          </cell>
          <cell r="L287">
            <v>-37179.42</v>
          </cell>
          <cell r="M287">
            <v>-37786.11</v>
          </cell>
          <cell r="N287">
            <v>-37292.230000000003</v>
          </cell>
          <cell r="O287">
            <v>-36888.43</v>
          </cell>
        </row>
        <row r="288">
          <cell r="B288">
            <v>4612</v>
          </cell>
          <cell r="C288">
            <v>0</v>
          </cell>
          <cell r="D288">
            <v>113025.15</v>
          </cell>
          <cell r="E288">
            <v>51820.26</v>
          </cell>
          <cell r="F288">
            <v>-12462.19</v>
          </cell>
          <cell r="G288">
            <v>-76717.11</v>
          </cell>
          <cell r="H288">
            <v>-140860.07999999999</v>
          </cell>
          <cell r="I288">
            <v>-205165.09</v>
          </cell>
          <cell r="J288">
            <v>-84620.38</v>
          </cell>
          <cell r="K288">
            <v>-148879.76</v>
          </cell>
          <cell r="L288">
            <v>-213187.3</v>
          </cell>
          <cell r="M288">
            <v>-277487</v>
          </cell>
          <cell r="N288">
            <v>87440.59</v>
          </cell>
          <cell r="O288">
            <v>0</v>
          </cell>
        </row>
        <row r="289">
          <cell r="B289">
            <v>4614</v>
          </cell>
          <cell r="C289">
            <v>-178151.07</v>
          </cell>
          <cell r="D289">
            <v>-178151.07</v>
          </cell>
          <cell r="E289">
            <v>-178151.07</v>
          </cell>
          <cell r="F289">
            <v>-178151.07</v>
          </cell>
          <cell r="G289">
            <v>-178151.07</v>
          </cell>
          <cell r="H289">
            <v>-178151.07</v>
          </cell>
          <cell r="I289">
            <v>-178151.07</v>
          </cell>
          <cell r="J289">
            <v>-178151.07</v>
          </cell>
          <cell r="K289">
            <v>-178151.07</v>
          </cell>
          <cell r="L289">
            <v>-178151.07</v>
          </cell>
          <cell r="M289">
            <v>-178151.07</v>
          </cell>
          <cell r="N289">
            <v>-178151.07</v>
          </cell>
          <cell r="O289">
            <v>-196035</v>
          </cell>
        </row>
        <row r="290">
          <cell r="B290">
            <v>4628</v>
          </cell>
          <cell r="C290">
            <v>-5881.37</v>
          </cell>
          <cell r="D290">
            <v>-5878.3</v>
          </cell>
          <cell r="E290">
            <v>-5821.59</v>
          </cell>
          <cell r="F290">
            <v>-5813.32</v>
          </cell>
          <cell r="G290">
            <v>-5832.72</v>
          </cell>
          <cell r="H290">
            <v>-5828.38</v>
          </cell>
          <cell r="I290">
            <v>-5832.69</v>
          </cell>
          <cell r="J290">
            <v>-5824.26</v>
          </cell>
          <cell r="K290">
            <v>-5822.48</v>
          </cell>
          <cell r="L290">
            <v>-5771.31</v>
          </cell>
          <cell r="M290">
            <v>-5769.81</v>
          </cell>
          <cell r="N290">
            <v>-5770.4</v>
          </cell>
          <cell r="O290">
            <v>-6024.95</v>
          </cell>
        </row>
        <row r="291">
          <cell r="B291">
            <v>4634</v>
          </cell>
          <cell r="C291">
            <v>-255.78</v>
          </cell>
          <cell r="D291">
            <v>-255.78</v>
          </cell>
          <cell r="E291">
            <v>-255.78</v>
          </cell>
          <cell r="F291">
            <v>-255.78</v>
          </cell>
          <cell r="G291">
            <v>-255.78</v>
          </cell>
          <cell r="H291">
            <v>-255.78</v>
          </cell>
          <cell r="I291">
            <v>-255.78</v>
          </cell>
          <cell r="J291">
            <v>-255.78</v>
          </cell>
          <cell r="K291">
            <v>-255.78</v>
          </cell>
          <cell r="L291">
            <v>-255.78</v>
          </cell>
          <cell r="M291">
            <v>-255.78</v>
          </cell>
          <cell r="N291">
            <v>-255.78</v>
          </cell>
          <cell r="O291">
            <v>-255.78</v>
          </cell>
        </row>
        <row r="292">
          <cell r="B292">
            <v>4635</v>
          </cell>
          <cell r="C292">
            <v>-88.07</v>
          </cell>
          <cell r="D292">
            <v>-43.59</v>
          </cell>
          <cell r="E292">
            <v>-63.12</v>
          </cell>
          <cell r="F292">
            <v>-76.510000000000005</v>
          </cell>
          <cell r="G292">
            <v>-90.26</v>
          </cell>
          <cell r="H292">
            <v>-119.98</v>
          </cell>
          <cell r="I292">
            <v>-137.1</v>
          </cell>
          <cell r="J292">
            <v>-69.17</v>
          </cell>
          <cell r="K292">
            <v>-100.65</v>
          </cell>
          <cell r="L292">
            <v>-120.31</v>
          </cell>
          <cell r="M292">
            <v>-48.95</v>
          </cell>
          <cell r="N292">
            <v>-75.67</v>
          </cell>
          <cell r="O292">
            <v>-95.57</v>
          </cell>
        </row>
        <row r="293">
          <cell r="B293">
            <v>4636</v>
          </cell>
          <cell r="C293">
            <v>-15964.43</v>
          </cell>
          <cell r="D293">
            <v>-14019.83</v>
          </cell>
          <cell r="E293">
            <v>-2496.2399999999998</v>
          </cell>
          <cell r="F293">
            <v>-13185.53</v>
          </cell>
          <cell r="G293">
            <v>-16504.98</v>
          </cell>
          <cell r="H293">
            <v>-16341.18</v>
          </cell>
          <cell r="I293">
            <v>-19698.36</v>
          </cell>
          <cell r="J293">
            <v>-18919.53</v>
          </cell>
          <cell r="K293">
            <v>-16765.18</v>
          </cell>
          <cell r="L293">
            <v>-15360.47</v>
          </cell>
          <cell r="M293">
            <v>-16036.29</v>
          </cell>
          <cell r="N293">
            <v>-16966.71</v>
          </cell>
          <cell r="O293">
            <v>-2649.78</v>
          </cell>
        </row>
        <row r="294">
          <cell r="B294">
            <v>4638</v>
          </cell>
          <cell r="C294">
            <v>-948.32</v>
          </cell>
          <cell r="D294">
            <v>-840.18</v>
          </cell>
          <cell r="E294">
            <v>57.29</v>
          </cell>
          <cell r="F294">
            <v>-710.88</v>
          </cell>
          <cell r="G294">
            <v>-1124.96</v>
          </cell>
          <cell r="H294">
            <v>-994.25</v>
          </cell>
          <cell r="I294">
            <v>-1232.8</v>
          </cell>
          <cell r="J294">
            <v>-1571.92</v>
          </cell>
          <cell r="K294">
            <v>-1138.43</v>
          </cell>
          <cell r="L294">
            <v>-708.87</v>
          </cell>
          <cell r="M294">
            <v>-900.43</v>
          </cell>
          <cell r="N294">
            <v>-1184.4000000000001</v>
          </cell>
          <cell r="O294">
            <v>57.29</v>
          </cell>
        </row>
        <row r="295">
          <cell r="B295">
            <v>4659</v>
          </cell>
          <cell r="C295">
            <v>-218520.15</v>
          </cell>
          <cell r="D295">
            <v>-218520.15</v>
          </cell>
          <cell r="E295">
            <v>-218520.15</v>
          </cell>
          <cell r="F295">
            <v>-218520.15</v>
          </cell>
          <cell r="G295">
            <v>-218520.15</v>
          </cell>
          <cell r="H295">
            <v>-218520.15</v>
          </cell>
          <cell r="I295">
            <v>-218520.15</v>
          </cell>
          <cell r="J295">
            <v>-218520.15</v>
          </cell>
          <cell r="K295">
            <v>-218520.15</v>
          </cell>
          <cell r="L295">
            <v>-218520.15</v>
          </cell>
          <cell r="M295">
            <v>-218520.15</v>
          </cell>
          <cell r="N295">
            <v>-218520.15</v>
          </cell>
          <cell r="O295">
            <v>-218520.15</v>
          </cell>
        </row>
        <row r="296">
          <cell r="B296">
            <v>4661</v>
          </cell>
          <cell r="C296">
            <v>49737.27</v>
          </cell>
          <cell r="D296">
            <v>49737.27</v>
          </cell>
          <cell r="E296">
            <v>49731.78</v>
          </cell>
          <cell r="F296">
            <v>49788.22</v>
          </cell>
          <cell r="G296">
            <v>49790.19</v>
          </cell>
          <cell r="H296">
            <v>49789.75</v>
          </cell>
          <cell r="I296">
            <v>49790.19</v>
          </cell>
          <cell r="J296">
            <v>49789.33</v>
          </cell>
          <cell r="K296">
            <v>49789.15</v>
          </cell>
          <cell r="L296">
            <v>49783.95</v>
          </cell>
          <cell r="M296">
            <v>49783.79</v>
          </cell>
          <cell r="N296">
            <v>49783.85</v>
          </cell>
          <cell r="O296">
            <v>59870.96</v>
          </cell>
        </row>
        <row r="297">
          <cell r="B297">
            <v>4685</v>
          </cell>
          <cell r="C297">
            <v>-5700.29</v>
          </cell>
          <cell r="D297">
            <v>-5845.25</v>
          </cell>
          <cell r="E297">
            <v>-5702.11</v>
          </cell>
          <cell r="F297">
            <v>-5848.65</v>
          </cell>
          <cell r="G297">
            <v>-5988.04</v>
          </cell>
          <cell r="H297">
            <v>-6119.75</v>
          </cell>
          <cell r="I297">
            <v>-6247.61</v>
          </cell>
          <cell r="J297">
            <v>-6370.97</v>
          </cell>
          <cell r="K297">
            <v>-6495.69</v>
          </cell>
          <cell r="L297">
            <v>-6635.6</v>
          </cell>
          <cell r="M297">
            <v>-6775.84</v>
          </cell>
          <cell r="N297">
            <v>-6922.34</v>
          </cell>
          <cell r="O297">
            <v>-7061.84</v>
          </cell>
        </row>
        <row r="298">
          <cell r="B298">
            <v>4715</v>
          </cell>
          <cell r="C298">
            <v>0</v>
          </cell>
          <cell r="D298">
            <v>-11168.45</v>
          </cell>
          <cell r="E298">
            <v>-10232.17</v>
          </cell>
          <cell r="F298">
            <v>-9195.58</v>
          </cell>
          <cell r="G298">
            <v>-8192.42</v>
          </cell>
          <cell r="H298">
            <v>-7155.83</v>
          </cell>
          <cell r="I298">
            <v>-6152.68</v>
          </cell>
          <cell r="J298">
            <v>-5116.08</v>
          </cell>
          <cell r="K298">
            <v>-4079.49</v>
          </cell>
          <cell r="L298">
            <v>-3076.34</v>
          </cell>
          <cell r="M298">
            <v>-2039.75</v>
          </cell>
          <cell r="N298">
            <v>-1036.5899999999999</v>
          </cell>
          <cell r="O298">
            <v>-11727.49</v>
          </cell>
        </row>
        <row r="299">
          <cell r="B299">
            <v>4760</v>
          </cell>
          <cell r="C299">
            <v>-3575</v>
          </cell>
          <cell r="D299">
            <v>-3575</v>
          </cell>
          <cell r="E299">
            <v>-3575</v>
          </cell>
          <cell r="F299">
            <v>-3575</v>
          </cell>
          <cell r="G299">
            <v>-3575</v>
          </cell>
          <cell r="H299">
            <v>-3575</v>
          </cell>
          <cell r="I299">
            <v>-3575</v>
          </cell>
          <cell r="J299">
            <v>-3575</v>
          </cell>
          <cell r="K299">
            <v>-3575</v>
          </cell>
          <cell r="L299">
            <v>-3575</v>
          </cell>
          <cell r="M299">
            <v>-3575</v>
          </cell>
          <cell r="N299">
            <v>-3575</v>
          </cell>
          <cell r="O299">
            <v>-3575</v>
          </cell>
        </row>
        <row r="300">
          <cell r="B300">
            <v>4780</v>
          </cell>
          <cell r="C300">
            <v>42461</v>
          </cell>
          <cell r="D300">
            <v>42461</v>
          </cell>
          <cell r="E300">
            <v>42461</v>
          </cell>
          <cell r="F300">
            <v>42461</v>
          </cell>
          <cell r="G300">
            <v>42461</v>
          </cell>
          <cell r="H300">
            <v>42461</v>
          </cell>
          <cell r="I300">
            <v>42461</v>
          </cell>
          <cell r="J300">
            <v>42461</v>
          </cell>
          <cell r="K300">
            <v>42461</v>
          </cell>
          <cell r="L300">
            <v>42461</v>
          </cell>
          <cell r="M300">
            <v>42461</v>
          </cell>
          <cell r="N300">
            <v>42461</v>
          </cell>
          <cell r="O300">
            <v>42461</v>
          </cell>
        </row>
        <row r="301">
          <cell r="B301">
            <v>4785</v>
          </cell>
          <cell r="C301">
            <v>-15690655.630000001</v>
          </cell>
          <cell r="D301">
            <v>-15690655.630000001</v>
          </cell>
          <cell r="E301">
            <v>-15690655.630000001</v>
          </cell>
          <cell r="F301">
            <v>-15690655.630000001</v>
          </cell>
          <cell r="G301">
            <v>-15690655.630000001</v>
          </cell>
          <cell r="H301">
            <v>-15690655.630000001</v>
          </cell>
          <cell r="I301">
            <v>-15690655.630000001</v>
          </cell>
          <cell r="J301">
            <v>-15690655.630000001</v>
          </cell>
          <cell r="K301">
            <v>-15690655.630000001</v>
          </cell>
          <cell r="L301">
            <v>-15690655.630000001</v>
          </cell>
          <cell r="M301">
            <v>-15690655.630000001</v>
          </cell>
          <cell r="N301">
            <v>-15690655.630000001</v>
          </cell>
          <cell r="O301">
            <v>-15690655.630000001</v>
          </cell>
        </row>
        <row r="302">
          <cell r="B302">
            <v>4998</v>
          </cell>
          <cell r="C302">
            <v>-6800592.9900000002</v>
          </cell>
          <cell r="D302">
            <v>-7352564.0300000003</v>
          </cell>
          <cell r="E302">
            <v>-7352564.0300000003</v>
          </cell>
          <cell r="F302">
            <v>-7352564.0300000003</v>
          </cell>
          <cell r="G302">
            <v>-7352564.0300000003</v>
          </cell>
          <cell r="H302">
            <v>-7352564.0300000003</v>
          </cell>
          <cell r="I302">
            <v>-7352564.0300000003</v>
          </cell>
          <cell r="J302">
            <v>-7352564.0300000003</v>
          </cell>
          <cell r="K302">
            <v>-7352564.0300000003</v>
          </cell>
          <cell r="L302">
            <v>-7352564.0300000003</v>
          </cell>
          <cell r="M302">
            <v>-7352564.0300000003</v>
          </cell>
          <cell r="N302">
            <v>-7352564.0300000003</v>
          </cell>
          <cell r="O302">
            <v>-7352564.0300000003</v>
          </cell>
        </row>
        <row r="304">
          <cell r="B304" t="str">
            <v>TOTAL</v>
          </cell>
          <cell r="C304">
            <v>551971.03999999538</v>
          </cell>
          <cell r="D304">
            <v>76317.529999951832</v>
          </cell>
          <cell r="E304">
            <v>181708.47999998089</v>
          </cell>
          <cell r="F304">
            <v>118070.8999999864</v>
          </cell>
          <cell r="G304">
            <v>286088.33999996912</v>
          </cell>
          <cell r="H304">
            <v>555569.80999999773</v>
          </cell>
          <cell r="I304">
            <v>557310.55999999028</v>
          </cell>
          <cell r="J304">
            <v>761244.18999998923</v>
          </cell>
          <cell r="K304">
            <v>494973.74999999162</v>
          </cell>
          <cell r="L304">
            <v>550063.23000001814</v>
          </cell>
          <cell r="M304">
            <v>788006.86000003945</v>
          </cell>
          <cell r="N304">
            <v>975903.31000005361</v>
          </cell>
          <cell r="O304">
            <v>334494.10999999847</v>
          </cell>
        </row>
        <row r="306">
          <cell r="B306" t="str">
            <v>Object Code</v>
          </cell>
        </row>
        <row r="307">
          <cell r="B307">
            <v>5025</v>
          </cell>
          <cell r="C307">
            <v>-3142238.91</v>
          </cell>
          <cell r="D307">
            <v>-237448.22</v>
          </cell>
          <cell r="E307">
            <v>-454658.67</v>
          </cell>
          <cell r="F307">
            <v>-674766.57</v>
          </cell>
          <cell r="G307">
            <v>-978272.41</v>
          </cell>
          <cell r="H307">
            <v>-1274828.3600000001</v>
          </cell>
          <cell r="I307">
            <v>-1652280.71</v>
          </cell>
          <cell r="J307">
            <v>-2005199.47</v>
          </cell>
          <cell r="K307">
            <v>-2305436.44</v>
          </cell>
          <cell r="L307">
            <v>-2562109.19</v>
          </cell>
          <cell r="M307">
            <v>-2837842.31</v>
          </cell>
          <cell r="N307">
            <v>-3167306.96</v>
          </cell>
          <cell r="O307">
            <v>-3487782.45</v>
          </cell>
        </row>
        <row r="308">
          <cell r="B308">
            <v>5030</v>
          </cell>
          <cell r="C308">
            <v>7899</v>
          </cell>
          <cell r="D308">
            <v>15759</v>
          </cell>
          <cell r="E308">
            <v>24115</v>
          </cell>
          <cell r="F308">
            <v>-14415</v>
          </cell>
          <cell r="G308">
            <v>-39289</v>
          </cell>
          <cell r="H308">
            <v>-90543</v>
          </cell>
          <cell r="I308">
            <v>-55704</v>
          </cell>
          <cell r="J308">
            <v>-66986</v>
          </cell>
          <cell r="K308">
            <v>-35144</v>
          </cell>
          <cell r="L308">
            <v>-25041</v>
          </cell>
          <cell r="M308">
            <v>-70844</v>
          </cell>
          <cell r="N308">
            <v>-86015</v>
          </cell>
          <cell r="O308">
            <v>-31737.24</v>
          </cell>
        </row>
        <row r="309">
          <cell r="B309">
            <v>5035</v>
          </cell>
          <cell r="C309">
            <v>-589255.82999999996</v>
          </cell>
          <cell r="D309">
            <v>-41110.36</v>
          </cell>
          <cell r="E309">
            <v>-77500.78</v>
          </cell>
          <cell r="F309">
            <v>-114550.54</v>
          </cell>
          <cell r="G309">
            <v>-154854.13</v>
          </cell>
          <cell r="H309">
            <v>-199172.48000000001</v>
          </cell>
          <cell r="I309">
            <v>-250232.69</v>
          </cell>
          <cell r="J309">
            <v>-314611.38</v>
          </cell>
          <cell r="K309">
            <v>-388176.93</v>
          </cell>
          <cell r="L309">
            <v>-466863.43</v>
          </cell>
          <cell r="M309">
            <v>-545749.06000000006</v>
          </cell>
          <cell r="N309">
            <v>-602772.91</v>
          </cell>
          <cell r="O309">
            <v>-687628.19</v>
          </cell>
        </row>
        <row r="310">
          <cell r="B310">
            <v>5050</v>
          </cell>
          <cell r="C310">
            <v>-276173.15000000002</v>
          </cell>
          <cell r="D310">
            <v>-20745.669999999998</v>
          </cell>
          <cell r="E310">
            <v>-49537.26</v>
          </cell>
          <cell r="F310">
            <v>-72399.41</v>
          </cell>
          <cell r="G310">
            <v>-96900.09</v>
          </cell>
          <cell r="H310">
            <v>-120333.25</v>
          </cell>
          <cell r="I310">
            <v>-145278.94</v>
          </cell>
          <cell r="J310">
            <v>-161848.74</v>
          </cell>
          <cell r="K310">
            <v>-161927.17000000001</v>
          </cell>
          <cell r="L310">
            <v>-161927.17000000001</v>
          </cell>
          <cell r="M310">
            <v>-161927.17000000001</v>
          </cell>
          <cell r="N310">
            <v>-161927.17000000001</v>
          </cell>
          <cell r="O310">
            <v>-161927.17000000001</v>
          </cell>
        </row>
        <row r="311">
          <cell r="B311">
            <v>5065</v>
          </cell>
          <cell r="C311">
            <v>-11998.68</v>
          </cell>
          <cell r="D311">
            <v>-1117.27</v>
          </cell>
          <cell r="E311">
            <v>-2053.5500000000002</v>
          </cell>
          <cell r="F311">
            <v>-3090.14</v>
          </cell>
          <cell r="G311">
            <v>-4093.3</v>
          </cell>
          <cell r="H311">
            <v>-5129.8900000000003</v>
          </cell>
          <cell r="I311">
            <v>-6133.04</v>
          </cell>
          <cell r="J311">
            <v>-7169.64</v>
          </cell>
          <cell r="K311">
            <v>-8206.23</v>
          </cell>
          <cell r="L311">
            <v>-9209.3799999999992</v>
          </cell>
          <cell r="M311">
            <v>-10245.969999999999</v>
          </cell>
          <cell r="N311">
            <v>-11249.13</v>
          </cell>
          <cell r="O311">
            <v>-12285.72</v>
          </cell>
        </row>
        <row r="312">
          <cell r="B312">
            <v>5100</v>
          </cell>
          <cell r="C312">
            <v>-244959.1</v>
          </cell>
          <cell r="D312">
            <v>-16009.05</v>
          </cell>
          <cell r="E312">
            <v>-32033.439999999999</v>
          </cell>
          <cell r="F312">
            <v>-48054.239999999998</v>
          </cell>
          <cell r="G312">
            <v>-64077.04</v>
          </cell>
          <cell r="H312">
            <v>-80097.84</v>
          </cell>
          <cell r="I312">
            <v>-96116.68</v>
          </cell>
          <cell r="J312">
            <v>-112121.83</v>
          </cell>
          <cell r="K312">
            <v>-112121.83</v>
          </cell>
          <cell r="L312">
            <v>-138311.31</v>
          </cell>
          <cell r="M312">
            <v>-151553.54999999999</v>
          </cell>
          <cell r="N312">
            <v>-164853.04999999999</v>
          </cell>
          <cell r="O312">
            <v>-168141.22</v>
          </cell>
        </row>
        <row r="313">
          <cell r="B313">
            <v>5105</v>
          </cell>
          <cell r="C313">
            <v>2965</v>
          </cell>
          <cell r="D313">
            <v>-1856</v>
          </cell>
          <cell r="E313">
            <v>-7256</v>
          </cell>
          <cell r="F313">
            <v>-35909</v>
          </cell>
          <cell r="G313">
            <v>-27233</v>
          </cell>
          <cell r="H313">
            <v>-55318</v>
          </cell>
          <cell r="I313">
            <v>-9501</v>
          </cell>
          <cell r="J313">
            <v>-16655</v>
          </cell>
          <cell r="K313">
            <v>569</v>
          </cell>
          <cell r="L313">
            <v>-33042</v>
          </cell>
          <cell r="M313">
            <v>-61353</v>
          </cell>
          <cell r="N313">
            <v>-57227</v>
          </cell>
          <cell r="O313">
            <v>-32071</v>
          </cell>
        </row>
        <row r="314">
          <cell r="B314">
            <v>5110</v>
          </cell>
          <cell r="C314">
            <v>-29913.99</v>
          </cell>
          <cell r="D314">
            <v>-1923.55</v>
          </cell>
          <cell r="E314">
            <v>-3847.1</v>
          </cell>
          <cell r="F314">
            <v>-5770.65</v>
          </cell>
          <cell r="G314">
            <v>-7694.2</v>
          </cell>
          <cell r="H314">
            <v>-9617.75</v>
          </cell>
          <cell r="I314">
            <v>-11541.3</v>
          </cell>
          <cell r="J314">
            <v>-13464.85</v>
          </cell>
          <cell r="K314">
            <v>-13464.85</v>
          </cell>
          <cell r="L314">
            <v>-40938.79</v>
          </cell>
          <cell r="M314">
            <v>-54675.76</v>
          </cell>
          <cell r="N314">
            <v>-68513.62</v>
          </cell>
          <cell r="O314">
            <v>-82351.48</v>
          </cell>
        </row>
        <row r="315">
          <cell r="B315">
            <v>5125</v>
          </cell>
          <cell r="C315">
            <v>-143519.29999999999</v>
          </cell>
          <cell r="D315">
            <v>-12068.3</v>
          </cell>
          <cell r="E315">
            <v>-24136.6</v>
          </cell>
          <cell r="F315">
            <v>-36204.9</v>
          </cell>
          <cell r="G315">
            <v>-48273.2</v>
          </cell>
          <cell r="H315">
            <v>-60341.5</v>
          </cell>
          <cell r="I315">
            <v>-72409.8</v>
          </cell>
          <cell r="J315">
            <v>-84478.1</v>
          </cell>
          <cell r="K315">
            <v>-84478.1</v>
          </cell>
          <cell r="L315">
            <v>-84478.1</v>
          </cell>
          <cell r="M315">
            <v>-84478.1</v>
          </cell>
          <cell r="N315">
            <v>-84478.1</v>
          </cell>
          <cell r="O315">
            <v>-84478.1</v>
          </cell>
        </row>
        <row r="316">
          <cell r="B316">
            <v>5140</v>
          </cell>
          <cell r="C316">
            <v>-2535455.7000000002</v>
          </cell>
          <cell r="D316">
            <v>-207453.67</v>
          </cell>
          <cell r="E316">
            <v>-409019.94</v>
          </cell>
          <cell r="F316">
            <v>-611847.24</v>
          </cell>
          <cell r="G316">
            <v>-830329.17</v>
          </cell>
          <cell r="H316">
            <v>-1046436.57</v>
          </cell>
          <cell r="I316">
            <v>-1270154.76</v>
          </cell>
          <cell r="J316">
            <v>-1492445.54</v>
          </cell>
          <cell r="K316">
            <v>-1716142.13</v>
          </cell>
          <cell r="L316">
            <v>-1933948.9</v>
          </cell>
          <cell r="M316">
            <v>-2154739.27</v>
          </cell>
          <cell r="N316">
            <v>-2383839.14</v>
          </cell>
          <cell r="O316">
            <v>-2615478.2200000002</v>
          </cell>
        </row>
        <row r="317">
          <cell r="B317">
            <v>5155</v>
          </cell>
          <cell r="C317">
            <v>-371662.21</v>
          </cell>
          <cell r="D317">
            <v>-29242.65</v>
          </cell>
          <cell r="E317">
            <v>-55931.54</v>
          </cell>
          <cell r="F317">
            <v>-86775.6</v>
          </cell>
          <cell r="G317">
            <v>-113199.84</v>
          </cell>
          <cell r="H317">
            <v>-143214.37</v>
          </cell>
          <cell r="I317">
            <v>-169648.73</v>
          </cell>
          <cell r="J317">
            <v>-221225.72</v>
          </cell>
          <cell r="K317">
            <v>-301984.88</v>
          </cell>
          <cell r="L317">
            <v>-381728.88</v>
          </cell>
          <cell r="M317">
            <v>-481909.66</v>
          </cell>
          <cell r="N317">
            <v>-539161.61</v>
          </cell>
          <cell r="O317">
            <v>-633703.65</v>
          </cell>
        </row>
        <row r="318">
          <cell r="B318">
            <v>5170</v>
          </cell>
          <cell r="C318">
            <v>-542731.05000000005</v>
          </cell>
          <cell r="D318">
            <v>-39583.620000000003</v>
          </cell>
          <cell r="E318">
            <v>-94861.65</v>
          </cell>
          <cell r="F318">
            <v>-139117.57</v>
          </cell>
          <cell r="G318">
            <v>-186073.17</v>
          </cell>
          <cell r="H318">
            <v>-231260.92</v>
          </cell>
          <cell r="I318">
            <v>-278939.28999999998</v>
          </cell>
          <cell r="J318">
            <v>-310826.57</v>
          </cell>
          <cell r="K318">
            <v>-311005.99</v>
          </cell>
          <cell r="L318">
            <v>-311005.99</v>
          </cell>
          <cell r="M318">
            <v>-311005.99</v>
          </cell>
          <cell r="N318">
            <v>-311005.99</v>
          </cell>
          <cell r="O318">
            <v>-311005.99</v>
          </cell>
        </row>
        <row r="319">
          <cell r="B319">
            <v>5230</v>
          </cell>
          <cell r="C319">
            <v>-15795.85</v>
          </cell>
          <cell r="D319">
            <v>-1290.45</v>
          </cell>
          <cell r="E319">
            <v>-2475.4299999999998</v>
          </cell>
          <cell r="F319">
            <v>-3837.4</v>
          </cell>
          <cell r="G319">
            <v>-5343.26</v>
          </cell>
          <cell r="H319">
            <v>-6912.34</v>
          </cell>
          <cell r="I319">
            <v>-8741.5</v>
          </cell>
          <cell r="J319">
            <v>-10253.44</v>
          </cell>
          <cell r="K319">
            <v>-12016.44</v>
          </cell>
          <cell r="L319">
            <v>-13275.57</v>
          </cell>
          <cell r="M319">
            <v>-14734.58</v>
          </cell>
          <cell r="N319">
            <v>-16381.96</v>
          </cell>
          <cell r="O319">
            <v>-17681.63</v>
          </cell>
        </row>
        <row r="320">
          <cell r="B320">
            <v>5270</v>
          </cell>
          <cell r="C320">
            <v>-2255.27</v>
          </cell>
          <cell r="D320">
            <v>-145.46</v>
          </cell>
          <cell r="E320">
            <v>-385.32</v>
          </cell>
          <cell r="F320">
            <v>-385.32</v>
          </cell>
          <cell r="G320">
            <v>-500.03</v>
          </cell>
          <cell r="H320">
            <v>-652.22</v>
          </cell>
          <cell r="I320">
            <v>-801.55</v>
          </cell>
          <cell r="J320">
            <v>-1889.66</v>
          </cell>
          <cell r="K320">
            <v>-2070.98</v>
          </cell>
          <cell r="L320">
            <v>-2226.7800000000002</v>
          </cell>
          <cell r="M320">
            <v>-2816.15</v>
          </cell>
          <cell r="N320">
            <v>-2964.85</v>
          </cell>
          <cell r="O320">
            <v>-3290.85</v>
          </cell>
        </row>
        <row r="321">
          <cell r="B321">
            <v>5285</v>
          </cell>
          <cell r="C321">
            <v>-44062.57</v>
          </cell>
          <cell r="D321">
            <v>-3650</v>
          </cell>
          <cell r="E321">
            <v>-6500.5</v>
          </cell>
          <cell r="F321">
            <v>-9700.5</v>
          </cell>
          <cell r="G321">
            <v>-13061.5</v>
          </cell>
          <cell r="H321">
            <v>-17016.5</v>
          </cell>
          <cell r="I321">
            <v>-21311</v>
          </cell>
          <cell r="J321">
            <v>-25771.5</v>
          </cell>
          <cell r="K321">
            <v>-29338.5</v>
          </cell>
          <cell r="L321">
            <v>-32677.5</v>
          </cell>
          <cell r="M321">
            <v>-36277.800000000003</v>
          </cell>
          <cell r="N321">
            <v>-38870.800000000003</v>
          </cell>
          <cell r="O321">
            <v>-43165.8</v>
          </cell>
        </row>
        <row r="322">
          <cell r="B322">
            <v>5435</v>
          </cell>
          <cell r="C322">
            <v>-1335.87</v>
          </cell>
          <cell r="H322">
            <v>0.17</v>
          </cell>
          <cell r="I322">
            <v>0.17</v>
          </cell>
          <cell r="J322">
            <v>2.5499999999999998</v>
          </cell>
          <cell r="K322">
            <v>2.5499999999999998</v>
          </cell>
          <cell r="L322">
            <v>2.5499999999999998</v>
          </cell>
          <cell r="M322">
            <v>2.5499999999999998</v>
          </cell>
          <cell r="N322">
            <v>2.5499999999999998</v>
          </cell>
          <cell r="O322">
            <v>2.5499999999999998</v>
          </cell>
        </row>
        <row r="323">
          <cell r="B323">
            <v>5465</v>
          </cell>
          <cell r="C323">
            <v>374198.23</v>
          </cell>
          <cell r="D323">
            <v>26728.39</v>
          </cell>
          <cell r="E323">
            <v>51358.15</v>
          </cell>
          <cell r="F323">
            <v>78652.14</v>
          </cell>
          <cell r="G323">
            <v>120597.41</v>
          </cell>
          <cell r="H323">
            <v>155924.98000000001</v>
          </cell>
          <cell r="I323">
            <v>195193.57</v>
          </cell>
          <cell r="J323">
            <v>232352.78</v>
          </cell>
          <cell r="K323">
            <v>271236.62</v>
          </cell>
          <cell r="L323">
            <v>298592.44</v>
          </cell>
          <cell r="M323">
            <v>324015.51</v>
          </cell>
          <cell r="N323">
            <v>357343.36</v>
          </cell>
          <cell r="O323">
            <v>392349.21</v>
          </cell>
        </row>
        <row r="324">
          <cell r="B324">
            <v>5470</v>
          </cell>
          <cell r="C324">
            <v>465264.11</v>
          </cell>
          <cell r="D324">
            <v>32810.080000000002</v>
          </cell>
          <cell r="E324">
            <v>76619.09</v>
          </cell>
          <cell r="F324">
            <v>115213.3</v>
          </cell>
          <cell r="G324">
            <v>141511.9</v>
          </cell>
          <cell r="H324">
            <v>182717.68</v>
          </cell>
          <cell r="I324">
            <v>223352.74</v>
          </cell>
          <cell r="J324">
            <v>261733.87</v>
          </cell>
          <cell r="K324">
            <v>301435.77</v>
          </cell>
          <cell r="L324">
            <v>357098.12</v>
          </cell>
          <cell r="M324">
            <v>409040.44</v>
          </cell>
          <cell r="N324">
            <v>455079.54</v>
          </cell>
          <cell r="O324">
            <v>499187.55</v>
          </cell>
        </row>
        <row r="325">
          <cell r="B325">
            <v>5480</v>
          </cell>
          <cell r="C325">
            <v>188513.44</v>
          </cell>
          <cell r="D325">
            <v>23176.1</v>
          </cell>
          <cell r="E325">
            <v>41382.6</v>
          </cell>
          <cell r="F325">
            <v>62450.8</v>
          </cell>
          <cell r="G325">
            <v>83505</v>
          </cell>
          <cell r="H325">
            <v>105059.1</v>
          </cell>
          <cell r="I325">
            <v>127911.5</v>
          </cell>
          <cell r="J325">
            <v>151564.9</v>
          </cell>
          <cell r="K325">
            <v>171479.09999999998</v>
          </cell>
          <cell r="L325">
            <v>188111.90000000002</v>
          </cell>
          <cell r="M325">
            <v>203777.5</v>
          </cell>
          <cell r="N325">
            <v>219421.1</v>
          </cell>
          <cell r="O325">
            <v>238694</v>
          </cell>
        </row>
        <row r="326">
          <cell r="B326">
            <v>5485</v>
          </cell>
          <cell r="C326">
            <v>1485.38</v>
          </cell>
          <cell r="G326">
            <v>147.80000000000001</v>
          </cell>
          <cell r="H326">
            <v>147.80000000000001</v>
          </cell>
          <cell r="I326">
            <v>147.80000000000001</v>
          </cell>
          <cell r="J326">
            <v>453.1</v>
          </cell>
          <cell r="K326">
            <v>1549.7</v>
          </cell>
          <cell r="L326">
            <v>2568.8700000000003</v>
          </cell>
          <cell r="M326">
            <v>2899.9700000000003</v>
          </cell>
          <cell r="N326">
            <v>2899.9700000000003</v>
          </cell>
          <cell r="O326">
            <v>3176.38</v>
          </cell>
        </row>
        <row r="327">
          <cell r="B327">
            <v>5490</v>
          </cell>
          <cell r="C327">
            <v>127700.98999999999</v>
          </cell>
          <cell r="D327">
            <v>7039.49</v>
          </cell>
          <cell r="E327">
            <v>22243.200000000001</v>
          </cell>
          <cell r="F327">
            <v>37798.829999999994</v>
          </cell>
          <cell r="G327">
            <v>53207.77</v>
          </cell>
          <cell r="H327">
            <v>53079.579999999994</v>
          </cell>
          <cell r="I327">
            <v>53767.079999999994</v>
          </cell>
          <cell r="J327">
            <v>57362.84</v>
          </cell>
          <cell r="K327">
            <v>61435.839999999997</v>
          </cell>
          <cell r="L327">
            <v>61435.839999999997</v>
          </cell>
          <cell r="M327">
            <v>86433.62</v>
          </cell>
          <cell r="N327">
            <v>86958.62</v>
          </cell>
          <cell r="O327">
            <v>91767.5</v>
          </cell>
        </row>
        <row r="328">
          <cell r="B328">
            <v>5495</v>
          </cell>
          <cell r="L328">
            <v>88.81</v>
          </cell>
          <cell r="M328">
            <v>88.81</v>
          </cell>
          <cell r="N328">
            <v>88.81</v>
          </cell>
          <cell r="O328">
            <v>753.81</v>
          </cell>
        </row>
        <row r="329">
          <cell r="B329">
            <v>5505</v>
          </cell>
          <cell r="C329">
            <v>2090.16</v>
          </cell>
          <cell r="D329">
            <v>80.03</v>
          </cell>
          <cell r="E329">
            <v>13.6</v>
          </cell>
          <cell r="F329">
            <v>191.30999999999997</v>
          </cell>
          <cell r="G329">
            <v>347.96</v>
          </cell>
          <cell r="H329">
            <v>456.87000000000006</v>
          </cell>
          <cell r="I329">
            <v>556.03</v>
          </cell>
          <cell r="J329">
            <v>642.67999999999995</v>
          </cell>
          <cell r="K329">
            <v>735.96</v>
          </cell>
          <cell r="L329">
            <v>807.28000000000009</v>
          </cell>
          <cell r="M329">
            <v>914.49</v>
          </cell>
          <cell r="N329">
            <v>1014.16</v>
          </cell>
          <cell r="O329">
            <v>1101.73</v>
          </cell>
        </row>
        <row r="330">
          <cell r="B330">
            <v>5510</v>
          </cell>
          <cell r="C330">
            <v>10179.11</v>
          </cell>
          <cell r="D330">
            <v>1134.67</v>
          </cell>
          <cell r="E330">
            <v>1810.33</v>
          </cell>
          <cell r="F330">
            <v>3662.31</v>
          </cell>
          <cell r="G330">
            <v>5031.5199999999995</v>
          </cell>
          <cell r="H330">
            <v>5643.41</v>
          </cell>
          <cell r="I330">
            <v>6049.82</v>
          </cell>
          <cell r="J330">
            <v>6944.78</v>
          </cell>
          <cell r="K330">
            <v>6643.53</v>
          </cell>
          <cell r="L330">
            <v>7447.38</v>
          </cell>
          <cell r="M330">
            <v>6112.2</v>
          </cell>
          <cell r="N330">
            <v>6198.36</v>
          </cell>
          <cell r="O330">
            <v>6305.5199999999995</v>
          </cell>
        </row>
        <row r="331">
          <cell r="B331">
            <v>5515</v>
          </cell>
          <cell r="C331">
            <v>-153</v>
          </cell>
          <cell r="D331">
            <v>189</v>
          </cell>
          <cell r="E331">
            <v>1022</v>
          </cell>
          <cell r="F331">
            <v>463</v>
          </cell>
          <cell r="G331">
            <v>-54</v>
          </cell>
          <cell r="H331">
            <v>198</v>
          </cell>
          <cell r="I331">
            <v>133</v>
          </cell>
          <cell r="J331">
            <v>748</v>
          </cell>
          <cell r="K331">
            <v>1286</v>
          </cell>
          <cell r="L331">
            <v>1140</v>
          </cell>
          <cell r="M331">
            <v>2020</v>
          </cell>
          <cell r="N331">
            <v>2716</v>
          </cell>
          <cell r="O331">
            <v>2264</v>
          </cell>
        </row>
        <row r="332">
          <cell r="B332">
            <v>5525</v>
          </cell>
          <cell r="C332">
            <v>1917.94</v>
          </cell>
          <cell r="D332">
            <v>179.72</v>
          </cell>
          <cell r="E332">
            <v>357.26</v>
          </cell>
          <cell r="F332">
            <v>545.39</v>
          </cell>
          <cell r="G332">
            <v>740.07999999999993</v>
          </cell>
          <cell r="H332">
            <v>938.14</v>
          </cell>
          <cell r="I332">
            <v>1138.4600000000003</v>
          </cell>
          <cell r="J332">
            <v>1275.8899999999999</v>
          </cell>
          <cell r="K332">
            <v>1451.43</v>
          </cell>
          <cell r="L332">
            <v>1543.12</v>
          </cell>
          <cell r="M332">
            <v>1794.1000000000001</v>
          </cell>
          <cell r="N332">
            <v>1911.8</v>
          </cell>
          <cell r="O332">
            <v>2060.33</v>
          </cell>
        </row>
        <row r="333">
          <cell r="B333">
            <v>5535</v>
          </cell>
          <cell r="C333">
            <v>3663.1699999999996</v>
          </cell>
          <cell r="D333">
            <v>316.32000000000005</v>
          </cell>
          <cell r="E333">
            <v>644.8599999999999</v>
          </cell>
          <cell r="F333">
            <v>946.86</v>
          </cell>
          <cell r="G333">
            <v>1229.8799999999999</v>
          </cell>
          <cell r="H333">
            <v>1548.49</v>
          </cell>
          <cell r="I333">
            <v>1828.02</v>
          </cell>
          <cell r="J333">
            <v>2096.1999999999998</v>
          </cell>
          <cell r="K333">
            <v>2434.0600000000004</v>
          </cell>
          <cell r="L333">
            <v>2629.32</v>
          </cell>
          <cell r="M333">
            <v>3119.73</v>
          </cell>
          <cell r="N333">
            <v>3370.9</v>
          </cell>
          <cell r="O333">
            <v>3646.57</v>
          </cell>
        </row>
        <row r="334">
          <cell r="B334">
            <v>5540</v>
          </cell>
          <cell r="C334">
            <v>57460.98</v>
          </cell>
          <cell r="D334">
            <v>6389.63</v>
          </cell>
          <cell r="E334">
            <v>10481.480000000001</v>
          </cell>
          <cell r="F334">
            <v>15553.9</v>
          </cell>
          <cell r="G334">
            <v>20785.649999999998</v>
          </cell>
          <cell r="H334">
            <v>25296.21</v>
          </cell>
          <cell r="I334">
            <v>30958.010000000002</v>
          </cell>
          <cell r="J334">
            <v>35409.19</v>
          </cell>
          <cell r="K334">
            <v>41445.229999999996</v>
          </cell>
          <cell r="L334">
            <v>46367.7</v>
          </cell>
          <cell r="M334">
            <v>51097.77</v>
          </cell>
          <cell r="N334">
            <v>55580.89</v>
          </cell>
          <cell r="O334">
            <v>61141.32</v>
          </cell>
        </row>
        <row r="335">
          <cell r="B335">
            <v>5545</v>
          </cell>
          <cell r="C335">
            <v>6494.34</v>
          </cell>
          <cell r="D335">
            <v>65.680000000000007</v>
          </cell>
          <cell r="E335">
            <v>65.680000000000007</v>
          </cell>
          <cell r="F335">
            <v>65.680000000000007</v>
          </cell>
          <cell r="G335">
            <v>1632.0199999999998</v>
          </cell>
          <cell r="H335">
            <v>2157.3300000000004</v>
          </cell>
          <cell r="I335">
            <v>2292.87</v>
          </cell>
          <cell r="J335">
            <v>2450.7199999999998</v>
          </cell>
          <cell r="K335">
            <v>2614.1399999999994</v>
          </cell>
          <cell r="L335">
            <v>2750.56</v>
          </cell>
          <cell r="M335">
            <v>8120.5800000000008</v>
          </cell>
          <cell r="N335">
            <v>8281.0300000000007</v>
          </cell>
          <cell r="O335">
            <v>8281.0300000000007</v>
          </cell>
        </row>
        <row r="336">
          <cell r="B336">
            <v>5625</v>
          </cell>
          <cell r="C336">
            <v>70648.52</v>
          </cell>
          <cell r="D336">
            <v>6016.9900000000007</v>
          </cell>
          <cell r="E336">
            <v>11975.929999999998</v>
          </cell>
          <cell r="F336">
            <v>17926.399999999998</v>
          </cell>
          <cell r="G336">
            <v>23960.97</v>
          </cell>
          <cell r="H336">
            <v>29991.06</v>
          </cell>
          <cell r="I336">
            <v>36025.599999999999</v>
          </cell>
          <cell r="J336">
            <v>42051.42</v>
          </cell>
          <cell r="K336">
            <v>49708.659999999996</v>
          </cell>
          <cell r="L336">
            <v>56026.62</v>
          </cell>
          <cell r="M336">
            <v>62227.31</v>
          </cell>
          <cell r="N336">
            <v>68428.63</v>
          </cell>
          <cell r="O336">
            <v>74629.429999999993</v>
          </cell>
        </row>
        <row r="337">
          <cell r="B337">
            <v>5630</v>
          </cell>
          <cell r="C337">
            <v>48862.740000000005</v>
          </cell>
          <cell r="D337">
            <v>5635.0499999999993</v>
          </cell>
          <cell r="E337">
            <v>9830.83</v>
          </cell>
          <cell r="F337">
            <v>14052.28</v>
          </cell>
          <cell r="G337">
            <v>18356.370000000003</v>
          </cell>
          <cell r="H337">
            <v>22668.18</v>
          </cell>
          <cell r="I337">
            <v>26936.62</v>
          </cell>
          <cell r="J337">
            <v>31265.879999999997</v>
          </cell>
          <cell r="K337">
            <v>35579.67</v>
          </cell>
          <cell r="L337">
            <v>39718.950000000004</v>
          </cell>
          <cell r="M337">
            <v>44744.729999999996</v>
          </cell>
          <cell r="N337">
            <v>49857.429999999993</v>
          </cell>
          <cell r="O337">
            <v>54841.75</v>
          </cell>
        </row>
        <row r="338">
          <cell r="B338">
            <v>5635</v>
          </cell>
          <cell r="C338">
            <v>10265.719999999999</v>
          </cell>
          <cell r="D338">
            <v>899.09</v>
          </cell>
          <cell r="E338">
            <v>1567.1399999999999</v>
          </cell>
          <cell r="F338">
            <v>2526.02</v>
          </cell>
          <cell r="G338">
            <v>3023.53</v>
          </cell>
          <cell r="H338">
            <v>3995.14</v>
          </cell>
          <cell r="I338">
            <v>4909.43</v>
          </cell>
          <cell r="J338">
            <v>5948.28</v>
          </cell>
          <cell r="K338">
            <v>7010.51</v>
          </cell>
          <cell r="L338">
            <v>7389.37</v>
          </cell>
          <cell r="M338">
            <v>8154.39</v>
          </cell>
          <cell r="N338">
            <v>8712.81</v>
          </cell>
          <cell r="O338">
            <v>9397.6400000000012</v>
          </cell>
        </row>
        <row r="339">
          <cell r="B339">
            <v>5645</v>
          </cell>
          <cell r="C339">
            <v>-77479.090000000011</v>
          </cell>
          <cell r="D339">
            <v>-6079.13</v>
          </cell>
          <cell r="E339">
            <v>-12386.019999999999</v>
          </cell>
          <cell r="F339">
            <v>-20918.48</v>
          </cell>
          <cell r="G339">
            <v>-27106.379999999997</v>
          </cell>
          <cell r="H339">
            <v>-33446.550000000003</v>
          </cell>
          <cell r="I339">
            <v>-39975.86</v>
          </cell>
          <cell r="J339">
            <v>-46937.920000000006</v>
          </cell>
          <cell r="K339">
            <v>-53630.610000000008</v>
          </cell>
          <cell r="L339">
            <v>-62330.81</v>
          </cell>
          <cell r="M339">
            <v>-68818.45</v>
          </cell>
          <cell r="N339">
            <v>-75364.479999999996</v>
          </cell>
          <cell r="O339">
            <v>-79487.59</v>
          </cell>
        </row>
        <row r="340">
          <cell r="B340">
            <v>5650</v>
          </cell>
          <cell r="C340">
            <v>1798.3</v>
          </cell>
          <cell r="D340">
            <v>6.61</v>
          </cell>
          <cell r="E340">
            <v>147.9</v>
          </cell>
          <cell r="F340">
            <v>322.91999999999996</v>
          </cell>
          <cell r="G340">
            <v>326.03999999999996</v>
          </cell>
          <cell r="H340">
            <v>508.46000000000004</v>
          </cell>
          <cell r="I340">
            <v>822.46999999999991</v>
          </cell>
          <cell r="J340">
            <v>1163.95</v>
          </cell>
          <cell r="K340">
            <v>1481.65</v>
          </cell>
          <cell r="L340">
            <v>1747.3899999999999</v>
          </cell>
          <cell r="M340">
            <v>1872.32</v>
          </cell>
          <cell r="N340">
            <v>1895.57</v>
          </cell>
          <cell r="O340">
            <v>2258.5899999999997</v>
          </cell>
        </row>
        <row r="341">
          <cell r="B341">
            <v>5655</v>
          </cell>
          <cell r="C341">
            <v>309360.19</v>
          </cell>
          <cell r="D341">
            <v>46073.81</v>
          </cell>
          <cell r="E341">
            <v>78057.399999999994</v>
          </cell>
          <cell r="F341">
            <v>105308.71</v>
          </cell>
          <cell r="G341">
            <v>128250.02999999998</v>
          </cell>
          <cell r="H341">
            <v>154571.95000000001</v>
          </cell>
          <cell r="I341">
            <v>193270.24</v>
          </cell>
          <cell r="J341">
            <v>220939.93000000002</v>
          </cell>
          <cell r="K341">
            <v>252747.51999999999</v>
          </cell>
          <cell r="L341">
            <v>275084.31999999995</v>
          </cell>
          <cell r="M341">
            <v>306525.45</v>
          </cell>
          <cell r="N341">
            <v>339709.92</v>
          </cell>
          <cell r="O341">
            <v>381946.81</v>
          </cell>
        </row>
        <row r="342">
          <cell r="B342">
            <v>5660</v>
          </cell>
          <cell r="C342">
            <v>2870.9</v>
          </cell>
          <cell r="D342">
            <v>18.080000000000002</v>
          </cell>
          <cell r="E342">
            <v>154.13</v>
          </cell>
          <cell r="F342">
            <v>452.5</v>
          </cell>
          <cell r="G342">
            <v>613.11</v>
          </cell>
          <cell r="H342">
            <v>706.42</v>
          </cell>
          <cell r="I342">
            <v>1032.1000000000001</v>
          </cell>
          <cell r="J342">
            <v>1104.31</v>
          </cell>
          <cell r="K342">
            <v>1280.28</v>
          </cell>
          <cell r="L342">
            <v>1679.4499999999998</v>
          </cell>
          <cell r="M342">
            <v>1833.41</v>
          </cell>
          <cell r="N342">
            <v>2035.3600000000001</v>
          </cell>
          <cell r="O342">
            <v>2450.5</v>
          </cell>
        </row>
        <row r="343">
          <cell r="B343">
            <v>5665</v>
          </cell>
          <cell r="C343">
            <v>25282.46</v>
          </cell>
          <cell r="D343">
            <v>2108.46</v>
          </cell>
          <cell r="E343">
            <v>4534.59</v>
          </cell>
          <cell r="F343">
            <v>7108.4800000000005</v>
          </cell>
          <cell r="G343">
            <v>8965.8100000000013</v>
          </cell>
          <cell r="H343">
            <v>11551.85</v>
          </cell>
          <cell r="I343">
            <v>13666.77</v>
          </cell>
          <cell r="J343">
            <v>15739.09</v>
          </cell>
          <cell r="K343">
            <v>17741.219999999998</v>
          </cell>
          <cell r="L343">
            <v>20124.96</v>
          </cell>
          <cell r="M343">
            <v>22083.039999999997</v>
          </cell>
          <cell r="N343">
            <v>23992.43</v>
          </cell>
          <cell r="O343">
            <v>25933.68</v>
          </cell>
        </row>
        <row r="344">
          <cell r="B344">
            <v>5670</v>
          </cell>
          <cell r="C344">
            <v>12103.93</v>
          </cell>
          <cell r="D344">
            <v>1042.02</v>
          </cell>
          <cell r="E344">
            <v>2090.23</v>
          </cell>
          <cell r="F344">
            <v>3142.71</v>
          </cell>
          <cell r="G344">
            <v>4195.59</v>
          </cell>
          <cell r="H344">
            <v>4544.7999999999993</v>
          </cell>
          <cell r="I344">
            <v>6318</v>
          </cell>
          <cell r="J344">
            <v>7368.09</v>
          </cell>
          <cell r="K344">
            <v>8427.14</v>
          </cell>
          <cell r="L344">
            <v>9492.84</v>
          </cell>
          <cell r="M344">
            <v>10560.38</v>
          </cell>
          <cell r="N344">
            <v>11631.53</v>
          </cell>
          <cell r="O344">
            <v>12678.169999999998</v>
          </cell>
        </row>
        <row r="345">
          <cell r="B345">
            <v>5675</v>
          </cell>
          <cell r="C345">
            <v>-2606.3200000000002</v>
          </cell>
          <cell r="D345">
            <v>-217.98</v>
          </cell>
          <cell r="E345">
            <v>-437.12</v>
          </cell>
          <cell r="F345">
            <v>-708.5</v>
          </cell>
          <cell r="G345">
            <v>-927.00999999999988</v>
          </cell>
          <cell r="H345">
            <v>-1136.9600000000003</v>
          </cell>
          <cell r="I345">
            <v>-1347.7600000000002</v>
          </cell>
          <cell r="J345">
            <v>-1543.2699999999998</v>
          </cell>
          <cell r="K345">
            <v>-1743.6200000000001</v>
          </cell>
          <cell r="L345">
            <v>-2010.37</v>
          </cell>
          <cell r="M345">
            <v>-2220.11</v>
          </cell>
          <cell r="N345">
            <v>-2428.64</v>
          </cell>
          <cell r="O345">
            <v>-2581.8799999999997</v>
          </cell>
        </row>
        <row r="346">
          <cell r="B346">
            <v>5680</v>
          </cell>
          <cell r="C346">
            <v>-1378.58</v>
          </cell>
          <cell r="D346">
            <v>-108.8</v>
          </cell>
          <cell r="E346">
            <v>-216.9</v>
          </cell>
          <cell r="F346">
            <v>-353.48</v>
          </cell>
          <cell r="G346">
            <v>-465.53000000000003</v>
          </cell>
          <cell r="H346">
            <v>-577.30000000000007</v>
          </cell>
          <cell r="I346">
            <v>-689.73</v>
          </cell>
          <cell r="J346">
            <v>-790.56999999999994</v>
          </cell>
          <cell r="K346">
            <v>-896.39</v>
          </cell>
          <cell r="L346">
            <v>-1029.68</v>
          </cell>
          <cell r="M346">
            <v>-1136.0900000000001</v>
          </cell>
          <cell r="N346">
            <v>-1244.5800000000002</v>
          </cell>
          <cell r="O346">
            <v>-1325.6899999999998</v>
          </cell>
        </row>
        <row r="347">
          <cell r="B347">
            <v>5690</v>
          </cell>
          <cell r="C347">
            <v>3.25</v>
          </cell>
          <cell r="F347">
            <v>46.39</v>
          </cell>
          <cell r="G347">
            <v>46.39</v>
          </cell>
          <cell r="H347">
            <v>46.39</v>
          </cell>
          <cell r="I347">
            <v>46.39</v>
          </cell>
          <cell r="J347">
            <v>46.39</v>
          </cell>
          <cell r="K347">
            <v>46.39</v>
          </cell>
          <cell r="L347">
            <v>46.39</v>
          </cell>
          <cell r="M347">
            <v>46.39</v>
          </cell>
          <cell r="N347">
            <v>46.39</v>
          </cell>
          <cell r="O347">
            <v>46.39</v>
          </cell>
        </row>
        <row r="348">
          <cell r="B348">
            <v>5705</v>
          </cell>
          <cell r="C348">
            <v>181013.86</v>
          </cell>
          <cell r="D348">
            <v>14633.36</v>
          </cell>
          <cell r="E348">
            <v>27434.92</v>
          </cell>
          <cell r="F348">
            <v>41836.43</v>
          </cell>
          <cell r="G348">
            <v>56517.590000000004</v>
          </cell>
          <cell r="H348">
            <v>70948.63</v>
          </cell>
          <cell r="I348">
            <v>85423.51</v>
          </cell>
          <cell r="J348">
            <v>99844.34</v>
          </cell>
          <cell r="K348">
            <v>114268.70999999999</v>
          </cell>
          <cell r="L348">
            <v>128558.44</v>
          </cell>
          <cell r="M348">
            <v>143815.15</v>
          </cell>
          <cell r="N348">
            <v>158723.48000000001</v>
          </cell>
          <cell r="O348">
            <v>173645.25</v>
          </cell>
        </row>
        <row r="349">
          <cell r="B349">
            <v>5715</v>
          </cell>
          <cell r="C349">
            <v>32652.480000000003</v>
          </cell>
          <cell r="D349">
            <v>480.08000000000004</v>
          </cell>
          <cell r="E349">
            <v>1349.1599999999999</v>
          </cell>
          <cell r="F349">
            <v>1824.57</v>
          </cell>
          <cell r="G349">
            <v>3622.9</v>
          </cell>
          <cell r="H349">
            <v>5731.5</v>
          </cell>
          <cell r="I349">
            <v>9878.7099999999991</v>
          </cell>
          <cell r="J349">
            <v>14861.25</v>
          </cell>
          <cell r="K349">
            <v>15994.65</v>
          </cell>
          <cell r="L349">
            <v>20037.830000000002</v>
          </cell>
          <cell r="M349">
            <v>27434.07</v>
          </cell>
          <cell r="N349">
            <v>40082.450000000004</v>
          </cell>
          <cell r="O349">
            <v>38027.08</v>
          </cell>
        </row>
        <row r="350">
          <cell r="B350">
            <v>5735</v>
          </cell>
          <cell r="C350">
            <v>58453.599999999999</v>
          </cell>
          <cell r="D350">
            <v>3358.6900000000005</v>
          </cell>
          <cell r="E350">
            <v>6880.0400000000009</v>
          </cell>
          <cell r="F350">
            <v>13566.04</v>
          </cell>
          <cell r="G350">
            <v>19283.409999999996</v>
          </cell>
          <cell r="H350">
            <v>24865.55</v>
          </cell>
          <cell r="I350">
            <v>30350.019999999997</v>
          </cell>
          <cell r="J350">
            <v>35162.870000000003</v>
          </cell>
          <cell r="K350">
            <v>41132.43</v>
          </cell>
          <cell r="L350">
            <v>46923.009999999995</v>
          </cell>
          <cell r="M350">
            <v>51814.23</v>
          </cell>
          <cell r="N350">
            <v>57207.31</v>
          </cell>
          <cell r="O350">
            <v>63005.409999999996</v>
          </cell>
        </row>
        <row r="351">
          <cell r="B351">
            <v>5740</v>
          </cell>
          <cell r="C351">
            <v>26.2</v>
          </cell>
          <cell r="N351">
            <v>14.83</v>
          </cell>
          <cell r="O351">
            <v>-8.34</v>
          </cell>
        </row>
        <row r="352">
          <cell r="B352">
            <v>5745</v>
          </cell>
          <cell r="C352">
            <v>-0.16</v>
          </cell>
        </row>
        <row r="353">
          <cell r="B353">
            <v>5750</v>
          </cell>
          <cell r="C353">
            <v>9334.84</v>
          </cell>
          <cell r="D353">
            <v>754</v>
          </cell>
          <cell r="E353">
            <v>1539.18</v>
          </cell>
          <cell r="F353">
            <v>2289</v>
          </cell>
          <cell r="G353">
            <v>2999.01</v>
          </cell>
          <cell r="H353">
            <v>3895.2</v>
          </cell>
          <cell r="I353">
            <v>4725.12</v>
          </cell>
          <cell r="J353">
            <v>5611.2500000000009</v>
          </cell>
          <cell r="K353">
            <v>6545.83</v>
          </cell>
          <cell r="L353">
            <v>7559.6399999999994</v>
          </cell>
          <cell r="M353">
            <v>10958.5</v>
          </cell>
          <cell r="N353">
            <v>12544.97</v>
          </cell>
          <cell r="O353">
            <v>13313.45</v>
          </cell>
        </row>
        <row r="354">
          <cell r="B354">
            <v>5785</v>
          </cell>
          <cell r="C354">
            <v>5029.38</v>
          </cell>
          <cell r="I354">
            <v>200</v>
          </cell>
          <cell r="J354">
            <v>200</v>
          </cell>
          <cell r="K354">
            <v>200</v>
          </cell>
          <cell r="L354">
            <v>200</v>
          </cell>
          <cell r="M354">
            <v>200</v>
          </cell>
          <cell r="N354">
            <v>200</v>
          </cell>
          <cell r="O354">
            <v>200</v>
          </cell>
        </row>
        <row r="355">
          <cell r="B355">
            <v>5790</v>
          </cell>
          <cell r="C355">
            <v>8247.16</v>
          </cell>
          <cell r="D355">
            <v>514.75999999999988</v>
          </cell>
          <cell r="E355">
            <v>932.16</v>
          </cell>
          <cell r="F355">
            <v>1644.5600000000002</v>
          </cell>
          <cell r="G355">
            <v>2241.33</v>
          </cell>
          <cell r="H355">
            <v>2853.2</v>
          </cell>
          <cell r="I355">
            <v>3414.7999999999997</v>
          </cell>
          <cell r="J355">
            <v>4049.1299999999997</v>
          </cell>
          <cell r="K355">
            <v>4707.1899999999996</v>
          </cell>
          <cell r="L355">
            <v>5346.74</v>
          </cell>
          <cell r="M355">
            <v>5980.38</v>
          </cell>
          <cell r="N355">
            <v>6595.3099999999995</v>
          </cell>
          <cell r="O355">
            <v>7201.0300000000007</v>
          </cell>
        </row>
        <row r="356">
          <cell r="B356">
            <v>5795</v>
          </cell>
          <cell r="C356">
            <v>0.5</v>
          </cell>
          <cell r="H356">
            <v>39.01</v>
          </cell>
          <cell r="I356">
            <v>39.01</v>
          </cell>
          <cell r="J356">
            <v>39.01</v>
          </cell>
          <cell r="K356">
            <v>39.01</v>
          </cell>
          <cell r="L356">
            <v>39.01</v>
          </cell>
          <cell r="M356">
            <v>39.01</v>
          </cell>
          <cell r="N356">
            <v>39.01</v>
          </cell>
          <cell r="O356">
            <v>157.88</v>
          </cell>
        </row>
        <row r="357">
          <cell r="B357">
            <v>5800</v>
          </cell>
          <cell r="F357">
            <v>10.16</v>
          </cell>
          <cell r="G357">
            <v>10.16</v>
          </cell>
          <cell r="H357">
            <v>10.16</v>
          </cell>
          <cell r="I357">
            <v>10.16</v>
          </cell>
          <cell r="J357">
            <v>10.16</v>
          </cell>
          <cell r="K357">
            <v>10.16</v>
          </cell>
          <cell r="L357">
            <v>10.16</v>
          </cell>
          <cell r="M357">
            <v>10.16</v>
          </cell>
          <cell r="N357">
            <v>10.16</v>
          </cell>
          <cell r="O357">
            <v>10.16</v>
          </cell>
        </row>
        <row r="358">
          <cell r="B358">
            <v>5805</v>
          </cell>
          <cell r="C358">
            <v>6095.02</v>
          </cell>
          <cell r="D358">
            <v>45</v>
          </cell>
          <cell r="E358">
            <v>6495</v>
          </cell>
          <cell r="F358">
            <v>6495</v>
          </cell>
          <cell r="G358">
            <v>8051.6600000000008</v>
          </cell>
          <cell r="H358">
            <v>8051.6600000000008</v>
          </cell>
          <cell r="I358">
            <v>8051.6600000000008</v>
          </cell>
          <cell r="J358">
            <v>8058.9900000000007</v>
          </cell>
          <cell r="K358">
            <v>14058.990000000002</v>
          </cell>
          <cell r="L358">
            <v>14058.990000000002</v>
          </cell>
          <cell r="M358">
            <v>14058.990000000002</v>
          </cell>
          <cell r="N358">
            <v>14070.18</v>
          </cell>
          <cell r="O358">
            <v>14092.19</v>
          </cell>
        </row>
        <row r="359">
          <cell r="B359">
            <v>5810</v>
          </cell>
          <cell r="C359">
            <v>7206.4800000000005</v>
          </cell>
          <cell r="E359">
            <v>473.82000000000005</v>
          </cell>
          <cell r="F359">
            <v>4462.17</v>
          </cell>
          <cell r="G359">
            <v>7766.47</v>
          </cell>
          <cell r="H359">
            <v>7961.56</v>
          </cell>
          <cell r="I359">
            <v>7973.4299999999994</v>
          </cell>
          <cell r="J359">
            <v>8092.09</v>
          </cell>
          <cell r="K359">
            <v>6421.9699999999993</v>
          </cell>
          <cell r="L359">
            <v>6856.2000000000007</v>
          </cell>
          <cell r="M359">
            <v>6870.88</v>
          </cell>
          <cell r="N359">
            <v>6956.62</v>
          </cell>
          <cell r="O359">
            <v>8115.2199999999993</v>
          </cell>
        </row>
        <row r="360">
          <cell r="B360">
            <v>5815</v>
          </cell>
          <cell r="C360">
            <v>474.65</v>
          </cell>
          <cell r="F360">
            <v>1000</v>
          </cell>
          <cell r="G360">
            <v>1000</v>
          </cell>
          <cell r="H360">
            <v>1000</v>
          </cell>
          <cell r="I360">
            <v>1000</v>
          </cell>
          <cell r="J360">
            <v>1000</v>
          </cell>
          <cell r="K360">
            <v>1000</v>
          </cell>
          <cell r="L360">
            <v>1000</v>
          </cell>
          <cell r="M360">
            <v>1000</v>
          </cell>
          <cell r="N360">
            <v>1000</v>
          </cell>
          <cell r="O360">
            <v>1000</v>
          </cell>
        </row>
        <row r="361">
          <cell r="B361">
            <v>5820</v>
          </cell>
          <cell r="C361">
            <v>2835.7999999999997</v>
          </cell>
          <cell r="F361">
            <v>86.449999999999989</v>
          </cell>
          <cell r="G361">
            <v>242.12</v>
          </cell>
          <cell r="H361">
            <v>428.05999999999995</v>
          </cell>
          <cell r="I361">
            <v>868.18999999999994</v>
          </cell>
          <cell r="J361">
            <v>1887.8100000000002</v>
          </cell>
          <cell r="K361">
            <v>1769.5100000000002</v>
          </cell>
          <cell r="L361">
            <v>1951.1499999999999</v>
          </cell>
          <cell r="M361">
            <v>2110.73</v>
          </cell>
          <cell r="N361">
            <v>2151.58</v>
          </cell>
          <cell r="O361">
            <v>2119.19</v>
          </cell>
        </row>
        <row r="362">
          <cell r="B362">
            <v>5825</v>
          </cell>
          <cell r="C362">
            <v>14583.24</v>
          </cell>
          <cell r="D362">
            <v>180.22</v>
          </cell>
          <cell r="E362">
            <v>268.09999999999997</v>
          </cell>
          <cell r="F362">
            <v>312.80000000000007</v>
          </cell>
          <cell r="G362">
            <v>685.52</v>
          </cell>
          <cell r="H362">
            <v>694.06</v>
          </cell>
          <cell r="I362">
            <v>735.31999999999994</v>
          </cell>
          <cell r="J362">
            <v>312.65999999999997</v>
          </cell>
          <cell r="K362">
            <v>405.99000000000007</v>
          </cell>
          <cell r="L362">
            <v>538.04999999999995</v>
          </cell>
          <cell r="M362">
            <v>582.96</v>
          </cell>
          <cell r="N362">
            <v>739.56</v>
          </cell>
          <cell r="O362">
            <v>483.65999999999997</v>
          </cell>
        </row>
        <row r="363">
          <cell r="B363">
            <v>5855</v>
          </cell>
          <cell r="C363">
            <v>1984.31</v>
          </cell>
          <cell r="E363">
            <v>327.31</v>
          </cell>
          <cell r="F363">
            <v>416.93000000000006</v>
          </cell>
          <cell r="G363">
            <v>670.81000000000006</v>
          </cell>
          <cell r="H363">
            <v>670.81000000000006</v>
          </cell>
          <cell r="I363">
            <v>911.94</v>
          </cell>
          <cell r="J363">
            <v>1077.22</v>
          </cell>
          <cell r="K363">
            <v>1077.22</v>
          </cell>
          <cell r="L363">
            <v>1241.0000000000002</v>
          </cell>
          <cell r="M363">
            <v>1578.06</v>
          </cell>
          <cell r="N363">
            <v>1749.85</v>
          </cell>
          <cell r="O363">
            <v>1946.02</v>
          </cell>
        </row>
        <row r="364">
          <cell r="B364">
            <v>5860</v>
          </cell>
          <cell r="C364">
            <v>2491.67</v>
          </cell>
          <cell r="D364">
            <v>318.68</v>
          </cell>
          <cell r="E364">
            <v>628.03</v>
          </cell>
          <cell r="F364">
            <v>1494.41</v>
          </cell>
          <cell r="G364">
            <v>2094.64</v>
          </cell>
          <cell r="H364">
            <v>2387.96</v>
          </cell>
          <cell r="I364">
            <v>2673.19</v>
          </cell>
          <cell r="J364">
            <v>2946.86</v>
          </cell>
          <cell r="K364">
            <v>3169.41</v>
          </cell>
          <cell r="L364">
            <v>3497.8900000000003</v>
          </cell>
          <cell r="M364">
            <v>3727.6800000000003</v>
          </cell>
          <cell r="N364">
            <v>4192.53</v>
          </cell>
          <cell r="O364">
            <v>5267.76</v>
          </cell>
        </row>
        <row r="365">
          <cell r="B365">
            <v>5865</v>
          </cell>
          <cell r="C365">
            <v>987.86</v>
          </cell>
          <cell r="E365">
            <v>53.94</v>
          </cell>
          <cell r="F365">
            <v>76.69</v>
          </cell>
          <cell r="G365">
            <v>161.51999999999998</v>
          </cell>
          <cell r="H365">
            <v>193.54999999999998</v>
          </cell>
          <cell r="I365">
            <v>213.32999999999998</v>
          </cell>
          <cell r="J365">
            <v>623.53</v>
          </cell>
          <cell r="K365">
            <v>729.80000000000007</v>
          </cell>
          <cell r="L365">
            <v>829.69</v>
          </cell>
          <cell r="M365">
            <v>927.42000000000007</v>
          </cell>
          <cell r="N365">
            <v>1030.2</v>
          </cell>
          <cell r="O365">
            <v>1054.7800000000002</v>
          </cell>
        </row>
        <row r="366">
          <cell r="B366">
            <v>5870</v>
          </cell>
          <cell r="C366">
            <v>5587.72</v>
          </cell>
          <cell r="D366">
            <v>621.89</v>
          </cell>
          <cell r="E366">
            <v>812.11999999999989</v>
          </cell>
          <cell r="F366">
            <v>812.11999999999989</v>
          </cell>
          <cell r="G366">
            <v>812.11999999999989</v>
          </cell>
          <cell r="H366">
            <v>825.59</v>
          </cell>
          <cell r="I366">
            <v>842.93000000000006</v>
          </cell>
          <cell r="J366">
            <v>842.93000000000006</v>
          </cell>
          <cell r="K366">
            <v>842.93000000000006</v>
          </cell>
          <cell r="L366">
            <v>842.93000000000006</v>
          </cell>
          <cell r="M366">
            <v>854.8599999999999</v>
          </cell>
          <cell r="N366">
            <v>895.28</v>
          </cell>
          <cell r="O366">
            <v>4674.6499999999996</v>
          </cell>
        </row>
        <row r="367">
          <cell r="B367">
            <v>5875</v>
          </cell>
          <cell r="C367">
            <v>1258.3300000000002</v>
          </cell>
          <cell r="D367">
            <v>108.55000000000001</v>
          </cell>
          <cell r="E367">
            <v>216.81</v>
          </cell>
          <cell r="F367">
            <v>253.38</v>
          </cell>
          <cell r="G367">
            <v>332.99</v>
          </cell>
          <cell r="H367">
            <v>426.44</v>
          </cell>
          <cell r="I367">
            <v>521.84</v>
          </cell>
          <cell r="J367">
            <v>608.96999999999991</v>
          </cell>
          <cell r="K367">
            <v>706.53</v>
          </cell>
          <cell r="L367">
            <v>781.2399999999999</v>
          </cell>
          <cell r="M367">
            <v>875.12</v>
          </cell>
          <cell r="N367">
            <v>905.05</v>
          </cell>
          <cell r="O367">
            <v>1001.73</v>
          </cell>
        </row>
        <row r="368">
          <cell r="B368">
            <v>5880</v>
          </cell>
          <cell r="C368">
            <v>4699.75</v>
          </cell>
          <cell r="D368">
            <v>373.34000000000003</v>
          </cell>
          <cell r="E368">
            <v>940.70999999999992</v>
          </cell>
          <cell r="F368">
            <v>1110.97</v>
          </cell>
          <cell r="G368">
            <v>1425.29</v>
          </cell>
          <cell r="H368">
            <v>1945.2499999999998</v>
          </cell>
          <cell r="I368">
            <v>2708.28</v>
          </cell>
          <cell r="J368">
            <v>2950.5800000000004</v>
          </cell>
          <cell r="K368">
            <v>3133.47</v>
          </cell>
          <cell r="L368">
            <v>3539.63</v>
          </cell>
          <cell r="M368">
            <v>3857.2000000000003</v>
          </cell>
          <cell r="N368">
            <v>3966.72</v>
          </cell>
          <cell r="O368">
            <v>5282.0499999999993</v>
          </cell>
        </row>
        <row r="369">
          <cell r="B369">
            <v>5885</v>
          </cell>
          <cell r="C369">
            <v>1057.98</v>
          </cell>
          <cell r="D369">
            <v>2.6499999999999995</v>
          </cell>
          <cell r="E369">
            <v>44.85</v>
          </cell>
          <cell r="F369">
            <v>551.03</v>
          </cell>
          <cell r="G369">
            <v>551.03</v>
          </cell>
          <cell r="H369">
            <v>564</v>
          </cell>
          <cell r="I369">
            <v>577.34</v>
          </cell>
          <cell r="J369">
            <v>953.67</v>
          </cell>
          <cell r="K369">
            <v>1307.05</v>
          </cell>
          <cell r="L369">
            <v>1382.42</v>
          </cell>
          <cell r="M369">
            <v>1382.42</v>
          </cell>
          <cell r="N369">
            <v>1496.69</v>
          </cell>
          <cell r="O369">
            <v>1496.69</v>
          </cell>
        </row>
        <row r="370">
          <cell r="B370">
            <v>5890</v>
          </cell>
          <cell r="C370">
            <v>403.03000000000003</v>
          </cell>
          <cell r="D370">
            <v>145.91</v>
          </cell>
          <cell r="E370">
            <v>168.86</v>
          </cell>
          <cell r="F370">
            <v>191.73</v>
          </cell>
          <cell r="G370">
            <v>214.58</v>
          </cell>
          <cell r="H370">
            <v>237.41000000000003</v>
          </cell>
          <cell r="I370">
            <v>260.24</v>
          </cell>
          <cell r="J370">
            <v>285.46000000000004</v>
          </cell>
          <cell r="K370">
            <v>308.26</v>
          </cell>
          <cell r="L370">
            <v>331.06</v>
          </cell>
          <cell r="M370">
            <v>353.84999999999997</v>
          </cell>
          <cell r="N370">
            <v>376.63000000000005</v>
          </cell>
          <cell r="O370">
            <v>399.42</v>
          </cell>
        </row>
        <row r="371">
          <cell r="B371">
            <v>5895</v>
          </cell>
          <cell r="C371">
            <v>5405.0900000000011</v>
          </cell>
          <cell r="D371">
            <v>103.52</v>
          </cell>
          <cell r="E371">
            <v>220.23000000000002</v>
          </cell>
          <cell r="F371">
            <v>560</v>
          </cell>
          <cell r="G371">
            <v>728.25</v>
          </cell>
          <cell r="H371">
            <v>1078.1599999999999</v>
          </cell>
          <cell r="I371">
            <v>1234.9199999999998</v>
          </cell>
          <cell r="J371">
            <v>1802.5400000000002</v>
          </cell>
          <cell r="K371">
            <v>1892.45</v>
          </cell>
          <cell r="L371">
            <v>2076.0400000000004</v>
          </cell>
          <cell r="M371">
            <v>2488.8200000000002</v>
          </cell>
          <cell r="N371">
            <v>2593.8599999999997</v>
          </cell>
          <cell r="O371">
            <v>2940.93</v>
          </cell>
        </row>
        <row r="372">
          <cell r="B372">
            <v>5900</v>
          </cell>
          <cell r="C372">
            <v>1947.92</v>
          </cell>
          <cell r="D372">
            <v>167.53000000000003</v>
          </cell>
          <cell r="E372">
            <v>211.68</v>
          </cell>
          <cell r="F372">
            <v>626.63</v>
          </cell>
          <cell r="G372">
            <v>681.9</v>
          </cell>
          <cell r="H372">
            <v>1154.54</v>
          </cell>
          <cell r="I372">
            <v>1212.8</v>
          </cell>
          <cell r="J372">
            <v>1783.59</v>
          </cell>
          <cell r="K372">
            <v>2158.06</v>
          </cell>
          <cell r="L372">
            <v>2283.4299999999998</v>
          </cell>
          <cell r="M372">
            <v>3077.07</v>
          </cell>
          <cell r="N372">
            <v>3644.1400000000003</v>
          </cell>
          <cell r="O372">
            <v>3597.41</v>
          </cell>
        </row>
        <row r="373">
          <cell r="B373">
            <v>5930</v>
          </cell>
          <cell r="C373">
            <v>6175.88</v>
          </cell>
          <cell r="D373">
            <v>559.26</v>
          </cell>
          <cell r="E373">
            <v>1083.42</v>
          </cell>
          <cell r="F373">
            <v>1595.51</v>
          </cell>
          <cell r="G373">
            <v>2119.61</v>
          </cell>
          <cell r="H373">
            <v>2587.25</v>
          </cell>
          <cell r="I373">
            <v>3119.6899999999996</v>
          </cell>
          <cell r="J373">
            <v>3669.15</v>
          </cell>
          <cell r="K373">
            <v>4248.6799999999994</v>
          </cell>
          <cell r="L373">
            <v>4803.1400000000003</v>
          </cell>
          <cell r="M373">
            <v>5283.02</v>
          </cell>
          <cell r="N373">
            <v>5739.3600000000006</v>
          </cell>
          <cell r="O373">
            <v>6196.11</v>
          </cell>
        </row>
        <row r="374">
          <cell r="B374">
            <v>5935</v>
          </cell>
          <cell r="C374">
            <v>605.59</v>
          </cell>
          <cell r="D374">
            <v>170.86</v>
          </cell>
          <cell r="E374">
            <v>257.18</v>
          </cell>
          <cell r="F374">
            <v>334.08</v>
          </cell>
          <cell r="G374">
            <v>374.86</v>
          </cell>
          <cell r="H374">
            <v>397.97</v>
          </cell>
          <cell r="I374">
            <v>415.46999999999997</v>
          </cell>
          <cell r="J374">
            <v>422.62</v>
          </cell>
          <cell r="K374">
            <v>430.1</v>
          </cell>
          <cell r="L374">
            <v>430.1</v>
          </cell>
          <cell r="M374">
            <v>445.48</v>
          </cell>
          <cell r="N374">
            <v>445.48</v>
          </cell>
          <cell r="O374">
            <v>475.74</v>
          </cell>
        </row>
        <row r="375">
          <cell r="B375">
            <v>5940</v>
          </cell>
          <cell r="C375">
            <v>77.47999999999999</v>
          </cell>
          <cell r="E375">
            <v>27.279999999999998</v>
          </cell>
          <cell r="F375">
            <v>27.279999999999998</v>
          </cell>
          <cell r="G375">
            <v>27.279999999999998</v>
          </cell>
          <cell r="H375">
            <v>64.510000000000005</v>
          </cell>
          <cell r="I375">
            <v>64.510000000000005</v>
          </cell>
          <cell r="J375">
            <v>64.510000000000005</v>
          </cell>
          <cell r="K375">
            <v>99.05</v>
          </cell>
          <cell r="L375">
            <v>99.05</v>
          </cell>
          <cell r="M375">
            <v>99.05</v>
          </cell>
          <cell r="N375">
            <v>128.05000000000001</v>
          </cell>
          <cell r="O375">
            <v>125.29</v>
          </cell>
        </row>
        <row r="376">
          <cell r="B376">
            <v>5945</v>
          </cell>
          <cell r="C376">
            <v>89628.530000000013</v>
          </cell>
          <cell r="D376">
            <v>7425.59</v>
          </cell>
          <cell r="E376">
            <v>15496.130000000001</v>
          </cell>
          <cell r="F376">
            <v>23979.59</v>
          </cell>
          <cell r="G376">
            <v>32401.38</v>
          </cell>
          <cell r="H376">
            <v>40699</v>
          </cell>
          <cell r="I376">
            <v>49035.01</v>
          </cell>
          <cell r="J376">
            <v>57392.53</v>
          </cell>
          <cell r="K376">
            <v>65258.3</v>
          </cell>
          <cell r="L376">
            <v>72896.459999999992</v>
          </cell>
          <cell r="M376">
            <v>80910.86</v>
          </cell>
          <cell r="N376">
            <v>88507.47</v>
          </cell>
          <cell r="O376">
            <v>96332.849999999991</v>
          </cell>
        </row>
        <row r="377">
          <cell r="B377">
            <v>5950</v>
          </cell>
          <cell r="C377">
            <v>13206.71</v>
          </cell>
          <cell r="D377">
            <v>1317.8400000000001</v>
          </cell>
          <cell r="E377">
            <v>2605.9300000000003</v>
          </cell>
          <cell r="F377">
            <v>3712.7400000000002</v>
          </cell>
          <cell r="G377">
            <v>4818.369999999999</v>
          </cell>
          <cell r="H377">
            <v>5917.69</v>
          </cell>
          <cell r="I377">
            <v>7147.4899999999989</v>
          </cell>
          <cell r="J377">
            <v>9731.9699999999993</v>
          </cell>
          <cell r="K377">
            <v>9731.9699999999993</v>
          </cell>
          <cell r="L377">
            <v>10963.949999999999</v>
          </cell>
          <cell r="M377">
            <v>12352.36</v>
          </cell>
          <cell r="N377">
            <v>13573.93</v>
          </cell>
          <cell r="O377">
            <v>15995</v>
          </cell>
        </row>
        <row r="378">
          <cell r="B378">
            <v>5955</v>
          </cell>
          <cell r="C378">
            <v>44211.31</v>
          </cell>
          <cell r="D378">
            <v>3353.15</v>
          </cell>
          <cell r="E378">
            <v>6404.35</v>
          </cell>
          <cell r="F378">
            <v>13700.279999999999</v>
          </cell>
          <cell r="G378">
            <v>16303.76</v>
          </cell>
          <cell r="H378">
            <v>19192.11</v>
          </cell>
          <cell r="I378">
            <v>23684.68</v>
          </cell>
          <cell r="J378">
            <v>26558.909999999996</v>
          </cell>
          <cell r="K378">
            <v>30123.97</v>
          </cell>
          <cell r="L378">
            <v>33366.11</v>
          </cell>
          <cell r="M378">
            <v>37917.229999999996</v>
          </cell>
          <cell r="N378">
            <v>40914.299999999996</v>
          </cell>
          <cell r="O378">
            <v>44544.920000000006</v>
          </cell>
        </row>
        <row r="379">
          <cell r="B379">
            <v>5960</v>
          </cell>
          <cell r="C379">
            <v>18634.810000000001</v>
          </cell>
          <cell r="D379">
            <v>447.76</v>
          </cell>
          <cell r="E379">
            <v>476.75</v>
          </cell>
          <cell r="F379">
            <v>4912.0300000000007</v>
          </cell>
          <cell r="G379">
            <v>6704.63</v>
          </cell>
          <cell r="H379">
            <v>8180.7200000000012</v>
          </cell>
          <cell r="I379">
            <v>9656.8100000000013</v>
          </cell>
          <cell r="J379">
            <v>11419.45</v>
          </cell>
          <cell r="K379">
            <v>12895.539999999999</v>
          </cell>
          <cell r="L379">
            <v>14371.63</v>
          </cell>
          <cell r="M379">
            <v>16132.83</v>
          </cell>
          <cell r="N379">
            <v>17608.919999999998</v>
          </cell>
          <cell r="O379">
            <v>21883.919999999998</v>
          </cell>
        </row>
        <row r="380">
          <cell r="B380">
            <v>5965</v>
          </cell>
          <cell r="C380">
            <v>6997.4400000000005</v>
          </cell>
          <cell r="D380">
            <v>268.66999999999996</v>
          </cell>
          <cell r="E380">
            <v>671.32999999999993</v>
          </cell>
          <cell r="F380">
            <v>1249.74</v>
          </cell>
          <cell r="G380">
            <v>5683.78</v>
          </cell>
          <cell r="H380">
            <v>6382.6</v>
          </cell>
          <cell r="I380">
            <v>7157.88</v>
          </cell>
          <cell r="J380">
            <v>7456.57</v>
          </cell>
          <cell r="K380">
            <v>9210.3700000000008</v>
          </cell>
          <cell r="L380">
            <v>9923.16</v>
          </cell>
          <cell r="M380">
            <v>10507.47</v>
          </cell>
          <cell r="N380">
            <v>11433.41</v>
          </cell>
          <cell r="O380">
            <v>12174.52</v>
          </cell>
        </row>
        <row r="381">
          <cell r="B381">
            <v>5970</v>
          </cell>
          <cell r="C381">
            <v>7320.7099999999991</v>
          </cell>
          <cell r="D381">
            <v>324.47999999999996</v>
          </cell>
          <cell r="E381">
            <v>646.95000000000005</v>
          </cell>
          <cell r="F381">
            <v>968.68000000000018</v>
          </cell>
          <cell r="G381">
            <v>1291.0099999999998</v>
          </cell>
          <cell r="H381">
            <v>1613.0700000000002</v>
          </cell>
          <cell r="I381">
            <v>1935.2400000000002</v>
          </cell>
          <cell r="J381">
            <v>2257.0500000000002</v>
          </cell>
          <cell r="K381">
            <v>2578.75</v>
          </cell>
          <cell r="L381">
            <v>2898.7200000000003</v>
          </cell>
          <cell r="M381">
            <v>3218.57</v>
          </cell>
          <cell r="N381">
            <v>3730.17</v>
          </cell>
          <cell r="O381">
            <v>4050.06</v>
          </cell>
        </row>
        <row r="382">
          <cell r="B382">
            <v>5975</v>
          </cell>
          <cell r="C382">
            <v>4106.7699999999995</v>
          </cell>
          <cell r="D382">
            <v>257</v>
          </cell>
          <cell r="E382">
            <v>968.08</v>
          </cell>
          <cell r="F382">
            <v>368.93</v>
          </cell>
          <cell r="G382">
            <v>882.93</v>
          </cell>
          <cell r="H382">
            <v>1605.76</v>
          </cell>
          <cell r="I382">
            <v>1605.76</v>
          </cell>
          <cell r="J382">
            <v>1740.63</v>
          </cell>
          <cell r="K382">
            <v>2234.29</v>
          </cell>
          <cell r="L382">
            <v>3048.73</v>
          </cell>
          <cell r="M382">
            <v>3209.23</v>
          </cell>
          <cell r="N382">
            <v>4616.59</v>
          </cell>
          <cell r="O382">
            <v>4616.59</v>
          </cell>
        </row>
        <row r="383">
          <cell r="B383">
            <v>5980</v>
          </cell>
          <cell r="C383">
            <v>12.58</v>
          </cell>
          <cell r="F383">
            <v>4.2799999999999994</v>
          </cell>
          <cell r="G383">
            <v>4.2799999999999994</v>
          </cell>
          <cell r="H383">
            <v>4.2799999999999994</v>
          </cell>
          <cell r="I383">
            <v>8.4899999999999984</v>
          </cell>
          <cell r="J383">
            <v>8.4899999999999984</v>
          </cell>
          <cell r="K383">
            <v>8.4899999999999984</v>
          </cell>
          <cell r="L383">
            <v>11.9</v>
          </cell>
          <cell r="M383">
            <v>11.9</v>
          </cell>
          <cell r="N383">
            <v>11.9</v>
          </cell>
          <cell r="O383">
            <v>-618.16000000000008</v>
          </cell>
        </row>
        <row r="384">
          <cell r="B384">
            <v>6010</v>
          </cell>
          <cell r="C384">
            <v>34671.07</v>
          </cell>
          <cell r="D384">
            <v>1737.75</v>
          </cell>
          <cell r="E384">
            <v>3545.32</v>
          </cell>
          <cell r="F384">
            <v>5278.73</v>
          </cell>
          <cell r="G384">
            <v>7003.01</v>
          </cell>
          <cell r="H384">
            <v>8726.01</v>
          </cell>
          <cell r="I384">
            <v>10450.279999999999</v>
          </cell>
          <cell r="J384">
            <v>12951.74</v>
          </cell>
          <cell r="K384">
            <v>15452.43</v>
          </cell>
          <cell r="L384">
            <v>17931.14</v>
          </cell>
          <cell r="M384">
            <v>20409.21</v>
          </cell>
          <cell r="N384">
            <v>23811.69</v>
          </cell>
          <cell r="O384">
            <v>27468.62</v>
          </cell>
        </row>
        <row r="385">
          <cell r="B385">
            <v>6015</v>
          </cell>
          <cell r="C385">
            <v>195.45</v>
          </cell>
          <cell r="D385">
            <v>12.870000000000001</v>
          </cell>
          <cell r="E385">
            <v>14.27</v>
          </cell>
          <cell r="F385">
            <v>24.5</v>
          </cell>
          <cell r="G385">
            <v>24.5</v>
          </cell>
          <cell r="H385">
            <v>26.45</v>
          </cell>
          <cell r="I385">
            <v>26.45</v>
          </cell>
          <cell r="J385">
            <v>28.4</v>
          </cell>
          <cell r="K385">
            <v>28.4</v>
          </cell>
          <cell r="L385">
            <v>30.33</v>
          </cell>
          <cell r="M385">
            <v>30.33</v>
          </cell>
          <cell r="N385">
            <v>122.97999999999999</v>
          </cell>
          <cell r="O385">
            <v>122.97999999999999</v>
          </cell>
        </row>
        <row r="386">
          <cell r="B386">
            <v>6020</v>
          </cell>
          <cell r="C386">
            <v>2381.06</v>
          </cell>
          <cell r="D386">
            <v>83.43</v>
          </cell>
          <cell r="E386">
            <v>166.86</v>
          </cell>
          <cell r="F386">
            <v>250.29</v>
          </cell>
          <cell r="G386">
            <v>333.72</v>
          </cell>
          <cell r="H386">
            <v>2385.9</v>
          </cell>
          <cell r="I386">
            <v>3921.83</v>
          </cell>
          <cell r="J386">
            <v>584.01</v>
          </cell>
          <cell r="K386">
            <v>7236.49</v>
          </cell>
          <cell r="L386">
            <v>751.26</v>
          </cell>
          <cell r="M386">
            <v>834.69</v>
          </cell>
          <cell r="N386">
            <v>6918.12</v>
          </cell>
          <cell r="O386">
            <v>7001.55</v>
          </cell>
        </row>
        <row r="387">
          <cell r="B387">
            <v>6025</v>
          </cell>
          <cell r="C387">
            <v>2458.8000000000002</v>
          </cell>
          <cell r="E387">
            <v>47.15</v>
          </cell>
          <cell r="F387">
            <v>47.15</v>
          </cell>
          <cell r="G387">
            <v>47.15</v>
          </cell>
          <cell r="H387">
            <v>47.15</v>
          </cell>
          <cell r="I387">
            <v>47.15</v>
          </cell>
          <cell r="J387">
            <v>47.15</v>
          </cell>
          <cell r="K387">
            <v>-1929.92</v>
          </cell>
          <cell r="L387">
            <v>-1929.92</v>
          </cell>
          <cell r="M387">
            <v>-1760</v>
          </cell>
          <cell r="N387">
            <v>-1436</v>
          </cell>
          <cell r="O387">
            <v>2543.0300000000002</v>
          </cell>
        </row>
        <row r="388">
          <cell r="B388">
            <v>6035</v>
          </cell>
          <cell r="C388">
            <v>7233.0999999999995</v>
          </cell>
          <cell r="D388">
            <v>923.80000000000007</v>
          </cell>
          <cell r="E388">
            <v>1458.6</v>
          </cell>
          <cell r="F388">
            <v>2004.31</v>
          </cell>
          <cell r="G388">
            <v>2698.1</v>
          </cell>
          <cell r="H388">
            <v>3259.02</v>
          </cell>
          <cell r="I388">
            <v>3912.06</v>
          </cell>
          <cell r="J388">
            <v>4604.6000000000004</v>
          </cell>
          <cell r="K388">
            <v>5161.16</v>
          </cell>
          <cell r="L388">
            <v>5698.39</v>
          </cell>
          <cell r="M388">
            <v>6308.7199999999993</v>
          </cell>
          <cell r="N388">
            <v>6880.32</v>
          </cell>
          <cell r="O388">
            <v>7491.59</v>
          </cell>
        </row>
        <row r="389">
          <cell r="B389">
            <v>6040</v>
          </cell>
          <cell r="C389">
            <v>73326.27</v>
          </cell>
          <cell r="D389">
            <v>2505</v>
          </cell>
          <cell r="E389">
            <v>4985.83</v>
          </cell>
          <cell r="F389">
            <v>7756.59</v>
          </cell>
          <cell r="G389">
            <v>10242.159999999998</v>
          </cell>
          <cell r="H389">
            <v>12725.89</v>
          </cell>
          <cell r="I389">
            <v>15211.449999999999</v>
          </cell>
          <cell r="J389">
            <v>17693.419999999998</v>
          </cell>
          <cell r="K389">
            <v>20174.62</v>
          </cell>
          <cell r="L389">
            <v>22634.02</v>
          </cell>
          <cell r="M389">
            <v>25092.78</v>
          </cell>
          <cell r="N389">
            <v>27551.79</v>
          </cell>
          <cell r="O389">
            <v>29775.940000000002</v>
          </cell>
        </row>
        <row r="390">
          <cell r="B390">
            <v>6045</v>
          </cell>
          <cell r="C390">
            <v>1452.72</v>
          </cell>
          <cell r="F390">
            <v>10.7</v>
          </cell>
          <cell r="G390">
            <v>10.7</v>
          </cell>
          <cell r="H390">
            <v>10.7</v>
          </cell>
          <cell r="I390">
            <v>10.7</v>
          </cell>
          <cell r="J390">
            <v>10.7</v>
          </cell>
          <cell r="K390">
            <v>10.7</v>
          </cell>
          <cell r="L390">
            <v>117.06</v>
          </cell>
          <cell r="M390">
            <v>593.41</v>
          </cell>
          <cell r="N390">
            <v>790.41</v>
          </cell>
          <cell r="O390">
            <v>1225.54</v>
          </cell>
        </row>
        <row r="391">
          <cell r="B391">
            <v>6050</v>
          </cell>
          <cell r="C391">
            <v>31584.569999999996</v>
          </cell>
          <cell r="D391">
            <v>1776.7</v>
          </cell>
          <cell r="E391">
            <v>3780.86</v>
          </cell>
          <cell r="F391">
            <v>6544.57</v>
          </cell>
          <cell r="G391">
            <v>9273.4500000000007</v>
          </cell>
          <cell r="H391">
            <v>14013.15</v>
          </cell>
          <cell r="I391">
            <v>15746.29</v>
          </cell>
          <cell r="J391">
            <v>20133.210000000003</v>
          </cell>
          <cell r="K391">
            <v>22115.629999999997</v>
          </cell>
          <cell r="L391">
            <v>23630.799999999996</v>
          </cell>
          <cell r="M391">
            <v>25786.41</v>
          </cell>
          <cell r="N391">
            <v>27514.710000000003</v>
          </cell>
          <cell r="O391">
            <v>32369.48</v>
          </cell>
        </row>
        <row r="392">
          <cell r="B392">
            <v>6065</v>
          </cell>
          <cell r="C392">
            <v>69644.180000000008</v>
          </cell>
          <cell r="D392">
            <v>4738.1799999999994</v>
          </cell>
          <cell r="E392">
            <v>9476.36</v>
          </cell>
          <cell r="F392">
            <v>14214.550000000001</v>
          </cell>
          <cell r="G392">
            <v>18952.73</v>
          </cell>
          <cell r="H392">
            <v>23690.91</v>
          </cell>
          <cell r="I392">
            <v>28429.089999999997</v>
          </cell>
          <cell r="J392">
            <v>38900.909999999996</v>
          </cell>
          <cell r="K392">
            <v>43662.559999999998</v>
          </cell>
          <cell r="L392">
            <v>51279.29</v>
          </cell>
          <cell r="M392">
            <v>58896.02</v>
          </cell>
          <cell r="N392">
            <v>66512.75</v>
          </cell>
          <cell r="O392">
            <v>74129.490000000005</v>
          </cell>
        </row>
        <row r="393">
          <cell r="B393">
            <v>6070</v>
          </cell>
          <cell r="C393">
            <v>35212.949999999997</v>
          </cell>
          <cell r="D393">
            <v>-1829.04</v>
          </cell>
          <cell r="E393">
            <v>-1863.95</v>
          </cell>
          <cell r="F393">
            <v>-1754.44</v>
          </cell>
          <cell r="G393">
            <v>-861.94</v>
          </cell>
          <cell r="H393">
            <v>-540.35000000000014</v>
          </cell>
          <cell r="I393">
            <v>-206.89999999999998</v>
          </cell>
          <cell r="J393">
            <v>-22.430000000000021</v>
          </cell>
          <cell r="K393">
            <v>997.88999999999987</v>
          </cell>
          <cell r="L393">
            <v>997.88999999999987</v>
          </cell>
          <cell r="M393">
            <v>2276.84</v>
          </cell>
          <cell r="N393">
            <v>2456.5</v>
          </cell>
          <cell r="O393">
            <v>3577.98</v>
          </cell>
        </row>
        <row r="394">
          <cell r="B394">
            <v>6090</v>
          </cell>
          <cell r="C394">
            <v>1554.69</v>
          </cell>
          <cell r="D394">
            <v>134.09</v>
          </cell>
          <cell r="E394">
            <v>266.89</v>
          </cell>
          <cell r="F394">
            <v>403.46999999999997</v>
          </cell>
          <cell r="G394">
            <v>1396.8000000000002</v>
          </cell>
          <cell r="H394">
            <v>1538.57</v>
          </cell>
          <cell r="I394">
            <v>1680.45</v>
          </cell>
          <cell r="J394">
            <v>1826.56</v>
          </cell>
          <cell r="K394">
            <v>1972.63</v>
          </cell>
          <cell r="L394">
            <v>2117.41</v>
          </cell>
          <cell r="M394">
            <v>2262.15</v>
          </cell>
          <cell r="N394">
            <v>2406.91</v>
          </cell>
          <cell r="O394">
            <v>2696.4</v>
          </cell>
        </row>
        <row r="395">
          <cell r="B395">
            <v>6110</v>
          </cell>
          <cell r="C395">
            <v>79494.289999999994</v>
          </cell>
          <cell r="D395">
            <v>6605.0199999999995</v>
          </cell>
          <cell r="E395">
            <v>12617.33</v>
          </cell>
          <cell r="F395">
            <v>20013.41</v>
          </cell>
          <cell r="G395">
            <v>28210.27</v>
          </cell>
          <cell r="H395">
            <v>35023.619999999995</v>
          </cell>
          <cell r="I395">
            <v>41930.560000000005</v>
          </cell>
          <cell r="J395">
            <v>48904.65</v>
          </cell>
          <cell r="K395">
            <v>55565.41</v>
          </cell>
          <cell r="L395">
            <v>62418.530000000006</v>
          </cell>
          <cell r="M395">
            <v>69354.47</v>
          </cell>
          <cell r="N395">
            <v>75356.010000000009</v>
          </cell>
          <cell r="O395">
            <v>82376.62000000001</v>
          </cell>
        </row>
        <row r="396">
          <cell r="B396">
            <v>6115</v>
          </cell>
          <cell r="C396">
            <v>14137.699999999999</v>
          </cell>
          <cell r="D396">
            <v>1226.24</v>
          </cell>
          <cell r="E396">
            <v>2118.1400000000003</v>
          </cell>
          <cell r="F396">
            <v>3274.96</v>
          </cell>
          <cell r="G396">
            <v>4786.3900000000003</v>
          </cell>
          <cell r="H396">
            <v>5796.73</v>
          </cell>
          <cell r="I396">
            <v>6835.77</v>
          </cell>
          <cell r="J396">
            <v>7977.08</v>
          </cell>
          <cell r="K396">
            <v>9236.4500000000007</v>
          </cell>
          <cell r="L396">
            <v>10524.44</v>
          </cell>
          <cell r="M396">
            <v>11834.36</v>
          </cell>
          <cell r="N396">
            <v>13124.01</v>
          </cell>
          <cell r="O396">
            <v>14573.009999999998</v>
          </cell>
        </row>
        <row r="397">
          <cell r="B397">
            <v>6120</v>
          </cell>
          <cell r="C397">
            <v>84017.340000000011</v>
          </cell>
          <cell r="D397">
            <v>5337.2000000000007</v>
          </cell>
          <cell r="E397">
            <v>10787.64</v>
          </cell>
          <cell r="F397">
            <v>16031.19</v>
          </cell>
          <cell r="G397">
            <v>21489.789999999997</v>
          </cell>
          <cell r="H397">
            <v>26856.239999999998</v>
          </cell>
          <cell r="I397">
            <v>32233.920000000002</v>
          </cell>
          <cell r="J397">
            <v>39120.880000000005</v>
          </cell>
          <cell r="K397">
            <v>43252.630000000005</v>
          </cell>
          <cell r="L397">
            <v>48504.44</v>
          </cell>
          <cell r="M397">
            <v>53870.48</v>
          </cell>
          <cell r="N397">
            <v>66961.709999999992</v>
          </cell>
          <cell r="O397">
            <v>67422.349999999991</v>
          </cell>
        </row>
        <row r="398">
          <cell r="B398">
            <v>6125</v>
          </cell>
          <cell r="C398">
            <v>11844.130000000001</v>
          </cell>
          <cell r="D398">
            <v>1040.3800000000001</v>
          </cell>
          <cell r="E398">
            <v>2085.4500000000003</v>
          </cell>
          <cell r="F398">
            <v>3137.4399999999996</v>
          </cell>
          <cell r="G398">
            <v>4201.17</v>
          </cell>
          <cell r="H398">
            <v>5297.89</v>
          </cell>
          <cell r="I398">
            <v>6392.62</v>
          </cell>
          <cell r="J398">
            <v>7485.77</v>
          </cell>
          <cell r="K398">
            <v>8570.16</v>
          </cell>
          <cell r="L398">
            <v>9647.7999999999993</v>
          </cell>
          <cell r="M398">
            <v>10757.599999999999</v>
          </cell>
          <cell r="N398">
            <v>11843.410000000002</v>
          </cell>
          <cell r="O398">
            <v>12926.35</v>
          </cell>
        </row>
        <row r="399">
          <cell r="B399">
            <v>6130</v>
          </cell>
          <cell r="C399">
            <v>29090.1</v>
          </cell>
          <cell r="D399">
            <v>2476.37</v>
          </cell>
          <cell r="E399">
            <v>4831.38</v>
          </cell>
          <cell r="F399">
            <v>7083.3600000000006</v>
          </cell>
          <cell r="G399">
            <v>9520.98</v>
          </cell>
          <cell r="H399">
            <v>11943.269999999999</v>
          </cell>
          <cell r="I399">
            <v>14380.859999999999</v>
          </cell>
          <cell r="J399">
            <v>16870.560000000001</v>
          </cell>
          <cell r="K399">
            <v>19486.62</v>
          </cell>
          <cell r="L399">
            <v>22210.65</v>
          </cell>
          <cell r="M399">
            <v>24830.019999999997</v>
          </cell>
          <cell r="N399">
            <v>27477.78</v>
          </cell>
          <cell r="O399">
            <v>30141.759999999998</v>
          </cell>
        </row>
        <row r="400">
          <cell r="B400">
            <v>6135</v>
          </cell>
          <cell r="C400">
            <v>177001.9</v>
          </cell>
          <cell r="D400">
            <v>19407.689999999999</v>
          </cell>
          <cell r="E400">
            <v>36056.449999999997</v>
          </cell>
          <cell r="F400">
            <v>55209.68</v>
          </cell>
          <cell r="G400">
            <v>70578.069999999992</v>
          </cell>
          <cell r="H400">
            <v>87824.639999999985</v>
          </cell>
          <cell r="I400">
            <v>106908.63</v>
          </cell>
          <cell r="J400">
            <v>127403.05</v>
          </cell>
          <cell r="K400">
            <v>148481.32999999999</v>
          </cell>
          <cell r="L400">
            <v>168207.19</v>
          </cell>
          <cell r="M400">
            <v>188596.99000000002</v>
          </cell>
          <cell r="N400">
            <v>208862.85</v>
          </cell>
          <cell r="O400">
            <v>232867.24000000002</v>
          </cell>
        </row>
        <row r="401">
          <cell r="B401">
            <v>6140</v>
          </cell>
          <cell r="C401">
            <v>36831.310000000005</v>
          </cell>
          <cell r="D401">
            <v>1416.0800000000002</v>
          </cell>
          <cell r="E401">
            <v>3265.86</v>
          </cell>
          <cell r="F401">
            <v>5343.4000000000005</v>
          </cell>
          <cell r="G401">
            <v>7559.7099999999991</v>
          </cell>
          <cell r="H401">
            <v>9456.31</v>
          </cell>
          <cell r="I401">
            <v>11530.009999999998</v>
          </cell>
          <cell r="J401">
            <v>13572.29</v>
          </cell>
          <cell r="K401">
            <v>15652.200000000003</v>
          </cell>
          <cell r="L401">
            <v>17791.11</v>
          </cell>
          <cell r="M401">
            <v>19852.21</v>
          </cell>
          <cell r="N401">
            <v>21932.83</v>
          </cell>
          <cell r="O401">
            <v>23993.95</v>
          </cell>
        </row>
        <row r="402">
          <cell r="B402">
            <v>6145</v>
          </cell>
          <cell r="C402">
            <v>81406.200000000012</v>
          </cell>
          <cell r="D402">
            <v>6837.07</v>
          </cell>
          <cell r="E402">
            <v>13127.42</v>
          </cell>
          <cell r="F402">
            <v>19544.099999999999</v>
          </cell>
          <cell r="G402">
            <v>26285</v>
          </cell>
          <cell r="H402">
            <v>32910.31</v>
          </cell>
          <cell r="I402">
            <v>39933.39</v>
          </cell>
          <cell r="J402">
            <v>47033.090000000004</v>
          </cell>
          <cell r="K402">
            <v>53650.81</v>
          </cell>
          <cell r="L402">
            <v>60375.489999999991</v>
          </cell>
          <cell r="M402">
            <v>67027.37000000001</v>
          </cell>
          <cell r="N402">
            <v>73714.89</v>
          </cell>
          <cell r="O402">
            <v>80876.899999999994</v>
          </cell>
        </row>
        <row r="403">
          <cell r="B403">
            <v>6146</v>
          </cell>
          <cell r="C403">
            <v>36754.43</v>
          </cell>
          <cell r="D403">
            <v>2866.53</v>
          </cell>
          <cell r="E403">
            <v>5539.3399999999992</v>
          </cell>
          <cell r="F403">
            <v>8343.2199999999993</v>
          </cell>
          <cell r="G403">
            <v>11754.070000000002</v>
          </cell>
          <cell r="H403">
            <v>14557.439999999999</v>
          </cell>
          <cell r="I403">
            <v>17442.55</v>
          </cell>
          <cell r="J403">
            <v>20087.38</v>
          </cell>
          <cell r="K403">
            <v>22680.079999999998</v>
          </cell>
          <cell r="L403">
            <v>25729.649999999998</v>
          </cell>
          <cell r="M403">
            <v>28402.93</v>
          </cell>
          <cell r="N403">
            <v>31120.75</v>
          </cell>
          <cell r="O403">
            <v>34038.239999999998</v>
          </cell>
        </row>
        <row r="404">
          <cell r="B404">
            <v>6150</v>
          </cell>
          <cell r="C404">
            <v>884458.03000000014</v>
          </cell>
          <cell r="D404">
            <v>75972.75</v>
          </cell>
          <cell r="E404">
            <v>143318.37</v>
          </cell>
          <cell r="F404">
            <v>212230.28</v>
          </cell>
          <cell r="G404">
            <v>285964.58</v>
          </cell>
          <cell r="H404">
            <v>355530.56</v>
          </cell>
          <cell r="I404">
            <v>425144.52999999997</v>
          </cell>
          <cell r="J404">
            <v>500005.75</v>
          </cell>
          <cell r="K404">
            <v>569144.79</v>
          </cell>
          <cell r="L404">
            <v>638579.64</v>
          </cell>
          <cell r="M404">
            <v>701591.65999999992</v>
          </cell>
          <cell r="N404">
            <v>765694.84</v>
          </cell>
          <cell r="O404">
            <v>839115.51</v>
          </cell>
        </row>
        <row r="405">
          <cell r="B405">
            <v>6155</v>
          </cell>
          <cell r="C405">
            <v>26648.31</v>
          </cell>
          <cell r="D405">
            <v>2959.5299999999997</v>
          </cell>
          <cell r="E405">
            <v>4646.2400000000007</v>
          </cell>
          <cell r="F405">
            <v>6581.66</v>
          </cell>
          <cell r="G405">
            <v>8583.9100000000017</v>
          </cell>
          <cell r="H405">
            <v>10493.32</v>
          </cell>
          <cell r="I405">
            <v>12591.22</v>
          </cell>
          <cell r="J405">
            <v>14677.83</v>
          </cell>
          <cell r="K405">
            <v>16587.120000000003</v>
          </cell>
          <cell r="L405">
            <v>18587.920000000002</v>
          </cell>
          <cell r="M405">
            <v>20432.060000000001</v>
          </cell>
          <cell r="N405">
            <v>22199.23</v>
          </cell>
          <cell r="O405">
            <v>24033</v>
          </cell>
        </row>
        <row r="406">
          <cell r="B406">
            <v>6165</v>
          </cell>
          <cell r="C406">
            <v>-285888.22000000003</v>
          </cell>
          <cell r="D406">
            <v>-30163.83</v>
          </cell>
          <cell r="E406">
            <v>-59359.89</v>
          </cell>
          <cell r="F406">
            <v>-90978.85</v>
          </cell>
          <cell r="G406">
            <v>-112190.81</v>
          </cell>
          <cell r="H406">
            <v>-133550.51999999999</v>
          </cell>
          <cell r="I406">
            <v>-153556.45000000001</v>
          </cell>
          <cell r="J406">
            <v>-172527.96</v>
          </cell>
          <cell r="K406">
            <v>-194220.77000000002</v>
          </cell>
          <cell r="L406">
            <v>-227448.56</v>
          </cell>
          <cell r="M406">
            <v>-248642.94000000003</v>
          </cell>
          <cell r="N406">
            <v>-265661.77</v>
          </cell>
          <cell r="O406">
            <v>-289055.35000000003</v>
          </cell>
        </row>
        <row r="407">
          <cell r="B407">
            <v>6185</v>
          </cell>
          <cell r="C407">
            <v>4480.8</v>
          </cell>
          <cell r="D407">
            <v>32.520000000000003</v>
          </cell>
          <cell r="E407">
            <v>402.90999999999997</v>
          </cell>
          <cell r="F407">
            <v>1295.8300000000002</v>
          </cell>
          <cell r="G407">
            <v>1077.8499999999999</v>
          </cell>
          <cell r="H407">
            <v>1125.27</v>
          </cell>
          <cell r="I407">
            <v>1347.21</v>
          </cell>
          <cell r="J407">
            <v>1898.6599999999999</v>
          </cell>
          <cell r="K407">
            <v>2308.54</v>
          </cell>
          <cell r="L407">
            <v>2934.16</v>
          </cell>
          <cell r="M407">
            <v>3154.82</v>
          </cell>
          <cell r="N407">
            <v>4021.7200000000003</v>
          </cell>
          <cell r="O407">
            <v>4150.38</v>
          </cell>
        </row>
        <row r="408">
          <cell r="B408">
            <v>6190</v>
          </cell>
          <cell r="C408">
            <v>3533.17</v>
          </cell>
          <cell r="D408">
            <v>43.78</v>
          </cell>
          <cell r="E408">
            <v>190.15</v>
          </cell>
          <cell r="F408">
            <v>496.09000000000003</v>
          </cell>
          <cell r="G408">
            <v>557.46999999999991</v>
          </cell>
          <cell r="H408">
            <v>814.55000000000007</v>
          </cell>
          <cell r="I408">
            <v>936.62</v>
          </cell>
          <cell r="J408">
            <v>1396.5800000000002</v>
          </cell>
          <cell r="K408">
            <v>1443.1200000000001</v>
          </cell>
          <cell r="L408">
            <v>1941.64</v>
          </cell>
          <cell r="M408">
            <v>2733.77</v>
          </cell>
          <cell r="N408">
            <v>3019.3099999999995</v>
          </cell>
          <cell r="O408">
            <v>3210.55</v>
          </cell>
        </row>
        <row r="409">
          <cell r="B409">
            <v>6195</v>
          </cell>
          <cell r="C409">
            <v>850.15</v>
          </cell>
          <cell r="D409">
            <v>2.1899999999999995</v>
          </cell>
          <cell r="E409">
            <v>35.870000000000005</v>
          </cell>
          <cell r="F409">
            <v>64.87</v>
          </cell>
          <cell r="G409">
            <v>117.53999999999999</v>
          </cell>
          <cell r="H409">
            <v>138.21</v>
          </cell>
          <cell r="I409">
            <v>160.76999999999998</v>
          </cell>
          <cell r="J409">
            <v>596.48</v>
          </cell>
          <cell r="K409">
            <v>616.79999999999995</v>
          </cell>
          <cell r="L409">
            <v>879.09999999999991</v>
          </cell>
          <cell r="M409">
            <v>947.68</v>
          </cell>
          <cell r="N409">
            <v>1025.98</v>
          </cell>
          <cell r="O409">
            <v>1094.6799999999998</v>
          </cell>
        </row>
        <row r="410">
          <cell r="B410">
            <v>6200</v>
          </cell>
          <cell r="C410">
            <v>3113.47</v>
          </cell>
          <cell r="D410">
            <v>43.27</v>
          </cell>
          <cell r="E410">
            <v>168.54999999999998</v>
          </cell>
          <cell r="F410">
            <v>1088.4800000000002</v>
          </cell>
          <cell r="G410">
            <v>1110.9000000000001</v>
          </cell>
          <cell r="H410">
            <v>1436.77</v>
          </cell>
          <cell r="I410">
            <v>1578.4</v>
          </cell>
          <cell r="J410">
            <v>1851.21</v>
          </cell>
          <cell r="K410">
            <v>1885.94</v>
          </cell>
          <cell r="L410">
            <v>2042.4799999999998</v>
          </cell>
          <cell r="M410">
            <v>2143.6800000000003</v>
          </cell>
          <cell r="N410">
            <v>2424.9499999999998</v>
          </cell>
          <cell r="O410">
            <v>3011.3300000000004</v>
          </cell>
        </row>
        <row r="411">
          <cell r="B411">
            <v>6205</v>
          </cell>
          <cell r="C411">
            <v>194.12</v>
          </cell>
          <cell r="E411">
            <v>7.24</v>
          </cell>
          <cell r="F411">
            <v>7.24</v>
          </cell>
          <cell r="G411">
            <v>63.07</v>
          </cell>
          <cell r="H411">
            <v>66.919999999999987</v>
          </cell>
          <cell r="I411">
            <v>80.899999999999991</v>
          </cell>
          <cell r="J411">
            <v>86.51</v>
          </cell>
          <cell r="K411">
            <v>109.07</v>
          </cell>
          <cell r="L411">
            <v>111.54</v>
          </cell>
          <cell r="M411">
            <v>111.54</v>
          </cell>
          <cell r="N411">
            <v>206.3</v>
          </cell>
          <cell r="O411">
            <v>206.3</v>
          </cell>
        </row>
        <row r="412">
          <cell r="B412">
            <v>6207</v>
          </cell>
          <cell r="C412">
            <v>3545.5800000000004</v>
          </cell>
          <cell r="D412">
            <v>347.33</v>
          </cell>
          <cell r="E412">
            <v>1017.72</v>
          </cell>
          <cell r="F412">
            <v>1425.72</v>
          </cell>
          <cell r="G412">
            <v>3595.31</v>
          </cell>
          <cell r="H412">
            <v>2032.4499999999998</v>
          </cell>
          <cell r="I412">
            <v>2070.64</v>
          </cell>
          <cell r="J412">
            <v>2772.6</v>
          </cell>
          <cell r="K412">
            <v>3108.4</v>
          </cell>
          <cell r="L412">
            <v>3379.4500000000003</v>
          </cell>
          <cell r="M412">
            <v>3723.6599999999994</v>
          </cell>
          <cell r="N412">
            <v>4438.1399999999994</v>
          </cell>
          <cell r="O412">
            <v>4694.8599999999997</v>
          </cell>
        </row>
        <row r="413">
          <cell r="B413">
            <v>6215</v>
          </cell>
          <cell r="C413">
            <v>81792.100000000006</v>
          </cell>
          <cell r="D413">
            <v>4048.54</v>
          </cell>
          <cell r="E413">
            <v>8033.5300000000007</v>
          </cell>
          <cell r="F413">
            <v>12935.09</v>
          </cell>
          <cell r="G413">
            <v>17746.739999999998</v>
          </cell>
          <cell r="H413">
            <v>22807.350000000002</v>
          </cell>
          <cell r="I413">
            <v>28399.519999999997</v>
          </cell>
          <cell r="J413">
            <v>33849.89</v>
          </cell>
          <cell r="K413">
            <v>38978.370000000003</v>
          </cell>
          <cell r="L413">
            <v>43296.799999999996</v>
          </cell>
          <cell r="M413">
            <v>47831.96</v>
          </cell>
          <cell r="N413">
            <v>51944.570000000007</v>
          </cell>
          <cell r="O413">
            <v>55911.44</v>
          </cell>
        </row>
        <row r="414">
          <cell r="B414">
            <v>6220</v>
          </cell>
          <cell r="C414">
            <v>34180.770000000004</v>
          </cell>
          <cell r="D414">
            <v>1660.78</v>
          </cell>
          <cell r="E414">
            <v>3890.5499999999997</v>
          </cell>
          <cell r="F414">
            <v>5774.9000000000005</v>
          </cell>
          <cell r="G414">
            <v>9343.86</v>
          </cell>
          <cell r="H414">
            <v>11877.349999999999</v>
          </cell>
          <cell r="I414">
            <v>13927.52</v>
          </cell>
          <cell r="J414">
            <v>16593.219999999998</v>
          </cell>
          <cell r="K414">
            <v>18709.78</v>
          </cell>
          <cell r="L414">
            <v>21270.92</v>
          </cell>
          <cell r="M414">
            <v>23131.43</v>
          </cell>
          <cell r="N414">
            <v>25579.300000000003</v>
          </cell>
          <cell r="O414">
            <v>27568.609999999997</v>
          </cell>
        </row>
        <row r="415">
          <cell r="B415">
            <v>6225</v>
          </cell>
          <cell r="C415">
            <v>2767.96</v>
          </cell>
          <cell r="H415">
            <v>1346.1600000000003</v>
          </cell>
          <cell r="I415">
            <v>1336.55</v>
          </cell>
          <cell r="J415">
            <v>1336.55</v>
          </cell>
          <cell r="K415">
            <v>1336.55</v>
          </cell>
          <cell r="L415">
            <v>1336.55</v>
          </cell>
          <cell r="M415">
            <v>1336.55</v>
          </cell>
          <cell r="N415">
            <v>2118.56</v>
          </cell>
          <cell r="O415">
            <v>2119.54</v>
          </cell>
        </row>
        <row r="416">
          <cell r="B416">
            <v>6230</v>
          </cell>
          <cell r="C416">
            <v>3411.14</v>
          </cell>
          <cell r="D416">
            <v>439.21</v>
          </cell>
          <cell r="E416">
            <v>879.2299999999999</v>
          </cell>
          <cell r="F416">
            <v>1317.98</v>
          </cell>
          <cell r="G416">
            <v>1755</v>
          </cell>
          <cell r="H416">
            <v>2458.65</v>
          </cell>
          <cell r="I416">
            <v>3013.0699999999997</v>
          </cell>
          <cell r="J416">
            <v>3013.0699999999997</v>
          </cell>
          <cell r="K416">
            <v>3498.98</v>
          </cell>
          <cell r="L416">
            <v>3498.98</v>
          </cell>
          <cell r="M416">
            <v>5349.32</v>
          </cell>
          <cell r="N416">
            <v>5349.32</v>
          </cell>
          <cell r="O416">
            <v>6237.75</v>
          </cell>
        </row>
        <row r="417">
          <cell r="B417">
            <v>6255</v>
          </cell>
          <cell r="C417">
            <v>24045</v>
          </cell>
          <cell r="E417">
            <v>2090</v>
          </cell>
          <cell r="F417">
            <v>2240</v>
          </cell>
          <cell r="G417">
            <v>3180</v>
          </cell>
          <cell r="H417">
            <v>4280</v>
          </cell>
          <cell r="I417">
            <v>5340</v>
          </cell>
          <cell r="J417">
            <v>5850</v>
          </cell>
          <cell r="K417">
            <v>7700</v>
          </cell>
          <cell r="L417">
            <v>8700</v>
          </cell>
          <cell r="M417">
            <v>9810</v>
          </cell>
          <cell r="N417">
            <v>10410</v>
          </cell>
          <cell r="O417">
            <v>11260</v>
          </cell>
        </row>
        <row r="418">
          <cell r="B418">
            <v>6260</v>
          </cell>
          <cell r="C418">
            <v>5240.6900000000005</v>
          </cell>
          <cell r="D418">
            <v>209.28</v>
          </cell>
          <cell r="E418">
            <v>960.13</v>
          </cell>
          <cell r="F418">
            <v>1934.5900000000001</v>
          </cell>
          <cell r="G418">
            <v>2296.71</v>
          </cell>
          <cell r="H418">
            <v>2895.46</v>
          </cell>
          <cell r="I418">
            <v>3839.27</v>
          </cell>
          <cell r="J418">
            <v>5202.88</v>
          </cell>
          <cell r="K418">
            <v>5323.53</v>
          </cell>
          <cell r="L418">
            <v>6001.39</v>
          </cell>
          <cell r="M418">
            <v>6840.41</v>
          </cell>
          <cell r="N418">
            <v>7061.11</v>
          </cell>
          <cell r="O418">
            <v>7795.37</v>
          </cell>
        </row>
        <row r="419">
          <cell r="B419">
            <v>6265</v>
          </cell>
          <cell r="C419">
            <v>150</v>
          </cell>
          <cell r="D419">
            <v>25</v>
          </cell>
          <cell r="E419">
            <v>25</v>
          </cell>
          <cell r="F419">
            <v>25</v>
          </cell>
          <cell r="G419">
            <v>25</v>
          </cell>
          <cell r="H419">
            <v>25</v>
          </cell>
          <cell r="I419">
            <v>25</v>
          </cell>
          <cell r="J419">
            <v>25</v>
          </cell>
          <cell r="K419">
            <v>25</v>
          </cell>
          <cell r="L419">
            <v>25</v>
          </cell>
          <cell r="M419">
            <v>225</v>
          </cell>
          <cell r="N419">
            <v>225</v>
          </cell>
          <cell r="O419">
            <v>225</v>
          </cell>
        </row>
        <row r="420">
          <cell r="B420">
            <v>6270</v>
          </cell>
          <cell r="C420">
            <v>18905</v>
          </cell>
          <cell r="D420">
            <v>1731.2700000000002</v>
          </cell>
          <cell r="E420">
            <v>6919.14</v>
          </cell>
          <cell r="F420">
            <v>6978.14</v>
          </cell>
          <cell r="G420">
            <v>11787.140000000001</v>
          </cell>
          <cell r="H420">
            <v>11787.140000000001</v>
          </cell>
          <cell r="I420">
            <v>14803.140000000001</v>
          </cell>
          <cell r="J420">
            <v>17022.14</v>
          </cell>
          <cell r="K420">
            <v>17532.14</v>
          </cell>
          <cell r="L420">
            <v>19508.14</v>
          </cell>
          <cell r="M420">
            <v>20178.14</v>
          </cell>
          <cell r="N420">
            <v>20637.14</v>
          </cell>
          <cell r="O420">
            <v>27337.14</v>
          </cell>
        </row>
        <row r="421">
          <cell r="B421">
            <v>6285</v>
          </cell>
          <cell r="C421">
            <v>16626.490000000002</v>
          </cell>
          <cell r="D421">
            <v>2034.37</v>
          </cell>
          <cell r="E421">
            <v>3072.77</v>
          </cell>
          <cell r="F421">
            <v>5471.03</v>
          </cell>
          <cell r="G421">
            <v>6399.3</v>
          </cell>
          <cell r="H421">
            <v>7165.92</v>
          </cell>
          <cell r="I421">
            <v>11428.07</v>
          </cell>
          <cell r="J421">
            <v>14084.81</v>
          </cell>
          <cell r="K421">
            <v>15481.25</v>
          </cell>
          <cell r="L421">
            <v>17421.41</v>
          </cell>
          <cell r="M421">
            <v>18621.86</v>
          </cell>
          <cell r="N421">
            <v>19029.09</v>
          </cell>
          <cell r="O421">
            <v>22206.61</v>
          </cell>
        </row>
        <row r="422">
          <cell r="B422">
            <v>6290</v>
          </cell>
          <cell r="C422">
            <v>-5240.41</v>
          </cell>
          <cell r="G422">
            <v>28.87</v>
          </cell>
          <cell r="H422">
            <v>57.71</v>
          </cell>
          <cell r="I422">
            <v>-552.05999999999995</v>
          </cell>
          <cell r="J422">
            <v>-508.67</v>
          </cell>
          <cell r="K422">
            <v>-721.6</v>
          </cell>
          <cell r="L422">
            <v>-721.6</v>
          </cell>
          <cell r="M422">
            <v>2859.86</v>
          </cell>
          <cell r="N422">
            <v>3131.99</v>
          </cell>
          <cell r="O422">
            <v>2430.79</v>
          </cell>
        </row>
        <row r="423">
          <cell r="B423">
            <v>6295</v>
          </cell>
          <cell r="C423">
            <v>1014.95</v>
          </cell>
        </row>
        <row r="424">
          <cell r="B424">
            <v>6300</v>
          </cell>
          <cell r="C424">
            <v>6430.43</v>
          </cell>
          <cell r="D424">
            <v>301</v>
          </cell>
          <cell r="E424">
            <v>301</v>
          </cell>
          <cell r="F424">
            <v>542.5</v>
          </cell>
          <cell r="G424">
            <v>542.5</v>
          </cell>
          <cell r="H424">
            <v>767.5</v>
          </cell>
          <cell r="I424">
            <v>970</v>
          </cell>
          <cell r="J424">
            <v>1337.5</v>
          </cell>
          <cell r="K424">
            <v>1337.5</v>
          </cell>
          <cell r="L424">
            <v>1337.5</v>
          </cell>
          <cell r="M424">
            <v>1337.5</v>
          </cell>
          <cell r="N424">
            <v>1885.25</v>
          </cell>
          <cell r="O424">
            <v>2245.25</v>
          </cell>
        </row>
        <row r="425">
          <cell r="B425">
            <v>6305</v>
          </cell>
          <cell r="C425">
            <v>-96.38</v>
          </cell>
          <cell r="F425">
            <v>2500</v>
          </cell>
          <cell r="G425">
            <v>2500</v>
          </cell>
          <cell r="H425">
            <v>2500</v>
          </cell>
          <cell r="I425">
            <v>2500</v>
          </cell>
          <cell r="J425">
            <v>2500</v>
          </cell>
          <cell r="K425">
            <v>2500</v>
          </cell>
          <cell r="L425">
            <v>2500</v>
          </cell>
          <cell r="M425">
            <v>2703.87</v>
          </cell>
          <cell r="N425">
            <v>2703.87</v>
          </cell>
          <cell r="O425">
            <v>2703.87</v>
          </cell>
        </row>
        <row r="426">
          <cell r="B426">
            <v>6310</v>
          </cell>
          <cell r="C426">
            <v>21804.73</v>
          </cell>
          <cell r="D426">
            <v>1226.47</v>
          </cell>
          <cell r="E426">
            <v>3118.78</v>
          </cell>
          <cell r="F426">
            <v>5350.83</v>
          </cell>
          <cell r="G426">
            <v>7718.12</v>
          </cell>
          <cell r="H426">
            <v>9034.56</v>
          </cell>
          <cell r="I426">
            <v>11061.84</v>
          </cell>
          <cell r="J426">
            <v>13518.99</v>
          </cell>
          <cell r="K426">
            <v>14162.13</v>
          </cell>
          <cell r="L426">
            <v>16418.13</v>
          </cell>
          <cell r="M426">
            <v>17983.099999999999</v>
          </cell>
          <cell r="N426">
            <v>19022.93</v>
          </cell>
          <cell r="O426">
            <v>20710.830000000002</v>
          </cell>
        </row>
        <row r="427">
          <cell r="B427">
            <v>6320</v>
          </cell>
          <cell r="C427">
            <v>8282.74</v>
          </cell>
          <cell r="D427">
            <v>911.27</v>
          </cell>
          <cell r="E427">
            <v>2456.4699999999998</v>
          </cell>
          <cell r="F427">
            <v>2919.79</v>
          </cell>
          <cell r="G427">
            <v>3642</v>
          </cell>
          <cell r="H427">
            <v>3750.09</v>
          </cell>
          <cell r="I427">
            <v>3904.92</v>
          </cell>
          <cell r="J427">
            <v>4764.4799999999996</v>
          </cell>
          <cell r="K427">
            <v>5288.44</v>
          </cell>
          <cell r="L427">
            <v>5401.48</v>
          </cell>
          <cell r="M427">
            <v>5775.27</v>
          </cell>
          <cell r="N427">
            <v>6040.71</v>
          </cell>
          <cell r="O427">
            <v>6112.43</v>
          </cell>
        </row>
        <row r="428">
          <cell r="B428">
            <v>6325</v>
          </cell>
          <cell r="C428">
            <v>12801.859999999999</v>
          </cell>
          <cell r="E428">
            <v>187.38</v>
          </cell>
          <cell r="F428">
            <v>187.38</v>
          </cell>
          <cell r="G428">
            <v>356.44</v>
          </cell>
          <cell r="H428">
            <v>356.44</v>
          </cell>
          <cell r="I428">
            <v>356.44</v>
          </cell>
          <cell r="J428">
            <v>356.44</v>
          </cell>
          <cell r="K428">
            <v>3129.44</v>
          </cell>
          <cell r="L428">
            <v>16127.94</v>
          </cell>
          <cell r="M428">
            <v>16575.14</v>
          </cell>
          <cell r="N428">
            <v>17641.71</v>
          </cell>
          <cell r="O428">
            <v>18110.46</v>
          </cell>
        </row>
        <row r="429">
          <cell r="B429">
            <v>6330</v>
          </cell>
          <cell r="C429">
            <v>562.92999999999995</v>
          </cell>
        </row>
        <row r="430">
          <cell r="B430">
            <v>6335</v>
          </cell>
          <cell r="C430">
            <v>2991.38</v>
          </cell>
          <cell r="D430">
            <v>715</v>
          </cell>
          <cell r="E430">
            <v>782.47</v>
          </cell>
          <cell r="F430">
            <v>1007.47</v>
          </cell>
          <cell r="G430">
            <v>1007.47</v>
          </cell>
          <cell r="H430">
            <v>1007.47</v>
          </cell>
          <cell r="I430">
            <v>1799.47</v>
          </cell>
          <cell r="J430">
            <v>2034.47</v>
          </cell>
          <cell r="K430">
            <v>2640.46</v>
          </cell>
          <cell r="L430">
            <v>2640.46</v>
          </cell>
          <cell r="M430">
            <v>2887.63</v>
          </cell>
          <cell r="N430">
            <v>2887.63</v>
          </cell>
          <cell r="O430">
            <v>2887.63</v>
          </cell>
        </row>
        <row r="431">
          <cell r="B431">
            <v>6340</v>
          </cell>
          <cell r="C431">
            <v>1000</v>
          </cell>
          <cell r="L431">
            <v>7906.2</v>
          </cell>
          <cell r="M431">
            <v>7906.2</v>
          </cell>
          <cell r="N431">
            <v>7906.2</v>
          </cell>
          <cell r="O431">
            <v>14156.2</v>
          </cell>
        </row>
        <row r="432">
          <cell r="B432">
            <v>6345</v>
          </cell>
          <cell r="C432">
            <v>24816.799999999999</v>
          </cell>
          <cell r="D432">
            <v>424.38</v>
          </cell>
          <cell r="E432">
            <v>801.25</v>
          </cell>
          <cell r="F432">
            <v>4880.5200000000004</v>
          </cell>
          <cell r="G432">
            <v>7751.29</v>
          </cell>
          <cell r="H432">
            <v>8406.64</v>
          </cell>
          <cell r="I432">
            <v>9002.4</v>
          </cell>
          <cell r="J432">
            <v>9777.86</v>
          </cell>
          <cell r="K432">
            <v>11358.52</v>
          </cell>
          <cell r="L432">
            <v>12074.88</v>
          </cell>
          <cell r="M432">
            <v>13931.35</v>
          </cell>
          <cell r="N432">
            <v>14474.04</v>
          </cell>
          <cell r="O432">
            <v>15277.45</v>
          </cell>
        </row>
        <row r="433">
          <cell r="B433">
            <v>6355</v>
          </cell>
          <cell r="C433">
            <v>23467.62</v>
          </cell>
          <cell r="D433">
            <v>2081.64</v>
          </cell>
          <cell r="E433">
            <v>4163.2999999999993</v>
          </cell>
          <cell r="F433">
            <v>6244.95</v>
          </cell>
          <cell r="G433">
            <v>8326.619999999999</v>
          </cell>
          <cell r="H433">
            <v>10408.259999999998</v>
          </cell>
          <cell r="I433">
            <v>12489.92</v>
          </cell>
          <cell r="J433">
            <v>14571.560000000001</v>
          </cell>
          <cell r="K433">
            <v>16653.230000000003</v>
          </cell>
          <cell r="L433">
            <v>15040.09</v>
          </cell>
          <cell r="M433">
            <v>16905.11</v>
          </cell>
          <cell r="N433">
            <v>18770.11</v>
          </cell>
          <cell r="O433">
            <v>20635.13</v>
          </cell>
        </row>
        <row r="434">
          <cell r="B434">
            <v>6360</v>
          </cell>
          <cell r="C434">
            <v>265.5</v>
          </cell>
          <cell r="O434">
            <v>510.26</v>
          </cell>
        </row>
        <row r="435">
          <cell r="B435">
            <v>6365</v>
          </cell>
          <cell r="C435">
            <v>1133.45</v>
          </cell>
          <cell r="D435">
            <v>5593.22</v>
          </cell>
          <cell r="E435">
            <v>5593.22</v>
          </cell>
          <cell r="F435">
            <v>5777.41</v>
          </cell>
          <cell r="G435">
            <v>10253.610000000002</v>
          </cell>
          <cell r="H435">
            <v>10253.610000000002</v>
          </cell>
          <cell r="I435">
            <v>12824.010000000002</v>
          </cell>
          <cell r="J435">
            <v>12824.010000000002</v>
          </cell>
          <cell r="K435">
            <v>12824.010000000002</v>
          </cell>
          <cell r="L435">
            <v>12824.010000000002</v>
          </cell>
          <cell r="M435">
            <v>12824.010000000002</v>
          </cell>
          <cell r="N435">
            <v>12824.010000000002</v>
          </cell>
          <cell r="O435">
            <v>12916.25</v>
          </cell>
        </row>
        <row r="436">
          <cell r="B436">
            <v>6385</v>
          </cell>
          <cell r="C436">
            <v>4611.8500000000004</v>
          </cell>
          <cell r="D436">
            <v>200</v>
          </cell>
          <cell r="E436">
            <v>750.17000000000007</v>
          </cell>
          <cell r="F436">
            <v>1079.3499999999999</v>
          </cell>
          <cell r="G436">
            <v>1172.53</v>
          </cell>
          <cell r="H436">
            <v>2040.17</v>
          </cell>
          <cell r="I436">
            <v>2818.93</v>
          </cell>
          <cell r="J436">
            <v>3256.5600000000004</v>
          </cell>
          <cell r="K436">
            <v>3376.55</v>
          </cell>
          <cell r="L436">
            <v>4683.5599999999995</v>
          </cell>
          <cell r="M436">
            <v>5326.63</v>
          </cell>
          <cell r="N436">
            <v>5562.4299999999994</v>
          </cell>
          <cell r="O436">
            <v>6293.85</v>
          </cell>
        </row>
        <row r="437">
          <cell r="B437">
            <v>6390</v>
          </cell>
          <cell r="C437">
            <v>21971.68</v>
          </cell>
          <cell r="D437">
            <v>200.76</v>
          </cell>
          <cell r="E437">
            <v>241.10999999999999</v>
          </cell>
          <cell r="F437">
            <v>327.22999999999996</v>
          </cell>
          <cell r="G437">
            <v>5578.9599999999991</v>
          </cell>
          <cell r="H437">
            <v>5668.6799999999994</v>
          </cell>
          <cell r="I437">
            <v>7752.3899999999994</v>
          </cell>
          <cell r="J437">
            <v>7867.6500000000005</v>
          </cell>
          <cell r="K437">
            <v>10938.589999999998</v>
          </cell>
          <cell r="L437">
            <v>10973.869999999999</v>
          </cell>
          <cell r="M437">
            <v>14020.8</v>
          </cell>
          <cell r="N437">
            <v>14084.9</v>
          </cell>
          <cell r="O437">
            <v>12334.02</v>
          </cell>
        </row>
        <row r="438">
          <cell r="B438">
            <v>6400</v>
          </cell>
          <cell r="C438">
            <v>826.9</v>
          </cell>
          <cell r="D438">
            <v>325</v>
          </cell>
          <cell r="E438">
            <v>325</v>
          </cell>
          <cell r="F438">
            <v>679.25</v>
          </cell>
          <cell r="G438">
            <v>1654.25</v>
          </cell>
          <cell r="H438">
            <v>2759.25</v>
          </cell>
          <cell r="I438">
            <v>3185</v>
          </cell>
          <cell r="J438">
            <v>3179.15</v>
          </cell>
          <cell r="K438">
            <v>3638.7</v>
          </cell>
          <cell r="L438">
            <v>4147.6499999999996</v>
          </cell>
          <cell r="M438">
            <v>4797.6499999999996</v>
          </cell>
          <cell r="N438">
            <v>5205.8500000000004</v>
          </cell>
          <cell r="O438">
            <v>5664.1</v>
          </cell>
        </row>
        <row r="439">
          <cell r="B439">
            <v>6410</v>
          </cell>
          <cell r="C439">
            <v>115543.35</v>
          </cell>
          <cell r="D439">
            <v>13082.02</v>
          </cell>
          <cell r="E439">
            <v>20626.510000000002</v>
          </cell>
          <cell r="F439">
            <v>29701.510000000002</v>
          </cell>
          <cell r="G439">
            <v>45001.509999999995</v>
          </cell>
          <cell r="H439">
            <v>55626.509999999995</v>
          </cell>
          <cell r="I439">
            <v>64376.509999999995</v>
          </cell>
          <cell r="J439">
            <v>76251.510000000009</v>
          </cell>
          <cell r="K439">
            <v>84376.510000000009</v>
          </cell>
          <cell r="L439">
            <v>91469.41</v>
          </cell>
          <cell r="M439">
            <v>99119.41</v>
          </cell>
          <cell r="N439">
            <v>107244.41</v>
          </cell>
          <cell r="O439">
            <v>120509.86</v>
          </cell>
        </row>
        <row r="440">
          <cell r="B440">
            <v>6450</v>
          </cell>
          <cell r="C440">
            <v>3677.77</v>
          </cell>
          <cell r="D440">
            <v>306.48</v>
          </cell>
          <cell r="E440">
            <v>612.96</v>
          </cell>
          <cell r="F440">
            <v>919.43</v>
          </cell>
          <cell r="G440">
            <v>1225.9000000000001</v>
          </cell>
          <cell r="H440">
            <v>1532.37</v>
          </cell>
          <cell r="I440">
            <v>1838.84</v>
          </cell>
          <cell r="J440">
            <v>2145.31</v>
          </cell>
          <cell r="K440">
            <v>2451.7800000000002</v>
          </cell>
          <cell r="L440">
            <v>2758.25</v>
          </cell>
          <cell r="M440">
            <v>3064.71</v>
          </cell>
          <cell r="N440">
            <v>3371.17</v>
          </cell>
          <cell r="O440">
            <v>3677.63</v>
          </cell>
        </row>
        <row r="441">
          <cell r="B441">
            <v>6455</v>
          </cell>
          <cell r="C441">
            <v>7208.82</v>
          </cell>
          <cell r="D441">
            <v>610.69000000000005</v>
          </cell>
          <cell r="E441">
            <v>1221.3800000000001</v>
          </cell>
          <cell r="F441">
            <v>1832.07</v>
          </cell>
          <cell r="G441">
            <v>2442.7600000000002</v>
          </cell>
          <cell r="H441">
            <v>3053.45</v>
          </cell>
          <cell r="I441">
            <v>3664.14</v>
          </cell>
          <cell r="J441">
            <v>4274.83</v>
          </cell>
          <cell r="K441">
            <v>175918.52</v>
          </cell>
          <cell r="L441">
            <v>176529.21</v>
          </cell>
          <cell r="M441">
            <v>177139.9</v>
          </cell>
          <cell r="N441">
            <v>177750.59</v>
          </cell>
          <cell r="O441">
            <v>178361.28</v>
          </cell>
        </row>
        <row r="442">
          <cell r="B442">
            <v>6460</v>
          </cell>
          <cell r="C442">
            <v>83820.490000000005</v>
          </cell>
          <cell r="D442">
            <v>6963.18</v>
          </cell>
          <cell r="E442">
            <v>13926.36</v>
          </cell>
          <cell r="F442">
            <v>20882.27</v>
          </cell>
          <cell r="G442">
            <v>27838.18</v>
          </cell>
          <cell r="H442">
            <v>34800.54</v>
          </cell>
          <cell r="I442">
            <v>41762.9</v>
          </cell>
          <cell r="J442">
            <v>48725.26</v>
          </cell>
          <cell r="K442">
            <v>55572.62</v>
          </cell>
          <cell r="L442">
            <v>62204.24</v>
          </cell>
          <cell r="M442">
            <v>68835.86</v>
          </cell>
          <cell r="N442">
            <v>75468.87</v>
          </cell>
          <cell r="O442">
            <v>82104.72</v>
          </cell>
        </row>
        <row r="443">
          <cell r="B443">
            <v>6470</v>
          </cell>
          <cell r="I443">
            <v>-8654.2800000000007</v>
          </cell>
          <cell r="J443">
            <v>-8654.2800000000007</v>
          </cell>
          <cell r="K443">
            <v>-8654.2800000000007</v>
          </cell>
          <cell r="L443">
            <v>-8654.2800000000007</v>
          </cell>
          <cell r="M443">
            <v>-8654.2800000000007</v>
          </cell>
          <cell r="N443">
            <v>-8654.2800000000007</v>
          </cell>
          <cell r="O443">
            <v>-8654.2800000000007</v>
          </cell>
        </row>
        <row r="444">
          <cell r="B444">
            <v>6485</v>
          </cell>
          <cell r="C444">
            <v>27697.599999999999</v>
          </cell>
          <cell r="D444">
            <v>2308.7600000000002</v>
          </cell>
          <cell r="E444">
            <v>4617.5200000000004</v>
          </cell>
          <cell r="F444">
            <v>6926.28</v>
          </cell>
          <cell r="G444">
            <v>9235.0400000000009</v>
          </cell>
          <cell r="H444">
            <v>11543.8</v>
          </cell>
          <cell r="I444">
            <v>13852.56</v>
          </cell>
          <cell r="J444">
            <v>16161.32</v>
          </cell>
          <cell r="K444">
            <v>7235.08</v>
          </cell>
          <cell r="L444">
            <v>9569.5400000000009</v>
          </cell>
          <cell r="M444">
            <v>11904</v>
          </cell>
          <cell r="N444">
            <v>14238.46</v>
          </cell>
          <cell r="O444">
            <v>16572.919999999998</v>
          </cell>
        </row>
        <row r="445">
          <cell r="B445">
            <v>6490</v>
          </cell>
          <cell r="C445">
            <v>3455.76</v>
          </cell>
          <cell r="D445">
            <v>287.98</v>
          </cell>
          <cell r="E445">
            <v>575.96</v>
          </cell>
          <cell r="F445">
            <v>863.94</v>
          </cell>
          <cell r="G445">
            <v>1151.92</v>
          </cell>
          <cell r="H445">
            <v>1439.9</v>
          </cell>
          <cell r="I445">
            <v>1727.88</v>
          </cell>
          <cell r="J445">
            <v>2015.86</v>
          </cell>
          <cell r="K445">
            <v>2303.84</v>
          </cell>
          <cell r="L445">
            <v>2591.8200000000002</v>
          </cell>
          <cell r="M445">
            <v>2879.8</v>
          </cell>
          <cell r="N445">
            <v>3167.78</v>
          </cell>
          <cell r="O445">
            <v>3455.76</v>
          </cell>
        </row>
        <row r="446">
          <cell r="B446">
            <v>6495</v>
          </cell>
          <cell r="C446">
            <v>266.88</v>
          </cell>
          <cell r="D446">
            <v>22.24</v>
          </cell>
          <cell r="E446">
            <v>44.48</v>
          </cell>
          <cell r="F446">
            <v>66.72</v>
          </cell>
          <cell r="G446">
            <v>88.96</v>
          </cell>
          <cell r="H446">
            <v>111.2</v>
          </cell>
          <cell r="I446">
            <v>133.44</v>
          </cell>
          <cell r="J446">
            <v>155.68</v>
          </cell>
          <cell r="K446">
            <v>177.92</v>
          </cell>
          <cell r="L446">
            <v>200.16</v>
          </cell>
          <cell r="M446">
            <v>222.4</v>
          </cell>
          <cell r="N446">
            <v>244.64</v>
          </cell>
          <cell r="O446">
            <v>266.88</v>
          </cell>
        </row>
        <row r="447">
          <cell r="B447">
            <v>6500</v>
          </cell>
          <cell r="C447">
            <v>161.04</v>
          </cell>
          <cell r="D447">
            <v>13.74</v>
          </cell>
          <cell r="E447">
            <v>29.84</v>
          </cell>
          <cell r="F447">
            <v>45.94</v>
          </cell>
          <cell r="G447">
            <v>62.04</v>
          </cell>
          <cell r="H447">
            <v>78.14</v>
          </cell>
          <cell r="I447">
            <v>94.24</v>
          </cell>
          <cell r="J447">
            <v>110.34</v>
          </cell>
          <cell r="K447">
            <v>2563.11</v>
          </cell>
          <cell r="L447">
            <v>2660.67</v>
          </cell>
          <cell r="M447">
            <v>2758.23</v>
          </cell>
          <cell r="N447">
            <v>2855.79</v>
          </cell>
          <cell r="O447">
            <v>2953.35</v>
          </cell>
        </row>
        <row r="448">
          <cell r="B448">
            <v>6505</v>
          </cell>
          <cell r="C448">
            <v>5703.41</v>
          </cell>
          <cell r="D448">
            <v>524.04999999999995</v>
          </cell>
          <cell r="E448">
            <v>1048.0999999999999</v>
          </cell>
          <cell r="F448">
            <v>1572.15</v>
          </cell>
          <cell r="G448">
            <v>2096.1999999999998</v>
          </cell>
          <cell r="H448">
            <v>2620.25</v>
          </cell>
          <cell r="I448">
            <v>3169.06</v>
          </cell>
          <cell r="J448">
            <v>3717.87</v>
          </cell>
          <cell r="K448">
            <v>4266.68</v>
          </cell>
          <cell r="L448">
            <v>4815.49</v>
          </cell>
          <cell r="M448">
            <v>5381.55</v>
          </cell>
          <cell r="N448">
            <v>5947.61</v>
          </cell>
          <cell r="O448">
            <v>6711.62</v>
          </cell>
        </row>
        <row r="449">
          <cell r="B449">
            <v>6510</v>
          </cell>
          <cell r="C449">
            <v>159943.28</v>
          </cell>
          <cell r="D449">
            <v>13337.1</v>
          </cell>
          <cell r="E449">
            <v>26685.84</v>
          </cell>
          <cell r="F449">
            <v>40034.58</v>
          </cell>
          <cell r="G449">
            <v>53387.69</v>
          </cell>
          <cell r="H449">
            <v>66744.34</v>
          </cell>
          <cell r="I449">
            <v>80098.289999999994</v>
          </cell>
          <cell r="J449">
            <v>93452.24</v>
          </cell>
          <cell r="K449">
            <v>76296.69</v>
          </cell>
          <cell r="L449">
            <v>89692.75</v>
          </cell>
          <cell r="M449">
            <v>103137.75</v>
          </cell>
          <cell r="N449">
            <v>116559.43</v>
          </cell>
          <cell r="O449">
            <v>129981.11</v>
          </cell>
        </row>
        <row r="450">
          <cell r="B450">
            <v>6515</v>
          </cell>
          <cell r="C450">
            <v>3309.84</v>
          </cell>
          <cell r="D450">
            <v>275.82</v>
          </cell>
          <cell r="E450">
            <v>551.64</v>
          </cell>
          <cell r="F450">
            <v>827.46</v>
          </cell>
          <cell r="G450">
            <v>1103.28</v>
          </cell>
          <cell r="H450">
            <v>1379.1</v>
          </cell>
          <cell r="I450">
            <v>1654.92</v>
          </cell>
          <cell r="J450">
            <v>1930.74</v>
          </cell>
          <cell r="K450">
            <v>2206.56</v>
          </cell>
          <cell r="L450">
            <v>2482.38</v>
          </cell>
          <cell r="M450">
            <v>2758.2</v>
          </cell>
          <cell r="N450">
            <v>3034.02</v>
          </cell>
          <cell r="O450">
            <v>3309.84</v>
          </cell>
        </row>
        <row r="451">
          <cell r="B451">
            <v>6520</v>
          </cell>
          <cell r="C451">
            <v>30253.4</v>
          </cell>
          <cell r="D451">
            <v>2527.11</v>
          </cell>
          <cell r="E451">
            <v>5063.08</v>
          </cell>
          <cell r="F451">
            <v>7591.28</v>
          </cell>
          <cell r="G451">
            <v>10145.620000000001</v>
          </cell>
          <cell r="H451">
            <v>12691.51</v>
          </cell>
          <cell r="I451">
            <v>15232.65</v>
          </cell>
          <cell r="J451">
            <v>17780.39</v>
          </cell>
          <cell r="K451">
            <v>19925.8</v>
          </cell>
          <cell r="L451">
            <v>22448.26</v>
          </cell>
          <cell r="M451">
            <v>24970.720000000001</v>
          </cell>
          <cell r="N451">
            <v>27493.18</v>
          </cell>
          <cell r="O451">
            <v>30015.64</v>
          </cell>
        </row>
        <row r="452">
          <cell r="B452">
            <v>6525</v>
          </cell>
          <cell r="C452">
            <v>28636.45</v>
          </cell>
          <cell r="D452">
            <v>2400.6</v>
          </cell>
          <cell r="E452">
            <v>4804.29</v>
          </cell>
          <cell r="F452">
            <v>7207.98</v>
          </cell>
          <cell r="G452">
            <v>9611.67</v>
          </cell>
          <cell r="H452">
            <v>12015.36</v>
          </cell>
          <cell r="I452">
            <v>14419.05</v>
          </cell>
          <cell r="J452">
            <v>16822.740000000002</v>
          </cell>
          <cell r="K452">
            <v>19352.43</v>
          </cell>
          <cell r="L452">
            <v>21756.12</v>
          </cell>
          <cell r="M452">
            <v>24159.81</v>
          </cell>
          <cell r="N452">
            <v>26563.5</v>
          </cell>
          <cell r="O452">
            <v>28967.19</v>
          </cell>
        </row>
        <row r="453">
          <cell r="B453">
            <v>6530</v>
          </cell>
          <cell r="C453">
            <v>188971.31</v>
          </cell>
          <cell r="D453">
            <v>16036.29</v>
          </cell>
          <cell r="E453">
            <v>32089.02</v>
          </cell>
          <cell r="F453">
            <v>48159.85</v>
          </cell>
          <cell r="G453">
            <v>64244.36</v>
          </cell>
          <cell r="H453">
            <v>80354.570000000007</v>
          </cell>
          <cell r="I453">
            <v>96491.26</v>
          </cell>
          <cell r="J453">
            <v>112637.45</v>
          </cell>
          <cell r="K453">
            <v>127077.83</v>
          </cell>
          <cell r="L453">
            <v>143272.57</v>
          </cell>
          <cell r="M453">
            <v>159482.31</v>
          </cell>
          <cell r="N453">
            <v>175708.38</v>
          </cell>
          <cell r="O453">
            <v>191956.77</v>
          </cell>
        </row>
        <row r="454">
          <cell r="B454">
            <v>6535</v>
          </cell>
          <cell r="C454">
            <v>45731.79</v>
          </cell>
          <cell r="D454">
            <v>3894.77</v>
          </cell>
          <cell r="E454">
            <v>7802.76</v>
          </cell>
          <cell r="F454">
            <v>11728.35</v>
          </cell>
          <cell r="G454">
            <v>15672.77</v>
          </cell>
          <cell r="H454">
            <v>19634.349999999999</v>
          </cell>
          <cell r="I454">
            <v>23613.31</v>
          </cell>
          <cell r="J454">
            <v>27612.91</v>
          </cell>
          <cell r="K454">
            <v>25364.35</v>
          </cell>
          <cell r="L454">
            <v>29233.17</v>
          </cell>
          <cell r="M454">
            <v>33131.519999999997</v>
          </cell>
          <cell r="N454">
            <v>37035.99</v>
          </cell>
          <cell r="O454">
            <v>40959.86</v>
          </cell>
        </row>
        <row r="455">
          <cell r="B455">
            <v>6540</v>
          </cell>
          <cell r="C455">
            <v>25484.240000000002</v>
          </cell>
          <cell r="D455">
            <v>2213.81</v>
          </cell>
          <cell r="E455">
            <v>4445.2700000000004</v>
          </cell>
          <cell r="F455">
            <v>6705.26</v>
          </cell>
          <cell r="G455">
            <v>13830.22</v>
          </cell>
          <cell r="H455">
            <v>20979.07</v>
          </cell>
          <cell r="I455">
            <v>28127.919999999998</v>
          </cell>
          <cell r="J455">
            <v>35307.43</v>
          </cell>
          <cell r="K455">
            <v>163392.71</v>
          </cell>
          <cell r="L455">
            <v>169960.29</v>
          </cell>
          <cell r="M455">
            <v>176555.31</v>
          </cell>
          <cell r="N455">
            <v>183157.71</v>
          </cell>
          <cell r="O455">
            <v>189773.82</v>
          </cell>
        </row>
        <row r="456">
          <cell r="B456">
            <v>6545</v>
          </cell>
          <cell r="C456">
            <v>19954.72</v>
          </cell>
          <cell r="D456">
            <v>1832.73</v>
          </cell>
          <cell r="E456">
            <v>3683.55</v>
          </cell>
          <cell r="F456">
            <v>5553.06</v>
          </cell>
          <cell r="G456">
            <v>7437.86</v>
          </cell>
          <cell r="H456">
            <v>9327.02</v>
          </cell>
          <cell r="I456">
            <v>11221.05</v>
          </cell>
          <cell r="J456">
            <v>13117.43</v>
          </cell>
          <cell r="K456">
            <v>14833.38</v>
          </cell>
          <cell r="L456">
            <v>16758.47</v>
          </cell>
          <cell r="M456">
            <v>18694.64</v>
          </cell>
          <cell r="N456">
            <v>20637.36</v>
          </cell>
          <cell r="O456">
            <v>22581.759999999998</v>
          </cell>
        </row>
        <row r="457">
          <cell r="B457">
            <v>6550</v>
          </cell>
          <cell r="C457">
            <v>17252.990000000002</v>
          </cell>
          <cell r="D457">
            <v>1439.61</v>
          </cell>
          <cell r="E457">
            <v>2891.28</v>
          </cell>
          <cell r="F457">
            <v>4338.6899999999996</v>
          </cell>
          <cell r="G457">
            <v>5789.6</v>
          </cell>
          <cell r="H457">
            <v>7249.48</v>
          </cell>
          <cell r="I457">
            <v>8704.36</v>
          </cell>
          <cell r="J457">
            <v>10159.24</v>
          </cell>
          <cell r="K457">
            <v>11477.57</v>
          </cell>
          <cell r="L457">
            <v>12939.87</v>
          </cell>
          <cell r="M457">
            <v>14402.17</v>
          </cell>
          <cell r="N457">
            <v>15864.91</v>
          </cell>
          <cell r="O457">
            <v>17327.650000000001</v>
          </cell>
        </row>
        <row r="458">
          <cell r="B458">
            <v>6555</v>
          </cell>
          <cell r="C458">
            <v>213.12</v>
          </cell>
          <cell r="D458">
            <v>53.07</v>
          </cell>
          <cell r="E458">
            <v>108.91</v>
          </cell>
          <cell r="F458">
            <v>164.75</v>
          </cell>
          <cell r="G458">
            <v>220.59</v>
          </cell>
          <cell r="H458">
            <v>276.43</v>
          </cell>
          <cell r="I458">
            <v>332.27</v>
          </cell>
          <cell r="J458">
            <v>388.11</v>
          </cell>
          <cell r="K458">
            <v>271.95</v>
          </cell>
          <cell r="L458">
            <v>328.93</v>
          </cell>
          <cell r="M458">
            <v>385.91</v>
          </cell>
          <cell r="N458">
            <v>442.89</v>
          </cell>
          <cell r="O458">
            <v>499.87</v>
          </cell>
        </row>
        <row r="459">
          <cell r="B459">
            <v>6570</v>
          </cell>
          <cell r="C459">
            <v>152.52000000000001</v>
          </cell>
          <cell r="D459">
            <v>12.71</v>
          </cell>
          <cell r="E459">
            <v>25.42</v>
          </cell>
          <cell r="F459">
            <v>38.130000000000003</v>
          </cell>
          <cell r="G459">
            <v>50.84</v>
          </cell>
          <cell r="H459">
            <v>63.55</v>
          </cell>
          <cell r="I459">
            <v>76.260000000000005</v>
          </cell>
          <cell r="J459">
            <v>88.97</v>
          </cell>
          <cell r="K459">
            <v>101.68</v>
          </cell>
          <cell r="L459">
            <v>114.39</v>
          </cell>
          <cell r="M459">
            <v>127.1</v>
          </cell>
          <cell r="N459">
            <v>139.81</v>
          </cell>
          <cell r="O459">
            <v>152.52000000000001</v>
          </cell>
        </row>
        <row r="460">
          <cell r="B460">
            <v>6575</v>
          </cell>
          <cell r="C460">
            <v>195.24</v>
          </cell>
          <cell r="D460">
            <v>16.27</v>
          </cell>
          <cell r="E460">
            <v>32.54</v>
          </cell>
          <cell r="F460">
            <v>48.81</v>
          </cell>
          <cell r="G460">
            <v>65.08</v>
          </cell>
          <cell r="H460">
            <v>81.349999999999994</v>
          </cell>
          <cell r="I460">
            <v>-109.08</v>
          </cell>
          <cell r="J460">
            <v>-92.81</v>
          </cell>
          <cell r="K460">
            <v>-76.540000000000006</v>
          </cell>
          <cell r="L460">
            <v>-60.27</v>
          </cell>
          <cell r="M460">
            <v>-44</v>
          </cell>
          <cell r="N460">
            <v>-27.73</v>
          </cell>
          <cell r="O460">
            <v>-11.46</v>
          </cell>
        </row>
        <row r="461">
          <cell r="B461">
            <v>6580</v>
          </cell>
          <cell r="C461">
            <v>11548.7</v>
          </cell>
          <cell r="D461">
            <v>982.52</v>
          </cell>
          <cell r="E461">
            <v>1965.07</v>
          </cell>
          <cell r="F461">
            <v>2943.31</v>
          </cell>
          <cell r="G461">
            <v>3921.53</v>
          </cell>
          <cell r="H461">
            <v>4898.92</v>
          </cell>
          <cell r="I461">
            <v>5877.84</v>
          </cell>
          <cell r="J461">
            <v>6858.4</v>
          </cell>
          <cell r="K461">
            <v>7845.01</v>
          </cell>
          <cell r="L461">
            <v>8824.75</v>
          </cell>
          <cell r="M461">
            <v>9803.74</v>
          </cell>
          <cell r="N461">
            <v>10786.44</v>
          </cell>
          <cell r="O461">
            <v>11771.64</v>
          </cell>
        </row>
        <row r="462">
          <cell r="B462">
            <v>6585</v>
          </cell>
          <cell r="C462">
            <v>11747.14</v>
          </cell>
          <cell r="D462">
            <v>985.98</v>
          </cell>
          <cell r="E462">
            <v>1971.7</v>
          </cell>
          <cell r="F462">
            <v>2968.09</v>
          </cell>
          <cell r="G462">
            <v>3953.72</v>
          </cell>
          <cell r="H462">
            <v>4944.3999999999996</v>
          </cell>
          <cell r="I462">
            <v>5923.11</v>
          </cell>
          <cell r="J462">
            <v>6917.08</v>
          </cell>
          <cell r="K462">
            <v>6040.57</v>
          </cell>
          <cell r="L462">
            <v>7033.19</v>
          </cell>
          <cell r="M462">
            <v>8026.56</v>
          </cell>
          <cell r="N462">
            <v>9020.42</v>
          </cell>
          <cell r="O462">
            <v>10018.450000000001</v>
          </cell>
        </row>
        <row r="463">
          <cell r="B463">
            <v>6595</v>
          </cell>
          <cell r="C463">
            <v>22720.65</v>
          </cell>
          <cell r="D463">
            <v>1907.72</v>
          </cell>
          <cell r="E463">
            <v>3815.09</v>
          </cell>
          <cell r="F463">
            <v>5719.75</v>
          </cell>
          <cell r="G463">
            <v>7626.3</v>
          </cell>
          <cell r="H463">
            <v>9535.76</v>
          </cell>
          <cell r="I463">
            <v>11445.36</v>
          </cell>
          <cell r="J463">
            <v>13354.71</v>
          </cell>
          <cell r="K463">
            <v>12392.98</v>
          </cell>
          <cell r="L463">
            <v>14305.59</v>
          </cell>
          <cell r="M463">
            <v>16217.86</v>
          </cell>
          <cell r="N463">
            <v>18130.150000000001</v>
          </cell>
          <cell r="O463">
            <v>20042.38</v>
          </cell>
        </row>
        <row r="464">
          <cell r="B464">
            <v>6600</v>
          </cell>
          <cell r="C464">
            <v>433.8</v>
          </cell>
          <cell r="D464">
            <v>36.49</v>
          </cell>
          <cell r="E464">
            <v>72.98</v>
          </cell>
          <cell r="F464">
            <v>109.47</v>
          </cell>
          <cell r="G464">
            <v>264.64999999999998</v>
          </cell>
          <cell r="H464">
            <v>419.83</v>
          </cell>
          <cell r="I464">
            <v>575.01</v>
          </cell>
          <cell r="J464">
            <v>730.19</v>
          </cell>
          <cell r="K464">
            <v>3963.37</v>
          </cell>
          <cell r="L464">
            <v>4118.55</v>
          </cell>
          <cell r="M464">
            <v>4273.7299999999996</v>
          </cell>
          <cell r="N464">
            <v>4431.6400000000003</v>
          </cell>
          <cell r="O464">
            <v>4587.38</v>
          </cell>
        </row>
        <row r="465">
          <cell r="B465">
            <v>6605</v>
          </cell>
          <cell r="G465">
            <v>702.52</v>
          </cell>
          <cell r="H465">
            <v>1405.04</v>
          </cell>
          <cell r="I465">
            <v>2107.56</v>
          </cell>
          <cell r="J465">
            <v>2817.49</v>
          </cell>
          <cell r="K465">
            <v>3747.4</v>
          </cell>
          <cell r="L465">
            <v>4453.47</v>
          </cell>
          <cell r="M465">
            <v>5159.54</v>
          </cell>
          <cell r="N465">
            <v>5869.15</v>
          </cell>
          <cell r="O465">
            <v>6316.37</v>
          </cell>
        </row>
        <row r="466">
          <cell r="B466">
            <v>6610</v>
          </cell>
          <cell r="C466">
            <v>8777.59</v>
          </cell>
          <cell r="D466">
            <v>731.19</v>
          </cell>
          <cell r="E466">
            <v>1462.29</v>
          </cell>
          <cell r="F466">
            <v>2192.91</v>
          </cell>
          <cell r="G466">
            <v>2923.46</v>
          </cell>
          <cell r="H466">
            <v>3653.94</v>
          </cell>
          <cell r="I466">
            <v>4384.53</v>
          </cell>
          <cell r="J466">
            <v>5114.8599999999997</v>
          </cell>
          <cell r="K466">
            <v>2409.14</v>
          </cell>
          <cell r="L466">
            <v>3095.61</v>
          </cell>
          <cell r="M466">
            <v>3781.95</v>
          </cell>
          <cell r="N466">
            <v>4468.45</v>
          </cell>
          <cell r="O466">
            <v>5154.8900000000003</v>
          </cell>
        </row>
        <row r="467">
          <cell r="B467">
            <v>6615</v>
          </cell>
          <cell r="C467">
            <v>1429.08</v>
          </cell>
          <cell r="D467">
            <v>119.09</v>
          </cell>
          <cell r="E467">
            <v>238.18</v>
          </cell>
          <cell r="F467">
            <v>357.27</v>
          </cell>
          <cell r="G467">
            <v>480.97</v>
          </cell>
          <cell r="H467">
            <v>604.66999999999996</v>
          </cell>
          <cell r="I467">
            <v>728.37</v>
          </cell>
          <cell r="J467">
            <v>852.07</v>
          </cell>
          <cell r="K467">
            <v>-10584.23</v>
          </cell>
          <cell r="L467">
            <v>-10462.76</v>
          </cell>
          <cell r="M467">
            <v>-10341.290000000001</v>
          </cell>
          <cell r="N467">
            <v>-10219.82</v>
          </cell>
          <cell r="O467">
            <v>-10098.35</v>
          </cell>
        </row>
        <row r="468">
          <cell r="B468">
            <v>6620</v>
          </cell>
          <cell r="C468">
            <v>61.68</v>
          </cell>
          <cell r="D468">
            <v>5.14</v>
          </cell>
          <cell r="E468">
            <v>10.28</v>
          </cell>
          <cell r="F468">
            <v>15.42</v>
          </cell>
          <cell r="G468">
            <v>20.56</v>
          </cell>
          <cell r="H468">
            <v>25.7</v>
          </cell>
          <cell r="I468">
            <v>30.84</v>
          </cell>
          <cell r="J468">
            <v>35.979999999999997</v>
          </cell>
          <cell r="K468">
            <v>41.12</v>
          </cell>
          <cell r="L468">
            <v>46.26</v>
          </cell>
          <cell r="M468">
            <v>51.4</v>
          </cell>
          <cell r="N468">
            <v>56.54</v>
          </cell>
          <cell r="O468">
            <v>61.68</v>
          </cell>
        </row>
        <row r="469">
          <cell r="B469">
            <v>6645</v>
          </cell>
          <cell r="C469">
            <v>79.56</v>
          </cell>
          <cell r="D469">
            <v>6.63</v>
          </cell>
          <cell r="E469">
            <v>13.26</v>
          </cell>
          <cell r="F469">
            <v>19.89</v>
          </cell>
          <cell r="G469">
            <v>26.52</v>
          </cell>
          <cell r="H469">
            <v>33.15</v>
          </cell>
          <cell r="I469">
            <v>39.78</v>
          </cell>
          <cell r="J469">
            <v>46.41</v>
          </cell>
          <cell r="K469">
            <v>53.04</v>
          </cell>
          <cell r="L469">
            <v>59.67</v>
          </cell>
          <cell r="M469">
            <v>66.3</v>
          </cell>
          <cell r="N469">
            <v>72.930000000000007</v>
          </cell>
          <cell r="O469">
            <v>79.56</v>
          </cell>
        </row>
        <row r="470">
          <cell r="B470">
            <v>6655</v>
          </cell>
          <cell r="C470">
            <v>2326.3000000000002</v>
          </cell>
          <cell r="D470">
            <v>211.22</v>
          </cell>
          <cell r="E470">
            <v>422.44</v>
          </cell>
          <cell r="F470">
            <v>633.66</v>
          </cell>
          <cell r="G470">
            <v>844.88</v>
          </cell>
          <cell r="H470">
            <v>1056.0999999999999</v>
          </cell>
          <cell r="I470">
            <v>1267.32</v>
          </cell>
          <cell r="J470">
            <v>1479.38</v>
          </cell>
          <cell r="K470">
            <v>1691.44</v>
          </cell>
          <cell r="L470">
            <v>1903.5</v>
          </cell>
          <cell r="M470">
            <v>2115.98</v>
          </cell>
          <cell r="N470">
            <v>2328.46</v>
          </cell>
          <cell r="O470">
            <v>2540.94</v>
          </cell>
        </row>
        <row r="471">
          <cell r="B471">
            <v>6660</v>
          </cell>
          <cell r="C471">
            <v>130640.91</v>
          </cell>
          <cell r="D471">
            <v>10981.12</v>
          </cell>
          <cell r="E471">
            <v>21964.58</v>
          </cell>
          <cell r="F471">
            <v>32947.47</v>
          </cell>
          <cell r="G471">
            <v>43954.61</v>
          </cell>
          <cell r="H471">
            <v>54966.61</v>
          </cell>
          <cell r="I471">
            <v>65991.960000000006</v>
          </cell>
          <cell r="J471">
            <v>77023.28</v>
          </cell>
          <cell r="K471">
            <v>92660.69</v>
          </cell>
          <cell r="L471">
            <v>103715.24</v>
          </cell>
          <cell r="M471">
            <v>114827.28</v>
          </cell>
          <cell r="N471">
            <v>125946.14</v>
          </cell>
          <cell r="O471">
            <v>137057.38</v>
          </cell>
        </row>
        <row r="472">
          <cell r="B472">
            <v>6665</v>
          </cell>
          <cell r="C472">
            <v>149237.48000000001</v>
          </cell>
          <cell r="D472">
            <v>12453.77</v>
          </cell>
          <cell r="E472">
            <v>24908.02</v>
          </cell>
          <cell r="F472">
            <v>37362.269999999997</v>
          </cell>
          <cell r="G472">
            <v>49816.52</v>
          </cell>
          <cell r="H472">
            <v>62269.27</v>
          </cell>
          <cell r="I472">
            <v>74740.55</v>
          </cell>
          <cell r="J472">
            <v>87211.83</v>
          </cell>
          <cell r="K472">
            <v>88863.24</v>
          </cell>
          <cell r="L472">
            <v>101371.82</v>
          </cell>
          <cell r="M472">
            <v>113880.4</v>
          </cell>
          <cell r="N472">
            <v>126386.61</v>
          </cell>
          <cell r="O472">
            <v>138893.64000000001</v>
          </cell>
        </row>
        <row r="473">
          <cell r="B473">
            <v>6675</v>
          </cell>
          <cell r="C473">
            <v>3.84</v>
          </cell>
          <cell r="D473">
            <v>0.32</v>
          </cell>
          <cell r="E473">
            <v>0.64</v>
          </cell>
          <cell r="F473">
            <v>0.96</v>
          </cell>
          <cell r="G473">
            <v>1.28</v>
          </cell>
          <cell r="H473">
            <v>1.6</v>
          </cell>
          <cell r="I473">
            <v>1.92</v>
          </cell>
          <cell r="J473">
            <v>2.2400000000000002</v>
          </cell>
          <cell r="K473">
            <v>2.56</v>
          </cell>
          <cell r="L473">
            <v>2.88</v>
          </cell>
          <cell r="M473">
            <v>3.2</v>
          </cell>
          <cell r="N473">
            <v>3.52</v>
          </cell>
          <cell r="O473">
            <v>3.84</v>
          </cell>
        </row>
        <row r="474">
          <cell r="B474">
            <v>6680</v>
          </cell>
          <cell r="K474">
            <v>9374</v>
          </cell>
          <cell r="L474">
            <v>9345.2999999999993</v>
          </cell>
          <cell r="M474">
            <v>9316.6</v>
          </cell>
          <cell r="N474">
            <v>9287.9</v>
          </cell>
          <cell r="O474">
            <v>9259.2000000000007</v>
          </cell>
        </row>
        <row r="475">
          <cell r="B475">
            <v>6685</v>
          </cell>
          <cell r="C475">
            <v>63.84</v>
          </cell>
          <cell r="D475">
            <v>5.32</v>
          </cell>
          <cell r="E475">
            <v>10.64</v>
          </cell>
          <cell r="F475">
            <v>15.96</v>
          </cell>
          <cell r="G475">
            <v>21.28</v>
          </cell>
          <cell r="H475">
            <v>26.6</v>
          </cell>
          <cell r="I475">
            <v>16.47</v>
          </cell>
          <cell r="J475">
            <v>21.79</v>
          </cell>
          <cell r="K475">
            <v>27.11</v>
          </cell>
          <cell r="L475">
            <v>32.43</v>
          </cell>
          <cell r="M475">
            <v>37.75</v>
          </cell>
          <cell r="N475">
            <v>43.07</v>
          </cell>
          <cell r="O475">
            <v>1158.74</v>
          </cell>
        </row>
        <row r="476">
          <cell r="B476">
            <v>6695</v>
          </cell>
          <cell r="C476">
            <v>79.91</v>
          </cell>
          <cell r="D476">
            <v>7.14</v>
          </cell>
          <cell r="E476">
            <v>14.28</v>
          </cell>
          <cell r="F476">
            <v>21.42</v>
          </cell>
          <cell r="G476">
            <v>28.56</v>
          </cell>
          <cell r="H476">
            <v>35.700000000000003</v>
          </cell>
          <cell r="I476">
            <v>42.84</v>
          </cell>
          <cell r="J476">
            <v>49.98</v>
          </cell>
          <cell r="K476">
            <v>2500.79</v>
          </cell>
          <cell r="L476">
            <v>2589.38</v>
          </cell>
          <cell r="M476">
            <v>2677.97</v>
          </cell>
          <cell r="N476">
            <v>2766.56</v>
          </cell>
          <cell r="O476">
            <v>2855.15</v>
          </cell>
        </row>
        <row r="477">
          <cell r="B477">
            <v>6710</v>
          </cell>
          <cell r="C477">
            <v>10367.44</v>
          </cell>
          <cell r="D477">
            <v>947.93</v>
          </cell>
          <cell r="E477">
            <v>1894.9</v>
          </cell>
          <cell r="F477">
            <v>2833.63</v>
          </cell>
          <cell r="G477">
            <v>3772.36</v>
          </cell>
          <cell r="H477">
            <v>4711.09</v>
          </cell>
          <cell r="I477">
            <v>1624.16</v>
          </cell>
          <cell r="J477">
            <v>2567.06</v>
          </cell>
          <cell r="K477">
            <v>-1266.02</v>
          </cell>
          <cell r="L477">
            <v>-263.49</v>
          </cell>
          <cell r="M477">
            <v>739.04000000000008</v>
          </cell>
          <cell r="N477">
            <v>1741.57</v>
          </cell>
          <cell r="O477">
            <v>2742.66</v>
          </cell>
        </row>
        <row r="478">
          <cell r="B478">
            <v>6715</v>
          </cell>
          <cell r="C478">
            <v>173584.24</v>
          </cell>
          <cell r="D478">
            <v>15862.42</v>
          </cell>
          <cell r="E478">
            <v>31725.06</v>
          </cell>
          <cell r="F478">
            <v>47589.74</v>
          </cell>
          <cell r="G478">
            <v>63454.400000000001</v>
          </cell>
          <cell r="H478">
            <v>79321.55</v>
          </cell>
          <cell r="I478">
            <v>95189.07</v>
          </cell>
          <cell r="J478">
            <v>111062.01</v>
          </cell>
          <cell r="K478">
            <v>152628.12</v>
          </cell>
          <cell r="L478">
            <v>168463.84</v>
          </cell>
          <cell r="M478">
            <v>184407.97</v>
          </cell>
          <cell r="N478">
            <v>200409.73</v>
          </cell>
          <cell r="O478">
            <v>216379.21000000002</v>
          </cell>
        </row>
        <row r="479">
          <cell r="B479">
            <v>6717</v>
          </cell>
          <cell r="C479">
            <v>8679.02</v>
          </cell>
          <cell r="D479">
            <v>734.84</v>
          </cell>
          <cell r="E479">
            <v>1469.68</v>
          </cell>
          <cell r="F479">
            <v>2205.75</v>
          </cell>
          <cell r="G479">
            <v>2941.82</v>
          </cell>
          <cell r="H479">
            <v>3677.89</v>
          </cell>
          <cell r="I479">
            <v>4413.96</v>
          </cell>
          <cell r="J479">
            <v>5152.71</v>
          </cell>
          <cell r="K479">
            <v>5825.79</v>
          </cell>
          <cell r="L479">
            <v>6562.58</v>
          </cell>
          <cell r="M479">
            <v>7299.37</v>
          </cell>
          <cell r="N479">
            <v>8036.16</v>
          </cell>
          <cell r="O479">
            <v>8774.7900000000009</v>
          </cell>
        </row>
        <row r="480">
          <cell r="B480">
            <v>6725</v>
          </cell>
          <cell r="C480">
            <v>5732.09</v>
          </cell>
          <cell r="D480">
            <v>478.17</v>
          </cell>
          <cell r="E480">
            <v>956.34</v>
          </cell>
          <cell r="F480">
            <v>1434.51</v>
          </cell>
          <cell r="G480">
            <v>1912.68</v>
          </cell>
          <cell r="H480">
            <v>2390.85</v>
          </cell>
          <cell r="I480">
            <v>2869.02</v>
          </cell>
          <cell r="J480">
            <v>3357.28</v>
          </cell>
          <cell r="K480">
            <v>3845.54</v>
          </cell>
          <cell r="L480">
            <v>4333.8</v>
          </cell>
          <cell r="M480">
            <v>4822.0600000000004</v>
          </cell>
          <cell r="N480">
            <v>5310.68</v>
          </cell>
          <cell r="O480">
            <v>5799.74</v>
          </cell>
        </row>
        <row r="481">
          <cell r="B481">
            <v>6730</v>
          </cell>
          <cell r="C481">
            <v>692.52</v>
          </cell>
          <cell r="D481">
            <v>60.79</v>
          </cell>
          <cell r="E481">
            <v>121.58</v>
          </cell>
          <cell r="F481">
            <v>182.37</v>
          </cell>
          <cell r="G481">
            <v>243.16</v>
          </cell>
          <cell r="H481">
            <v>385.09</v>
          </cell>
          <cell r="I481">
            <v>493.78</v>
          </cell>
          <cell r="J481">
            <v>613.66</v>
          </cell>
          <cell r="K481">
            <v>1071.92</v>
          </cell>
          <cell r="L481">
            <v>1134.3699999999999</v>
          </cell>
          <cell r="M481">
            <v>1196.82</v>
          </cell>
          <cell r="N481">
            <v>1259.27</v>
          </cell>
          <cell r="O481">
            <v>1321.72</v>
          </cell>
        </row>
        <row r="482">
          <cell r="B482">
            <v>6740</v>
          </cell>
          <cell r="I482">
            <v>3.98</v>
          </cell>
          <cell r="J482">
            <v>7.96</v>
          </cell>
          <cell r="K482">
            <v>11.94</v>
          </cell>
          <cell r="L482">
            <v>15.92</v>
          </cell>
          <cell r="M482">
            <v>19.899999999999999</v>
          </cell>
          <cell r="N482">
            <v>23.88</v>
          </cell>
          <cell r="O482">
            <v>27.86</v>
          </cell>
        </row>
        <row r="483">
          <cell r="B483">
            <v>6745</v>
          </cell>
          <cell r="C483">
            <v>15971.81</v>
          </cell>
          <cell r="D483">
            <v>1551.28</v>
          </cell>
          <cell r="E483">
            <v>3110.13</v>
          </cell>
          <cell r="F483">
            <v>4699.22</v>
          </cell>
          <cell r="G483">
            <v>6309.12</v>
          </cell>
          <cell r="H483">
            <v>7938.25</v>
          </cell>
          <cell r="I483">
            <v>9568.130000000001</v>
          </cell>
          <cell r="J483">
            <v>11249.47</v>
          </cell>
          <cell r="K483">
            <v>3941.3199999999997</v>
          </cell>
          <cell r="L483">
            <v>5348.5</v>
          </cell>
          <cell r="M483">
            <v>6777.42</v>
          </cell>
          <cell r="N483">
            <v>8206.34</v>
          </cell>
          <cell r="O483">
            <v>9638.59</v>
          </cell>
        </row>
        <row r="484">
          <cell r="B484">
            <v>6750</v>
          </cell>
          <cell r="C484">
            <v>692.67000000000007</v>
          </cell>
          <cell r="D484">
            <v>57.910000000000004</v>
          </cell>
          <cell r="E484">
            <v>115.82000000000001</v>
          </cell>
          <cell r="F484">
            <v>173.73000000000002</v>
          </cell>
          <cell r="G484">
            <v>231.64000000000001</v>
          </cell>
          <cell r="H484">
            <v>346.49</v>
          </cell>
          <cell r="I484">
            <v>460.24</v>
          </cell>
          <cell r="J484">
            <v>573.99</v>
          </cell>
          <cell r="K484">
            <v>-334.01</v>
          </cell>
          <cell r="L484">
            <v>-256.49</v>
          </cell>
          <cell r="M484">
            <v>-179.83999999999992</v>
          </cell>
          <cell r="N484">
            <v>-103.18999999999994</v>
          </cell>
          <cell r="O484">
            <v>-26.539999999999964</v>
          </cell>
        </row>
        <row r="485">
          <cell r="B485">
            <v>6755</v>
          </cell>
          <cell r="C485">
            <v>252.36</v>
          </cell>
          <cell r="D485">
            <v>21.03</v>
          </cell>
          <cell r="E485">
            <v>42.06</v>
          </cell>
          <cell r="F485">
            <v>63.09</v>
          </cell>
          <cell r="G485">
            <v>84.12</v>
          </cell>
          <cell r="H485">
            <v>105.15</v>
          </cell>
          <cell r="I485">
            <v>127.92</v>
          </cell>
          <cell r="J485">
            <v>150.79</v>
          </cell>
          <cell r="K485">
            <v>173.66</v>
          </cell>
          <cell r="L485">
            <v>196.53</v>
          </cell>
          <cell r="M485">
            <v>219.4</v>
          </cell>
          <cell r="N485">
            <v>242.27</v>
          </cell>
          <cell r="O485">
            <v>265.14</v>
          </cell>
        </row>
        <row r="486">
          <cell r="B486">
            <v>6765</v>
          </cell>
          <cell r="C486">
            <v>117302.73</v>
          </cell>
          <cell r="D486">
            <v>9790.9800000000014</v>
          </cell>
          <cell r="E486">
            <v>19582.890000000003</v>
          </cell>
          <cell r="F486">
            <v>29626.920000000002</v>
          </cell>
          <cell r="G486">
            <v>39610.11</v>
          </cell>
          <cell r="H486">
            <v>49595.939999999995</v>
          </cell>
          <cell r="I486">
            <v>59578.64</v>
          </cell>
          <cell r="J486">
            <v>69565.929999999993</v>
          </cell>
          <cell r="K486">
            <v>44941.38</v>
          </cell>
          <cell r="L486">
            <v>53350.880000000005</v>
          </cell>
          <cell r="M486">
            <v>61762.18</v>
          </cell>
          <cell r="N486">
            <v>70688.87</v>
          </cell>
          <cell r="O486">
            <v>79487.759999999995</v>
          </cell>
        </row>
        <row r="487">
          <cell r="B487">
            <v>6775</v>
          </cell>
          <cell r="C487">
            <v>302.27999999999997</v>
          </cell>
          <cell r="D487">
            <v>27.03</v>
          </cell>
          <cell r="E487">
            <v>54.06</v>
          </cell>
          <cell r="F487">
            <v>81.09</v>
          </cell>
          <cell r="G487">
            <v>108.12</v>
          </cell>
          <cell r="H487">
            <v>135.15</v>
          </cell>
          <cell r="I487">
            <v>162.18</v>
          </cell>
          <cell r="J487">
            <v>189.21</v>
          </cell>
          <cell r="K487">
            <v>216.24</v>
          </cell>
          <cell r="L487">
            <v>243.27</v>
          </cell>
          <cell r="M487">
            <v>270.3</v>
          </cell>
          <cell r="N487">
            <v>297.33</v>
          </cell>
          <cell r="O487">
            <v>6168.68</v>
          </cell>
        </row>
        <row r="488">
          <cell r="B488">
            <v>6785</v>
          </cell>
          <cell r="C488">
            <v>21501.1</v>
          </cell>
          <cell r="D488">
            <v>1799.19</v>
          </cell>
          <cell r="E488">
            <v>3598.38</v>
          </cell>
          <cell r="F488">
            <v>5397.57</v>
          </cell>
          <cell r="G488">
            <v>7196.76</v>
          </cell>
          <cell r="H488">
            <v>8995.9500000000007</v>
          </cell>
          <cell r="I488">
            <v>10795.14</v>
          </cell>
          <cell r="J488">
            <v>12594.33</v>
          </cell>
          <cell r="K488">
            <v>82.52</v>
          </cell>
          <cell r="L488">
            <v>1881.71</v>
          </cell>
          <cell r="M488">
            <v>3680.9</v>
          </cell>
          <cell r="N488">
            <v>5480.09</v>
          </cell>
          <cell r="O488">
            <v>7279.28</v>
          </cell>
        </row>
        <row r="489">
          <cell r="B489">
            <v>6795</v>
          </cell>
          <cell r="C489">
            <v>133.08000000000001</v>
          </cell>
          <cell r="D489">
            <v>11.09</v>
          </cell>
          <cell r="E489">
            <v>22.18</v>
          </cell>
          <cell r="F489">
            <v>33.270000000000003</v>
          </cell>
          <cell r="G489">
            <v>44.36</v>
          </cell>
          <cell r="H489">
            <v>55.45</v>
          </cell>
          <cell r="I489">
            <v>66.540000000000006</v>
          </cell>
          <cell r="J489">
            <v>77.63</v>
          </cell>
          <cell r="K489">
            <v>88.72</v>
          </cell>
          <cell r="L489">
            <v>99.81</v>
          </cell>
          <cell r="M489">
            <v>110.9</v>
          </cell>
          <cell r="N489">
            <v>121.99</v>
          </cell>
          <cell r="O489">
            <v>133.08000000000001</v>
          </cell>
        </row>
        <row r="490">
          <cell r="B490">
            <v>6800</v>
          </cell>
          <cell r="C490">
            <v>809.4</v>
          </cell>
          <cell r="D490">
            <v>67.45</v>
          </cell>
          <cell r="E490">
            <v>134.9</v>
          </cell>
          <cell r="F490">
            <v>202.35</v>
          </cell>
          <cell r="G490">
            <v>308.27999999999997</v>
          </cell>
          <cell r="H490">
            <v>414.21</v>
          </cell>
          <cell r="I490">
            <v>520.14</v>
          </cell>
          <cell r="J490">
            <v>626.07000000000005</v>
          </cell>
          <cell r="K490">
            <v>2117</v>
          </cell>
          <cell r="L490">
            <v>2222.9299999999998</v>
          </cell>
          <cell r="M490">
            <v>2328.86</v>
          </cell>
          <cell r="N490">
            <v>2434.79</v>
          </cell>
          <cell r="O490">
            <v>2540.7199999999998</v>
          </cell>
        </row>
        <row r="491">
          <cell r="B491">
            <v>6805</v>
          </cell>
          <cell r="C491">
            <v>1170.3900000000001</v>
          </cell>
          <cell r="D491">
            <v>98.97</v>
          </cell>
          <cell r="E491">
            <v>197.94</v>
          </cell>
          <cell r="F491">
            <v>296.91000000000003</v>
          </cell>
          <cell r="G491">
            <v>395.88</v>
          </cell>
          <cell r="H491">
            <v>494.85</v>
          </cell>
          <cell r="I491">
            <v>593.82000000000005</v>
          </cell>
          <cell r="J491">
            <v>692.79</v>
          </cell>
          <cell r="K491">
            <v>8775.76</v>
          </cell>
          <cell r="L491">
            <v>8819.17</v>
          </cell>
          <cell r="M491">
            <v>8862.58</v>
          </cell>
          <cell r="N491">
            <v>8905.99</v>
          </cell>
          <cell r="O491">
            <v>8949.4</v>
          </cell>
        </row>
        <row r="492">
          <cell r="B492">
            <v>6810</v>
          </cell>
          <cell r="C492">
            <v>353.64</v>
          </cell>
          <cell r="D492">
            <v>29.47</v>
          </cell>
          <cell r="E492">
            <v>58.94</v>
          </cell>
          <cell r="F492">
            <v>88.41</v>
          </cell>
          <cell r="G492">
            <v>117.88</v>
          </cell>
          <cell r="H492">
            <v>147.35</v>
          </cell>
          <cell r="I492">
            <v>176.82</v>
          </cell>
          <cell r="J492">
            <v>206.29</v>
          </cell>
          <cell r="K492">
            <v>235.76</v>
          </cell>
          <cell r="L492">
            <v>265.23</v>
          </cell>
          <cell r="M492">
            <v>294.7</v>
          </cell>
          <cell r="N492">
            <v>324.17</v>
          </cell>
          <cell r="O492">
            <v>353.64</v>
          </cell>
        </row>
        <row r="493">
          <cell r="B493">
            <v>6820</v>
          </cell>
          <cell r="C493">
            <v>18.36</v>
          </cell>
          <cell r="D493">
            <v>1.53</v>
          </cell>
          <cell r="E493">
            <v>3.06</v>
          </cell>
          <cell r="F493">
            <v>4.59</v>
          </cell>
          <cell r="G493">
            <v>6.12</v>
          </cell>
          <cell r="H493">
            <v>7.65</v>
          </cell>
          <cell r="I493">
            <v>9.18</v>
          </cell>
          <cell r="J493">
            <v>10.71</v>
          </cell>
          <cell r="K493">
            <v>12.24</v>
          </cell>
          <cell r="L493">
            <v>13.77</v>
          </cell>
          <cell r="M493">
            <v>15.3</v>
          </cell>
          <cell r="N493">
            <v>16.829999999999998</v>
          </cell>
          <cell r="O493">
            <v>18.36</v>
          </cell>
        </row>
        <row r="494">
          <cell r="B494">
            <v>6825</v>
          </cell>
          <cell r="C494">
            <v>131.52000000000001</v>
          </cell>
          <cell r="D494">
            <v>10.96</v>
          </cell>
          <cell r="E494">
            <v>21.92</v>
          </cell>
          <cell r="F494">
            <v>32.880000000000003</v>
          </cell>
          <cell r="G494">
            <v>43.84</v>
          </cell>
          <cell r="H494">
            <v>54.8</v>
          </cell>
          <cell r="I494">
            <v>65.760000000000005</v>
          </cell>
          <cell r="J494">
            <v>76.72</v>
          </cell>
          <cell r="K494">
            <v>63607.68</v>
          </cell>
          <cell r="L494">
            <v>63618.64</v>
          </cell>
          <cell r="M494">
            <v>63939.31</v>
          </cell>
          <cell r="N494">
            <v>64259.98</v>
          </cell>
          <cell r="O494">
            <v>64580.65</v>
          </cell>
        </row>
        <row r="495">
          <cell r="B495">
            <v>6835</v>
          </cell>
          <cell r="C495">
            <v>1145.82</v>
          </cell>
          <cell r="D495">
            <v>97.210000000000008</v>
          </cell>
          <cell r="E495">
            <v>194.42000000000002</v>
          </cell>
          <cell r="F495">
            <v>293.21999999999997</v>
          </cell>
          <cell r="G495">
            <v>392.02000000000004</v>
          </cell>
          <cell r="H495">
            <v>490.82</v>
          </cell>
          <cell r="I495">
            <v>589.61999999999989</v>
          </cell>
          <cell r="J495">
            <v>688.42000000000007</v>
          </cell>
          <cell r="K495">
            <v>40288.22</v>
          </cell>
          <cell r="L495">
            <v>40387.89</v>
          </cell>
          <cell r="M495">
            <v>40899.39</v>
          </cell>
          <cell r="N495">
            <v>41410.89</v>
          </cell>
          <cell r="O495">
            <v>41923.980000000003</v>
          </cell>
        </row>
        <row r="496">
          <cell r="B496">
            <v>6840</v>
          </cell>
          <cell r="C496">
            <v>107.88</v>
          </cell>
          <cell r="D496">
            <v>8.99</v>
          </cell>
          <cell r="E496">
            <v>17.98</v>
          </cell>
          <cell r="F496">
            <v>26.97</v>
          </cell>
          <cell r="G496">
            <v>35.96</v>
          </cell>
          <cell r="H496">
            <v>48.91</v>
          </cell>
          <cell r="I496">
            <v>93.15</v>
          </cell>
          <cell r="J496">
            <v>134.15</v>
          </cell>
          <cell r="K496">
            <v>90.82</v>
          </cell>
          <cell r="L496">
            <v>130.13</v>
          </cell>
          <cell r="M496">
            <v>169.44</v>
          </cell>
          <cell r="N496">
            <v>208.75</v>
          </cell>
          <cell r="O496">
            <v>248.06</v>
          </cell>
        </row>
        <row r="497">
          <cell r="B497">
            <v>6845</v>
          </cell>
          <cell r="C497">
            <v>110.56</v>
          </cell>
          <cell r="D497">
            <v>9.26</v>
          </cell>
          <cell r="E497">
            <v>18.52</v>
          </cell>
          <cell r="F497">
            <v>55.37</v>
          </cell>
          <cell r="G497">
            <v>84.03</v>
          </cell>
          <cell r="H497">
            <v>112.69</v>
          </cell>
          <cell r="I497">
            <v>141.35</v>
          </cell>
          <cell r="J497">
            <v>170.01</v>
          </cell>
          <cell r="K497">
            <v>198.67</v>
          </cell>
          <cell r="L497">
            <v>227.33</v>
          </cell>
          <cell r="M497">
            <v>255.99</v>
          </cell>
          <cell r="N497">
            <v>284.64999999999998</v>
          </cell>
          <cell r="O497">
            <v>313.31</v>
          </cell>
        </row>
        <row r="498">
          <cell r="B498">
            <v>6850</v>
          </cell>
          <cell r="C498">
            <v>148.19999999999999</v>
          </cell>
          <cell r="D498">
            <v>12.35</v>
          </cell>
          <cell r="E498">
            <v>24.7</v>
          </cell>
          <cell r="F498">
            <v>37.049999999999997</v>
          </cell>
          <cell r="G498">
            <v>49.4</v>
          </cell>
          <cell r="H498">
            <v>61.75</v>
          </cell>
          <cell r="I498">
            <v>74.099999999999994</v>
          </cell>
          <cell r="J498">
            <v>86.45</v>
          </cell>
          <cell r="K498">
            <v>2771.8</v>
          </cell>
          <cell r="L498">
            <v>2784.15</v>
          </cell>
          <cell r="M498">
            <v>3495.3</v>
          </cell>
          <cell r="N498">
            <v>4206.45</v>
          </cell>
          <cell r="O498">
            <v>4917.5999999999995</v>
          </cell>
        </row>
        <row r="499">
          <cell r="B499">
            <v>6855</v>
          </cell>
          <cell r="C499">
            <v>5849.24</v>
          </cell>
          <cell r="D499">
            <v>488.35</v>
          </cell>
          <cell r="E499">
            <v>976.7</v>
          </cell>
          <cell r="F499">
            <v>1465.05</v>
          </cell>
          <cell r="G499">
            <v>1953.4</v>
          </cell>
          <cell r="H499">
            <v>2441.75</v>
          </cell>
          <cell r="I499">
            <v>2930.1</v>
          </cell>
          <cell r="J499">
            <v>3418.45</v>
          </cell>
          <cell r="K499">
            <v>15979.8</v>
          </cell>
          <cell r="L499">
            <v>16470.37</v>
          </cell>
          <cell r="M499">
            <v>16960.939999999999</v>
          </cell>
          <cell r="N499">
            <v>17451.509999999998</v>
          </cell>
          <cell r="O499">
            <v>17942.080000000002</v>
          </cell>
        </row>
        <row r="500">
          <cell r="B500">
            <v>6875</v>
          </cell>
          <cell r="C500">
            <v>1440.28</v>
          </cell>
          <cell r="D500">
            <v>120.07</v>
          </cell>
          <cell r="E500">
            <v>240.14</v>
          </cell>
          <cell r="F500">
            <v>360.21</v>
          </cell>
          <cell r="G500">
            <v>480.28</v>
          </cell>
          <cell r="H500">
            <v>600.35</v>
          </cell>
          <cell r="I500">
            <v>720.42</v>
          </cell>
          <cell r="J500">
            <v>840.49</v>
          </cell>
          <cell r="K500">
            <v>861.56</v>
          </cell>
          <cell r="L500">
            <v>981.81999999999994</v>
          </cell>
          <cell r="M500">
            <v>1102.0800000000002</v>
          </cell>
          <cell r="N500">
            <v>1222.3399999999999</v>
          </cell>
          <cell r="O500">
            <v>1342.6</v>
          </cell>
        </row>
        <row r="501">
          <cell r="B501">
            <v>6880</v>
          </cell>
          <cell r="C501">
            <v>1169.52</v>
          </cell>
          <cell r="D501">
            <v>99.06</v>
          </cell>
          <cell r="E501">
            <v>198.12</v>
          </cell>
          <cell r="F501">
            <v>297.18</v>
          </cell>
          <cell r="G501">
            <v>396.24</v>
          </cell>
          <cell r="H501">
            <v>495.3</v>
          </cell>
          <cell r="I501">
            <v>594.36</v>
          </cell>
          <cell r="J501">
            <v>693.42</v>
          </cell>
          <cell r="K501">
            <v>4273.4799999999996</v>
          </cell>
          <cell r="L501">
            <v>4351.22</v>
          </cell>
          <cell r="M501">
            <v>4428.96</v>
          </cell>
          <cell r="N501">
            <v>4506.7</v>
          </cell>
          <cell r="O501">
            <v>4584.4399999999996</v>
          </cell>
        </row>
        <row r="502">
          <cell r="B502">
            <v>6885</v>
          </cell>
          <cell r="C502">
            <v>422.52000000000004</v>
          </cell>
          <cell r="D502">
            <v>35.21</v>
          </cell>
          <cell r="E502">
            <v>70.42</v>
          </cell>
          <cell r="F502">
            <v>105.63000000000001</v>
          </cell>
          <cell r="G502">
            <v>140.84</v>
          </cell>
          <cell r="H502">
            <v>176.04999999999998</v>
          </cell>
          <cell r="I502">
            <v>211.26000000000002</v>
          </cell>
          <cell r="J502">
            <v>246.47</v>
          </cell>
          <cell r="K502">
            <v>-3622.3199999999997</v>
          </cell>
          <cell r="L502">
            <v>-3576.98</v>
          </cell>
          <cell r="M502">
            <v>-3531.6400000000003</v>
          </cell>
          <cell r="N502">
            <v>-3486.2999999999997</v>
          </cell>
          <cell r="O502">
            <v>-3440.96</v>
          </cell>
        </row>
        <row r="503">
          <cell r="B503">
            <v>6890</v>
          </cell>
          <cell r="C503">
            <v>260231.07</v>
          </cell>
          <cell r="D503">
            <v>21686.959999999999</v>
          </cell>
          <cell r="E503">
            <v>43374.229999999996</v>
          </cell>
          <cell r="F503">
            <v>65061.619999999995</v>
          </cell>
          <cell r="G503">
            <v>86749.010000000009</v>
          </cell>
          <cell r="H503">
            <v>108436.4</v>
          </cell>
          <cell r="I503">
            <v>130123.87</v>
          </cell>
          <cell r="J503">
            <v>151811.34</v>
          </cell>
          <cell r="K503">
            <v>175958.22</v>
          </cell>
          <cell r="L503">
            <v>197573.52000000002</v>
          </cell>
          <cell r="M503">
            <v>219188.96999999997</v>
          </cell>
          <cell r="N503">
            <v>240804.53999999998</v>
          </cell>
          <cell r="O503">
            <v>262420.11</v>
          </cell>
        </row>
        <row r="504">
          <cell r="B504">
            <v>6905</v>
          </cell>
          <cell r="C504">
            <v>66162.8</v>
          </cell>
          <cell r="D504">
            <v>10602.580000000002</v>
          </cell>
          <cell r="E504">
            <v>16010.28</v>
          </cell>
          <cell r="F504">
            <v>52680.869999999995</v>
          </cell>
          <cell r="G504">
            <v>59321.179999999993</v>
          </cell>
          <cell r="H504">
            <v>65989.780000000013</v>
          </cell>
          <cell r="I504">
            <v>72632.820000000007</v>
          </cell>
          <cell r="J504">
            <v>79845.13</v>
          </cell>
          <cell r="K504">
            <v>85932.43</v>
          </cell>
          <cell r="L504">
            <v>93924.59</v>
          </cell>
          <cell r="M504">
            <v>101733.89000000001</v>
          </cell>
          <cell r="N504">
            <v>108845.62</v>
          </cell>
          <cell r="O504">
            <v>117074.73</v>
          </cell>
        </row>
        <row r="505">
          <cell r="B505">
            <v>6920</v>
          </cell>
          <cell r="C505">
            <v>285555.71000000002</v>
          </cell>
          <cell r="D505">
            <v>23771.23</v>
          </cell>
          <cell r="E505">
            <v>47573</v>
          </cell>
          <cell r="F505">
            <v>71485.430000000008</v>
          </cell>
          <cell r="G505">
            <v>98151.83</v>
          </cell>
          <cell r="H505">
            <v>122360.8</v>
          </cell>
          <cell r="I505">
            <v>145073.26999999999</v>
          </cell>
          <cell r="J505">
            <v>169854.29</v>
          </cell>
          <cell r="K505">
            <v>195306.47999999998</v>
          </cell>
          <cell r="L505">
            <v>220273.24</v>
          </cell>
          <cell r="M505">
            <v>245249.11000000002</v>
          </cell>
          <cell r="N505">
            <v>270239.48000000004</v>
          </cell>
          <cell r="O505">
            <v>294196.88</v>
          </cell>
        </row>
        <row r="506">
          <cell r="B506">
            <v>6995</v>
          </cell>
          <cell r="C506">
            <v>-1222.32</v>
          </cell>
          <cell r="D506">
            <v>-101.86</v>
          </cell>
          <cell r="E506">
            <v>-203.72</v>
          </cell>
          <cell r="F506">
            <v>-305.58</v>
          </cell>
          <cell r="G506">
            <v>-407.44</v>
          </cell>
          <cell r="H506">
            <v>-509.3</v>
          </cell>
          <cell r="I506">
            <v>-611.16</v>
          </cell>
          <cell r="J506">
            <v>-713.02</v>
          </cell>
          <cell r="K506">
            <v>-804.88</v>
          </cell>
          <cell r="L506">
            <v>-906.74</v>
          </cell>
          <cell r="M506">
            <v>-1008.6</v>
          </cell>
          <cell r="N506">
            <v>-1110.46</v>
          </cell>
          <cell r="O506">
            <v>-1212.32</v>
          </cell>
        </row>
        <row r="507">
          <cell r="B507">
            <v>7000</v>
          </cell>
          <cell r="C507">
            <v>-6237.6</v>
          </cell>
          <cell r="D507">
            <v>-519.79999999999995</v>
          </cell>
          <cell r="E507">
            <v>-1039.5999999999999</v>
          </cell>
          <cell r="F507">
            <v>-1559.4</v>
          </cell>
          <cell r="G507">
            <v>-2079.1999999999998</v>
          </cell>
          <cell r="H507">
            <v>-2599</v>
          </cell>
          <cell r="I507">
            <v>-3118.8</v>
          </cell>
          <cell r="J507">
            <v>-3638.6</v>
          </cell>
          <cell r="K507">
            <v>-4109.3999999999996</v>
          </cell>
          <cell r="L507">
            <v>-4629.2</v>
          </cell>
          <cell r="M507">
            <v>-5149</v>
          </cell>
          <cell r="N507">
            <v>-5668.8</v>
          </cell>
          <cell r="O507">
            <v>-6188.6</v>
          </cell>
        </row>
        <row r="508">
          <cell r="B508">
            <v>7025</v>
          </cell>
          <cell r="C508">
            <v>-17335.32</v>
          </cell>
          <cell r="D508">
            <v>-1444.61</v>
          </cell>
          <cell r="E508">
            <v>-2889.22</v>
          </cell>
          <cell r="F508">
            <v>-4333.83</v>
          </cell>
          <cell r="G508">
            <v>-5778.44</v>
          </cell>
          <cell r="H508">
            <v>-7223.05</v>
          </cell>
          <cell r="I508">
            <v>-8667.66</v>
          </cell>
          <cell r="J508">
            <v>-10112.27</v>
          </cell>
          <cell r="K508">
            <v>-11556.88</v>
          </cell>
          <cell r="L508">
            <v>-13001.49</v>
          </cell>
          <cell r="M508">
            <v>-14446.1</v>
          </cell>
          <cell r="N508">
            <v>-15890.71</v>
          </cell>
          <cell r="O508">
            <v>-17335.32</v>
          </cell>
        </row>
        <row r="509">
          <cell r="B509">
            <v>7035</v>
          </cell>
          <cell r="C509">
            <v>-204.36</v>
          </cell>
          <cell r="D509">
            <v>-17.03</v>
          </cell>
          <cell r="E509">
            <v>-34.06</v>
          </cell>
          <cell r="F509">
            <v>-51.09</v>
          </cell>
          <cell r="G509">
            <v>-68.12</v>
          </cell>
          <cell r="H509">
            <v>-85.15</v>
          </cell>
          <cell r="I509">
            <v>-102.18</v>
          </cell>
          <cell r="J509">
            <v>-119.21</v>
          </cell>
          <cell r="K509">
            <v>-136.24</v>
          </cell>
          <cell r="L509">
            <v>-153.27000000000001</v>
          </cell>
          <cell r="M509">
            <v>-170.3</v>
          </cell>
          <cell r="N509">
            <v>-187.33</v>
          </cell>
          <cell r="O509">
            <v>-204.36</v>
          </cell>
        </row>
        <row r="510">
          <cell r="B510">
            <v>7045</v>
          </cell>
          <cell r="K510">
            <v>-264</v>
          </cell>
          <cell r="L510">
            <v>-264</v>
          </cell>
          <cell r="M510">
            <v>-264</v>
          </cell>
          <cell r="N510">
            <v>-264</v>
          </cell>
          <cell r="O510">
            <v>-264</v>
          </cell>
        </row>
        <row r="511">
          <cell r="B511">
            <v>7060</v>
          </cell>
          <cell r="C511">
            <v>-11380.56</v>
          </cell>
          <cell r="D511">
            <v>-948.38</v>
          </cell>
          <cell r="E511">
            <v>-1896.76</v>
          </cell>
          <cell r="F511">
            <v>-2845.14</v>
          </cell>
          <cell r="G511">
            <v>-3793.52</v>
          </cell>
          <cell r="H511">
            <v>-4741.8999999999996</v>
          </cell>
          <cell r="I511">
            <v>-5690.28</v>
          </cell>
          <cell r="J511">
            <v>-6638.66</v>
          </cell>
          <cell r="K511">
            <v>-13224.04</v>
          </cell>
          <cell r="L511">
            <v>-14172.42</v>
          </cell>
          <cell r="M511">
            <v>-15120.8</v>
          </cell>
          <cell r="N511">
            <v>-16069.18</v>
          </cell>
          <cell r="O511">
            <v>-17017.560000000001</v>
          </cell>
        </row>
        <row r="512">
          <cell r="B512">
            <v>7065</v>
          </cell>
          <cell r="C512">
            <v>-21954</v>
          </cell>
          <cell r="D512">
            <v>-1829.5</v>
          </cell>
          <cell r="E512">
            <v>-3659</v>
          </cell>
          <cell r="F512">
            <v>-5488.5</v>
          </cell>
          <cell r="G512">
            <v>-7318</v>
          </cell>
          <cell r="H512">
            <v>-9147.5</v>
          </cell>
          <cell r="I512">
            <v>-10977</v>
          </cell>
          <cell r="J512">
            <v>-12806.5</v>
          </cell>
          <cell r="K512">
            <v>-14636</v>
          </cell>
          <cell r="L512">
            <v>-16465.5</v>
          </cell>
          <cell r="M512">
            <v>-18295</v>
          </cell>
          <cell r="N512">
            <v>-20124.5</v>
          </cell>
          <cell r="O512">
            <v>-21954</v>
          </cell>
        </row>
        <row r="513">
          <cell r="B513">
            <v>7070</v>
          </cell>
          <cell r="C513">
            <v>-139625.4</v>
          </cell>
          <cell r="D513">
            <v>-11635.1</v>
          </cell>
          <cell r="E513">
            <v>-23270.2</v>
          </cell>
          <cell r="F513">
            <v>-34905.300000000003</v>
          </cell>
          <cell r="G513">
            <v>-46540.4</v>
          </cell>
          <cell r="H513">
            <v>-58175.5</v>
          </cell>
          <cell r="I513">
            <v>-69810.600000000006</v>
          </cell>
          <cell r="J513">
            <v>-81445.7</v>
          </cell>
          <cell r="K513">
            <v>-82670.8</v>
          </cell>
          <cell r="L513">
            <v>-94331.87</v>
          </cell>
          <cell r="M513">
            <v>-105992.94</v>
          </cell>
          <cell r="N513">
            <v>-117654.01</v>
          </cell>
          <cell r="O513">
            <v>-129315.08</v>
          </cell>
        </row>
        <row r="514">
          <cell r="B514">
            <v>7075</v>
          </cell>
          <cell r="C514">
            <v>-24255.119999999999</v>
          </cell>
          <cell r="D514">
            <v>-2021.26</v>
          </cell>
          <cell r="E514">
            <v>-4042.52</v>
          </cell>
          <cell r="F514">
            <v>-6063.78</v>
          </cell>
          <cell r="G514">
            <v>-8085.04</v>
          </cell>
          <cell r="H514">
            <v>-10106.299999999999</v>
          </cell>
          <cell r="I514">
            <v>-12127.56</v>
          </cell>
          <cell r="J514">
            <v>-14148.82</v>
          </cell>
          <cell r="K514">
            <v>-16170.08</v>
          </cell>
          <cell r="L514">
            <v>-18191.34</v>
          </cell>
          <cell r="M514">
            <v>-20212.599999999999</v>
          </cell>
          <cell r="N514">
            <v>-22233.86</v>
          </cell>
          <cell r="O514">
            <v>-24255.119999999999</v>
          </cell>
        </row>
        <row r="515">
          <cell r="B515">
            <v>7080</v>
          </cell>
          <cell r="C515">
            <v>-539.16</v>
          </cell>
          <cell r="D515">
            <v>-44.93</v>
          </cell>
          <cell r="E515">
            <v>-89.86</v>
          </cell>
          <cell r="F515">
            <v>-134.79</v>
          </cell>
          <cell r="G515">
            <v>-179.72</v>
          </cell>
          <cell r="H515">
            <v>-224.65</v>
          </cell>
          <cell r="I515">
            <v>-269.58</v>
          </cell>
          <cell r="J515">
            <v>-314.51</v>
          </cell>
          <cell r="K515">
            <v>44946.33</v>
          </cell>
          <cell r="L515">
            <v>44901.4</v>
          </cell>
          <cell r="M515">
            <v>44856.47</v>
          </cell>
          <cell r="N515">
            <v>44811.54</v>
          </cell>
          <cell r="O515">
            <v>44766.61</v>
          </cell>
        </row>
        <row r="516">
          <cell r="B516">
            <v>7085</v>
          </cell>
          <cell r="C516">
            <v>703</v>
          </cell>
          <cell r="K516">
            <v>100</v>
          </cell>
          <cell r="L516">
            <v>100</v>
          </cell>
          <cell r="M516">
            <v>100</v>
          </cell>
          <cell r="N516">
            <v>100</v>
          </cell>
          <cell r="O516">
            <v>100</v>
          </cell>
        </row>
        <row r="517">
          <cell r="B517">
            <v>7090</v>
          </cell>
          <cell r="C517">
            <v>-13170.12</v>
          </cell>
          <cell r="D517">
            <v>-1097.51</v>
          </cell>
          <cell r="E517">
            <v>-2195.02</v>
          </cell>
          <cell r="F517">
            <v>-3292.53</v>
          </cell>
          <cell r="G517">
            <v>-4390.04</v>
          </cell>
          <cell r="H517">
            <v>-5487.55</v>
          </cell>
          <cell r="I517">
            <v>-6585.06</v>
          </cell>
          <cell r="J517">
            <v>-7682.57</v>
          </cell>
          <cell r="K517">
            <v>-8753.08</v>
          </cell>
          <cell r="L517">
            <v>-9850.59</v>
          </cell>
          <cell r="M517">
            <v>-10948.1</v>
          </cell>
          <cell r="N517">
            <v>-12045.61</v>
          </cell>
          <cell r="O517">
            <v>-13143.12</v>
          </cell>
        </row>
        <row r="518">
          <cell r="B518">
            <v>7165</v>
          </cell>
          <cell r="C518">
            <v>-48355.1</v>
          </cell>
          <cell r="D518">
            <v>-4046</v>
          </cell>
          <cell r="E518">
            <v>-8092</v>
          </cell>
          <cell r="F518">
            <v>-12138</v>
          </cell>
          <cell r="G518">
            <v>-16187.43</v>
          </cell>
          <cell r="H518">
            <v>-20236.86</v>
          </cell>
          <cell r="I518">
            <v>-24288.93</v>
          </cell>
          <cell r="J518">
            <v>-28341.73</v>
          </cell>
          <cell r="K518">
            <v>-10764.2</v>
          </cell>
          <cell r="L518">
            <v>-11758.67</v>
          </cell>
          <cell r="M518">
            <v>-12761.93</v>
          </cell>
          <cell r="N518">
            <v>-13765.19</v>
          </cell>
          <cell r="O518">
            <v>-14768.45</v>
          </cell>
        </row>
        <row r="519">
          <cell r="B519">
            <v>7175</v>
          </cell>
          <cell r="C519">
            <v>-13.08</v>
          </cell>
          <cell r="D519">
            <v>-1.0900000000000001</v>
          </cell>
          <cell r="E519">
            <v>-2.1800000000000002</v>
          </cell>
          <cell r="F519">
            <v>-3.27</v>
          </cell>
          <cell r="G519">
            <v>-4.3600000000000003</v>
          </cell>
          <cell r="H519">
            <v>-5.45</v>
          </cell>
          <cell r="I519">
            <v>-6.54</v>
          </cell>
          <cell r="J519">
            <v>-10.27</v>
          </cell>
          <cell r="K519">
            <v>-14</v>
          </cell>
          <cell r="L519">
            <v>-17.73</v>
          </cell>
          <cell r="M519">
            <v>-21.46</v>
          </cell>
          <cell r="N519">
            <v>-25.19</v>
          </cell>
          <cell r="O519">
            <v>-28.92</v>
          </cell>
        </row>
        <row r="520">
          <cell r="B520">
            <v>7180</v>
          </cell>
          <cell r="C520">
            <v>-61.32</v>
          </cell>
          <cell r="D520">
            <v>-5.1100000000000003</v>
          </cell>
          <cell r="E520">
            <v>-10.220000000000001</v>
          </cell>
          <cell r="F520">
            <v>-15.33</v>
          </cell>
          <cell r="G520">
            <v>-20.440000000000001</v>
          </cell>
          <cell r="H520">
            <v>-25.55</v>
          </cell>
          <cell r="I520">
            <v>-30.66</v>
          </cell>
          <cell r="J520">
            <v>-35.770000000000003</v>
          </cell>
          <cell r="K520">
            <v>-40.880000000000003</v>
          </cell>
          <cell r="L520">
            <v>-45.99</v>
          </cell>
          <cell r="M520">
            <v>-51.1</v>
          </cell>
          <cell r="N520">
            <v>-56.21</v>
          </cell>
          <cell r="O520">
            <v>-61.32</v>
          </cell>
        </row>
        <row r="521">
          <cell r="B521">
            <v>7185</v>
          </cell>
          <cell r="C521">
            <v>-217.2</v>
          </cell>
          <cell r="D521">
            <v>-18.3</v>
          </cell>
          <cell r="E521">
            <v>-36.6</v>
          </cell>
          <cell r="F521">
            <v>-54.9</v>
          </cell>
          <cell r="G521">
            <v>-73.2</v>
          </cell>
          <cell r="H521">
            <v>-91.5</v>
          </cell>
          <cell r="I521">
            <v>-109.8</v>
          </cell>
          <cell r="J521">
            <v>-128.1</v>
          </cell>
          <cell r="K521">
            <v>-146.4</v>
          </cell>
          <cell r="L521">
            <v>-175.91</v>
          </cell>
          <cell r="M521">
            <v>-205.55</v>
          </cell>
          <cell r="N521">
            <v>-235.19</v>
          </cell>
          <cell r="O521">
            <v>-264.83</v>
          </cell>
        </row>
        <row r="522">
          <cell r="B522">
            <v>7225</v>
          </cell>
          <cell r="C522">
            <v>-67229.16</v>
          </cell>
          <cell r="D522">
            <v>-5602.43</v>
          </cell>
          <cell r="E522">
            <v>-11204.86</v>
          </cell>
          <cell r="F522">
            <v>-16807.29</v>
          </cell>
          <cell r="G522">
            <v>-22409.72</v>
          </cell>
          <cell r="H522">
            <v>-28012.15</v>
          </cell>
          <cell r="I522">
            <v>-33614.58</v>
          </cell>
          <cell r="J522">
            <v>-39217.01</v>
          </cell>
          <cell r="K522">
            <v>-700.44</v>
          </cell>
          <cell r="L522">
            <v>-6302.87</v>
          </cell>
          <cell r="M522">
            <v>-11905.3</v>
          </cell>
          <cell r="N522">
            <v>-17507.73</v>
          </cell>
          <cell r="O522">
            <v>-23110.16</v>
          </cell>
        </row>
        <row r="523">
          <cell r="B523">
            <v>7230</v>
          </cell>
          <cell r="C523">
            <v>-103399.44</v>
          </cell>
          <cell r="D523">
            <v>-8616.6200000000008</v>
          </cell>
          <cell r="E523">
            <v>-17233.240000000002</v>
          </cell>
          <cell r="F523">
            <v>-25849.86</v>
          </cell>
          <cell r="G523">
            <v>-34466.480000000003</v>
          </cell>
          <cell r="H523">
            <v>-43083.1</v>
          </cell>
          <cell r="I523">
            <v>-51699.72</v>
          </cell>
          <cell r="J523">
            <v>-60316.34</v>
          </cell>
          <cell r="K523">
            <v>-68932.960000000006</v>
          </cell>
          <cell r="L523">
            <v>-77549.58</v>
          </cell>
          <cell r="M523">
            <v>-86166.2</v>
          </cell>
          <cell r="N523">
            <v>-94782.82</v>
          </cell>
          <cell r="O523">
            <v>-103399.44</v>
          </cell>
        </row>
        <row r="524">
          <cell r="B524">
            <v>7275</v>
          </cell>
          <cell r="C524">
            <v>-3011.88</v>
          </cell>
          <cell r="D524">
            <v>-250.99</v>
          </cell>
          <cell r="E524">
            <v>-501.98</v>
          </cell>
          <cell r="F524">
            <v>-752.97</v>
          </cell>
          <cell r="G524">
            <v>-1003.96</v>
          </cell>
          <cell r="H524">
            <v>-1254.95</v>
          </cell>
          <cell r="I524">
            <v>-1505.94</v>
          </cell>
          <cell r="J524">
            <v>-1761.1</v>
          </cell>
          <cell r="K524">
            <v>7005.74</v>
          </cell>
          <cell r="L524">
            <v>6750.58</v>
          </cell>
          <cell r="M524">
            <v>6495.42</v>
          </cell>
          <cell r="N524">
            <v>6240.26</v>
          </cell>
          <cell r="O524">
            <v>5985.1</v>
          </cell>
        </row>
        <row r="525">
          <cell r="B525">
            <v>7280</v>
          </cell>
          <cell r="C525">
            <v>-128040.84</v>
          </cell>
          <cell r="D525">
            <v>-10670.07</v>
          </cell>
          <cell r="E525">
            <v>-21340.14</v>
          </cell>
          <cell r="F525">
            <v>-32010.21</v>
          </cell>
          <cell r="G525">
            <v>-42680.28</v>
          </cell>
          <cell r="H525">
            <v>-53350.35</v>
          </cell>
          <cell r="I525">
            <v>-64020.42</v>
          </cell>
          <cell r="J525">
            <v>-74691.41</v>
          </cell>
          <cell r="K525">
            <v>-278685.73</v>
          </cell>
          <cell r="L525">
            <v>-289361.84999999998</v>
          </cell>
          <cell r="M525">
            <v>-300037.96999999997</v>
          </cell>
          <cell r="N525">
            <v>-310714.09000000003</v>
          </cell>
          <cell r="O525">
            <v>-321390.21000000002</v>
          </cell>
        </row>
        <row r="526">
          <cell r="B526">
            <v>7283</v>
          </cell>
          <cell r="C526">
            <v>-5981.98</v>
          </cell>
          <cell r="D526">
            <v>-495.42</v>
          </cell>
          <cell r="E526">
            <v>-990.84</v>
          </cell>
          <cell r="F526">
            <v>-1486.26</v>
          </cell>
          <cell r="G526">
            <v>-1981.68</v>
          </cell>
          <cell r="H526">
            <v>-2477.1</v>
          </cell>
          <cell r="I526">
            <v>-2972.52</v>
          </cell>
          <cell r="J526">
            <v>-3467.94</v>
          </cell>
          <cell r="K526">
            <v>-3963.36</v>
          </cell>
          <cell r="L526">
            <v>-4458.78</v>
          </cell>
          <cell r="M526">
            <v>-4954.2</v>
          </cell>
          <cell r="N526">
            <v>-5449.62</v>
          </cell>
          <cell r="O526">
            <v>-5945.04</v>
          </cell>
        </row>
        <row r="527">
          <cell r="B527">
            <v>7290</v>
          </cell>
          <cell r="C527">
            <v>-3182.28</v>
          </cell>
          <cell r="D527">
            <v>-265.19</v>
          </cell>
          <cell r="E527">
            <v>-530.38</v>
          </cell>
          <cell r="F527">
            <v>-795.57</v>
          </cell>
          <cell r="G527">
            <v>-1060.76</v>
          </cell>
          <cell r="H527">
            <v>-1325.95</v>
          </cell>
          <cell r="I527">
            <v>-1591.14</v>
          </cell>
          <cell r="J527">
            <v>-1866.42</v>
          </cell>
          <cell r="K527">
            <v>-2141.6999999999998</v>
          </cell>
          <cell r="L527">
            <v>-2416.98</v>
          </cell>
          <cell r="M527">
            <v>-2692.26</v>
          </cell>
          <cell r="N527">
            <v>-2967.54</v>
          </cell>
          <cell r="O527">
            <v>-3242.82</v>
          </cell>
        </row>
        <row r="528">
          <cell r="B528">
            <v>7330</v>
          </cell>
          <cell r="C528">
            <v>75483</v>
          </cell>
          <cell r="K528">
            <v>75483</v>
          </cell>
          <cell r="L528">
            <v>75483</v>
          </cell>
          <cell r="M528">
            <v>75483</v>
          </cell>
          <cell r="N528">
            <v>75483</v>
          </cell>
          <cell r="O528">
            <v>75483</v>
          </cell>
        </row>
        <row r="529">
          <cell r="B529">
            <v>7350</v>
          </cell>
          <cell r="C529">
            <v>10617</v>
          </cell>
          <cell r="K529">
            <v>15148</v>
          </cell>
          <cell r="L529">
            <v>15148</v>
          </cell>
          <cell r="M529">
            <v>15148</v>
          </cell>
          <cell r="N529">
            <v>15148</v>
          </cell>
          <cell r="O529">
            <v>15148</v>
          </cell>
        </row>
        <row r="530">
          <cell r="B530">
            <v>7430</v>
          </cell>
          <cell r="C530">
            <v>-2941.68</v>
          </cell>
          <cell r="D530">
            <v>-245.14</v>
          </cell>
          <cell r="E530">
            <v>-490.28</v>
          </cell>
          <cell r="F530">
            <v>-735.42</v>
          </cell>
          <cell r="G530">
            <v>-980.56</v>
          </cell>
          <cell r="H530">
            <v>-1225.7</v>
          </cell>
          <cell r="I530">
            <v>-1470.84</v>
          </cell>
          <cell r="J530">
            <v>-1715.98</v>
          </cell>
          <cell r="K530">
            <v>-1999.12</v>
          </cell>
          <cell r="L530">
            <v>-2244.2600000000002</v>
          </cell>
          <cell r="M530">
            <v>-2489.4</v>
          </cell>
          <cell r="N530">
            <v>-2734.54</v>
          </cell>
          <cell r="O530">
            <v>-2979.68</v>
          </cell>
        </row>
        <row r="531">
          <cell r="B531">
            <v>7440</v>
          </cell>
          <cell r="C531">
            <v>-612.6</v>
          </cell>
          <cell r="D531">
            <v>-64.09</v>
          </cell>
          <cell r="E531">
            <v>-128.18</v>
          </cell>
          <cell r="F531">
            <v>-192.27</v>
          </cell>
          <cell r="G531">
            <v>-256.36</v>
          </cell>
          <cell r="H531">
            <v>-320.45</v>
          </cell>
          <cell r="I531">
            <v>-384.54</v>
          </cell>
          <cell r="J531">
            <v>-448.63</v>
          </cell>
          <cell r="K531">
            <v>-496.72</v>
          </cell>
          <cell r="L531">
            <v>-560.80999999999995</v>
          </cell>
          <cell r="M531">
            <v>-624.9</v>
          </cell>
          <cell r="N531">
            <v>-688.99</v>
          </cell>
          <cell r="O531">
            <v>-753.08</v>
          </cell>
        </row>
        <row r="532">
          <cell r="B532">
            <v>7445</v>
          </cell>
          <cell r="C532">
            <v>-266.76</v>
          </cell>
          <cell r="D532">
            <v>-22.23</v>
          </cell>
          <cell r="E532">
            <v>-44.46</v>
          </cell>
          <cell r="F532">
            <v>-66.69</v>
          </cell>
          <cell r="G532">
            <v>-88.92</v>
          </cell>
          <cell r="H532">
            <v>-111.15</v>
          </cell>
          <cell r="I532">
            <v>-133.38</v>
          </cell>
          <cell r="J532">
            <v>-155.61000000000001</v>
          </cell>
          <cell r="K532">
            <v>6824.51</v>
          </cell>
          <cell r="L532">
            <v>6802.28</v>
          </cell>
          <cell r="M532">
            <v>6780.05</v>
          </cell>
          <cell r="N532">
            <v>6757.82</v>
          </cell>
          <cell r="O532">
            <v>6735.59</v>
          </cell>
        </row>
        <row r="533">
          <cell r="B533">
            <v>7470</v>
          </cell>
          <cell r="C533">
            <v>-7266</v>
          </cell>
          <cell r="D533">
            <v>-605.5</v>
          </cell>
          <cell r="E533">
            <v>-1211</v>
          </cell>
          <cell r="F533">
            <v>-1816.5</v>
          </cell>
          <cell r="G533">
            <v>-2422</v>
          </cell>
          <cell r="H533">
            <v>-3027.5</v>
          </cell>
          <cell r="I533">
            <v>-3633</v>
          </cell>
          <cell r="J533">
            <v>-4238.5</v>
          </cell>
          <cell r="K533">
            <v>-4844</v>
          </cell>
          <cell r="L533">
            <v>-5449.5</v>
          </cell>
          <cell r="M533">
            <v>-6055</v>
          </cell>
          <cell r="N533">
            <v>-6660.5</v>
          </cell>
          <cell r="O533">
            <v>-7266</v>
          </cell>
        </row>
        <row r="534">
          <cell r="B534">
            <v>7485</v>
          </cell>
          <cell r="K534">
            <v>-12701.67</v>
          </cell>
          <cell r="L534">
            <v>-15552.16</v>
          </cell>
          <cell r="M534">
            <v>-18402.650000000001</v>
          </cell>
          <cell r="N534">
            <v>-21253.14</v>
          </cell>
          <cell r="O534">
            <v>-24103.63</v>
          </cell>
        </row>
        <row r="535">
          <cell r="B535">
            <v>7510</v>
          </cell>
          <cell r="C535">
            <v>102863.73</v>
          </cell>
          <cell r="D535">
            <v>9334.6999999999989</v>
          </cell>
          <cell r="E535">
            <v>18954.02</v>
          </cell>
          <cell r="F535">
            <v>28055.98</v>
          </cell>
          <cell r="G535">
            <v>37786.409999999996</v>
          </cell>
          <cell r="H535">
            <v>46236.89</v>
          </cell>
          <cell r="I535">
            <v>55088.23</v>
          </cell>
          <cell r="J535">
            <v>64341.599999999991</v>
          </cell>
          <cell r="K535">
            <v>72993.740000000005</v>
          </cell>
          <cell r="L535">
            <v>81738.5</v>
          </cell>
          <cell r="M535">
            <v>90492.56</v>
          </cell>
          <cell r="N535">
            <v>98822.5</v>
          </cell>
          <cell r="O535">
            <v>107932.81999999999</v>
          </cell>
        </row>
        <row r="536">
          <cell r="B536">
            <v>7515</v>
          </cell>
          <cell r="C536">
            <v>4.33</v>
          </cell>
          <cell r="D536">
            <v>1930.6</v>
          </cell>
          <cell r="E536">
            <v>2229.91</v>
          </cell>
          <cell r="F536">
            <v>2338.25</v>
          </cell>
          <cell r="G536">
            <v>2355.91</v>
          </cell>
          <cell r="H536">
            <v>2369.92</v>
          </cell>
          <cell r="I536">
            <v>2388.0099999999998</v>
          </cell>
          <cell r="J536">
            <v>2415.2600000000002</v>
          </cell>
          <cell r="K536">
            <v>2430.69</v>
          </cell>
          <cell r="L536">
            <v>2437.6200000000003</v>
          </cell>
          <cell r="M536">
            <v>2457.59</v>
          </cell>
          <cell r="N536">
            <v>2471.96</v>
          </cell>
          <cell r="O536">
            <v>2482.37</v>
          </cell>
        </row>
        <row r="537">
          <cell r="B537">
            <v>7520</v>
          </cell>
          <cell r="C537">
            <v>11561.98</v>
          </cell>
          <cell r="D537">
            <v>3744.02</v>
          </cell>
          <cell r="E537">
            <v>5345.52</v>
          </cell>
          <cell r="F537">
            <v>6264.8700000000008</v>
          </cell>
          <cell r="G537">
            <v>6525.7999999999993</v>
          </cell>
          <cell r="H537">
            <v>6685.3600000000006</v>
          </cell>
          <cell r="I537">
            <v>6861.84</v>
          </cell>
          <cell r="J537">
            <v>5099.53</v>
          </cell>
          <cell r="K537">
            <v>5249.51</v>
          </cell>
          <cell r="L537">
            <v>5345.5599999999995</v>
          </cell>
          <cell r="M537">
            <v>5483.66</v>
          </cell>
          <cell r="N537">
            <v>5586.08</v>
          </cell>
          <cell r="O537">
            <v>4275.4800000000005</v>
          </cell>
        </row>
        <row r="538">
          <cell r="B538">
            <v>7535</v>
          </cell>
          <cell r="C538">
            <v>305.14</v>
          </cell>
          <cell r="E538">
            <v>0.55000000000000004</v>
          </cell>
          <cell r="F538">
            <v>0.55000000000000004</v>
          </cell>
          <cell r="G538">
            <v>47.4</v>
          </cell>
          <cell r="H538">
            <v>309.91999999999996</v>
          </cell>
          <cell r="I538">
            <v>756.49999999999989</v>
          </cell>
          <cell r="J538">
            <v>756.49999999999989</v>
          </cell>
          <cell r="K538">
            <v>802.67</v>
          </cell>
          <cell r="L538">
            <v>802.67</v>
          </cell>
          <cell r="M538">
            <v>802.67</v>
          </cell>
          <cell r="N538">
            <v>810.93000000000006</v>
          </cell>
          <cell r="O538">
            <v>877.05</v>
          </cell>
        </row>
        <row r="539">
          <cell r="B539">
            <v>7540</v>
          </cell>
          <cell r="C539">
            <v>358077.25</v>
          </cell>
          <cell r="D539">
            <v>177335.36</v>
          </cell>
          <cell r="E539">
            <v>177335.36</v>
          </cell>
          <cell r="F539">
            <v>177335.36</v>
          </cell>
          <cell r="G539">
            <v>177335.36</v>
          </cell>
          <cell r="H539">
            <v>177335.36</v>
          </cell>
          <cell r="I539">
            <v>177335.36</v>
          </cell>
          <cell r="J539">
            <v>359531.14</v>
          </cell>
          <cell r="K539">
            <v>359531.14</v>
          </cell>
          <cell r="L539">
            <v>359531.14</v>
          </cell>
          <cell r="M539">
            <v>359531.14</v>
          </cell>
          <cell r="N539">
            <v>359531.14</v>
          </cell>
          <cell r="O539">
            <v>377415.07</v>
          </cell>
        </row>
        <row r="540">
          <cell r="B540">
            <v>7545</v>
          </cell>
          <cell r="C540">
            <v>377150.11</v>
          </cell>
          <cell r="F540">
            <v>23.35</v>
          </cell>
          <cell r="G540">
            <v>23.35</v>
          </cell>
          <cell r="H540">
            <v>23.35</v>
          </cell>
          <cell r="I540">
            <v>23.35</v>
          </cell>
          <cell r="J540">
            <v>23.35</v>
          </cell>
          <cell r="K540">
            <v>23.35</v>
          </cell>
          <cell r="L540">
            <v>23.35</v>
          </cell>
          <cell r="M540">
            <v>23.35</v>
          </cell>
          <cell r="N540">
            <v>381883.72</v>
          </cell>
          <cell r="O540">
            <v>381883.72</v>
          </cell>
        </row>
        <row r="541">
          <cell r="B541">
            <v>7550</v>
          </cell>
          <cell r="C541">
            <v>-22.97</v>
          </cell>
          <cell r="D541">
            <v>-113025.14</v>
          </cell>
          <cell r="E541">
            <v>-51814.369999999995</v>
          </cell>
          <cell r="F541">
            <v>12465.4</v>
          </cell>
          <cell r="G541">
            <v>76724.679999999993</v>
          </cell>
          <cell r="H541">
            <v>140867.08999999997</v>
          </cell>
          <cell r="I541">
            <v>205172.22</v>
          </cell>
          <cell r="J541">
            <v>84628.159999999989</v>
          </cell>
          <cell r="K541">
            <v>148887.04999999999</v>
          </cell>
          <cell r="L541">
            <v>213185.81</v>
          </cell>
          <cell r="M541">
            <v>277485.40999999997</v>
          </cell>
          <cell r="N541">
            <v>-87442.2</v>
          </cell>
          <cell r="O541">
            <v>-1.5499999999999998</v>
          </cell>
        </row>
        <row r="542">
          <cell r="B542">
            <v>7555</v>
          </cell>
          <cell r="C542">
            <v>53400.72</v>
          </cell>
          <cell r="E542">
            <v>3093.6099999999997</v>
          </cell>
          <cell r="F542">
            <v>3093.6099999999997</v>
          </cell>
          <cell r="G542">
            <v>3093.6099999999997</v>
          </cell>
          <cell r="H542">
            <v>3093.6099999999997</v>
          </cell>
          <cell r="I542">
            <v>3093.6099999999997</v>
          </cell>
          <cell r="J542">
            <v>5746.91</v>
          </cell>
          <cell r="K542">
            <v>5746.91</v>
          </cell>
          <cell r="L542">
            <v>5746.91</v>
          </cell>
          <cell r="M542">
            <v>5746.91</v>
          </cell>
          <cell r="N542">
            <v>53104.32</v>
          </cell>
          <cell r="O542">
            <v>53359.369999999995</v>
          </cell>
        </row>
        <row r="543">
          <cell r="B543">
            <v>7595</v>
          </cell>
          <cell r="C543">
            <v>238948.44</v>
          </cell>
          <cell r="O543">
            <v>454631.55</v>
          </cell>
        </row>
        <row r="544">
          <cell r="B544">
            <v>7600</v>
          </cell>
          <cell r="C544">
            <v>36242.340000000004</v>
          </cell>
          <cell r="O544">
            <v>51068.19</v>
          </cell>
        </row>
        <row r="545">
          <cell r="B545">
            <v>7610</v>
          </cell>
          <cell r="C545">
            <v>16046.06</v>
          </cell>
          <cell r="O545">
            <v>-153.27000000000001</v>
          </cell>
        </row>
        <row r="546">
          <cell r="B546">
            <v>7660</v>
          </cell>
          <cell r="C546">
            <v>5067.3999999999996</v>
          </cell>
          <cell r="J546">
            <v>59354.8</v>
          </cell>
          <cell r="K546">
            <v>59354.8</v>
          </cell>
          <cell r="L546">
            <v>59354.8</v>
          </cell>
          <cell r="M546">
            <v>59354.8</v>
          </cell>
          <cell r="N546">
            <v>59354.8</v>
          </cell>
          <cell r="O546">
            <v>59354.8</v>
          </cell>
        </row>
        <row r="547">
          <cell r="B547">
            <v>7710</v>
          </cell>
          <cell r="C547">
            <v>744006.69000000006</v>
          </cell>
          <cell r="F547">
            <v>187414.44</v>
          </cell>
          <cell r="G547">
            <v>187414.44</v>
          </cell>
          <cell r="H547">
            <v>187414.44</v>
          </cell>
          <cell r="I547">
            <v>373980.68</v>
          </cell>
          <cell r="J547">
            <v>373980.68</v>
          </cell>
          <cell r="K547">
            <v>373980.68</v>
          </cell>
          <cell r="L547">
            <v>536694.35000000009</v>
          </cell>
          <cell r="M547">
            <v>536694.35000000009</v>
          </cell>
          <cell r="N547">
            <v>536694.35000000009</v>
          </cell>
          <cell r="O547">
            <v>723684.42999999993</v>
          </cell>
        </row>
        <row r="548">
          <cell r="B548">
            <v>7735</v>
          </cell>
          <cell r="C548">
            <v>5005.7100000000009</v>
          </cell>
          <cell r="D548">
            <v>88.24</v>
          </cell>
          <cell r="E548">
            <v>657.26</v>
          </cell>
          <cell r="F548">
            <v>1062.72</v>
          </cell>
          <cell r="G548">
            <v>1556.93</v>
          </cell>
          <cell r="H548">
            <v>2197.54</v>
          </cell>
          <cell r="I548">
            <v>2577.6099999999997</v>
          </cell>
          <cell r="J548">
            <v>2910.3900000000003</v>
          </cell>
          <cell r="K548">
            <v>3299.8600000000006</v>
          </cell>
          <cell r="L548">
            <v>3688.47</v>
          </cell>
          <cell r="M548">
            <v>4163.01</v>
          </cell>
          <cell r="N548">
            <v>4528.04</v>
          </cell>
          <cell r="O548">
            <v>5474.4100000000008</v>
          </cell>
        </row>
        <row r="549">
          <cell r="B549">
            <v>7750</v>
          </cell>
          <cell r="C549">
            <v>-63940.12</v>
          </cell>
          <cell r="D549">
            <v>-10443.06</v>
          </cell>
          <cell r="E549">
            <v>-26131.29</v>
          </cell>
          <cell r="F549">
            <v>-42997.45</v>
          </cell>
          <cell r="G549">
            <v>-59895.86</v>
          </cell>
          <cell r="H549">
            <v>-76851.37</v>
          </cell>
          <cell r="I549">
            <v>-95182</v>
          </cell>
          <cell r="J549">
            <v>-114315.56</v>
          </cell>
          <cell r="K549">
            <v>-96422.75</v>
          </cell>
          <cell r="L549">
            <v>-116054.85</v>
          </cell>
          <cell r="M549">
            <v>-136326.01</v>
          </cell>
          <cell r="N549">
            <v>-156440.98000000001</v>
          </cell>
          <cell r="O549">
            <v>-157759.46000000002</v>
          </cell>
        </row>
        <row r="550">
          <cell r="B550">
            <v>7765</v>
          </cell>
          <cell r="C550">
            <v>-9611.08</v>
          </cell>
          <cell r="G550">
            <v>-1490.41</v>
          </cell>
          <cell r="H550">
            <v>-1490.41</v>
          </cell>
          <cell r="I550">
            <v>-1490.41</v>
          </cell>
          <cell r="J550">
            <v>-1490.41</v>
          </cell>
          <cell r="K550">
            <v>-1490.41</v>
          </cell>
          <cell r="L550">
            <v>-1490.41</v>
          </cell>
          <cell r="M550">
            <v>-1490.41</v>
          </cell>
          <cell r="N550">
            <v>-1490.41</v>
          </cell>
          <cell r="O550">
            <v>-1490.41</v>
          </cell>
        </row>
        <row r="552">
          <cell r="B552" t="str">
            <v>TOTAL</v>
          </cell>
          <cell r="C552">
            <v>-551971.03999999899</v>
          </cell>
          <cell r="D552">
            <v>-76317.529999999548</v>
          </cell>
          <cell r="E552">
            <v>-181708.47999999972</v>
          </cell>
          <cell r="F552">
            <v>-118070.90000000109</v>
          </cell>
          <cell r="G552">
            <v>-286088.3399999988</v>
          </cell>
          <cell r="H552">
            <v>-555569.80999999796</v>
          </cell>
          <cell r="I552">
            <v>-557310.56000000041</v>
          </cell>
          <cell r="J552">
            <v>-761244.19000000076</v>
          </cell>
          <cell r="K552">
            <v>-494973.75000000093</v>
          </cell>
          <cell r="L552">
            <v>-550063.2299999994</v>
          </cell>
          <cell r="M552">
            <v>-788006.85999999673</v>
          </cell>
          <cell r="N552">
            <v>-975903.30999999994</v>
          </cell>
          <cell r="O552">
            <v>-334494.11000000109</v>
          </cell>
        </row>
      </sheetData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OVER"/>
      <sheetName val="CONTENTS vol 2"/>
      <sheetName val="APPENDIX A PLANT ACCT REC"/>
      <sheetName val="CONTENTS vol 1"/>
      <sheetName val="A 2"/>
      <sheetName val="A 3"/>
      <sheetName val="A 4"/>
      <sheetName val="A 6"/>
      <sheetName val="A 6 (a)"/>
      <sheetName val="A 7"/>
      <sheetName val="A 8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8 (a)"/>
      <sheetName val="A 19"/>
      <sheetName val="A 19 (a)"/>
      <sheetName val="B 2"/>
      <sheetName val="B 3"/>
      <sheetName val="B 4"/>
      <sheetName val="B 5"/>
      <sheetName val="B 6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B 14"/>
      <sheetName val="B 15"/>
      <sheetName val="C INSTRUCT"/>
      <sheetName val="C 1"/>
      <sheetName val="C 2 (s)"/>
      <sheetName val="C 3"/>
      <sheetName val="C 4"/>
      <sheetName val="C 5 (s)"/>
      <sheetName val="C 6"/>
      <sheetName val="C 7"/>
      <sheetName val="C 8"/>
      <sheetName val="C 9"/>
      <sheetName val="C 10"/>
      <sheetName val="D 1"/>
      <sheetName val="D 2"/>
      <sheetName val="D 3"/>
      <sheetName val="D 4"/>
      <sheetName val="D 5"/>
      <sheetName val="D 6"/>
      <sheetName val="D 7"/>
      <sheetName val="E 1 (s)"/>
      <sheetName val="E 2 (s)"/>
      <sheetName val="E 3"/>
      <sheetName val="E 4 (s)"/>
      <sheetName val="E 5 (s)"/>
      <sheetName val="E 6"/>
      <sheetName val="E 7"/>
      <sheetName val="E 8"/>
      <sheetName val="E 9 "/>
      <sheetName val="E 10"/>
      <sheetName val="E 11"/>
      <sheetName val="E 12"/>
      <sheetName val="E 13"/>
      <sheetName val="E 14"/>
      <sheetName val="F 2"/>
      <sheetName val="F 4"/>
      <sheetName val="F 6"/>
      <sheetName val="F 6 (2)"/>
      <sheetName val="F 7"/>
      <sheetName val="F 8"/>
      <sheetName val="F 10"/>
      <sheetName val="A 2 (I) "/>
      <sheetName val="A 3 (I) "/>
      <sheetName val="B 2 (I)"/>
      <sheetName val="B 3 (I)"/>
      <sheetName val="B 15 (I)"/>
      <sheetName val="C 1 (I)"/>
      <sheetName val="C 2 (S) (I)"/>
      <sheetName val="C 5 (S) (I)"/>
      <sheetName val="D 1 (I)"/>
      <sheetName val="D 2 (I)"/>
      <sheetName val="E 1 S (I)"/>
      <sheetName val="E 2 S (I)"/>
      <sheetName val="AR to MFR"/>
      <sheetName val="Trial Blc"/>
      <sheetName val="O&amp;M per TB"/>
      <sheetName val="12-31-15 Plant Acc Bal_PerAR"/>
      <sheetName val="12-31-15 CIAC Bal &amp; Proj_PerAR"/>
      <sheetName val="Working Capital_PerAR"/>
      <sheetName val="Sheet2"/>
      <sheetName val="Other BalSheet Acct_PerAR"/>
      <sheetName val="O&amp;M"/>
      <sheetName val="12-31-15 Depreciation Exp_PerAR"/>
      <sheetName val="12-31-15 CIAC Amort Exp_PerAR"/>
      <sheetName val="Rev &amp; other exp"/>
      <sheetName val="IncomeAccounts_Sewer BU"/>
      <sheetName val="12 Mo IS"/>
      <sheetName val="IncomeAccountsAllocationPerAR "/>
      <sheetName val="IncomeAccounts_Water BU"/>
      <sheetName val="ADJUSTED MONTHLY FINAL"/>
      <sheetName val="APPENDIX B INC. STAT.ACCT RECON"/>
      <sheetName val="CommonPlant_PerAR"/>
      <sheetName val="Interest Expense Adj_PerAR"/>
      <sheetName val="RateCase&amp;Other Deferred_PerAR"/>
      <sheetName val="Property Taxes"/>
      <sheetName val="C 5 Calculation"/>
      <sheetName val="AR_F-23"/>
      <sheetName val="Rev Requirements Final"/>
      <sheetName val="Rev Requirements Interim"/>
      <sheetName val="Reuse RateBase"/>
      <sheetName val="REVENUE REQUIREMENTS"/>
      <sheetName val="PROFORMA YEAR"/>
      <sheetName val="INTERIM COST OF CAPITAL"/>
      <sheetName val="PROFORMA ADJUSTM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4">
          <cell r="B4">
            <v>5285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-21</v>
          </cell>
          <cell r="N4">
            <v>21</v>
          </cell>
          <cell r="O4">
            <v>0</v>
          </cell>
        </row>
        <row r="5">
          <cell r="B5">
            <v>5455</v>
          </cell>
          <cell r="C5">
            <v>34493.33</v>
          </cell>
          <cell r="D5">
            <v>31390.28</v>
          </cell>
          <cell r="E5">
            <v>47041.5</v>
          </cell>
          <cell r="F5">
            <v>33501.439999999988</v>
          </cell>
          <cell r="G5">
            <v>39017.53</v>
          </cell>
          <cell r="H5">
            <v>36191.760000000009</v>
          </cell>
          <cell r="I5">
            <v>31766.040000000008</v>
          </cell>
          <cell r="J5">
            <v>48523.320000000007</v>
          </cell>
          <cell r="K5">
            <v>50787.799999999988</v>
          </cell>
          <cell r="L5">
            <v>33773.840000000026</v>
          </cell>
          <cell r="M5">
            <v>43930.839999999967</v>
          </cell>
          <cell r="N5">
            <v>30024.260000000009</v>
          </cell>
          <cell r="O5">
            <v>460441.94</v>
          </cell>
        </row>
        <row r="6">
          <cell r="B6">
            <v>5470</v>
          </cell>
          <cell r="C6">
            <v>504.28</v>
          </cell>
          <cell r="D6">
            <v>396.81000000000006</v>
          </cell>
          <cell r="E6">
            <v>552.4899999999999</v>
          </cell>
          <cell r="F6">
            <v>424.3900000000001</v>
          </cell>
          <cell r="G6">
            <v>429.66000000000008</v>
          </cell>
          <cell r="H6">
            <v>434.15999999999985</v>
          </cell>
          <cell r="I6">
            <v>408.82999999999993</v>
          </cell>
          <cell r="J6">
            <v>727.56</v>
          </cell>
          <cell r="K6">
            <v>607.57000000000016</v>
          </cell>
          <cell r="L6">
            <v>520.84000000000015</v>
          </cell>
          <cell r="M6">
            <v>444.43000000000029</v>
          </cell>
          <cell r="N6">
            <v>553.67999999999938</v>
          </cell>
          <cell r="O6">
            <v>6004.7</v>
          </cell>
        </row>
        <row r="7">
          <cell r="B7">
            <v>5495</v>
          </cell>
          <cell r="C7">
            <v>758.88</v>
          </cell>
          <cell r="D7">
            <v>0</v>
          </cell>
          <cell r="E7">
            <v>751.89</v>
          </cell>
          <cell r="F7">
            <v>0</v>
          </cell>
          <cell r="G7">
            <v>756.21</v>
          </cell>
          <cell r="H7">
            <v>0</v>
          </cell>
          <cell r="I7">
            <v>768.65999999999985</v>
          </cell>
          <cell r="J7">
            <v>0</v>
          </cell>
          <cell r="K7">
            <v>0</v>
          </cell>
          <cell r="L7">
            <v>0</v>
          </cell>
          <cell r="M7">
            <v>1548.2100000000005</v>
          </cell>
          <cell r="N7">
            <v>0</v>
          </cell>
          <cell r="O7">
            <v>4583.8500000000004</v>
          </cell>
        </row>
        <row r="8">
          <cell r="B8">
            <v>5505</v>
          </cell>
          <cell r="C8">
            <v>7.88</v>
          </cell>
          <cell r="D8">
            <v>-6.54</v>
          </cell>
          <cell r="E8">
            <v>17.489999999999998</v>
          </cell>
          <cell r="F8">
            <v>15.410000000000004</v>
          </cell>
          <cell r="G8">
            <v>10.71</v>
          </cell>
          <cell r="H8">
            <v>9.7399999999999949</v>
          </cell>
          <cell r="I8">
            <v>8.5100000000000051</v>
          </cell>
          <cell r="J8">
            <v>9.1599999999999966</v>
          </cell>
          <cell r="K8">
            <v>7</v>
          </cell>
          <cell r="L8">
            <v>10.519999999999996</v>
          </cell>
          <cell r="M8">
            <v>9.7600000000000051</v>
          </cell>
          <cell r="N8">
            <v>8.5699999999999932</v>
          </cell>
          <cell r="O8">
            <v>108.21</v>
          </cell>
        </row>
        <row r="9">
          <cell r="B9">
            <v>5515</v>
          </cell>
          <cell r="C9">
            <v>-1</v>
          </cell>
          <cell r="D9">
            <v>0</v>
          </cell>
          <cell r="E9">
            <v>2</v>
          </cell>
          <cell r="F9">
            <v>-2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-1</v>
          </cell>
          <cell r="L9">
            <v>0</v>
          </cell>
          <cell r="M9">
            <v>0</v>
          </cell>
          <cell r="N9">
            <v>0</v>
          </cell>
          <cell r="O9">
            <v>-1</v>
          </cell>
        </row>
        <row r="10">
          <cell r="B10">
            <v>5525</v>
          </cell>
          <cell r="C10">
            <v>17.7</v>
          </cell>
          <cell r="D10">
            <v>17.48</v>
          </cell>
          <cell r="E10">
            <v>18.520000000000003</v>
          </cell>
          <cell r="F10">
            <v>19.149999999999991</v>
          </cell>
          <cell r="G10">
            <v>19.47</v>
          </cell>
          <cell r="H10">
            <v>19.680000000000007</v>
          </cell>
          <cell r="I10">
            <v>13.5</v>
          </cell>
          <cell r="J10">
            <v>17.22999999999999</v>
          </cell>
          <cell r="K10">
            <v>9</v>
          </cell>
          <cell r="L10">
            <v>24.620000000000005</v>
          </cell>
          <cell r="M10">
            <v>11.530000000000001</v>
          </cell>
          <cell r="N10">
            <v>14.539999999999992</v>
          </cell>
          <cell r="O10">
            <v>202.42</v>
          </cell>
        </row>
        <row r="11">
          <cell r="B11">
            <v>5535</v>
          </cell>
          <cell r="C11">
            <v>31.15</v>
          </cell>
          <cell r="D11">
            <v>32.340000000000003</v>
          </cell>
          <cell r="E11">
            <v>29.719999999999992</v>
          </cell>
          <cell r="F11">
            <v>27.840000000000003</v>
          </cell>
          <cell r="G11">
            <v>31.33</v>
          </cell>
          <cell r="H11">
            <v>27.47</v>
          </cell>
          <cell r="I11">
            <v>26.349999999999994</v>
          </cell>
          <cell r="J11">
            <v>33.160000000000025</v>
          </cell>
          <cell r="K11">
            <v>19.149999999999977</v>
          </cell>
          <cell r="L11">
            <v>48.110000000000014</v>
          </cell>
          <cell r="M11">
            <v>24.610000000000014</v>
          </cell>
          <cell r="N11">
            <v>26.979999999999961</v>
          </cell>
          <cell r="O11">
            <v>358.21</v>
          </cell>
        </row>
        <row r="12">
          <cell r="B12">
            <v>5540</v>
          </cell>
          <cell r="C12">
            <v>629.33000000000004</v>
          </cell>
          <cell r="D12">
            <v>402.84000000000003</v>
          </cell>
          <cell r="E12">
            <v>499.22</v>
          </cell>
          <cell r="F12">
            <v>514.64999999999986</v>
          </cell>
          <cell r="G12">
            <v>443.47000000000025</v>
          </cell>
          <cell r="H12">
            <v>556.31999999999971</v>
          </cell>
          <cell r="I12">
            <v>437.40999999999985</v>
          </cell>
          <cell r="J12">
            <v>592.48</v>
          </cell>
          <cell r="K12">
            <v>482.92999999999984</v>
          </cell>
          <cell r="L12">
            <v>464.0600000000004</v>
          </cell>
          <cell r="M12">
            <v>439.22000000000025</v>
          </cell>
          <cell r="N12">
            <v>544.30999999999949</v>
          </cell>
          <cell r="O12">
            <v>6006.24</v>
          </cell>
        </row>
        <row r="13">
          <cell r="B13">
            <v>5545</v>
          </cell>
          <cell r="C13">
            <v>6.47</v>
          </cell>
          <cell r="D13">
            <v>0</v>
          </cell>
          <cell r="E13">
            <v>0</v>
          </cell>
          <cell r="F13">
            <v>31.259999999999998</v>
          </cell>
          <cell r="G13">
            <v>14.510000000000005</v>
          </cell>
          <cell r="H13">
            <v>13.32</v>
          </cell>
          <cell r="I13">
            <v>15.509999999999991</v>
          </cell>
          <cell r="J13">
            <v>16.040000000000006</v>
          </cell>
          <cell r="K13">
            <v>13.379999999999995</v>
          </cell>
          <cell r="L13">
            <v>13.810000000000002</v>
          </cell>
          <cell r="M13">
            <v>15.720000000000013</v>
          </cell>
          <cell r="N13">
            <v>541.41</v>
          </cell>
          <cell r="O13">
            <v>681.43</v>
          </cell>
        </row>
        <row r="14">
          <cell r="B14">
            <v>5625</v>
          </cell>
          <cell r="C14">
            <v>592.63</v>
          </cell>
          <cell r="D14">
            <v>586.65</v>
          </cell>
          <cell r="E14">
            <v>585.63000000000011</v>
          </cell>
          <cell r="F14">
            <v>593.62000000000012</v>
          </cell>
          <cell r="G14">
            <v>592.86999999999989</v>
          </cell>
          <cell r="H14">
            <v>592.94999999999982</v>
          </cell>
          <cell r="I14">
            <v>592.15000000000009</v>
          </cell>
          <cell r="J14">
            <v>751.61999999999989</v>
          </cell>
          <cell r="K14">
            <v>619.82999999999993</v>
          </cell>
          <cell r="L14">
            <v>608.35000000000036</v>
          </cell>
          <cell r="M14">
            <v>607.55000000000018</v>
          </cell>
          <cell r="N14">
            <v>606.98999999999978</v>
          </cell>
          <cell r="O14">
            <v>7330.84</v>
          </cell>
        </row>
        <row r="15">
          <cell r="B15">
            <v>5630</v>
          </cell>
          <cell r="C15">
            <v>555.01</v>
          </cell>
          <cell r="D15">
            <v>413.07000000000005</v>
          </cell>
          <cell r="E15">
            <v>415.46999999999991</v>
          </cell>
          <cell r="F15">
            <v>423.3900000000001</v>
          </cell>
          <cell r="G15">
            <v>423.92999999999984</v>
          </cell>
          <cell r="H15">
            <v>419.41000000000031</v>
          </cell>
          <cell r="I15">
            <v>425.42999999999984</v>
          </cell>
          <cell r="J15">
            <v>423.42999999999984</v>
          </cell>
          <cell r="K15">
            <v>406.09000000000015</v>
          </cell>
          <cell r="L15">
            <v>493.07000000000016</v>
          </cell>
          <cell r="M15">
            <v>500.89999999999964</v>
          </cell>
          <cell r="N15">
            <v>487.90999999999985</v>
          </cell>
          <cell r="O15">
            <v>5387.11</v>
          </cell>
        </row>
        <row r="16">
          <cell r="B16">
            <v>5635</v>
          </cell>
          <cell r="C16">
            <v>88.55</v>
          </cell>
          <cell r="D16">
            <v>65.77</v>
          </cell>
          <cell r="E16">
            <v>94.37</v>
          </cell>
          <cell r="F16">
            <v>48.94</v>
          </cell>
          <cell r="G16">
            <v>95.53000000000003</v>
          </cell>
          <cell r="H16">
            <v>89.839999999999975</v>
          </cell>
          <cell r="I16">
            <v>102.09000000000003</v>
          </cell>
          <cell r="J16">
            <v>104.26999999999998</v>
          </cell>
          <cell r="K16">
            <v>37.169999999999959</v>
          </cell>
          <cell r="L16">
            <v>75.060000000000059</v>
          </cell>
          <cell r="M16">
            <v>54.709999999999923</v>
          </cell>
          <cell r="N16">
            <v>67.040000000000077</v>
          </cell>
          <cell r="O16">
            <v>923.34</v>
          </cell>
        </row>
        <row r="17">
          <cell r="B17">
            <v>5645</v>
          </cell>
          <cell r="C17">
            <v>-598.75</v>
          </cell>
          <cell r="D17">
            <v>-620.90000000000009</v>
          </cell>
          <cell r="E17">
            <v>-839.75</v>
          </cell>
          <cell r="F17">
            <v>-608.69999999999982</v>
          </cell>
          <cell r="G17">
            <v>-623.36000000000013</v>
          </cell>
          <cell r="H17">
            <v>-641.55999999999995</v>
          </cell>
          <cell r="I17">
            <v>-684.15000000000009</v>
          </cell>
          <cell r="J17">
            <v>-656.9399999999996</v>
          </cell>
          <cell r="K17">
            <v>-853.55000000000018</v>
          </cell>
          <cell r="L17">
            <v>-636.5</v>
          </cell>
          <cell r="M17">
            <v>-641.32999999999993</v>
          </cell>
          <cell r="N17">
            <v>-403.61000000000058</v>
          </cell>
          <cell r="O17">
            <v>-7809.1</v>
          </cell>
        </row>
        <row r="18">
          <cell r="B18">
            <v>5650</v>
          </cell>
          <cell r="C18">
            <v>0.65</v>
          </cell>
          <cell r="D18">
            <v>13.91</v>
          </cell>
          <cell r="E18">
            <v>17.229999999999997</v>
          </cell>
          <cell r="F18">
            <v>0.31000000000000227</v>
          </cell>
          <cell r="G18">
            <v>17.939999999999998</v>
          </cell>
          <cell r="H18">
            <v>30.85</v>
          </cell>
          <cell r="I18">
            <v>33.56</v>
          </cell>
          <cell r="J18">
            <v>31.179999999999993</v>
          </cell>
          <cell r="K18">
            <v>26.069999999999993</v>
          </cell>
          <cell r="L18">
            <v>12.260000000000019</v>
          </cell>
          <cell r="M18">
            <v>2.2800000000000011</v>
          </cell>
          <cell r="N18">
            <v>35.539999999999992</v>
          </cell>
          <cell r="O18">
            <v>221.78</v>
          </cell>
        </row>
        <row r="19">
          <cell r="B19">
            <v>5655</v>
          </cell>
          <cell r="C19">
            <v>4537.91</v>
          </cell>
          <cell r="D19">
            <v>3148.7300000000005</v>
          </cell>
          <cell r="E19">
            <v>2682.0199999999995</v>
          </cell>
          <cell r="F19">
            <v>2256.7299999999996</v>
          </cell>
          <cell r="G19">
            <v>2587.9400000000005</v>
          </cell>
          <cell r="H19">
            <v>3802.4499999999989</v>
          </cell>
          <cell r="I19">
            <v>2719.0500000000029</v>
          </cell>
          <cell r="J19">
            <v>3122.1499999999978</v>
          </cell>
          <cell r="K19">
            <v>2191.4000000000015</v>
          </cell>
          <cell r="L19">
            <v>3084.66</v>
          </cell>
          <cell r="M19">
            <v>3251.1299999999974</v>
          </cell>
          <cell r="N19">
            <v>4134.5299999999988</v>
          </cell>
          <cell r="O19">
            <v>37518.699999999997</v>
          </cell>
        </row>
        <row r="20">
          <cell r="B20">
            <v>5660</v>
          </cell>
          <cell r="C20">
            <v>1.78</v>
          </cell>
          <cell r="D20">
            <v>13.39</v>
          </cell>
          <cell r="E20">
            <v>29.369999999999997</v>
          </cell>
          <cell r="F20">
            <v>15.800000000000004</v>
          </cell>
          <cell r="G20">
            <v>9.1799999999999926</v>
          </cell>
          <cell r="H20">
            <v>32</v>
          </cell>
          <cell r="I20">
            <v>7.0900000000000034</v>
          </cell>
          <cell r="J20">
            <v>17.269999999999996</v>
          </cell>
          <cell r="K20">
            <v>4.9300000000000068</v>
          </cell>
          <cell r="L20">
            <v>15.109999999999985</v>
          </cell>
          <cell r="M20">
            <v>19.79000000000002</v>
          </cell>
          <cell r="N20">
            <v>40.639999999999986</v>
          </cell>
          <cell r="O20">
            <v>206.35</v>
          </cell>
        </row>
        <row r="21">
          <cell r="B21">
            <v>5665</v>
          </cell>
          <cell r="C21">
            <v>207.67</v>
          </cell>
          <cell r="D21">
            <v>238.85</v>
          </cell>
          <cell r="E21">
            <v>253.32000000000005</v>
          </cell>
          <cell r="F21">
            <v>182.70999999999992</v>
          </cell>
          <cell r="G21">
            <v>254.26</v>
          </cell>
          <cell r="H21">
            <v>207.80999999999995</v>
          </cell>
          <cell r="I21">
            <v>203.6400000000001</v>
          </cell>
          <cell r="J21">
            <v>196.51999999999998</v>
          </cell>
          <cell r="K21">
            <v>233.86000000000013</v>
          </cell>
          <cell r="L21">
            <v>192.1099999999999</v>
          </cell>
          <cell r="M21">
            <v>187.07000000000016</v>
          </cell>
          <cell r="N21">
            <v>190.02999999999975</v>
          </cell>
          <cell r="O21">
            <v>2547.85</v>
          </cell>
        </row>
        <row r="22">
          <cell r="B22">
            <v>5670</v>
          </cell>
          <cell r="C22">
            <v>102.63</v>
          </cell>
          <cell r="D22">
            <v>103.19</v>
          </cell>
          <cell r="E22">
            <v>103.57999999999998</v>
          </cell>
          <cell r="F22">
            <v>103.57000000000005</v>
          </cell>
          <cell r="G22">
            <v>34.329999999999984</v>
          </cell>
          <cell r="H22">
            <v>174.22999999999996</v>
          </cell>
          <cell r="I22">
            <v>103.19000000000005</v>
          </cell>
          <cell r="J22">
            <v>103.94999999999993</v>
          </cell>
          <cell r="K22">
            <v>104.55000000000007</v>
          </cell>
          <cell r="L22">
            <v>104.74000000000001</v>
          </cell>
          <cell r="M22">
            <v>104.94000000000005</v>
          </cell>
          <cell r="N22">
            <v>102.44999999999982</v>
          </cell>
          <cell r="O22">
            <v>1245.3499999999999</v>
          </cell>
        </row>
        <row r="23">
          <cell r="B23">
            <v>5675</v>
          </cell>
          <cell r="C23">
            <v>-21.47</v>
          </cell>
          <cell r="D23">
            <v>-21.57</v>
          </cell>
          <cell r="E23">
            <v>-26.71</v>
          </cell>
          <cell r="F23">
            <v>-21.489999999999995</v>
          </cell>
          <cell r="G23">
            <v>-20.64</v>
          </cell>
          <cell r="H23">
            <v>-20.710000000000008</v>
          </cell>
          <cell r="I23">
            <v>-19.210000000000008</v>
          </cell>
          <cell r="J23">
            <v>-19.669999999999987</v>
          </cell>
          <cell r="K23">
            <v>-26.169999999999987</v>
          </cell>
          <cell r="L23">
            <v>-20.580000000000013</v>
          </cell>
          <cell r="M23">
            <v>-20.430000000000007</v>
          </cell>
          <cell r="N23">
            <v>-15</v>
          </cell>
          <cell r="O23">
            <v>-253.65</v>
          </cell>
        </row>
        <row r="24">
          <cell r="B24">
            <v>5680</v>
          </cell>
          <cell r="C24">
            <v>-10.72</v>
          </cell>
          <cell r="D24">
            <v>-10.639999999999999</v>
          </cell>
          <cell r="E24">
            <v>-13.439999999999998</v>
          </cell>
          <cell r="F24">
            <v>-11.020000000000003</v>
          </cell>
          <cell r="G24">
            <v>-10.990000000000002</v>
          </cell>
          <cell r="H24">
            <v>-11.049999999999997</v>
          </cell>
          <cell r="I24">
            <v>-9.9099999999999966</v>
          </cell>
          <cell r="J24">
            <v>-10.39</v>
          </cell>
          <cell r="K24">
            <v>-13.079999999999998</v>
          </cell>
          <cell r="L24">
            <v>-10.440000000000012</v>
          </cell>
          <cell r="M24">
            <v>-10.629999999999995</v>
          </cell>
          <cell r="N24">
            <v>-7.9399999999999977</v>
          </cell>
          <cell r="O24">
            <v>-130.25</v>
          </cell>
        </row>
        <row r="25">
          <cell r="B25">
            <v>5690</v>
          </cell>
          <cell r="C25">
            <v>0</v>
          </cell>
          <cell r="D25">
            <v>0</v>
          </cell>
          <cell r="E25">
            <v>4.57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4.57</v>
          </cell>
        </row>
        <row r="26">
          <cell r="B26">
            <v>5705</v>
          </cell>
          <cell r="C26">
            <v>1441.27</v>
          </cell>
          <cell r="D26">
            <v>1260.29</v>
          </cell>
          <cell r="E26">
            <v>1417.3700000000003</v>
          </cell>
          <cell r="F26">
            <v>1444.1799999999994</v>
          </cell>
          <cell r="G26">
            <v>1418.8400000000001</v>
          </cell>
          <cell r="H26">
            <v>1422.2799999999997</v>
          </cell>
          <cell r="I26">
            <v>1417.1100000000006</v>
          </cell>
          <cell r="J26">
            <v>1415.8600000000006</v>
          </cell>
          <cell r="K26">
            <v>1401.92</v>
          </cell>
          <cell r="L26">
            <v>1496.8199999999997</v>
          </cell>
          <cell r="M26">
            <v>1460.5900000000001</v>
          </cell>
          <cell r="N26">
            <v>1460.6799999999985</v>
          </cell>
          <cell r="O26">
            <v>17057.21</v>
          </cell>
        </row>
        <row r="27">
          <cell r="B27">
            <v>5715</v>
          </cell>
          <cell r="C27">
            <v>47.28</v>
          </cell>
          <cell r="D27">
            <v>85.56</v>
          </cell>
          <cell r="E27">
            <v>46.789999999999992</v>
          </cell>
          <cell r="F27">
            <v>176.89999999999998</v>
          </cell>
          <cell r="G27">
            <v>207.32000000000005</v>
          </cell>
          <cell r="H27">
            <v>407.5</v>
          </cell>
          <cell r="I27">
            <v>489.62</v>
          </cell>
          <cell r="J27">
            <v>111.25</v>
          </cell>
          <cell r="K27">
            <v>396.66000000000008</v>
          </cell>
          <cell r="L27">
            <v>725.63999999999987</v>
          </cell>
          <cell r="M27">
            <v>1239.1799999999998</v>
          </cell>
          <cell r="N27">
            <v>-201.19999999999982</v>
          </cell>
          <cell r="O27">
            <v>3732.5</v>
          </cell>
        </row>
        <row r="28">
          <cell r="B28">
            <v>5735</v>
          </cell>
          <cell r="C28">
            <v>330.8</v>
          </cell>
          <cell r="D28">
            <v>346.67</v>
          </cell>
          <cell r="E28">
            <v>658.02</v>
          </cell>
          <cell r="F28">
            <v>562.42000000000007</v>
          </cell>
          <cell r="G28">
            <v>548.8299999999997</v>
          </cell>
          <cell r="H28">
            <v>538.90000000000009</v>
          </cell>
          <cell r="I28">
            <v>472.95000000000027</v>
          </cell>
          <cell r="J28">
            <v>585.96</v>
          </cell>
          <cell r="K28">
            <v>568.09000000000015</v>
          </cell>
          <cell r="L28">
            <v>479.86999999999989</v>
          </cell>
          <cell r="M28">
            <v>528.36999999999989</v>
          </cell>
          <cell r="N28">
            <v>567.56999999999971</v>
          </cell>
          <cell r="O28">
            <v>6188.45</v>
          </cell>
        </row>
        <row r="29">
          <cell r="B29">
            <v>5740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1.45</v>
          </cell>
          <cell r="N29">
            <v>-2.27</v>
          </cell>
          <cell r="O29">
            <v>-0.82000000000000006</v>
          </cell>
        </row>
        <row r="30">
          <cell r="B30">
            <v>5745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>
            <v>5750</v>
          </cell>
          <cell r="C31">
            <v>74.27</v>
          </cell>
          <cell r="D31">
            <v>77.3</v>
          </cell>
          <cell r="E31">
            <v>73.79000000000002</v>
          </cell>
          <cell r="F31">
            <v>69.839999999999975</v>
          </cell>
          <cell r="G31">
            <v>88.110000000000014</v>
          </cell>
          <cell r="H31">
            <v>81.550000000000011</v>
          </cell>
          <cell r="I31">
            <v>87.080000000000041</v>
          </cell>
          <cell r="J31">
            <v>91.739999999999895</v>
          </cell>
          <cell r="K31">
            <v>99.460000000000036</v>
          </cell>
          <cell r="L31">
            <v>333.45999999999992</v>
          </cell>
          <cell r="M31">
            <v>155.43000000000006</v>
          </cell>
          <cell r="N31">
            <v>75.230000000000018</v>
          </cell>
          <cell r="O31">
            <v>1307.26</v>
          </cell>
        </row>
        <row r="32">
          <cell r="B32">
            <v>5785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>
            <v>5790</v>
          </cell>
          <cell r="C33">
            <v>50.7</v>
          </cell>
          <cell r="D33">
            <v>41.09</v>
          </cell>
          <cell r="E33">
            <v>70.11</v>
          </cell>
          <cell r="F33">
            <v>58.699999999999989</v>
          </cell>
          <cell r="G33">
            <v>60.16</v>
          </cell>
          <cell r="H33">
            <v>55.180000000000007</v>
          </cell>
          <cell r="I33">
            <v>62.329999999999984</v>
          </cell>
          <cell r="J33">
            <v>64.590000000000032</v>
          </cell>
          <cell r="K33">
            <v>62.740000000000009</v>
          </cell>
          <cell r="L33">
            <v>62.169999999999959</v>
          </cell>
          <cell r="M33">
            <v>60.25</v>
          </cell>
          <cell r="N33">
            <v>59.289999999999964</v>
          </cell>
          <cell r="O33">
            <v>707.31</v>
          </cell>
        </row>
        <row r="34">
          <cell r="B34">
            <v>5795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3.84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11.64</v>
          </cell>
          <cell r="O34">
            <v>15.48</v>
          </cell>
        </row>
        <row r="35">
          <cell r="B35">
            <v>5800</v>
          </cell>
          <cell r="C35">
            <v>0</v>
          </cell>
          <cell r="D35">
            <v>0</v>
          </cell>
          <cell r="E35">
            <v>1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</row>
        <row r="36">
          <cell r="B36">
            <v>5805</v>
          </cell>
          <cell r="C36">
            <v>0</v>
          </cell>
          <cell r="D36">
            <v>0</v>
          </cell>
          <cell r="E36">
            <v>0</v>
          </cell>
          <cell r="F36">
            <v>153.13</v>
          </cell>
          <cell r="G36">
            <v>0</v>
          </cell>
          <cell r="H36">
            <v>0</v>
          </cell>
          <cell r="I36">
            <v>0.71999999999999886</v>
          </cell>
          <cell r="J36">
            <v>0</v>
          </cell>
          <cell r="K36">
            <v>0</v>
          </cell>
          <cell r="L36">
            <v>0</v>
          </cell>
          <cell r="M36">
            <v>1.0900000000000034</v>
          </cell>
          <cell r="N36">
            <v>2.1500000000000057</v>
          </cell>
          <cell r="O36">
            <v>157.09</v>
          </cell>
        </row>
        <row r="37">
          <cell r="B37">
            <v>5810</v>
          </cell>
          <cell r="C37">
            <v>0</v>
          </cell>
          <cell r="D37">
            <v>46.65</v>
          </cell>
          <cell r="E37">
            <v>378.52000000000004</v>
          </cell>
          <cell r="F37">
            <v>329.96</v>
          </cell>
          <cell r="G37">
            <v>19.17999999999995</v>
          </cell>
          <cell r="H37">
            <v>1.1700000000000728</v>
          </cell>
          <cell r="I37">
            <v>11.669999999999959</v>
          </cell>
          <cell r="J37">
            <v>-163.93999999999994</v>
          </cell>
          <cell r="K37">
            <v>42.599999999999909</v>
          </cell>
          <cell r="L37">
            <v>1.4400000000000546</v>
          </cell>
          <cell r="M37">
            <v>8.3999999999999773</v>
          </cell>
          <cell r="N37">
            <v>113.40999999999997</v>
          </cell>
          <cell r="O37">
            <v>789.06</v>
          </cell>
        </row>
        <row r="38">
          <cell r="B38">
            <v>5815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>
            <v>5820</v>
          </cell>
          <cell r="C39">
            <v>0</v>
          </cell>
          <cell r="D39">
            <v>0</v>
          </cell>
          <cell r="E39">
            <v>8.51</v>
          </cell>
          <cell r="F39">
            <v>15.319999999999999</v>
          </cell>
          <cell r="G39">
            <v>18.28</v>
          </cell>
          <cell r="H39">
            <v>43.239999999999995</v>
          </cell>
          <cell r="I39">
            <v>100.19</v>
          </cell>
          <cell r="J39">
            <v>-11.599999999999994</v>
          </cell>
          <cell r="K39">
            <v>17.819999999999993</v>
          </cell>
          <cell r="L39">
            <v>15.659999999999997</v>
          </cell>
          <cell r="M39">
            <v>4.0100000000000193</v>
          </cell>
          <cell r="N39">
            <v>-3.1700000000000159</v>
          </cell>
          <cell r="O39">
            <v>208.26</v>
          </cell>
        </row>
        <row r="40">
          <cell r="B40">
            <v>5825</v>
          </cell>
          <cell r="C40">
            <v>17.75</v>
          </cell>
          <cell r="D40">
            <v>8.6499999999999986</v>
          </cell>
          <cell r="E40">
            <v>4.4000000000000021</v>
          </cell>
          <cell r="F40">
            <v>36.659999999999997</v>
          </cell>
          <cell r="G40">
            <v>0.85000000000000853</v>
          </cell>
          <cell r="H40">
            <v>4.0499999999999972</v>
          </cell>
          <cell r="I40">
            <v>-41.53</v>
          </cell>
          <cell r="J40">
            <v>9.1600000000000037</v>
          </cell>
          <cell r="K40">
            <v>12.96</v>
          </cell>
          <cell r="L40">
            <v>4.4099999999999966</v>
          </cell>
          <cell r="M40">
            <v>15.349999999999994</v>
          </cell>
          <cell r="N40">
            <v>-25.039999999999992</v>
          </cell>
          <cell r="O40">
            <v>47.67</v>
          </cell>
        </row>
        <row r="41">
          <cell r="B41">
            <v>5855</v>
          </cell>
          <cell r="C41">
            <v>0</v>
          </cell>
          <cell r="D41">
            <v>32.22</v>
          </cell>
          <cell r="E41">
            <v>8.82</v>
          </cell>
          <cell r="F41">
            <v>24.970000000000006</v>
          </cell>
          <cell r="G41">
            <v>0</v>
          </cell>
          <cell r="H41">
            <v>23.689999999999998</v>
          </cell>
          <cell r="I41">
            <v>16.239999999999995</v>
          </cell>
          <cell r="J41">
            <v>0</v>
          </cell>
          <cell r="K41">
            <v>16.070000000000007</v>
          </cell>
          <cell r="L41">
            <v>33.070000000000007</v>
          </cell>
          <cell r="M41">
            <v>16.829999999999984</v>
          </cell>
          <cell r="N41">
            <v>19.200000000000017</v>
          </cell>
          <cell r="O41">
            <v>191.11</v>
          </cell>
        </row>
        <row r="42">
          <cell r="B42">
            <v>5860</v>
          </cell>
          <cell r="C42">
            <v>10.17</v>
          </cell>
          <cell r="D42">
            <v>13.65</v>
          </cell>
          <cell r="E42">
            <v>4.93</v>
          </cell>
          <cell r="F42">
            <v>6.4600000000000009</v>
          </cell>
          <cell r="G42">
            <v>1.509999999999998</v>
          </cell>
          <cell r="H42">
            <v>9.8400000000000034</v>
          </cell>
          <cell r="I42">
            <v>13.419999999999995</v>
          </cell>
          <cell r="J42">
            <v>10.399999999999999</v>
          </cell>
          <cell r="K42">
            <v>3.6099999999999994</v>
          </cell>
          <cell r="L42">
            <v>12.230000000000004</v>
          </cell>
          <cell r="M42">
            <v>14.930000000000007</v>
          </cell>
          <cell r="N42">
            <v>11.629999999999995</v>
          </cell>
          <cell r="O42">
            <v>112.78</v>
          </cell>
        </row>
        <row r="43">
          <cell r="B43">
            <v>5865</v>
          </cell>
          <cell r="C43">
            <v>0</v>
          </cell>
          <cell r="D43">
            <v>5.31</v>
          </cell>
          <cell r="E43">
            <v>2.2400000000000002</v>
          </cell>
          <cell r="F43">
            <v>8.3500000000000014</v>
          </cell>
          <cell r="G43">
            <v>3.1500000000000004</v>
          </cell>
          <cell r="H43">
            <v>1.9399999999999977</v>
          </cell>
          <cell r="I43">
            <v>2.9000000000000021</v>
          </cell>
          <cell r="J43">
            <v>4.6400000000000006</v>
          </cell>
          <cell r="K43">
            <v>9.7999999999999972</v>
          </cell>
          <cell r="L43">
            <v>9.5799999999999983</v>
          </cell>
          <cell r="M43">
            <v>10.080000000000005</v>
          </cell>
          <cell r="N43">
            <v>2.3999999999999986</v>
          </cell>
          <cell r="O43">
            <v>60.39</v>
          </cell>
        </row>
        <row r="44">
          <cell r="B44">
            <v>5870</v>
          </cell>
          <cell r="C44">
            <v>61.25</v>
          </cell>
          <cell r="D44">
            <v>18.730000000000004</v>
          </cell>
          <cell r="E44">
            <v>0</v>
          </cell>
          <cell r="F44">
            <v>0</v>
          </cell>
          <cell r="G44">
            <v>1.3299999999999983</v>
          </cell>
          <cell r="H44">
            <v>1.7000000000000028</v>
          </cell>
          <cell r="I44">
            <v>0</v>
          </cell>
          <cell r="J44">
            <v>0</v>
          </cell>
          <cell r="K44">
            <v>0</v>
          </cell>
          <cell r="L44">
            <v>1.1700000000000017</v>
          </cell>
          <cell r="M44">
            <v>3.9599999999999937</v>
          </cell>
          <cell r="N44">
            <v>369.96000000000004</v>
          </cell>
          <cell r="O44">
            <v>458.1</v>
          </cell>
        </row>
        <row r="45">
          <cell r="B45">
            <v>5875</v>
          </cell>
          <cell r="C45">
            <v>2.5099999999999998</v>
          </cell>
          <cell r="D45">
            <v>1.2600000000000002</v>
          </cell>
          <cell r="E45">
            <v>3.6</v>
          </cell>
          <cell r="F45">
            <v>0.39999999999999947</v>
          </cell>
          <cell r="G45">
            <v>2.2900000000000009</v>
          </cell>
          <cell r="H45">
            <v>1.7799999999999994</v>
          </cell>
          <cell r="I45">
            <v>2.0400000000000009</v>
          </cell>
          <cell r="J45">
            <v>2.8899999999999988</v>
          </cell>
          <cell r="K45">
            <v>2.370000000000001</v>
          </cell>
          <cell r="L45">
            <v>2.6999999999999993</v>
          </cell>
          <cell r="M45">
            <v>2.9299999999999997</v>
          </cell>
          <cell r="N45">
            <v>2.6000000000000014</v>
          </cell>
          <cell r="O45">
            <v>27.37</v>
          </cell>
        </row>
        <row r="46">
          <cell r="B46">
            <v>5880</v>
          </cell>
          <cell r="C46">
            <v>9.66</v>
          </cell>
          <cell r="D46">
            <v>18.86</v>
          </cell>
          <cell r="E46">
            <v>16.760000000000002</v>
          </cell>
          <cell r="F46">
            <v>16.740000000000002</v>
          </cell>
          <cell r="G46">
            <v>17.93</v>
          </cell>
          <cell r="H46">
            <v>55.719999999999985</v>
          </cell>
          <cell r="I46">
            <v>23.820000000000022</v>
          </cell>
          <cell r="J46">
            <v>17.939999999999998</v>
          </cell>
          <cell r="K46">
            <v>5.7199999999999989</v>
          </cell>
          <cell r="L46">
            <v>15.629999999999995</v>
          </cell>
          <cell r="M46">
            <v>10.72999999999999</v>
          </cell>
          <cell r="N46">
            <v>16.110000000000014</v>
          </cell>
          <cell r="O46">
            <v>225.62</v>
          </cell>
        </row>
        <row r="47">
          <cell r="B47">
            <v>5885</v>
          </cell>
          <cell r="C47">
            <v>0.26</v>
          </cell>
          <cell r="D47">
            <v>4.1500000000000004</v>
          </cell>
          <cell r="E47">
            <v>49.819999999999993</v>
          </cell>
          <cell r="F47">
            <v>0</v>
          </cell>
          <cell r="G47">
            <v>1.2700000000000031</v>
          </cell>
          <cell r="H47">
            <v>1.3100000000000023</v>
          </cell>
          <cell r="I47">
            <v>36.980000000000004</v>
          </cell>
          <cell r="J47">
            <v>34.689999999999984</v>
          </cell>
          <cell r="K47">
            <v>7.3900000000000148</v>
          </cell>
          <cell r="L47">
            <v>0</v>
          </cell>
          <cell r="M47">
            <v>11.199999999999989</v>
          </cell>
          <cell r="N47">
            <v>0</v>
          </cell>
          <cell r="O47">
            <v>147.06999999999996</v>
          </cell>
        </row>
        <row r="48">
          <cell r="B48">
            <v>5890</v>
          </cell>
          <cell r="C48">
            <v>14.37</v>
          </cell>
          <cell r="D48">
            <v>2.2599999999999998</v>
          </cell>
          <cell r="E48">
            <v>2.25</v>
          </cell>
          <cell r="F48">
            <v>2.25</v>
          </cell>
          <cell r="G48">
            <v>2.240000000000002</v>
          </cell>
          <cell r="H48">
            <v>2.2399999999999984</v>
          </cell>
          <cell r="I48">
            <v>2.4800000000000004</v>
          </cell>
          <cell r="J48">
            <v>2.2399999999999984</v>
          </cell>
          <cell r="K48">
            <v>2.240000000000002</v>
          </cell>
          <cell r="L48">
            <v>2.240000000000002</v>
          </cell>
          <cell r="M48">
            <v>2.2299999999999969</v>
          </cell>
          <cell r="N48">
            <v>2.230000000000004</v>
          </cell>
          <cell r="O48">
            <v>39.270000000000003</v>
          </cell>
        </row>
        <row r="49">
          <cell r="B49">
            <v>5895</v>
          </cell>
          <cell r="C49">
            <v>9.39</v>
          </cell>
          <cell r="D49">
            <v>11.469999999999999</v>
          </cell>
          <cell r="E49">
            <v>33.44</v>
          </cell>
          <cell r="F49">
            <v>12.719999999999999</v>
          </cell>
          <cell r="G49">
            <v>34.410000000000011</v>
          </cell>
          <cell r="H49">
            <v>15.389999999999986</v>
          </cell>
          <cell r="I49">
            <v>36.510000000000019</v>
          </cell>
          <cell r="J49">
            <v>8.8199999999999932</v>
          </cell>
          <cell r="K49">
            <v>9.9199999999999875</v>
          </cell>
          <cell r="L49">
            <v>39.700000000000017</v>
          </cell>
          <cell r="M49">
            <v>9.0199999999999818</v>
          </cell>
          <cell r="N49">
            <v>33.960000000000008</v>
          </cell>
          <cell r="O49">
            <v>254.75</v>
          </cell>
        </row>
        <row r="50">
          <cell r="B50">
            <v>5900</v>
          </cell>
          <cell r="C50">
            <v>16.5</v>
          </cell>
          <cell r="D50">
            <v>4.3500000000000014</v>
          </cell>
          <cell r="E50">
            <v>-61.02</v>
          </cell>
          <cell r="F50">
            <v>5.43</v>
          </cell>
          <cell r="G50">
            <v>22.880000000000003</v>
          </cell>
          <cell r="H50">
            <v>5.7299999999999995</v>
          </cell>
          <cell r="I50">
            <v>40.130000000000003</v>
          </cell>
          <cell r="J50">
            <v>10.159999999999997</v>
          </cell>
          <cell r="K50">
            <v>12.300000000000004</v>
          </cell>
          <cell r="L50">
            <v>18.18</v>
          </cell>
          <cell r="M50">
            <v>52.349999999999994</v>
          </cell>
          <cell r="N50">
            <v>32.63000000000001</v>
          </cell>
          <cell r="O50">
            <v>159.62</v>
          </cell>
        </row>
        <row r="51">
          <cell r="B51">
            <v>5930</v>
          </cell>
          <cell r="C51">
            <v>55.08</v>
          </cell>
          <cell r="D51">
            <v>51.600000000000009</v>
          </cell>
          <cell r="E51">
            <v>50.400000000000006</v>
          </cell>
          <cell r="F51">
            <v>51.559999999999974</v>
          </cell>
          <cell r="G51">
            <v>45.980000000000018</v>
          </cell>
          <cell r="H51">
            <v>52.31</v>
          </cell>
          <cell r="I51">
            <v>53.990000000000009</v>
          </cell>
          <cell r="J51">
            <v>56.879999999999995</v>
          </cell>
          <cell r="K51">
            <v>54.389999999999986</v>
          </cell>
          <cell r="L51">
            <v>47.079999999999984</v>
          </cell>
          <cell r="M51">
            <v>44.700000000000045</v>
          </cell>
          <cell r="N51">
            <v>44.709999999999923</v>
          </cell>
          <cell r="O51">
            <v>608.67999999999995</v>
          </cell>
        </row>
        <row r="52">
          <cell r="B52">
            <v>5935</v>
          </cell>
          <cell r="C52">
            <v>16.829999999999998</v>
          </cell>
          <cell r="D52">
            <v>8.5</v>
          </cell>
          <cell r="E52">
            <v>7.57</v>
          </cell>
          <cell r="F52">
            <v>4.009999999999998</v>
          </cell>
          <cell r="G52">
            <v>2.2700000000000031</v>
          </cell>
          <cell r="H52">
            <v>1.7199999999999989</v>
          </cell>
          <cell r="I52">
            <v>0.70000000000000284</v>
          </cell>
          <cell r="J52">
            <v>0.72999999999999687</v>
          </cell>
          <cell r="K52">
            <v>0</v>
          </cell>
          <cell r="L52">
            <v>1.5100000000000051</v>
          </cell>
          <cell r="M52">
            <v>0</v>
          </cell>
          <cell r="N52">
            <v>2.9599999999999937</v>
          </cell>
          <cell r="O52">
            <v>46.8</v>
          </cell>
        </row>
        <row r="53">
          <cell r="B53">
            <v>5940</v>
          </cell>
          <cell r="C53">
            <v>0</v>
          </cell>
          <cell r="D53">
            <v>2.69</v>
          </cell>
          <cell r="E53">
            <v>0</v>
          </cell>
          <cell r="F53">
            <v>0</v>
          </cell>
          <cell r="G53">
            <v>3.6599999999999997</v>
          </cell>
          <cell r="H53">
            <v>0</v>
          </cell>
          <cell r="I53">
            <v>0</v>
          </cell>
          <cell r="J53">
            <v>3.3900000000000006</v>
          </cell>
          <cell r="K53">
            <v>0</v>
          </cell>
          <cell r="L53">
            <v>0</v>
          </cell>
          <cell r="M53">
            <v>2.84</v>
          </cell>
          <cell r="N53">
            <v>-0.26999999999999957</v>
          </cell>
          <cell r="O53">
            <v>12.31</v>
          </cell>
        </row>
        <row r="54">
          <cell r="B54">
            <v>5945</v>
          </cell>
          <cell r="C54">
            <v>731.36</v>
          </cell>
          <cell r="D54">
            <v>794.53000000000009</v>
          </cell>
          <cell r="E54">
            <v>834.91999999999985</v>
          </cell>
          <cell r="F54">
            <v>828.45000000000027</v>
          </cell>
          <cell r="G54">
            <v>815.81</v>
          </cell>
          <cell r="H54">
            <v>819.08999999999969</v>
          </cell>
          <cell r="I54">
            <v>821.27999999999975</v>
          </cell>
          <cell r="J54">
            <v>772.08000000000084</v>
          </cell>
          <cell r="K54">
            <v>749.35999999999967</v>
          </cell>
          <cell r="L54">
            <v>786.29</v>
          </cell>
          <cell r="M54">
            <v>744.26000000000022</v>
          </cell>
          <cell r="N54">
            <v>766.02999999999884</v>
          </cell>
          <cell r="O54">
            <v>9463.4599999999991</v>
          </cell>
        </row>
        <row r="55">
          <cell r="B55">
            <v>5950</v>
          </cell>
          <cell r="C55">
            <v>34.44</v>
          </cell>
          <cell r="D55">
            <v>34.08</v>
          </cell>
          <cell r="E55">
            <v>16.820000000000007</v>
          </cell>
          <cell r="F55">
            <v>16.789999999999992</v>
          </cell>
          <cell r="G55">
            <v>16.670000000000002</v>
          </cell>
          <cell r="H55">
            <v>18.64</v>
          </cell>
          <cell r="I55">
            <v>50.31</v>
          </cell>
          <cell r="J55">
            <v>0</v>
          </cell>
          <cell r="K55">
            <v>18.620000000000005</v>
          </cell>
          <cell r="L55">
            <v>35.039999999999992</v>
          </cell>
          <cell r="M55">
            <v>18.429999999999978</v>
          </cell>
          <cell r="N55">
            <v>36.5</v>
          </cell>
          <cell r="O55">
            <v>296.33999999999997</v>
          </cell>
        </row>
        <row r="56">
          <cell r="B56">
            <v>5955</v>
          </cell>
          <cell r="C56">
            <v>13.11</v>
          </cell>
          <cell r="D56">
            <v>18.330000000000002</v>
          </cell>
          <cell r="E56">
            <v>13.039999999999996</v>
          </cell>
          <cell r="F56">
            <v>13.030000000000001</v>
          </cell>
          <cell r="G56">
            <v>13.009999999999998</v>
          </cell>
          <cell r="H56">
            <v>85.11999999999999</v>
          </cell>
          <cell r="I56">
            <v>12.990000000000009</v>
          </cell>
          <cell r="J56">
            <v>18.170000000000016</v>
          </cell>
          <cell r="K56">
            <v>12.95999999999998</v>
          </cell>
          <cell r="L56">
            <v>101.16000000000003</v>
          </cell>
          <cell r="M56">
            <v>12.939999999999998</v>
          </cell>
          <cell r="N56">
            <v>64.180000000000007</v>
          </cell>
          <cell r="O56">
            <v>378.04</v>
          </cell>
        </row>
        <row r="57">
          <cell r="B57">
            <v>5960</v>
          </cell>
          <cell r="C57">
            <v>44.1</v>
          </cell>
          <cell r="D57">
            <v>2.8500000000000014</v>
          </cell>
          <cell r="E57">
            <v>236.93</v>
          </cell>
          <cell r="F57">
            <v>90.19</v>
          </cell>
          <cell r="G57">
            <v>59.06</v>
          </cell>
          <cell r="H57">
            <v>59.06</v>
          </cell>
          <cell r="I57">
            <v>87.21999999999997</v>
          </cell>
          <cell r="J57">
            <v>59.060000000000059</v>
          </cell>
          <cell r="K57">
            <v>0</v>
          </cell>
          <cell r="L57">
            <v>146.08999999999992</v>
          </cell>
          <cell r="M57">
            <v>59.060000000000059</v>
          </cell>
          <cell r="N57">
            <v>0</v>
          </cell>
          <cell r="O57">
            <v>843.62</v>
          </cell>
        </row>
        <row r="58">
          <cell r="B58">
            <v>5965</v>
          </cell>
          <cell r="C58">
            <v>26.47</v>
          </cell>
          <cell r="D58">
            <v>39.650000000000006</v>
          </cell>
          <cell r="E58">
            <v>56.92</v>
          </cell>
          <cell r="F58">
            <v>339.77</v>
          </cell>
          <cell r="G58">
            <v>68.70999999999998</v>
          </cell>
          <cell r="H58">
            <v>76.180000000000064</v>
          </cell>
          <cell r="I58">
            <v>29.349999999999909</v>
          </cell>
          <cell r="J58">
            <v>77.910000000000082</v>
          </cell>
          <cell r="K58">
            <v>69.92999999999995</v>
          </cell>
          <cell r="L58">
            <v>57.330000000000041</v>
          </cell>
          <cell r="M58">
            <v>90.720000000000027</v>
          </cell>
          <cell r="N58">
            <v>63.649999999999977</v>
          </cell>
          <cell r="O58">
            <v>996.59</v>
          </cell>
        </row>
        <row r="59">
          <cell r="B59">
            <v>5970</v>
          </cell>
          <cell r="C59">
            <v>31.96</v>
          </cell>
          <cell r="D59">
            <v>31.75</v>
          </cell>
          <cell r="E59">
            <v>31.660000000000004</v>
          </cell>
          <cell r="F59">
            <v>31.709999999999994</v>
          </cell>
          <cell r="G59">
            <v>31.660000000000011</v>
          </cell>
          <cell r="H59">
            <v>31.659999999999997</v>
          </cell>
          <cell r="I59">
            <v>31.620000000000005</v>
          </cell>
          <cell r="J59">
            <v>31.569999999999993</v>
          </cell>
          <cell r="K59">
            <v>31.390000000000015</v>
          </cell>
          <cell r="L59">
            <v>31.379999999999995</v>
          </cell>
          <cell r="M59">
            <v>50.120000000000005</v>
          </cell>
          <cell r="N59">
            <v>31.310000000000002</v>
          </cell>
          <cell r="O59">
            <v>397.79</v>
          </cell>
        </row>
        <row r="60">
          <cell r="B60">
            <v>5975</v>
          </cell>
          <cell r="C60">
            <v>0</v>
          </cell>
          <cell r="D60">
            <v>9.68</v>
          </cell>
          <cell r="E60">
            <v>-8.379999999999999</v>
          </cell>
          <cell r="F60">
            <v>0</v>
          </cell>
          <cell r="G60">
            <v>20.529999999999998</v>
          </cell>
          <cell r="H60">
            <v>0</v>
          </cell>
          <cell r="I60">
            <v>13.260000000000005</v>
          </cell>
          <cell r="J60">
            <v>11.689999999999998</v>
          </cell>
          <cell r="K60">
            <v>0</v>
          </cell>
          <cell r="L60">
            <v>0</v>
          </cell>
          <cell r="M60">
            <v>57.150000000000006</v>
          </cell>
          <cell r="N60">
            <v>0</v>
          </cell>
          <cell r="O60">
            <v>103.93</v>
          </cell>
        </row>
        <row r="61">
          <cell r="B61">
            <v>5980</v>
          </cell>
          <cell r="C61">
            <v>0</v>
          </cell>
          <cell r="D61">
            <v>0</v>
          </cell>
          <cell r="E61">
            <v>0.42</v>
          </cell>
          <cell r="F61">
            <v>0</v>
          </cell>
          <cell r="G61">
            <v>0</v>
          </cell>
          <cell r="H61">
            <v>0.41</v>
          </cell>
          <cell r="I61">
            <v>0</v>
          </cell>
          <cell r="J61">
            <v>0</v>
          </cell>
          <cell r="K61">
            <v>0.32999999999999996</v>
          </cell>
          <cell r="L61">
            <v>0</v>
          </cell>
          <cell r="M61">
            <v>0</v>
          </cell>
          <cell r="N61">
            <v>-61.669999999999995</v>
          </cell>
          <cell r="O61">
            <v>-60.51</v>
          </cell>
        </row>
        <row r="62">
          <cell r="B62">
            <v>6010</v>
          </cell>
          <cell r="C62">
            <v>171.16</v>
          </cell>
          <cell r="D62">
            <v>177.95000000000002</v>
          </cell>
          <cell r="E62">
            <v>170.60000000000002</v>
          </cell>
          <cell r="F62">
            <v>169.62</v>
          </cell>
          <cell r="G62">
            <v>169.39999999999998</v>
          </cell>
          <cell r="H62">
            <v>169.43000000000006</v>
          </cell>
          <cell r="I62">
            <v>245.80999999999995</v>
          </cell>
          <cell r="J62">
            <v>245.46000000000004</v>
          </cell>
          <cell r="K62">
            <v>243.17999999999984</v>
          </cell>
          <cell r="L62">
            <v>243.12000000000012</v>
          </cell>
          <cell r="M62">
            <v>333.34999999999991</v>
          </cell>
          <cell r="N62">
            <v>357.97000000000025</v>
          </cell>
          <cell r="O62">
            <v>2697.05</v>
          </cell>
        </row>
        <row r="63">
          <cell r="B63">
            <v>6015</v>
          </cell>
          <cell r="C63">
            <v>1.27</v>
          </cell>
          <cell r="D63">
            <v>0.1399999999999999</v>
          </cell>
          <cell r="E63">
            <v>1.01</v>
          </cell>
          <cell r="F63">
            <v>0</v>
          </cell>
          <cell r="G63">
            <v>0.18999999999999995</v>
          </cell>
          <cell r="H63">
            <v>0</v>
          </cell>
          <cell r="I63">
            <v>0.18999999999999995</v>
          </cell>
          <cell r="J63">
            <v>0</v>
          </cell>
          <cell r="K63">
            <v>0.19000000000000039</v>
          </cell>
          <cell r="L63">
            <v>0</v>
          </cell>
          <cell r="M63">
            <v>9.08</v>
          </cell>
          <cell r="N63">
            <v>0</v>
          </cell>
          <cell r="O63">
            <v>12.07</v>
          </cell>
        </row>
        <row r="64">
          <cell r="B64">
            <v>6020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94.6</v>
          </cell>
          <cell r="K64">
            <v>-94.52</v>
          </cell>
          <cell r="L64">
            <v>0</v>
          </cell>
          <cell r="M64">
            <v>0</v>
          </cell>
          <cell r="N64">
            <v>0</v>
          </cell>
          <cell r="O64">
            <v>7.9999999999998295E-2</v>
          </cell>
        </row>
        <row r="65">
          <cell r="B65">
            <v>6025</v>
          </cell>
          <cell r="C65">
            <v>0</v>
          </cell>
          <cell r="D65">
            <v>4.6399999999999997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-194.05999999999997</v>
          </cell>
          <cell r="K65">
            <v>0</v>
          </cell>
          <cell r="L65">
            <v>16.669999999999987</v>
          </cell>
          <cell r="M65">
            <v>0</v>
          </cell>
          <cell r="N65">
            <v>60.489999999999995</v>
          </cell>
          <cell r="O65">
            <v>-112.26</v>
          </cell>
        </row>
        <row r="66">
          <cell r="B66">
            <v>6035</v>
          </cell>
          <cell r="C66">
            <v>90.99</v>
          </cell>
          <cell r="D66">
            <v>52.649999999999991</v>
          </cell>
          <cell r="E66">
            <v>53.710000000000008</v>
          </cell>
          <cell r="F66">
            <v>68.250000000000028</v>
          </cell>
          <cell r="G66">
            <v>55.149999999999977</v>
          </cell>
          <cell r="H66">
            <v>64.170000000000016</v>
          </cell>
          <cell r="I66">
            <v>68.06</v>
          </cell>
          <cell r="J66">
            <v>54.629999999999995</v>
          </cell>
          <cell r="K66">
            <v>52.710000000000036</v>
          </cell>
          <cell r="L66">
            <v>59.879999999999995</v>
          </cell>
          <cell r="M66">
            <v>56</v>
          </cell>
          <cell r="N66">
            <v>59.839999999999918</v>
          </cell>
          <cell r="O66">
            <v>736.04</v>
          </cell>
        </row>
        <row r="67">
          <cell r="B67">
            <v>6040</v>
          </cell>
          <cell r="C67">
            <v>246.72</v>
          </cell>
          <cell r="D67">
            <v>244.23</v>
          </cell>
          <cell r="E67">
            <v>272.69</v>
          </cell>
          <cell r="F67">
            <v>244.5</v>
          </cell>
          <cell r="G67">
            <v>244.19999999999993</v>
          </cell>
          <cell r="H67">
            <v>244.23000000000002</v>
          </cell>
          <cell r="I67">
            <v>243.90000000000009</v>
          </cell>
          <cell r="J67">
            <v>243.54999999999995</v>
          </cell>
          <cell r="K67">
            <v>241.2800000000002</v>
          </cell>
          <cell r="L67">
            <v>241.23000000000002</v>
          </cell>
          <cell r="M67">
            <v>240.90999999999985</v>
          </cell>
          <cell r="N67">
            <v>217.7199999999998</v>
          </cell>
          <cell r="O67">
            <v>2925.16</v>
          </cell>
        </row>
        <row r="68">
          <cell r="B68">
            <v>6045</v>
          </cell>
          <cell r="C68">
            <v>0</v>
          </cell>
          <cell r="D68">
            <v>0</v>
          </cell>
          <cell r="E68">
            <v>1.05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10.44</v>
          </cell>
          <cell r="L68">
            <v>46.73</v>
          </cell>
          <cell r="M68">
            <v>19.299999999999997</v>
          </cell>
          <cell r="N68">
            <v>42.59</v>
          </cell>
          <cell r="O68">
            <v>120.11</v>
          </cell>
        </row>
        <row r="69">
          <cell r="B69">
            <v>6050</v>
          </cell>
          <cell r="C69">
            <v>162.02000000000001</v>
          </cell>
          <cell r="D69">
            <v>173.62999999999997</v>
          </cell>
          <cell r="E69">
            <v>249.80000000000007</v>
          </cell>
          <cell r="F69">
            <v>252.41999999999996</v>
          </cell>
          <cell r="G69">
            <v>154.57000000000005</v>
          </cell>
          <cell r="H69">
            <v>148.91999999999985</v>
          </cell>
          <cell r="I69">
            <v>435.76</v>
          </cell>
          <cell r="J69">
            <v>280.61000000000013</v>
          </cell>
          <cell r="K69">
            <v>153.33999999999992</v>
          </cell>
          <cell r="L69">
            <v>216.18000000000006</v>
          </cell>
          <cell r="M69">
            <v>174.03999999999996</v>
          </cell>
          <cell r="N69">
            <v>443.30000000000018</v>
          </cell>
          <cell r="O69">
            <v>2844.59</v>
          </cell>
        </row>
        <row r="70">
          <cell r="B70">
            <v>6070</v>
          </cell>
          <cell r="C70">
            <v>-180.15</v>
          </cell>
          <cell r="D70">
            <v>-3.4399999999999977</v>
          </cell>
          <cell r="E70">
            <v>10.780000000000001</v>
          </cell>
          <cell r="F70">
            <v>0</v>
          </cell>
          <cell r="G70">
            <v>31.620000000000005</v>
          </cell>
          <cell r="H70">
            <v>32.759999999999991</v>
          </cell>
          <cell r="I70">
            <v>11.050000000000011</v>
          </cell>
          <cell r="J70">
            <v>10.509999999999991</v>
          </cell>
          <cell r="K70">
            <v>0</v>
          </cell>
          <cell r="L70">
            <v>125.48</v>
          </cell>
          <cell r="M70">
            <v>3.490000000000002</v>
          </cell>
          <cell r="N70">
            <v>109.78</v>
          </cell>
          <cell r="O70">
            <v>151.88</v>
          </cell>
        </row>
        <row r="71">
          <cell r="B71">
            <v>6090</v>
          </cell>
          <cell r="C71">
            <v>13.21</v>
          </cell>
          <cell r="D71">
            <v>13.07</v>
          </cell>
          <cell r="E71">
            <v>13.439999999999998</v>
          </cell>
          <cell r="F71">
            <v>13.480000000000004</v>
          </cell>
          <cell r="G71">
            <v>13.939999999999998</v>
          </cell>
          <cell r="H71">
            <v>13.939999999999998</v>
          </cell>
          <cell r="I71">
            <v>14.36</v>
          </cell>
          <cell r="J71">
            <v>14.340000000000003</v>
          </cell>
          <cell r="K71">
            <v>14.200000000000003</v>
          </cell>
          <cell r="L71">
            <v>14.200000000000003</v>
          </cell>
          <cell r="M71">
            <v>14.180000000000007</v>
          </cell>
          <cell r="N71">
            <v>28.339999999999975</v>
          </cell>
          <cell r="O71">
            <v>180.7</v>
          </cell>
        </row>
        <row r="72">
          <cell r="B72">
            <v>6110</v>
          </cell>
          <cell r="C72">
            <v>650.54</v>
          </cell>
          <cell r="D72">
            <v>591.90000000000009</v>
          </cell>
          <cell r="E72">
            <v>727.90999999999985</v>
          </cell>
          <cell r="F72">
            <v>806.32000000000016</v>
          </cell>
          <cell r="G72">
            <v>669.88000000000011</v>
          </cell>
          <cell r="H72">
            <v>678.67000000000007</v>
          </cell>
          <cell r="I72">
            <v>685.32999999999993</v>
          </cell>
          <cell r="J72">
            <v>653.80000000000018</v>
          </cell>
          <cell r="K72">
            <v>672.33999999999924</v>
          </cell>
          <cell r="L72">
            <v>680.48000000000047</v>
          </cell>
          <cell r="M72">
            <v>587.97999999999956</v>
          </cell>
          <cell r="N72">
            <v>687.24000000000069</v>
          </cell>
          <cell r="O72">
            <v>8092.39</v>
          </cell>
        </row>
        <row r="73">
          <cell r="B73">
            <v>6115</v>
          </cell>
          <cell r="C73">
            <v>120.77</v>
          </cell>
          <cell r="D73">
            <v>87.810000000000016</v>
          </cell>
          <cell r="E73">
            <v>113.85</v>
          </cell>
          <cell r="F73">
            <v>148.68</v>
          </cell>
          <cell r="G73">
            <v>99.340000000000032</v>
          </cell>
          <cell r="H73">
            <v>102.09999999999991</v>
          </cell>
          <cell r="I73">
            <v>112.15000000000009</v>
          </cell>
          <cell r="J73">
            <v>123.62</v>
          </cell>
          <cell r="K73">
            <v>126.36000000000001</v>
          </cell>
          <cell r="L73">
            <v>128.51</v>
          </cell>
          <cell r="M73">
            <v>126.34999999999991</v>
          </cell>
          <cell r="N73">
            <v>141.84000000000015</v>
          </cell>
          <cell r="O73">
            <v>1431.38</v>
          </cell>
        </row>
        <row r="74">
          <cell r="B74">
            <v>6120</v>
          </cell>
          <cell r="C74">
            <v>525.66999999999996</v>
          </cell>
          <cell r="D74">
            <v>536.59</v>
          </cell>
          <cell r="E74">
            <v>516.05999999999995</v>
          </cell>
          <cell r="F74">
            <v>536.96000000000026</v>
          </cell>
          <cell r="G74">
            <v>527.61999999999989</v>
          </cell>
          <cell r="H74">
            <v>528.40000000000009</v>
          </cell>
          <cell r="I74">
            <v>676.77</v>
          </cell>
          <cell r="J74">
            <v>405.55999999999995</v>
          </cell>
          <cell r="K74">
            <v>515.23999999999978</v>
          </cell>
          <cell r="L74">
            <v>526.46</v>
          </cell>
          <cell r="M74">
            <v>1282.5699999999997</v>
          </cell>
          <cell r="N74">
            <v>45.090000000000146</v>
          </cell>
          <cell r="O74">
            <v>6622.99</v>
          </cell>
        </row>
        <row r="75">
          <cell r="B75">
            <v>6125</v>
          </cell>
          <cell r="C75">
            <v>102.47</v>
          </cell>
          <cell r="D75">
            <v>102.89000000000001</v>
          </cell>
          <cell r="E75">
            <v>103.53999999999996</v>
          </cell>
          <cell r="F75">
            <v>104.64000000000004</v>
          </cell>
          <cell r="G75">
            <v>107.82999999999998</v>
          </cell>
          <cell r="H75">
            <v>107.57000000000005</v>
          </cell>
          <cell r="I75">
            <v>107.41999999999996</v>
          </cell>
          <cell r="J75">
            <v>106.43999999999994</v>
          </cell>
          <cell r="K75">
            <v>105.72000000000003</v>
          </cell>
          <cell r="L75">
            <v>108.88000000000011</v>
          </cell>
          <cell r="M75">
            <v>106.37999999999988</v>
          </cell>
          <cell r="N75">
            <v>106.00999999999999</v>
          </cell>
          <cell r="O75">
            <v>1269.79</v>
          </cell>
        </row>
        <row r="76">
          <cell r="B76">
            <v>6130</v>
          </cell>
          <cell r="C76">
            <v>243.9</v>
          </cell>
          <cell r="D76">
            <v>231.85</v>
          </cell>
          <cell r="E76">
            <v>221.64</v>
          </cell>
          <cell r="F76">
            <v>239.78999999999996</v>
          </cell>
          <cell r="G76">
            <v>238.15999999999997</v>
          </cell>
          <cell r="H76">
            <v>239.51</v>
          </cell>
          <cell r="I76">
            <v>244.66000000000008</v>
          </cell>
          <cell r="J76">
            <v>256.78999999999996</v>
          </cell>
          <cell r="K76">
            <v>267.25000000000023</v>
          </cell>
          <cell r="L76">
            <v>256.98</v>
          </cell>
          <cell r="M76">
            <v>259.39999999999964</v>
          </cell>
          <cell r="N76">
            <v>260.77</v>
          </cell>
          <cell r="O76">
            <v>2960.7</v>
          </cell>
        </row>
        <row r="77">
          <cell r="B77">
            <v>6135</v>
          </cell>
          <cell r="C77">
            <v>1364.09</v>
          </cell>
          <cell r="D77">
            <v>1589.1000000000001</v>
          </cell>
          <cell r="E77">
            <v>1523.7800000000002</v>
          </cell>
          <cell r="F77">
            <v>1392.0699999999997</v>
          </cell>
          <cell r="G77">
            <v>1608.6899999999996</v>
          </cell>
          <cell r="H77">
            <v>1956.33</v>
          </cell>
          <cell r="I77">
            <v>2013.9500000000007</v>
          </cell>
          <cell r="J77">
            <v>2007.1499999999996</v>
          </cell>
          <cell r="K77">
            <v>1891.1000000000004</v>
          </cell>
          <cell r="L77">
            <v>1876.8099999999995</v>
          </cell>
          <cell r="M77">
            <v>1941.3899999999994</v>
          </cell>
          <cell r="N77">
            <v>2332.1500000000015</v>
          </cell>
          <cell r="O77">
            <v>21496.61</v>
          </cell>
        </row>
        <row r="78">
          <cell r="B78">
            <v>6140</v>
          </cell>
          <cell r="C78">
            <v>139.47</v>
          </cell>
          <cell r="D78">
            <v>182.10999999999999</v>
          </cell>
          <cell r="E78">
            <v>204.46999999999997</v>
          </cell>
          <cell r="F78">
            <v>218.0200000000001</v>
          </cell>
          <cell r="G78">
            <v>186.46999999999991</v>
          </cell>
          <cell r="H78">
            <v>203.76</v>
          </cell>
          <cell r="I78">
            <v>200.69000000000005</v>
          </cell>
          <cell r="J78">
            <v>204.16000000000008</v>
          </cell>
          <cell r="K78">
            <v>209.83999999999992</v>
          </cell>
          <cell r="L78">
            <v>202.21000000000004</v>
          </cell>
          <cell r="M78">
            <v>203.83999999999992</v>
          </cell>
          <cell r="N78">
            <v>201.76999999999998</v>
          </cell>
          <cell r="O78">
            <v>2356.81</v>
          </cell>
        </row>
        <row r="79">
          <cell r="B79">
            <v>6145</v>
          </cell>
          <cell r="C79">
            <v>673.4</v>
          </cell>
          <cell r="D79">
            <v>619.2700000000001</v>
          </cell>
          <cell r="E79">
            <v>631.52</v>
          </cell>
          <cell r="F79">
            <v>663.09999999999991</v>
          </cell>
          <cell r="G79">
            <v>651.38999999999987</v>
          </cell>
          <cell r="H79">
            <v>690.08000000000038</v>
          </cell>
          <cell r="I79">
            <v>697.67000000000007</v>
          </cell>
          <cell r="J79">
            <v>649.57999999999993</v>
          </cell>
          <cell r="K79">
            <v>659.73999999999978</v>
          </cell>
          <cell r="L79">
            <v>652.60999999999967</v>
          </cell>
          <cell r="M79">
            <v>655.19000000000051</v>
          </cell>
          <cell r="N79">
            <v>701.07999999999993</v>
          </cell>
          <cell r="O79">
            <v>7944.63</v>
          </cell>
        </row>
        <row r="80">
          <cell r="B80">
            <v>6146</v>
          </cell>
          <cell r="C80">
            <v>282.33</v>
          </cell>
          <cell r="D80">
            <v>263.14000000000004</v>
          </cell>
          <cell r="E80">
            <v>275.95999999999992</v>
          </cell>
          <cell r="F80">
            <v>335.5200000000001</v>
          </cell>
          <cell r="G80">
            <v>275.61999999999989</v>
          </cell>
          <cell r="H80">
            <v>283.49</v>
          </cell>
          <cell r="I80">
            <v>259.90000000000009</v>
          </cell>
          <cell r="J80">
            <v>254.48999999999978</v>
          </cell>
          <cell r="K80">
            <v>299.18000000000029</v>
          </cell>
          <cell r="L80">
            <v>262.27</v>
          </cell>
          <cell r="M80">
            <v>266.27</v>
          </cell>
          <cell r="N80">
            <v>285.59000000000015</v>
          </cell>
          <cell r="O80">
            <v>3343.76</v>
          </cell>
        </row>
        <row r="81">
          <cell r="B81">
            <v>6150</v>
          </cell>
          <cell r="C81">
            <v>8094.51</v>
          </cell>
          <cell r="D81">
            <v>7692.59</v>
          </cell>
          <cell r="E81">
            <v>9515.69</v>
          </cell>
          <cell r="F81">
            <v>8188.3399999999965</v>
          </cell>
          <cell r="G81">
            <v>8364.68</v>
          </cell>
          <cell r="H81">
            <v>8210.6500000000015</v>
          </cell>
          <cell r="I81">
            <v>7485.1200000000026</v>
          </cell>
          <cell r="J81">
            <v>8358.2799999999988</v>
          </cell>
          <cell r="K81">
            <v>7223.0099999999948</v>
          </cell>
          <cell r="L81">
            <v>7775.9900000000052</v>
          </cell>
          <cell r="M81">
            <v>6991.3300000000017</v>
          </cell>
          <cell r="N81">
            <v>8321.7200000000012</v>
          </cell>
          <cell r="O81">
            <v>96221.91</v>
          </cell>
        </row>
        <row r="82">
          <cell r="B82">
            <v>6155</v>
          </cell>
          <cell r="C82">
            <v>159.29</v>
          </cell>
          <cell r="D82">
            <v>162.09</v>
          </cell>
          <cell r="E82">
            <v>190.48000000000002</v>
          </cell>
          <cell r="F82">
            <v>196.96000000000004</v>
          </cell>
          <cell r="G82">
            <v>187.7299999999999</v>
          </cell>
          <cell r="H82">
            <v>206.1400000000001</v>
          </cell>
          <cell r="I82">
            <v>205.04999999999995</v>
          </cell>
          <cell r="J82">
            <v>187.41000000000008</v>
          </cell>
          <cell r="K82">
            <v>196.28999999999996</v>
          </cell>
          <cell r="L82">
            <v>180.92999999999984</v>
          </cell>
          <cell r="M82">
            <v>173.1400000000001</v>
          </cell>
          <cell r="N82">
            <v>179.51</v>
          </cell>
          <cell r="O82">
            <v>2225.02</v>
          </cell>
        </row>
        <row r="83">
          <cell r="B83">
            <v>6165</v>
          </cell>
          <cell r="C83">
            <v>-447.37</v>
          </cell>
          <cell r="D83">
            <v>-1428.4</v>
          </cell>
          <cell r="E83">
            <v>-422.07000000000016</v>
          </cell>
          <cell r="F83">
            <v>-7.1099999999996726</v>
          </cell>
          <cell r="G83">
            <v>-109.70000000000027</v>
          </cell>
          <cell r="H83">
            <v>-109.05999999999995</v>
          </cell>
          <cell r="I83">
            <v>-7.4200000000000728</v>
          </cell>
          <cell r="J83">
            <v>-9.0199999999999818</v>
          </cell>
          <cell r="K83">
            <v>-8.0899999999996908</v>
          </cell>
          <cell r="L83">
            <v>-164.21000000000004</v>
          </cell>
          <cell r="M83">
            <v>-42.390000000000327</v>
          </cell>
          <cell r="N83">
            <v>-14.449999999999818</v>
          </cell>
          <cell r="O83">
            <v>-2769.29</v>
          </cell>
        </row>
        <row r="84">
          <cell r="B84">
            <v>6185</v>
          </cell>
          <cell r="C84">
            <v>3.21</v>
          </cell>
          <cell r="D84">
            <v>36.46</v>
          </cell>
          <cell r="E84">
            <v>87.88</v>
          </cell>
          <cell r="F84">
            <v>-21.439999999999998</v>
          </cell>
          <cell r="G84">
            <v>4.6599999999999966</v>
          </cell>
          <cell r="H84">
            <v>21.810000000000016</v>
          </cell>
          <cell r="I84">
            <v>54.19</v>
          </cell>
          <cell r="J84">
            <v>40.22999999999999</v>
          </cell>
          <cell r="K84">
            <v>23.639999999999986</v>
          </cell>
          <cell r="L84">
            <v>21.650000000000034</v>
          </cell>
          <cell r="M84">
            <v>84.93</v>
          </cell>
          <cell r="N84">
            <v>12.599999999999966</v>
          </cell>
          <cell r="O84">
            <v>369.82</v>
          </cell>
        </row>
        <row r="85">
          <cell r="B85">
            <v>6190</v>
          </cell>
          <cell r="C85">
            <v>4.3099999999999996</v>
          </cell>
          <cell r="D85">
            <v>14.41</v>
          </cell>
          <cell r="E85">
            <v>30.1</v>
          </cell>
          <cell r="F85">
            <v>6.0399999999999991</v>
          </cell>
          <cell r="G85">
            <v>25.28</v>
          </cell>
          <cell r="H85">
            <v>11.989999999999995</v>
          </cell>
          <cell r="I85">
            <v>45.200000000000017</v>
          </cell>
          <cell r="J85">
            <v>4.5699999999999932</v>
          </cell>
          <cell r="K85">
            <v>48.91</v>
          </cell>
          <cell r="L85">
            <v>77.70999999999998</v>
          </cell>
          <cell r="M85">
            <v>27.980000000000018</v>
          </cell>
          <cell r="N85">
            <v>18.720000000000027</v>
          </cell>
          <cell r="O85">
            <v>315.22000000000003</v>
          </cell>
        </row>
        <row r="86">
          <cell r="B86">
            <v>6195</v>
          </cell>
          <cell r="C86">
            <v>0.22</v>
          </cell>
          <cell r="D86">
            <v>3.3099999999999996</v>
          </cell>
          <cell r="E86">
            <v>2.85</v>
          </cell>
          <cell r="F86">
            <v>5.1800000000000006</v>
          </cell>
          <cell r="G86">
            <v>2.0299999999999994</v>
          </cell>
          <cell r="H86">
            <v>2.2200000000000006</v>
          </cell>
          <cell r="I86">
            <v>42.809999999999995</v>
          </cell>
          <cell r="J86">
            <v>1.990000000000002</v>
          </cell>
          <cell r="K86">
            <v>7.2000000000000028</v>
          </cell>
          <cell r="L86">
            <v>6.730000000000004</v>
          </cell>
          <cell r="M86">
            <v>7.6699999999999875</v>
          </cell>
          <cell r="N86">
            <v>6.7200000000000131</v>
          </cell>
          <cell r="O86">
            <v>88.93</v>
          </cell>
        </row>
        <row r="87">
          <cell r="B87">
            <v>6200</v>
          </cell>
          <cell r="C87">
            <v>4.26</v>
          </cell>
          <cell r="D87">
            <v>12.33</v>
          </cell>
          <cell r="E87">
            <v>90.539999999999992</v>
          </cell>
          <cell r="F87">
            <v>2.2000000000000028</v>
          </cell>
          <cell r="G87">
            <v>41.459999999999994</v>
          </cell>
          <cell r="H87">
            <v>13.920000000000016</v>
          </cell>
          <cell r="I87">
            <v>26.810000000000002</v>
          </cell>
          <cell r="J87">
            <v>3.3999999999999773</v>
          </cell>
          <cell r="K87">
            <v>1.9400000000000261</v>
          </cell>
          <cell r="L87">
            <v>9.9299999999999784</v>
          </cell>
          <cell r="M87">
            <v>27.550000000000011</v>
          </cell>
          <cell r="N87">
            <v>13.859999999999985</v>
          </cell>
          <cell r="O87">
            <v>248.2</v>
          </cell>
        </row>
        <row r="88">
          <cell r="B88">
            <v>6205</v>
          </cell>
          <cell r="C88">
            <v>0</v>
          </cell>
          <cell r="D88">
            <v>0.72</v>
          </cell>
          <cell r="E88">
            <v>0</v>
          </cell>
          <cell r="F88">
            <v>5.49</v>
          </cell>
          <cell r="G88">
            <v>0.37999999999999989</v>
          </cell>
          <cell r="H88">
            <v>1.37</v>
          </cell>
          <cell r="I88">
            <v>0.54999999999999982</v>
          </cell>
          <cell r="J88">
            <v>2.2100000000000009</v>
          </cell>
          <cell r="K88">
            <v>0.24000000000000021</v>
          </cell>
          <cell r="L88">
            <v>0</v>
          </cell>
          <cell r="M88">
            <v>9.2799999999999976</v>
          </cell>
          <cell r="N88">
            <v>0</v>
          </cell>
          <cell r="O88">
            <v>20.239999999999998</v>
          </cell>
        </row>
        <row r="89">
          <cell r="B89">
            <v>6207</v>
          </cell>
          <cell r="C89">
            <v>34.21</v>
          </cell>
          <cell r="D89">
            <v>66</v>
          </cell>
          <cell r="E89">
            <v>40.15000000000002</v>
          </cell>
          <cell r="F89">
            <v>213.41999999999996</v>
          </cell>
          <cell r="G89">
            <v>-153.64999999999998</v>
          </cell>
          <cell r="H89">
            <v>3.75</v>
          </cell>
          <cell r="I89">
            <v>68.980000000000018</v>
          </cell>
          <cell r="J89">
            <v>32.95999999999998</v>
          </cell>
          <cell r="K89">
            <v>26.590000000000032</v>
          </cell>
          <cell r="L89">
            <v>33.769999999999982</v>
          </cell>
          <cell r="M89">
            <v>70</v>
          </cell>
          <cell r="N89">
            <v>25.129999999999995</v>
          </cell>
          <cell r="O89">
            <v>461.31</v>
          </cell>
        </row>
        <row r="90">
          <cell r="B90">
            <v>6215</v>
          </cell>
          <cell r="C90">
            <v>398.75</v>
          </cell>
          <cell r="D90">
            <v>392.32000000000005</v>
          </cell>
          <cell r="E90">
            <v>482.4</v>
          </cell>
          <cell r="F90">
            <v>473.31999999999994</v>
          </cell>
          <cell r="G90">
            <v>497.55000000000018</v>
          </cell>
          <cell r="H90">
            <v>549.48</v>
          </cell>
          <cell r="I90">
            <v>535.59999999999991</v>
          </cell>
          <cell r="J90">
            <v>503.40000000000009</v>
          </cell>
          <cell r="K90">
            <v>423.66999999999962</v>
          </cell>
          <cell r="L90">
            <v>444.94000000000051</v>
          </cell>
          <cell r="M90">
            <v>402.92000000000007</v>
          </cell>
          <cell r="N90">
            <v>388.30999999999949</v>
          </cell>
          <cell r="O90">
            <v>5492.66</v>
          </cell>
        </row>
        <row r="91">
          <cell r="B91">
            <v>6220</v>
          </cell>
          <cell r="C91">
            <v>163.57</v>
          </cell>
          <cell r="D91">
            <v>219.51</v>
          </cell>
          <cell r="E91">
            <v>136.04000000000002</v>
          </cell>
          <cell r="F91">
            <v>351.08000000000004</v>
          </cell>
          <cell r="G91">
            <v>249.08999999999992</v>
          </cell>
          <cell r="H91">
            <v>201.45000000000005</v>
          </cell>
          <cell r="I91">
            <v>261.96000000000004</v>
          </cell>
          <cell r="J91">
            <v>195</v>
          </cell>
          <cell r="K91">
            <v>251.26999999999998</v>
          </cell>
          <cell r="L91">
            <v>182.52999999999997</v>
          </cell>
          <cell r="M91">
            <v>239.82999999999993</v>
          </cell>
          <cell r="N91">
            <v>194.74000000000024</v>
          </cell>
          <cell r="O91">
            <v>2646.07</v>
          </cell>
        </row>
        <row r="92">
          <cell r="B92">
            <v>6225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132.35</v>
          </cell>
          <cell r="H92">
            <v>-0.93999999999999773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76.62</v>
          </cell>
          <cell r="N92">
            <v>9.9999999999994316E-2</v>
          </cell>
          <cell r="O92">
            <v>208.13</v>
          </cell>
        </row>
        <row r="93">
          <cell r="B93">
            <v>6230</v>
          </cell>
          <cell r="C93">
            <v>43.26</v>
          </cell>
          <cell r="D93">
            <v>43.32</v>
          </cell>
          <cell r="E93">
            <v>43.179999999999993</v>
          </cell>
          <cell r="F93">
            <v>42.990000000000009</v>
          </cell>
          <cell r="G93">
            <v>69.180000000000007</v>
          </cell>
          <cell r="H93">
            <v>54.480000000000018</v>
          </cell>
          <cell r="I93">
            <v>0</v>
          </cell>
          <cell r="J93">
            <v>47.699999999999989</v>
          </cell>
          <cell r="K93">
            <v>0</v>
          </cell>
          <cell r="L93">
            <v>181.53999999999996</v>
          </cell>
          <cell r="M93">
            <v>0</v>
          </cell>
          <cell r="N93">
            <v>86.970000000000027</v>
          </cell>
          <cell r="O93">
            <v>612.62</v>
          </cell>
        </row>
        <row r="94">
          <cell r="B94">
            <v>6260</v>
          </cell>
          <cell r="C94">
            <v>0</v>
          </cell>
          <cell r="D94">
            <v>0</v>
          </cell>
          <cell r="E94">
            <v>50.94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50.94</v>
          </cell>
        </row>
        <row r="95">
          <cell r="B95">
            <v>6270</v>
          </cell>
          <cell r="C95">
            <v>201.87</v>
          </cell>
          <cell r="D95">
            <v>-201.47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0.40000000000000568</v>
          </cell>
        </row>
        <row r="96">
          <cell r="B96">
            <v>6325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461.13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461.13</v>
          </cell>
        </row>
        <row r="97">
          <cell r="B97">
            <v>6335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220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690</v>
          </cell>
          <cell r="N97">
            <v>0</v>
          </cell>
          <cell r="O97">
            <v>910</v>
          </cell>
        </row>
        <row r="98">
          <cell r="B98">
            <v>6345</v>
          </cell>
          <cell r="C98">
            <v>0</v>
          </cell>
          <cell r="D98">
            <v>2450</v>
          </cell>
          <cell r="E98">
            <v>0</v>
          </cell>
          <cell r="F98">
            <v>0</v>
          </cell>
          <cell r="G98">
            <v>1902.2600000000002</v>
          </cell>
          <cell r="H98">
            <v>660</v>
          </cell>
          <cell r="I98">
            <v>927.61999999999989</v>
          </cell>
          <cell r="J98">
            <v>500</v>
          </cell>
          <cell r="K98">
            <v>0</v>
          </cell>
          <cell r="L98">
            <v>15.430000000000291</v>
          </cell>
          <cell r="M98">
            <v>7.5799999999999272</v>
          </cell>
          <cell r="N98">
            <v>3164.9999999999991</v>
          </cell>
          <cell r="O98">
            <v>9627.89</v>
          </cell>
        </row>
        <row r="99">
          <cell r="B99">
            <v>6360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18.82</v>
          </cell>
          <cell r="O99">
            <v>18.82</v>
          </cell>
        </row>
        <row r="100">
          <cell r="B100">
            <v>6365</v>
          </cell>
          <cell r="C100">
            <v>0</v>
          </cell>
          <cell r="D100">
            <v>0</v>
          </cell>
          <cell r="E100">
            <v>18.13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9.0300000000000011</v>
          </cell>
          <cell r="O100">
            <v>27.16</v>
          </cell>
        </row>
        <row r="101">
          <cell r="B101">
            <v>6385</v>
          </cell>
          <cell r="C101">
            <v>0</v>
          </cell>
          <cell r="D101">
            <v>0</v>
          </cell>
          <cell r="E101">
            <v>2.3199999999999998</v>
          </cell>
          <cell r="F101">
            <v>0</v>
          </cell>
          <cell r="G101">
            <v>0.13000000000000034</v>
          </cell>
          <cell r="H101">
            <v>17.38</v>
          </cell>
          <cell r="I101">
            <v>1.6700000000000017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21.5</v>
          </cell>
        </row>
        <row r="102">
          <cell r="B102">
            <v>6390</v>
          </cell>
          <cell r="C102">
            <v>4.7699999999999996</v>
          </cell>
          <cell r="D102">
            <v>3.9700000000000006</v>
          </cell>
          <cell r="E102">
            <v>8.4799999999999986</v>
          </cell>
          <cell r="F102">
            <v>5.84</v>
          </cell>
          <cell r="G102">
            <v>8.82</v>
          </cell>
          <cell r="H102">
            <v>9.5599999999999987</v>
          </cell>
          <cell r="I102">
            <v>11.330000000000005</v>
          </cell>
          <cell r="J102">
            <v>6.4899999999999949</v>
          </cell>
          <cell r="K102">
            <v>3.4600000000000009</v>
          </cell>
          <cell r="L102">
            <v>4.1400000000000006</v>
          </cell>
          <cell r="M102">
            <v>6.2800000000000011</v>
          </cell>
          <cell r="N102">
            <v>4.7099999999999937</v>
          </cell>
          <cell r="O102">
            <v>77.849999999999994</v>
          </cell>
        </row>
        <row r="103">
          <cell r="B103">
            <v>6400</v>
          </cell>
          <cell r="C103">
            <v>0</v>
          </cell>
          <cell r="D103">
            <v>0</v>
          </cell>
          <cell r="E103">
            <v>4537.5</v>
          </cell>
          <cell r="F103">
            <v>0</v>
          </cell>
          <cell r="G103">
            <v>0</v>
          </cell>
          <cell r="H103">
            <v>1277</v>
          </cell>
          <cell r="I103">
            <v>400</v>
          </cell>
          <cell r="J103">
            <v>0</v>
          </cell>
          <cell r="K103">
            <v>0</v>
          </cell>
          <cell r="L103">
            <v>2425</v>
          </cell>
          <cell r="M103">
            <v>0</v>
          </cell>
          <cell r="N103">
            <v>1025</v>
          </cell>
          <cell r="O103">
            <v>9664.5</v>
          </cell>
        </row>
        <row r="104">
          <cell r="B104">
            <v>6410</v>
          </cell>
          <cell r="C104">
            <v>269.16000000000003</v>
          </cell>
          <cell r="D104">
            <v>-268.62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0.54000000000002046</v>
          </cell>
        </row>
        <row r="105">
          <cell r="B105">
            <v>6645</v>
          </cell>
          <cell r="C105">
            <v>7.15</v>
          </cell>
          <cell r="D105">
            <v>7.15</v>
          </cell>
          <cell r="E105">
            <v>7.1499999999999986</v>
          </cell>
          <cell r="F105">
            <v>7.1500000000000021</v>
          </cell>
          <cell r="G105">
            <v>7.1499999999999986</v>
          </cell>
          <cell r="H105">
            <v>7.1499999999999986</v>
          </cell>
          <cell r="I105">
            <v>7.1499999999999986</v>
          </cell>
          <cell r="J105">
            <v>7.1500000000000057</v>
          </cell>
          <cell r="K105">
            <v>7.1499999999999915</v>
          </cell>
          <cell r="L105">
            <v>7.1500000000000057</v>
          </cell>
          <cell r="M105">
            <v>7.1500000000000057</v>
          </cell>
          <cell r="N105">
            <v>7.1499999999999915</v>
          </cell>
          <cell r="O105">
            <v>85.8</v>
          </cell>
        </row>
        <row r="106">
          <cell r="B106">
            <v>6660</v>
          </cell>
          <cell r="C106">
            <v>3042.21</v>
          </cell>
          <cell r="D106">
            <v>3051.46</v>
          </cell>
          <cell r="E106">
            <v>3057.7700000000004</v>
          </cell>
          <cell r="F106">
            <v>3053.7899999999991</v>
          </cell>
          <cell r="G106">
            <v>3053.7900000000009</v>
          </cell>
          <cell r="H106">
            <v>3053.7900000000009</v>
          </cell>
          <cell r="I106">
            <v>3053.7899999999972</v>
          </cell>
          <cell r="J106">
            <v>3061.6200000000026</v>
          </cell>
          <cell r="K106">
            <v>3061.619999999999</v>
          </cell>
          <cell r="L106">
            <v>3061.619999999999</v>
          </cell>
          <cell r="M106">
            <v>3061.6200000000026</v>
          </cell>
          <cell r="N106">
            <v>3061.6199999999953</v>
          </cell>
          <cell r="O106">
            <v>36674.699999999997</v>
          </cell>
        </row>
        <row r="107">
          <cell r="B107">
            <v>6680</v>
          </cell>
          <cell r="C107">
            <v>4114.1899999999996</v>
          </cell>
          <cell r="D107">
            <v>4114.1899999999996</v>
          </cell>
          <cell r="E107">
            <v>4114.1900000000005</v>
          </cell>
          <cell r="F107">
            <v>4114.1899999999987</v>
          </cell>
          <cell r="G107">
            <v>4114.1900000000023</v>
          </cell>
          <cell r="H107">
            <v>4114.1899999999987</v>
          </cell>
          <cell r="I107">
            <v>4114.1900000000023</v>
          </cell>
          <cell r="J107">
            <v>4114.1899999999951</v>
          </cell>
          <cell r="K107">
            <v>4114.1900000000023</v>
          </cell>
          <cell r="L107">
            <v>4114.1900000000023</v>
          </cell>
          <cell r="M107">
            <v>4114.1899999999951</v>
          </cell>
          <cell r="N107">
            <v>4114.1900000000023</v>
          </cell>
          <cell r="O107">
            <v>49370.28</v>
          </cell>
        </row>
        <row r="108">
          <cell r="B108">
            <v>6710</v>
          </cell>
          <cell r="C108">
            <v>733.63</v>
          </cell>
          <cell r="D108">
            <v>733.63</v>
          </cell>
          <cell r="E108">
            <v>733.62999999999988</v>
          </cell>
          <cell r="F108">
            <v>733.63000000000011</v>
          </cell>
          <cell r="G108">
            <v>733.63000000000011</v>
          </cell>
          <cell r="H108">
            <v>733.62999999999965</v>
          </cell>
          <cell r="I108">
            <v>733.63000000000011</v>
          </cell>
          <cell r="J108">
            <v>733.63000000000011</v>
          </cell>
          <cell r="K108">
            <v>733.63000000000011</v>
          </cell>
          <cell r="L108">
            <v>733.63000000000011</v>
          </cell>
          <cell r="M108">
            <v>733.63000000000011</v>
          </cell>
          <cell r="N108">
            <v>733.6299999999992</v>
          </cell>
          <cell r="O108">
            <v>8803.56</v>
          </cell>
        </row>
        <row r="109">
          <cell r="B109">
            <v>6715</v>
          </cell>
          <cell r="C109">
            <v>2017.08</v>
          </cell>
          <cell r="D109">
            <v>2088.8000000000002</v>
          </cell>
          <cell r="E109">
            <v>2063.87</v>
          </cell>
          <cell r="F109">
            <v>2063.8700000000008</v>
          </cell>
          <cell r="G109">
            <v>2064.0299999999988</v>
          </cell>
          <cell r="H109">
            <v>2064.2000000000007</v>
          </cell>
          <cell r="I109">
            <v>2064.1999999999989</v>
          </cell>
          <cell r="J109">
            <v>2064.2000000000007</v>
          </cell>
          <cell r="K109">
            <v>2064.2000000000007</v>
          </cell>
          <cell r="L109">
            <v>2064.5</v>
          </cell>
          <cell r="M109">
            <v>2064.5</v>
          </cell>
          <cell r="N109">
            <v>2064.5</v>
          </cell>
          <cell r="O109">
            <v>24747.95</v>
          </cell>
        </row>
        <row r="110">
          <cell r="B110">
            <v>6717</v>
          </cell>
          <cell r="C110">
            <v>249.3</v>
          </cell>
          <cell r="D110">
            <v>249.3</v>
          </cell>
          <cell r="E110">
            <v>260.09000000000003</v>
          </cell>
          <cell r="F110">
            <v>255.86999999999989</v>
          </cell>
          <cell r="G110">
            <v>255.87000000000012</v>
          </cell>
          <cell r="H110">
            <v>255.86999999999989</v>
          </cell>
          <cell r="I110">
            <v>255.87000000000012</v>
          </cell>
          <cell r="J110">
            <v>255.86999999999989</v>
          </cell>
          <cell r="K110">
            <v>255.86999999999989</v>
          </cell>
          <cell r="L110">
            <v>255.87000000000035</v>
          </cell>
          <cell r="M110">
            <v>255.86999999999989</v>
          </cell>
          <cell r="N110">
            <v>255.86999999999989</v>
          </cell>
          <cell r="O110">
            <v>3061.52</v>
          </cell>
        </row>
        <row r="111">
          <cell r="B111">
            <v>6725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5.5</v>
          </cell>
          <cell r="O111">
            <v>5.5</v>
          </cell>
        </row>
        <row r="112">
          <cell r="B112">
            <v>6745</v>
          </cell>
          <cell r="C112">
            <v>321.89</v>
          </cell>
          <cell r="D112">
            <v>329.03</v>
          </cell>
          <cell r="E112">
            <v>329.03000000000009</v>
          </cell>
          <cell r="F112">
            <v>329.03</v>
          </cell>
          <cell r="G112">
            <v>329.03</v>
          </cell>
          <cell r="H112">
            <v>329.03</v>
          </cell>
          <cell r="I112">
            <v>329.0300000000002</v>
          </cell>
          <cell r="J112">
            <v>329.02999999999975</v>
          </cell>
          <cell r="K112">
            <v>329.0300000000002</v>
          </cell>
          <cell r="L112">
            <v>329.02999999999975</v>
          </cell>
          <cell r="M112">
            <v>329.0300000000002</v>
          </cell>
          <cell r="N112">
            <v>329.02999999999975</v>
          </cell>
          <cell r="O112">
            <v>3941.22</v>
          </cell>
        </row>
        <row r="113">
          <cell r="B113">
            <v>6755</v>
          </cell>
          <cell r="C113">
            <v>4.0999999999999996</v>
          </cell>
          <cell r="D113">
            <v>4.0999999999999996</v>
          </cell>
          <cell r="E113">
            <v>4.1000000000000014</v>
          </cell>
          <cell r="F113">
            <v>4.0999999999999979</v>
          </cell>
          <cell r="G113">
            <v>4.1000000000000014</v>
          </cell>
          <cell r="H113">
            <v>4.1000000000000014</v>
          </cell>
          <cell r="I113">
            <v>4.0999999999999979</v>
          </cell>
          <cell r="J113">
            <v>4.0999999999999979</v>
          </cell>
          <cell r="K113">
            <v>4.1000000000000014</v>
          </cell>
          <cell r="L113">
            <v>4.1000000000000014</v>
          </cell>
          <cell r="M113">
            <v>4.1000000000000014</v>
          </cell>
          <cell r="N113">
            <v>4.1000000000000014</v>
          </cell>
          <cell r="O113">
            <v>49.2</v>
          </cell>
        </row>
        <row r="114">
          <cell r="B114">
            <v>6760</v>
          </cell>
          <cell r="C114">
            <v>9.92</v>
          </cell>
          <cell r="D114">
            <v>9.92</v>
          </cell>
          <cell r="E114">
            <v>9.9200000000000017</v>
          </cell>
          <cell r="F114">
            <v>9.9199999999999982</v>
          </cell>
          <cell r="G114">
            <v>9.9200000000000017</v>
          </cell>
          <cell r="H114">
            <v>9.9200000000000017</v>
          </cell>
          <cell r="I114">
            <v>9.9199999999999946</v>
          </cell>
          <cell r="J114">
            <v>9.9200000000000017</v>
          </cell>
          <cell r="K114">
            <v>9.9200000000000017</v>
          </cell>
          <cell r="L114">
            <v>9.9200000000000017</v>
          </cell>
          <cell r="M114">
            <v>9.9200000000000017</v>
          </cell>
          <cell r="N114">
            <v>9.9200000000000017</v>
          </cell>
          <cell r="O114">
            <v>119.04</v>
          </cell>
        </row>
        <row r="115">
          <cell r="B115">
            <v>6765</v>
          </cell>
          <cell r="C115">
            <v>83.93</v>
          </cell>
          <cell r="D115">
            <v>83.93</v>
          </cell>
          <cell r="E115">
            <v>104.49000000000001</v>
          </cell>
          <cell r="F115">
            <v>104.48999999999995</v>
          </cell>
          <cell r="G115">
            <v>104.49000000000001</v>
          </cell>
          <cell r="H115">
            <v>104.49000000000007</v>
          </cell>
          <cell r="I115">
            <v>104.4899999999999</v>
          </cell>
          <cell r="J115">
            <v>104.49000000000001</v>
          </cell>
          <cell r="K115">
            <v>104.49000000000001</v>
          </cell>
          <cell r="L115">
            <v>104.49000000000001</v>
          </cell>
          <cell r="M115">
            <v>104.49000000000001</v>
          </cell>
          <cell r="N115">
            <v>104.49000000000001</v>
          </cell>
          <cell r="O115">
            <v>1212.76</v>
          </cell>
        </row>
        <row r="116">
          <cell r="B116">
            <v>6800</v>
          </cell>
          <cell r="C116">
            <v>0</v>
          </cell>
          <cell r="D116">
            <v>0</v>
          </cell>
          <cell r="E116">
            <v>0.75</v>
          </cell>
          <cell r="F116">
            <v>0.75</v>
          </cell>
          <cell r="G116">
            <v>0.75</v>
          </cell>
          <cell r="H116">
            <v>0.75</v>
          </cell>
          <cell r="I116">
            <v>0.75</v>
          </cell>
          <cell r="J116">
            <v>0.75</v>
          </cell>
          <cell r="K116">
            <v>0.75</v>
          </cell>
          <cell r="L116">
            <v>0.75</v>
          </cell>
          <cell r="M116">
            <v>0.75</v>
          </cell>
          <cell r="N116">
            <v>0.75</v>
          </cell>
          <cell r="O116">
            <v>7.5</v>
          </cell>
        </row>
        <row r="117">
          <cell r="B117">
            <v>6815</v>
          </cell>
          <cell r="C117">
            <v>109.54</v>
          </cell>
          <cell r="D117">
            <v>109.54</v>
          </cell>
          <cell r="E117">
            <v>109.53999999999999</v>
          </cell>
          <cell r="F117">
            <v>109.54000000000002</v>
          </cell>
          <cell r="G117">
            <v>109.54000000000002</v>
          </cell>
          <cell r="H117">
            <v>109.53999999999996</v>
          </cell>
          <cell r="I117">
            <v>109.53999999999996</v>
          </cell>
          <cell r="J117">
            <v>109.54000000000008</v>
          </cell>
          <cell r="K117">
            <v>109.53999999999996</v>
          </cell>
          <cell r="L117">
            <v>109.54000000000008</v>
          </cell>
          <cell r="M117">
            <v>109.53999999999996</v>
          </cell>
          <cell r="N117">
            <v>109.53999999999996</v>
          </cell>
          <cell r="O117">
            <v>1314.48</v>
          </cell>
        </row>
        <row r="118">
          <cell r="B118">
            <v>6825</v>
          </cell>
          <cell r="C118">
            <v>0</v>
          </cell>
          <cell r="D118">
            <v>0</v>
          </cell>
          <cell r="E118">
            <v>0</v>
          </cell>
          <cell r="F118">
            <v>3.73</v>
          </cell>
          <cell r="G118">
            <v>3.73</v>
          </cell>
          <cell r="H118">
            <v>3.7299999999999995</v>
          </cell>
          <cell r="I118">
            <v>3.7300000000000004</v>
          </cell>
          <cell r="J118">
            <v>3.7299999999999986</v>
          </cell>
          <cell r="K118">
            <v>3.7300000000000004</v>
          </cell>
          <cell r="L118">
            <v>3.7300000000000004</v>
          </cell>
          <cell r="M118">
            <v>3.7300000000000004</v>
          </cell>
          <cell r="N118">
            <v>3.7300000000000004</v>
          </cell>
          <cell r="O118">
            <v>33.57</v>
          </cell>
        </row>
        <row r="119">
          <cell r="B119">
            <v>6835</v>
          </cell>
          <cell r="C119">
            <v>2.14</v>
          </cell>
          <cell r="D119">
            <v>2.14</v>
          </cell>
          <cell r="E119">
            <v>2.1399999999999997</v>
          </cell>
          <cell r="F119">
            <v>2.1400000000000006</v>
          </cell>
          <cell r="G119">
            <v>2.1399999999999988</v>
          </cell>
          <cell r="H119">
            <v>2.1400000000000006</v>
          </cell>
          <cell r="I119">
            <v>2.1400000000000006</v>
          </cell>
          <cell r="J119">
            <v>2.1400000000000006</v>
          </cell>
          <cell r="K119">
            <v>2.1400000000000006</v>
          </cell>
          <cell r="L119">
            <v>2.139999999999997</v>
          </cell>
          <cell r="M119">
            <v>2.1400000000000006</v>
          </cell>
          <cell r="N119">
            <v>2.1400000000000006</v>
          </cell>
          <cell r="O119">
            <v>25.68</v>
          </cell>
        </row>
        <row r="120">
          <cell r="B120">
            <v>6850</v>
          </cell>
          <cell r="C120">
            <v>0</v>
          </cell>
          <cell r="D120">
            <v>0</v>
          </cell>
          <cell r="E120">
            <v>0</v>
          </cell>
          <cell r="F120">
            <v>4.6100000000000003</v>
          </cell>
          <cell r="G120">
            <v>4.6100000000000003</v>
          </cell>
          <cell r="H120">
            <v>4.6099999999999994</v>
          </cell>
          <cell r="I120">
            <v>4.6100000000000012</v>
          </cell>
          <cell r="J120">
            <v>4.6099999999999994</v>
          </cell>
          <cell r="K120">
            <v>4.6099999999999994</v>
          </cell>
          <cell r="L120">
            <v>4.610000000000003</v>
          </cell>
          <cell r="M120">
            <v>4.6099999999999994</v>
          </cell>
          <cell r="N120">
            <v>4.6099999999999994</v>
          </cell>
          <cell r="O120">
            <v>41.49</v>
          </cell>
        </row>
        <row r="121">
          <cell r="B121">
            <v>6855</v>
          </cell>
          <cell r="C121">
            <v>17.829999999999998</v>
          </cell>
          <cell r="D121">
            <v>17.829999999999998</v>
          </cell>
          <cell r="E121">
            <v>17.830000000000005</v>
          </cell>
          <cell r="F121">
            <v>17.829999999999991</v>
          </cell>
          <cell r="G121">
            <v>17.830000000000013</v>
          </cell>
          <cell r="H121">
            <v>17.829999999999998</v>
          </cell>
          <cell r="I121">
            <v>17.829999999999998</v>
          </cell>
          <cell r="J121">
            <v>17.829999999999984</v>
          </cell>
          <cell r="K121">
            <v>17.830000000000013</v>
          </cell>
          <cell r="L121">
            <v>17.830000000000013</v>
          </cell>
          <cell r="M121">
            <v>17.829999999999984</v>
          </cell>
          <cell r="N121">
            <v>17.830000000000013</v>
          </cell>
          <cell r="O121">
            <v>213.96</v>
          </cell>
        </row>
        <row r="122">
          <cell r="B122">
            <v>6890</v>
          </cell>
          <cell r="C122">
            <v>6.61</v>
          </cell>
          <cell r="D122">
            <v>6.61</v>
          </cell>
          <cell r="E122">
            <v>6.6099999999999977</v>
          </cell>
          <cell r="F122">
            <v>6.610000000000003</v>
          </cell>
          <cell r="G122">
            <v>6.6099999999999959</v>
          </cell>
          <cell r="H122">
            <v>6.6099999999999994</v>
          </cell>
          <cell r="I122">
            <v>6.6100000000000065</v>
          </cell>
          <cell r="J122">
            <v>6.6099999999999994</v>
          </cell>
          <cell r="K122">
            <v>6.6099999999999994</v>
          </cell>
          <cell r="L122">
            <v>6.6099999999999923</v>
          </cell>
          <cell r="M122">
            <v>6.6099999999999994</v>
          </cell>
          <cell r="N122">
            <v>6.6099999999999994</v>
          </cell>
          <cell r="O122">
            <v>79.319999999999993</v>
          </cell>
        </row>
        <row r="123">
          <cell r="B123">
            <v>6905</v>
          </cell>
          <cell r="C123">
            <v>1044.27</v>
          </cell>
          <cell r="D123">
            <v>532.38000000000011</v>
          </cell>
          <cell r="E123">
            <v>3609.0499999999997</v>
          </cell>
          <cell r="F123">
            <v>653.21</v>
          </cell>
          <cell r="G123">
            <v>655.65000000000055</v>
          </cell>
          <cell r="H123">
            <v>652.73999999999978</v>
          </cell>
          <cell r="I123">
            <v>708.73999999999978</v>
          </cell>
          <cell r="J123">
            <v>660.14000000000033</v>
          </cell>
          <cell r="K123">
            <v>721.48999999999978</v>
          </cell>
          <cell r="L123">
            <v>766.15999999999985</v>
          </cell>
          <cell r="M123">
            <v>696.75</v>
          </cell>
          <cell r="N123">
            <v>805.54000000000087</v>
          </cell>
          <cell r="O123">
            <v>11506.12</v>
          </cell>
        </row>
        <row r="124">
          <cell r="B124">
            <v>6920</v>
          </cell>
          <cell r="C124">
            <v>2341.29</v>
          </cell>
          <cell r="D124">
            <v>2343.2399999999998</v>
          </cell>
          <cell r="E124">
            <v>2353.42</v>
          </cell>
          <cell r="F124">
            <v>2623.170000000001</v>
          </cell>
          <cell r="G124">
            <v>2380.1999999999989</v>
          </cell>
          <cell r="H124">
            <v>2231.7000000000007</v>
          </cell>
          <cell r="I124">
            <v>2435.1800000000003</v>
          </cell>
          <cell r="J124">
            <v>2498.3299999999981</v>
          </cell>
          <cell r="K124">
            <v>2449.41</v>
          </cell>
          <cell r="L124">
            <v>2450.3600000000006</v>
          </cell>
          <cell r="M124">
            <v>2448.3500000000022</v>
          </cell>
          <cell r="N124">
            <v>2345.1699999999983</v>
          </cell>
          <cell r="O124">
            <v>28899.82</v>
          </cell>
        </row>
        <row r="125">
          <cell r="B125">
            <v>7225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</row>
        <row r="126">
          <cell r="B126">
            <v>7245</v>
          </cell>
          <cell r="C126">
            <v>-1777.31</v>
          </cell>
          <cell r="D126">
            <v>-1777.31</v>
          </cell>
          <cell r="E126">
            <v>-1777.3100000000004</v>
          </cell>
          <cell r="F126">
            <v>-1777.3099999999995</v>
          </cell>
          <cell r="G126">
            <v>-1777.3099999999995</v>
          </cell>
          <cell r="H126">
            <v>-1777.3100000000013</v>
          </cell>
          <cell r="I126">
            <v>-1777.3099999999995</v>
          </cell>
          <cell r="J126">
            <v>-1777.3099999999995</v>
          </cell>
          <cell r="K126">
            <v>-1777.3100000000013</v>
          </cell>
          <cell r="L126">
            <v>-1777.3099999999977</v>
          </cell>
          <cell r="M126">
            <v>-1777.3100000000013</v>
          </cell>
          <cell r="N126">
            <v>-1777.3100000000013</v>
          </cell>
          <cell r="O126">
            <v>-21327.72</v>
          </cell>
        </row>
        <row r="127">
          <cell r="B127">
            <v>7275</v>
          </cell>
          <cell r="C127">
            <v>-695.61</v>
          </cell>
          <cell r="D127">
            <v>-695.61</v>
          </cell>
          <cell r="E127">
            <v>-695.6099999999999</v>
          </cell>
          <cell r="F127">
            <v>-695.61000000000013</v>
          </cell>
          <cell r="G127">
            <v>-695.61000000000013</v>
          </cell>
          <cell r="H127">
            <v>-695.60999999999967</v>
          </cell>
          <cell r="I127">
            <v>-695.61000000000058</v>
          </cell>
          <cell r="J127">
            <v>-695.60999999999967</v>
          </cell>
          <cell r="K127">
            <v>-695.60999999999967</v>
          </cell>
          <cell r="L127">
            <v>-695.61000000000058</v>
          </cell>
          <cell r="M127">
            <v>-695.60999999999967</v>
          </cell>
          <cell r="N127">
            <v>-695.60999999999967</v>
          </cell>
          <cell r="O127">
            <v>-8347.32</v>
          </cell>
        </row>
        <row r="128">
          <cell r="B128">
            <v>7280</v>
          </cell>
          <cell r="C128">
            <v>-1400.52</v>
          </cell>
          <cell r="D128">
            <v>-1400.52</v>
          </cell>
          <cell r="E128">
            <v>-1400.5200000000004</v>
          </cell>
          <cell r="F128">
            <v>-1400.5199999999995</v>
          </cell>
          <cell r="G128">
            <v>-1400.5200000000004</v>
          </cell>
          <cell r="H128">
            <v>-1400.5200000000004</v>
          </cell>
          <cell r="I128">
            <v>-1400.5199999999986</v>
          </cell>
          <cell r="J128">
            <v>-1400.5200000000004</v>
          </cell>
          <cell r="K128">
            <v>-1400.5200000000004</v>
          </cell>
          <cell r="L128">
            <v>-1400.5200000000004</v>
          </cell>
          <cell r="M128">
            <v>-1400.5199999999986</v>
          </cell>
          <cell r="N128">
            <v>-1400.5200000000023</v>
          </cell>
          <cell r="O128">
            <v>-16806.240000000002</v>
          </cell>
        </row>
        <row r="129">
          <cell r="B129">
            <v>7325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B130">
            <v>7430</v>
          </cell>
          <cell r="C130">
            <v>-12.59</v>
          </cell>
          <cell r="D130">
            <v>-12.59</v>
          </cell>
          <cell r="E130">
            <v>-15.18</v>
          </cell>
          <cell r="F130">
            <v>-16.160000000000004</v>
          </cell>
          <cell r="G130">
            <v>-17.100000000000001</v>
          </cell>
          <cell r="H130">
            <v>-41.61</v>
          </cell>
          <cell r="I130">
            <v>-41.61</v>
          </cell>
          <cell r="J130">
            <v>-42.59</v>
          </cell>
          <cell r="K130">
            <v>-42.59</v>
          </cell>
          <cell r="L130">
            <v>-42.59</v>
          </cell>
          <cell r="M130">
            <v>-42.589999999999975</v>
          </cell>
          <cell r="N130">
            <v>-43.569999999999993</v>
          </cell>
          <cell r="O130">
            <v>-370.77</v>
          </cell>
        </row>
        <row r="131">
          <cell r="B131">
            <v>7440</v>
          </cell>
          <cell r="C131">
            <v>-35.380000000000003</v>
          </cell>
          <cell r="D131">
            <v>-35.380000000000003</v>
          </cell>
          <cell r="E131">
            <v>-35.379999999999995</v>
          </cell>
          <cell r="F131">
            <v>-35.38000000000001</v>
          </cell>
          <cell r="G131">
            <v>-35.379999999999995</v>
          </cell>
          <cell r="H131">
            <v>-35.379999999999995</v>
          </cell>
          <cell r="I131">
            <v>-35.379999999999995</v>
          </cell>
          <cell r="J131">
            <v>-35.380000000000024</v>
          </cell>
          <cell r="K131">
            <v>-35.379999999999995</v>
          </cell>
          <cell r="L131">
            <v>-35.379999999999995</v>
          </cell>
          <cell r="M131">
            <v>-35.379999999999995</v>
          </cell>
          <cell r="N131">
            <v>-35.379999999999995</v>
          </cell>
          <cell r="O131">
            <v>-424.56</v>
          </cell>
        </row>
        <row r="132">
          <cell r="B132">
            <v>7445</v>
          </cell>
          <cell r="C132">
            <v>-210.94</v>
          </cell>
          <cell r="D132">
            <v>-210.94</v>
          </cell>
          <cell r="E132">
            <v>-210.94000000000005</v>
          </cell>
          <cell r="F132">
            <v>-210.93999999999994</v>
          </cell>
          <cell r="G132">
            <v>-210.94000000000005</v>
          </cell>
          <cell r="H132">
            <v>-210.94000000000005</v>
          </cell>
          <cell r="I132">
            <v>-210.93999999999983</v>
          </cell>
          <cell r="J132">
            <v>-210.94000000000005</v>
          </cell>
          <cell r="K132">
            <v>-210.94000000000005</v>
          </cell>
          <cell r="L132">
            <v>-210.94000000000005</v>
          </cell>
          <cell r="M132">
            <v>-210.94000000000005</v>
          </cell>
          <cell r="N132">
            <v>-210.94000000000005</v>
          </cell>
          <cell r="O132">
            <v>-2531.2800000000002</v>
          </cell>
        </row>
        <row r="133">
          <cell r="B133">
            <v>7510</v>
          </cell>
          <cell r="C133">
            <v>919.4</v>
          </cell>
          <cell r="D133">
            <v>947.0100000000001</v>
          </cell>
          <cell r="E133">
            <v>895.78999999999974</v>
          </cell>
          <cell r="F133">
            <v>957.17000000000007</v>
          </cell>
          <cell r="G133">
            <v>830.84000000000015</v>
          </cell>
          <cell r="H133">
            <v>869.72999999999956</v>
          </cell>
          <cell r="I133">
            <v>909.30000000000018</v>
          </cell>
          <cell r="J133">
            <v>849.28000000000065</v>
          </cell>
          <cell r="K133">
            <v>857.91999999999916</v>
          </cell>
          <cell r="L133">
            <v>858.85999999999967</v>
          </cell>
          <cell r="M133">
            <v>816.10000000000036</v>
          </cell>
          <cell r="N133">
            <v>891.79000000000087</v>
          </cell>
          <cell r="O133">
            <v>10603.19</v>
          </cell>
        </row>
        <row r="134">
          <cell r="B134">
            <v>7515</v>
          </cell>
          <cell r="C134">
            <v>190.15</v>
          </cell>
          <cell r="D134">
            <v>29.460000000000008</v>
          </cell>
          <cell r="E134">
            <v>10.659999999999997</v>
          </cell>
          <cell r="F134">
            <v>1.7299999999999898</v>
          </cell>
          <cell r="G134">
            <v>1.3799999999999955</v>
          </cell>
          <cell r="H134">
            <v>1.7800000000000011</v>
          </cell>
          <cell r="I134">
            <v>2.6800000000000068</v>
          </cell>
          <cell r="J134">
            <v>1.5099999999999909</v>
          </cell>
          <cell r="K134">
            <v>0.68000000000000682</v>
          </cell>
          <cell r="L134">
            <v>1.960000000000008</v>
          </cell>
          <cell r="M134">
            <v>1.4099999999999966</v>
          </cell>
          <cell r="N134">
            <v>1.0199999999999818</v>
          </cell>
          <cell r="O134">
            <v>244.42</v>
          </cell>
        </row>
        <row r="135">
          <cell r="B135">
            <v>7520</v>
          </cell>
          <cell r="C135">
            <v>368.76</v>
          </cell>
          <cell r="D135">
            <v>157.65999999999997</v>
          </cell>
          <cell r="E135">
            <v>90.490000000000009</v>
          </cell>
          <cell r="F135">
            <v>25.660000000000082</v>
          </cell>
          <cell r="G135">
            <v>15.689999999999941</v>
          </cell>
          <cell r="H135">
            <v>17.340000000000032</v>
          </cell>
          <cell r="I135">
            <v>-173.17000000000002</v>
          </cell>
          <cell r="J135">
            <v>14.71999999999997</v>
          </cell>
          <cell r="K135">
            <v>9.4200000000000728</v>
          </cell>
          <cell r="L135">
            <v>13.549999999999955</v>
          </cell>
          <cell r="M135">
            <v>10.029999999999973</v>
          </cell>
          <cell r="N135">
            <v>-128.28999999999996</v>
          </cell>
          <cell r="O135">
            <v>421.86</v>
          </cell>
        </row>
        <row r="136">
          <cell r="B136">
            <v>7535</v>
          </cell>
          <cell r="C136">
            <v>0</v>
          </cell>
          <cell r="D136">
            <v>0.06</v>
          </cell>
          <cell r="E136">
            <v>0</v>
          </cell>
          <cell r="F136">
            <v>4.6100000000000003</v>
          </cell>
          <cell r="G136">
            <v>161.06</v>
          </cell>
          <cell r="H136">
            <v>43.880000000000024</v>
          </cell>
          <cell r="I136">
            <v>0</v>
          </cell>
          <cell r="J136">
            <v>0.10999999999998522</v>
          </cell>
          <cell r="K136">
            <v>0</v>
          </cell>
          <cell r="L136">
            <v>0</v>
          </cell>
          <cell r="M136">
            <v>0.81000000000000227</v>
          </cell>
          <cell r="N136">
            <v>6.4699999999999989</v>
          </cell>
          <cell r="O136">
            <v>217</v>
          </cell>
        </row>
        <row r="137">
          <cell r="B137">
            <v>7540</v>
          </cell>
          <cell r="C137">
            <v>22122.44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22134.84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-470.97000000000116</v>
          </cell>
          <cell r="O137">
            <v>43786.31</v>
          </cell>
        </row>
        <row r="138">
          <cell r="B138">
            <v>7545</v>
          </cell>
          <cell r="C138">
            <v>0</v>
          </cell>
          <cell r="D138">
            <v>0</v>
          </cell>
          <cell r="E138">
            <v>2.2999999999999998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2.2999999999999998</v>
          </cell>
        </row>
        <row r="139">
          <cell r="B139">
            <v>7550</v>
          </cell>
          <cell r="C139">
            <v>-18370.93</v>
          </cell>
          <cell r="D139">
            <v>3445.84</v>
          </cell>
          <cell r="E139">
            <v>3748.0599999999995</v>
          </cell>
          <cell r="F139">
            <v>3745.920000000001</v>
          </cell>
          <cell r="G139">
            <v>3599.1499999999996</v>
          </cell>
          <cell r="H139">
            <v>3750.46</v>
          </cell>
          <cell r="I139">
            <v>-18645.36</v>
          </cell>
          <cell r="J139">
            <v>3750.1800000000003</v>
          </cell>
          <cell r="K139">
            <v>3749.74</v>
          </cell>
          <cell r="L139">
            <v>3749.7300000000005</v>
          </cell>
          <cell r="M139">
            <v>3748.84</v>
          </cell>
          <cell r="N139">
            <v>3727.95</v>
          </cell>
          <cell r="O139">
            <v>-0.42000000000007276</v>
          </cell>
        </row>
        <row r="140">
          <cell r="B140">
            <v>7555</v>
          </cell>
          <cell r="C140">
            <v>0</v>
          </cell>
          <cell r="D140">
            <v>304.56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260.72999999999996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24.970000000000027</v>
          </cell>
          <cell r="O140">
            <v>590.26</v>
          </cell>
        </row>
        <row r="141">
          <cell r="B141">
            <v>7595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-2669.14</v>
          </cell>
          <cell r="O141">
            <v>-2669.14</v>
          </cell>
        </row>
        <row r="142">
          <cell r="B142">
            <v>7600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-365.17</v>
          </cell>
          <cell r="O142">
            <v>-365.17</v>
          </cell>
        </row>
        <row r="143">
          <cell r="B143">
            <v>7610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1164.05</v>
          </cell>
          <cell r="O143">
            <v>1164.05</v>
          </cell>
        </row>
        <row r="144">
          <cell r="B144">
            <v>7660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</row>
        <row r="145">
          <cell r="B145">
            <v>7710</v>
          </cell>
          <cell r="C145">
            <v>0</v>
          </cell>
          <cell r="D145">
            <v>0</v>
          </cell>
          <cell r="E145">
            <v>9567.2800000000007</v>
          </cell>
          <cell r="F145">
            <v>0</v>
          </cell>
          <cell r="G145">
            <v>0</v>
          </cell>
          <cell r="H145">
            <v>8671.1299999999992</v>
          </cell>
          <cell r="I145">
            <v>0</v>
          </cell>
          <cell r="J145">
            <v>0</v>
          </cell>
          <cell r="K145">
            <v>7901.82</v>
          </cell>
          <cell r="L145">
            <v>0</v>
          </cell>
          <cell r="M145">
            <v>0</v>
          </cell>
          <cell r="N145">
            <v>8218.4300000000039</v>
          </cell>
          <cell r="O145">
            <v>34358.660000000003</v>
          </cell>
        </row>
        <row r="146">
          <cell r="B146">
            <v>7735</v>
          </cell>
          <cell r="C146">
            <v>-32.03</v>
          </cell>
          <cell r="D146">
            <v>17.79</v>
          </cell>
          <cell r="E146">
            <v>-5.9999999999998721E-2</v>
          </cell>
          <cell r="F146">
            <v>10.7</v>
          </cell>
          <cell r="G146">
            <v>-0.78000000000000069</v>
          </cell>
          <cell r="H146">
            <v>-0.9399999999999995</v>
          </cell>
          <cell r="I146">
            <v>-2.2300000000000004</v>
          </cell>
          <cell r="J146">
            <v>-1.1199999999999992</v>
          </cell>
          <cell r="K146">
            <v>-0.99000000000000021</v>
          </cell>
          <cell r="L146">
            <v>6.4599999999999991</v>
          </cell>
          <cell r="M146">
            <v>-3.4600000000000009</v>
          </cell>
          <cell r="N146">
            <v>0.40000000000000213</v>
          </cell>
          <cell r="O146">
            <v>-6.2600000000000016</v>
          </cell>
        </row>
        <row r="147">
          <cell r="B147">
            <v>7750</v>
          </cell>
          <cell r="C147">
            <v>0</v>
          </cell>
          <cell r="D147">
            <v>0</v>
          </cell>
          <cell r="E147">
            <v>-0.02</v>
          </cell>
          <cell r="F147">
            <v>-6.08</v>
          </cell>
          <cell r="G147">
            <v>-6.15</v>
          </cell>
          <cell r="H147">
            <v>-10.969999999999999</v>
          </cell>
          <cell r="I147">
            <v>-13.740000000000002</v>
          </cell>
          <cell r="J147">
            <v>-15.54</v>
          </cell>
          <cell r="K147">
            <v>-19.340000000000003</v>
          </cell>
          <cell r="L147">
            <v>-21.810000000000002</v>
          </cell>
          <cell r="M147">
            <v>-22.14</v>
          </cell>
          <cell r="N147">
            <v>-24.999999999999986</v>
          </cell>
          <cell r="O147">
            <v>-140.79</v>
          </cell>
        </row>
        <row r="148">
          <cell r="B148">
            <v>7765</v>
          </cell>
          <cell r="C148">
            <v>0</v>
          </cell>
          <cell r="D148">
            <v>0</v>
          </cell>
          <cell r="E148">
            <v>0</v>
          </cell>
          <cell r="F148">
            <v>-146.61000000000001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-146.61000000000001</v>
          </cell>
        </row>
        <row r="149">
          <cell r="B149" t="str">
            <v>Grand Total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OVER"/>
      <sheetName val="CONTENTS vol 2"/>
      <sheetName val="CONTENTS vol 1"/>
      <sheetName val="A 1"/>
      <sheetName val="A 2"/>
      <sheetName val="A 3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 "/>
      <sheetName val="A 18 (a)"/>
      <sheetName val="A 19 "/>
      <sheetName val="A 19 (a) "/>
      <sheetName val="B 1"/>
      <sheetName val="B 2"/>
      <sheetName val="B 3"/>
      <sheetName val="B 4"/>
      <sheetName val="B 5"/>
      <sheetName val="B 5 (a)"/>
      <sheetName val="B 6"/>
      <sheetName val="B 6 (a)"/>
      <sheetName val="B 7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B 13"/>
      <sheetName val="B 14"/>
      <sheetName val="B 15"/>
      <sheetName val="C INSTRUCT"/>
      <sheetName val="C 1"/>
      <sheetName val="C 2 (w)"/>
      <sheetName val="C 2 (s)"/>
      <sheetName val="C 3"/>
      <sheetName val="C 4"/>
      <sheetName val="C 5 (w)"/>
      <sheetName val="C 5 (s)"/>
      <sheetName val="C 6"/>
      <sheetName val="C 7"/>
      <sheetName val="C 8"/>
      <sheetName val="C 9"/>
      <sheetName val="C 10"/>
      <sheetName val="D 1"/>
      <sheetName val="D 2"/>
      <sheetName val="D 2 (a)"/>
      <sheetName val="D 3"/>
      <sheetName val="D 4"/>
      <sheetName val="D 5"/>
      <sheetName val="D 6"/>
      <sheetName val="D 7"/>
      <sheetName val="E 1 (w) "/>
      <sheetName val="E 1 (s)"/>
      <sheetName val="E 2 (w)"/>
      <sheetName val="E 2 (s)"/>
      <sheetName val="E 3"/>
      <sheetName val="E 4 (w)"/>
      <sheetName val="E 4 (s)"/>
      <sheetName val="E 5 (w)"/>
      <sheetName val="E 5 (s)"/>
      <sheetName val="E 6 (w)"/>
      <sheetName val="E 7"/>
      <sheetName val="E 8"/>
      <sheetName val="E 9"/>
      <sheetName val="E 10"/>
      <sheetName val="E 11"/>
      <sheetName val="E 12"/>
      <sheetName val="E 13"/>
      <sheetName val="E 14"/>
      <sheetName val="A 1 INT"/>
      <sheetName val="A 2 INT"/>
      <sheetName val="A 3 INT"/>
      <sheetName val="B 1 INT"/>
      <sheetName val="B 2 INT"/>
      <sheetName val="B 3 INT"/>
      <sheetName val="B 15 INT"/>
      <sheetName val="C 1 INT"/>
      <sheetName val="C 2 (W) (S) INT"/>
      <sheetName val="C 3 INT"/>
      <sheetName val="C 5 (W) (S) INT"/>
      <sheetName val="D-1 INT"/>
      <sheetName val="D-2 INT"/>
      <sheetName val="E 1 (w) INT"/>
      <sheetName val=" E 1 (s) INT"/>
      <sheetName val="E 2 (w)INT"/>
      <sheetName val="E 2 (s) INT"/>
      <sheetName val="Monthly BS -UC Ledger FORMATTED"/>
      <sheetName val="Marion Balance Sheet"/>
      <sheetName val="APPENDIX A PLANT ACCT "/>
      <sheetName val="REVENUES TESTING"/>
      <sheetName val="Monthly IS -UC Ledger FORMATTED"/>
      <sheetName val="O&amp;M EXPENSES ALLOCATED"/>
      <sheetName val="TAX EXPENSE"/>
      <sheetName val="13-Mth TY UIF Consol Trial Bal"/>
      <sheetName val="UIF only"/>
      <sheetName val="REVENUE REQUIREMENTS"/>
      <sheetName val="PROFORMA YEAR"/>
      <sheetName val="INTERIM COST OF CAPITAL"/>
      <sheetName val="EQUITY RETURN CALCULATION"/>
      <sheetName val="Leverage Formula"/>
      <sheetName val="2011 Corporate ERC"/>
      <sheetName val="2011 UIF ERC"/>
      <sheetName val="2014_2015 UIF ERC"/>
      <sheetName val="2007 - 2009 &amp; Test Year BS"/>
      <sheetName val="Sewer Balance Sheet"/>
      <sheetName val="Water Balance Sheet"/>
      <sheetName val="Common Plant"/>
      <sheetName val="Chemicals Mar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/>
      <sheetData sheetId="117">
        <row r="4">
          <cell r="A4" t="str">
            <v>Description</v>
          </cell>
          <cell r="C4" t="str">
            <v>Object Code</v>
          </cell>
          <cell r="D4" t="str">
            <v>December</v>
          </cell>
          <cell r="E4" t="str">
            <v>January</v>
          </cell>
          <cell r="F4" t="str">
            <v>February</v>
          </cell>
          <cell r="G4" t="str">
            <v>March</v>
          </cell>
          <cell r="H4" t="str">
            <v>April</v>
          </cell>
          <cell r="I4" t="str">
            <v>May</v>
          </cell>
          <cell r="J4" t="str">
            <v>June</v>
          </cell>
          <cell r="K4" t="str">
            <v>July</v>
          </cell>
          <cell r="L4" t="str">
            <v>August</v>
          </cell>
          <cell r="M4" t="str">
            <v>September</v>
          </cell>
          <cell r="N4" t="str">
            <v>October</v>
          </cell>
          <cell r="O4" t="str">
            <v>November</v>
          </cell>
          <cell r="P4" t="str">
            <v>December</v>
          </cell>
        </row>
        <row r="5">
          <cell r="A5">
            <v>1020</v>
          </cell>
          <cell r="B5" t="str">
            <v>Water</v>
          </cell>
          <cell r="C5" t="str">
            <v xml:space="preserve">     ORGANIZATION</v>
          </cell>
          <cell r="D5">
            <v>591.58077879619418</v>
          </cell>
          <cell r="E5">
            <v>590.45592920354034</v>
          </cell>
          <cell r="F5">
            <v>590.45592920354034</v>
          </cell>
          <cell r="G5">
            <v>590.45592920354034</v>
          </cell>
          <cell r="H5">
            <v>590.45592920354034</v>
          </cell>
          <cell r="I5">
            <v>590.45592920354034</v>
          </cell>
          <cell r="J5">
            <v>590.45592920354034</v>
          </cell>
          <cell r="K5">
            <v>590.45592920354034</v>
          </cell>
          <cell r="L5">
            <v>590.45592920354034</v>
          </cell>
          <cell r="M5">
            <v>590.45592920354034</v>
          </cell>
          <cell r="N5">
            <v>590.45592920354034</v>
          </cell>
          <cell r="O5">
            <v>590.45592920354034</v>
          </cell>
          <cell r="P5">
            <v>590.45592920354034</v>
          </cell>
        </row>
        <row r="6">
          <cell r="A6">
            <v>1025</v>
          </cell>
          <cell r="B6" t="str">
            <v>Water</v>
          </cell>
          <cell r="C6" t="str">
            <v xml:space="preserve">     FRANCHISES</v>
          </cell>
          <cell r="D6">
            <v>725.19500992468909</v>
          </cell>
          <cell r="E6">
            <v>722.40640661387977</v>
          </cell>
          <cell r="F6">
            <v>722.36007685142033</v>
          </cell>
          <cell r="G6">
            <v>722.27540521658125</v>
          </cell>
          <cell r="H6">
            <v>722.26422217047048</v>
          </cell>
          <cell r="I6">
            <v>722.26022822543086</v>
          </cell>
          <cell r="J6">
            <v>722.26981369352586</v>
          </cell>
          <cell r="K6">
            <v>722.2514415463437</v>
          </cell>
          <cell r="L6">
            <v>722.22588029809037</v>
          </cell>
          <cell r="M6">
            <v>722.22907545412215</v>
          </cell>
          <cell r="N6">
            <v>722.21549604098766</v>
          </cell>
          <cell r="O6">
            <v>722.19632510479755</v>
          </cell>
          <cell r="P6">
            <v>722.16597112249679</v>
          </cell>
        </row>
        <row r="7">
          <cell r="A7">
            <v>1030</v>
          </cell>
          <cell r="B7" t="str">
            <v>Water</v>
          </cell>
          <cell r="C7" t="str">
            <v xml:space="preserve">     LAND &amp; LAND RIGHTS PUMP</v>
          </cell>
          <cell r="D7">
            <v>4467</v>
          </cell>
          <cell r="E7">
            <v>4467</v>
          </cell>
          <cell r="F7">
            <v>17081.5</v>
          </cell>
          <cell r="G7">
            <v>17081.5</v>
          </cell>
          <cell r="H7">
            <v>17081.5</v>
          </cell>
          <cell r="I7">
            <v>17081.5</v>
          </cell>
          <cell r="J7">
            <v>17081.5</v>
          </cell>
          <cell r="K7">
            <v>17081.5</v>
          </cell>
          <cell r="L7">
            <v>17081.5</v>
          </cell>
          <cell r="M7">
            <v>17081.5</v>
          </cell>
          <cell r="N7">
            <v>17081.5</v>
          </cell>
          <cell r="O7">
            <v>17081.5</v>
          </cell>
          <cell r="P7">
            <v>17081.5</v>
          </cell>
        </row>
        <row r="8">
          <cell r="A8">
            <v>1035</v>
          </cell>
          <cell r="B8" t="str">
            <v>Water</v>
          </cell>
          <cell r="C8" t="str">
            <v xml:space="preserve">     LAND &amp; LAND RIGHTS WTR TR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</row>
        <row r="9">
          <cell r="A9">
            <v>1040</v>
          </cell>
          <cell r="B9" t="str">
            <v>Water</v>
          </cell>
          <cell r="C9" t="str">
            <v xml:space="preserve">     LAND &amp; LAND RIGHTS TRANS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</row>
        <row r="10">
          <cell r="A10">
            <v>1045</v>
          </cell>
          <cell r="B10" t="str">
            <v>Water</v>
          </cell>
          <cell r="C10" t="str">
            <v xml:space="preserve">     LAND &amp; LAND RIGHTS GEN PL</v>
          </cell>
          <cell r="D10">
            <v>12746.888111973845</v>
          </cell>
          <cell r="E10">
            <v>12746.310570563577</v>
          </cell>
          <cell r="F10">
            <v>129.001229622729</v>
          </cell>
          <cell r="G10">
            <v>128.60662785281761</v>
          </cell>
          <cell r="H10">
            <v>129.45653935724235</v>
          </cell>
          <cell r="I10">
            <v>129.4932836516065</v>
          </cell>
          <cell r="J10">
            <v>129.84075687005071</v>
          </cell>
          <cell r="K10">
            <v>129.41659990684616</v>
          </cell>
          <cell r="L10">
            <v>129.13223102002723</v>
          </cell>
          <cell r="M10">
            <v>126.94514671634759</v>
          </cell>
          <cell r="N10">
            <v>126.86686539357166</v>
          </cell>
          <cell r="O10">
            <v>126.70391243595631</v>
          </cell>
          <cell r="P10">
            <v>126.23981602235584</v>
          </cell>
        </row>
        <row r="11">
          <cell r="A11">
            <v>1050</v>
          </cell>
          <cell r="B11" t="str">
            <v>Water</v>
          </cell>
          <cell r="C11" t="str">
            <v xml:space="preserve">     STRUCT &amp; IMPRV SRC SUPPLY</v>
          </cell>
          <cell r="D11">
            <v>62448.05</v>
          </cell>
          <cell r="E11">
            <v>62448.05</v>
          </cell>
          <cell r="F11">
            <v>62448.05</v>
          </cell>
          <cell r="G11">
            <v>61798.05</v>
          </cell>
          <cell r="H11">
            <v>61798.05</v>
          </cell>
          <cell r="I11">
            <v>61798.05</v>
          </cell>
          <cell r="J11">
            <v>61798.05</v>
          </cell>
          <cell r="K11">
            <v>62298.05</v>
          </cell>
          <cell r="L11">
            <v>62539.07</v>
          </cell>
          <cell r="M11">
            <v>62539.07</v>
          </cell>
          <cell r="N11">
            <v>62539.07</v>
          </cell>
          <cell r="O11">
            <v>62539.07</v>
          </cell>
          <cell r="P11">
            <v>62539.07</v>
          </cell>
        </row>
        <row r="12">
          <cell r="A12">
            <v>1055</v>
          </cell>
          <cell r="B12" t="str">
            <v>Water</v>
          </cell>
          <cell r="C12" t="str">
            <v xml:space="preserve">     STRUCT &amp; IMPRV WTR TRT PL</v>
          </cell>
          <cell r="D12">
            <v>19048.84</v>
          </cell>
          <cell r="E12">
            <v>19048.84</v>
          </cell>
          <cell r="F12">
            <v>19048.84</v>
          </cell>
          <cell r="G12">
            <v>19048.84</v>
          </cell>
          <cell r="H12">
            <v>20219.009999999998</v>
          </cell>
          <cell r="I12">
            <v>22077.71</v>
          </cell>
          <cell r="J12">
            <v>22238.87</v>
          </cell>
          <cell r="K12">
            <v>22359.739999999998</v>
          </cell>
          <cell r="L12">
            <v>22359.739999999998</v>
          </cell>
          <cell r="M12">
            <v>22359.739999999998</v>
          </cell>
          <cell r="N12">
            <v>26650.739999999998</v>
          </cell>
          <cell r="O12">
            <v>26650.739999999998</v>
          </cell>
          <cell r="P12">
            <v>26650.739999999998</v>
          </cell>
        </row>
        <row r="13">
          <cell r="A13">
            <v>1060</v>
          </cell>
          <cell r="B13" t="str">
            <v>Water</v>
          </cell>
          <cell r="C13" t="str">
            <v xml:space="preserve">     STRUCT &amp; IMPRV TRANS DIST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4">
          <cell r="A14">
            <v>1065</v>
          </cell>
          <cell r="B14" t="str">
            <v>Water</v>
          </cell>
          <cell r="C14" t="str">
            <v xml:space="preserve">     STRUCT &amp; IMPRV GEN PLT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>
            <v>1080</v>
          </cell>
          <cell r="B15" t="str">
            <v>Water</v>
          </cell>
          <cell r="C15" t="str">
            <v xml:space="preserve">     WELLS &amp; SPRINGS</v>
          </cell>
          <cell r="D15">
            <v>28116.849383501663</v>
          </cell>
          <cell r="E15">
            <v>28116.786953889139</v>
          </cell>
          <cell r="F15">
            <v>28116.786953889139</v>
          </cell>
          <cell r="G15">
            <v>28116.786953889146</v>
          </cell>
          <cell r="H15">
            <v>28116.786953889146</v>
          </cell>
          <cell r="I15">
            <v>28116.786953889146</v>
          </cell>
          <cell r="J15">
            <v>28116.786953889146</v>
          </cell>
          <cell r="K15">
            <v>28116.786953889139</v>
          </cell>
          <cell r="L15">
            <v>28116.786953889139</v>
          </cell>
          <cell r="M15">
            <v>28116.786953889139</v>
          </cell>
          <cell r="N15">
            <v>28116.786953889139</v>
          </cell>
          <cell r="O15">
            <v>28116.786953889139</v>
          </cell>
          <cell r="P15">
            <v>28116.786953889139</v>
          </cell>
        </row>
        <row r="16">
          <cell r="A16">
            <v>1090</v>
          </cell>
          <cell r="B16" t="str">
            <v>Water</v>
          </cell>
          <cell r="C16" t="str">
            <v xml:space="preserve">     SUPPLY MAINS</v>
          </cell>
          <cell r="D16">
            <v>6456</v>
          </cell>
          <cell r="E16">
            <v>6456</v>
          </cell>
          <cell r="F16">
            <v>6456</v>
          </cell>
          <cell r="G16">
            <v>6456</v>
          </cell>
          <cell r="H16">
            <v>6456</v>
          </cell>
          <cell r="I16">
            <v>6456</v>
          </cell>
          <cell r="J16">
            <v>6456</v>
          </cell>
          <cell r="K16">
            <v>6456</v>
          </cell>
          <cell r="L16">
            <v>6456</v>
          </cell>
          <cell r="M16">
            <v>6456</v>
          </cell>
          <cell r="N16">
            <v>6456</v>
          </cell>
          <cell r="O16">
            <v>6456</v>
          </cell>
          <cell r="P16">
            <v>6456</v>
          </cell>
        </row>
        <row r="17">
          <cell r="A17">
            <v>1095</v>
          </cell>
          <cell r="B17" t="str">
            <v>Water</v>
          </cell>
          <cell r="C17" t="str">
            <v xml:space="preserve">     POWER GENERATION EQUIP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</row>
        <row r="18">
          <cell r="A18">
            <v>1100</v>
          </cell>
          <cell r="B18" t="str">
            <v>Water</v>
          </cell>
          <cell r="C18" t="str">
            <v xml:space="preserve">     ELECTRIC PUMP EQUIP SRC P</v>
          </cell>
          <cell r="D18">
            <v>1702</v>
          </cell>
          <cell r="E18">
            <v>1702</v>
          </cell>
          <cell r="F18">
            <v>1702</v>
          </cell>
          <cell r="G18">
            <v>1702</v>
          </cell>
          <cell r="H18">
            <v>1702</v>
          </cell>
          <cell r="I18">
            <v>1702</v>
          </cell>
          <cell r="J18">
            <v>1702</v>
          </cell>
          <cell r="K18">
            <v>1702</v>
          </cell>
          <cell r="L18">
            <v>1702</v>
          </cell>
          <cell r="M18">
            <v>2352</v>
          </cell>
          <cell r="N18">
            <v>2352</v>
          </cell>
          <cell r="O18">
            <v>2352</v>
          </cell>
          <cell r="P18">
            <v>2352</v>
          </cell>
        </row>
        <row r="19">
          <cell r="A19">
            <v>1105</v>
          </cell>
          <cell r="B19" t="str">
            <v>Water</v>
          </cell>
          <cell r="C19" t="str">
            <v xml:space="preserve">     ELECTRIC PUMP EQUIP WTP</v>
          </cell>
          <cell r="D19">
            <v>155709.25120643355</v>
          </cell>
          <cell r="E19">
            <v>155679.02735677693</v>
          </cell>
          <cell r="F19">
            <v>155679.02735677693</v>
          </cell>
          <cell r="G19">
            <v>159809.30735677696</v>
          </cell>
          <cell r="H19">
            <v>159809.30735677696</v>
          </cell>
          <cell r="I19">
            <v>161429.30735677696</v>
          </cell>
          <cell r="J19">
            <v>162304.30735677696</v>
          </cell>
          <cell r="K19">
            <v>162754.30735677696</v>
          </cell>
          <cell r="L19">
            <v>162255.82735677695</v>
          </cell>
          <cell r="M19">
            <v>162930.82735677695</v>
          </cell>
          <cell r="N19">
            <v>164018.26735677692</v>
          </cell>
          <cell r="O19">
            <v>164018.26735677692</v>
          </cell>
          <cell r="P19">
            <v>164266.49104098746</v>
          </cell>
        </row>
        <row r="20">
          <cell r="A20">
            <v>1110</v>
          </cell>
          <cell r="B20" t="str">
            <v>Water</v>
          </cell>
          <cell r="C20" t="str">
            <v xml:space="preserve">     ELECTRIC PUMP EQUIP TRANS</v>
          </cell>
          <cell r="D20">
            <v>201.55</v>
          </cell>
          <cell r="E20">
            <v>3856.2000000000003</v>
          </cell>
          <cell r="F20">
            <v>3856.2000000000003</v>
          </cell>
          <cell r="G20">
            <v>3856.2000000000003</v>
          </cell>
          <cell r="H20">
            <v>3856.2000000000003</v>
          </cell>
          <cell r="I20">
            <v>3856.2000000000003</v>
          </cell>
          <cell r="J20">
            <v>3856.2000000000003</v>
          </cell>
          <cell r="K20">
            <v>3856.2000000000003</v>
          </cell>
          <cell r="L20">
            <v>3856.2000000000003</v>
          </cell>
          <cell r="M20">
            <v>3856.2000000000003</v>
          </cell>
          <cell r="N20">
            <v>3856.2000000000003</v>
          </cell>
          <cell r="O20">
            <v>3856.2000000000003</v>
          </cell>
          <cell r="P20">
            <v>3856.2000000000003</v>
          </cell>
        </row>
        <row r="21">
          <cell r="A21">
            <v>1115</v>
          </cell>
          <cell r="B21" t="str">
            <v>Water</v>
          </cell>
          <cell r="C21" t="str">
            <v xml:space="preserve">     WATER TREATMENT EQPT</v>
          </cell>
          <cell r="D21">
            <v>35607.4910239944</v>
          </cell>
          <cell r="E21">
            <v>35607.480079180255</v>
          </cell>
          <cell r="F21">
            <v>35607.480079180255</v>
          </cell>
          <cell r="G21">
            <v>36187.160079180256</v>
          </cell>
          <cell r="H21">
            <v>36187.160079180256</v>
          </cell>
          <cell r="I21">
            <v>36187.160079180256</v>
          </cell>
          <cell r="J21">
            <v>36187.160079180256</v>
          </cell>
          <cell r="K21">
            <v>36187.160079180256</v>
          </cell>
          <cell r="L21">
            <v>36187.160079180256</v>
          </cell>
          <cell r="M21">
            <v>36187.160079180256</v>
          </cell>
          <cell r="N21">
            <v>36628.320079180252</v>
          </cell>
          <cell r="O21">
            <v>36628.320079180252</v>
          </cell>
          <cell r="P21">
            <v>36653.599354913837</v>
          </cell>
        </row>
        <row r="22">
          <cell r="A22">
            <v>1120</v>
          </cell>
          <cell r="B22" t="str">
            <v>Water</v>
          </cell>
          <cell r="C22" t="str">
            <v xml:space="preserve">     DIST RESV &amp; STANDPIPES</v>
          </cell>
          <cell r="D22">
            <v>49635.119999999995</v>
          </cell>
          <cell r="E22">
            <v>49635.119999999995</v>
          </cell>
          <cell r="F22">
            <v>49635.119999999995</v>
          </cell>
          <cell r="G22">
            <v>49668.09</v>
          </cell>
          <cell r="H22">
            <v>49668.09</v>
          </cell>
          <cell r="I22">
            <v>49668.09</v>
          </cell>
          <cell r="J22">
            <v>49668.09</v>
          </cell>
          <cell r="K22">
            <v>50128.349999999991</v>
          </cell>
          <cell r="L22">
            <v>50128.349999999991</v>
          </cell>
          <cell r="M22">
            <v>50128.349999999991</v>
          </cell>
          <cell r="N22">
            <v>50128.349999999991</v>
          </cell>
          <cell r="O22">
            <v>50128.349999999991</v>
          </cell>
          <cell r="P22">
            <v>50128.349999999991</v>
          </cell>
        </row>
        <row r="23">
          <cell r="A23">
            <v>1125</v>
          </cell>
          <cell r="B23" t="str">
            <v>Water</v>
          </cell>
          <cell r="C23" t="str">
            <v xml:space="preserve">     TRANS &amp; DISTR MAINS</v>
          </cell>
          <cell r="D23">
            <v>296746.27415873663</v>
          </cell>
          <cell r="E23">
            <v>297617.68349557527</v>
          </cell>
          <cell r="F23">
            <v>297617.68349557527</v>
          </cell>
          <cell r="G23">
            <v>297636.02349557524</v>
          </cell>
          <cell r="H23">
            <v>299304.4234955752</v>
          </cell>
          <cell r="I23">
            <v>299304.42349557526</v>
          </cell>
          <cell r="J23">
            <v>302342.94349557528</v>
          </cell>
          <cell r="K23">
            <v>302624.97349557525</v>
          </cell>
          <cell r="L23">
            <v>302826.42349557526</v>
          </cell>
          <cell r="M23">
            <v>304956.79349557526</v>
          </cell>
          <cell r="N23">
            <v>304956.7934955752</v>
          </cell>
          <cell r="O23">
            <v>304997.08349557524</v>
          </cell>
          <cell r="P23">
            <v>305392.27817885426</v>
          </cell>
        </row>
        <row r="24">
          <cell r="A24">
            <v>1130</v>
          </cell>
          <cell r="B24" t="str">
            <v>Water</v>
          </cell>
          <cell r="C24" t="str">
            <v xml:space="preserve">     SERVICE LINES</v>
          </cell>
          <cell r="D24">
            <v>185924.1</v>
          </cell>
          <cell r="E24">
            <v>187867.22</v>
          </cell>
          <cell r="F24">
            <v>187891.03</v>
          </cell>
          <cell r="G24">
            <v>187891.03</v>
          </cell>
          <cell r="H24">
            <v>504899.81999999995</v>
          </cell>
          <cell r="I24">
            <v>506755.27</v>
          </cell>
          <cell r="J24">
            <v>507090.80999999994</v>
          </cell>
          <cell r="K24">
            <v>511670.97</v>
          </cell>
          <cell r="L24">
            <v>512702.66</v>
          </cell>
          <cell r="M24">
            <v>512967.57999999996</v>
          </cell>
          <cell r="N24">
            <v>512967.57999999996</v>
          </cell>
          <cell r="O24">
            <v>513332.92</v>
          </cell>
          <cell r="P24">
            <v>513332.92</v>
          </cell>
        </row>
        <row r="25">
          <cell r="A25">
            <v>1135</v>
          </cell>
          <cell r="B25" t="str">
            <v>Water</v>
          </cell>
          <cell r="C25" t="str">
            <v xml:space="preserve">     METERS</v>
          </cell>
          <cell r="D25">
            <v>51529.17</v>
          </cell>
          <cell r="E25">
            <v>51529.17</v>
          </cell>
          <cell r="F25">
            <v>51529.17</v>
          </cell>
          <cell r="G25">
            <v>51529.17</v>
          </cell>
          <cell r="H25">
            <v>51529.17</v>
          </cell>
          <cell r="I25">
            <v>52532.82</v>
          </cell>
          <cell r="J25">
            <v>52532.82</v>
          </cell>
          <cell r="K25">
            <v>52532.82</v>
          </cell>
          <cell r="L25">
            <v>52532.82</v>
          </cell>
          <cell r="M25">
            <v>52532.82</v>
          </cell>
          <cell r="N25">
            <v>55938.25</v>
          </cell>
          <cell r="O25">
            <v>55938.25</v>
          </cell>
          <cell r="P25">
            <v>55938.25</v>
          </cell>
        </row>
        <row r="26">
          <cell r="A26">
            <v>1140</v>
          </cell>
          <cell r="B26" t="str">
            <v>Water</v>
          </cell>
          <cell r="C26" t="str">
            <v xml:space="preserve">     METER INSTALLATIONS</v>
          </cell>
          <cell r="D26">
            <v>30533.319999999996</v>
          </cell>
          <cell r="E26">
            <v>30533.319999999996</v>
          </cell>
          <cell r="F26">
            <v>30533.319999999996</v>
          </cell>
          <cell r="G26">
            <v>30735.319999999996</v>
          </cell>
          <cell r="H26">
            <v>30735.319999999996</v>
          </cell>
          <cell r="I26">
            <v>30735.319999999996</v>
          </cell>
          <cell r="J26">
            <v>30856.189999999995</v>
          </cell>
          <cell r="K26">
            <v>30856.189999999995</v>
          </cell>
          <cell r="L26">
            <v>30997.209999999995</v>
          </cell>
          <cell r="M26">
            <v>31187.899999999994</v>
          </cell>
          <cell r="N26">
            <v>31429.639999999996</v>
          </cell>
          <cell r="O26">
            <v>31429.639999999996</v>
          </cell>
          <cell r="P26">
            <v>31429.639999999996</v>
          </cell>
        </row>
        <row r="27">
          <cell r="A27">
            <v>1145</v>
          </cell>
          <cell r="B27" t="str">
            <v>Water</v>
          </cell>
          <cell r="C27" t="str">
            <v xml:space="preserve">     HYDRANTS</v>
          </cell>
          <cell r="D27">
            <v>37159.449999999997</v>
          </cell>
          <cell r="E27">
            <v>37159.449999999997</v>
          </cell>
          <cell r="F27">
            <v>37159.449999999997</v>
          </cell>
          <cell r="G27">
            <v>37159.449999999997</v>
          </cell>
          <cell r="H27">
            <v>37159.449999999997</v>
          </cell>
          <cell r="I27">
            <v>37159.449999999997</v>
          </cell>
          <cell r="J27">
            <v>38759.449999999997</v>
          </cell>
          <cell r="K27">
            <v>38062.42</v>
          </cell>
          <cell r="L27">
            <v>38062.42</v>
          </cell>
          <cell r="M27">
            <v>38062.42</v>
          </cell>
          <cell r="N27">
            <v>38062.42</v>
          </cell>
          <cell r="O27">
            <v>38062.42</v>
          </cell>
          <cell r="P27">
            <v>38062.42</v>
          </cell>
        </row>
        <row r="28">
          <cell r="A28">
            <v>1150</v>
          </cell>
          <cell r="B28" t="str">
            <v>Water</v>
          </cell>
          <cell r="C28" t="str">
            <v xml:space="preserve">     BACKFLOW PREVENTION DEVIC</v>
          </cell>
          <cell r="D28">
            <v>3240.97</v>
          </cell>
          <cell r="E28">
            <v>5886.01</v>
          </cell>
          <cell r="F28">
            <v>6877.9000000000005</v>
          </cell>
          <cell r="G28">
            <v>6877.9000000000005</v>
          </cell>
          <cell r="H28">
            <v>6877.9000000000005</v>
          </cell>
          <cell r="I28">
            <v>6877.9000000000005</v>
          </cell>
          <cell r="J28">
            <v>7667.2000000000007</v>
          </cell>
          <cell r="K28">
            <v>7667.2000000000007</v>
          </cell>
          <cell r="L28">
            <v>7667.2000000000007</v>
          </cell>
          <cell r="M28">
            <v>8732.5500000000011</v>
          </cell>
          <cell r="N28">
            <v>8732.590000000002</v>
          </cell>
          <cell r="O28">
            <v>8732.590000000002</v>
          </cell>
          <cell r="P28">
            <v>8732.590000000002</v>
          </cell>
        </row>
        <row r="29">
          <cell r="A29">
            <v>1155</v>
          </cell>
          <cell r="B29" t="str">
            <v>Water</v>
          </cell>
          <cell r="C29" t="str">
            <v xml:space="preserve">     OTH PLT&amp;MISC EQUIP INTANG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A30">
            <v>1165</v>
          </cell>
          <cell r="B30" t="str">
            <v>Water</v>
          </cell>
          <cell r="C30" t="str">
            <v xml:space="preserve">     OTH PLT&amp;MISC EQUIP WTP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A31">
            <v>1175</v>
          </cell>
          <cell r="B31" t="str">
            <v>Water</v>
          </cell>
          <cell r="C31" t="str">
            <v xml:space="preserve">     OFFICE STRUCT &amp; IMPRV</v>
          </cell>
          <cell r="D31">
            <v>19788.912338723803</v>
          </cell>
          <cell r="E31">
            <v>19703.992857475543</v>
          </cell>
          <cell r="F31">
            <v>19594.032361434558</v>
          </cell>
          <cell r="G31">
            <v>19572.269354913828</v>
          </cell>
          <cell r="H31">
            <v>19594.182533768042</v>
          </cell>
          <cell r="I31">
            <v>19594.376639496968</v>
          </cell>
          <cell r="J31">
            <v>19646.181301816483</v>
          </cell>
          <cell r="K31">
            <v>19698.408523521186</v>
          </cell>
          <cell r="L31">
            <v>19684.783579413128</v>
          </cell>
          <cell r="M31">
            <v>19632.673779692588</v>
          </cell>
          <cell r="N31">
            <v>19623.888698183506</v>
          </cell>
          <cell r="O31">
            <v>19690.417438285975</v>
          </cell>
          <cell r="P31">
            <v>19711.45514438751</v>
          </cell>
        </row>
        <row r="32">
          <cell r="A32">
            <v>1180</v>
          </cell>
          <cell r="B32" t="str">
            <v>Water</v>
          </cell>
          <cell r="C32" t="str">
            <v xml:space="preserve">     OFFICE FURN &amp; EQPT</v>
          </cell>
          <cell r="D32">
            <v>7826.7751322318882</v>
          </cell>
          <cell r="E32">
            <v>7811.5290312063344</v>
          </cell>
          <cell r="F32">
            <v>7770.2020843036798</v>
          </cell>
          <cell r="G32">
            <v>7758.7131020027946</v>
          </cell>
          <cell r="H32">
            <v>7770.7732184443403</v>
          </cell>
          <cell r="I32">
            <v>7812.251136469491</v>
          </cell>
          <cell r="J32">
            <v>7835.6604471355367</v>
          </cell>
          <cell r="K32">
            <v>7834.3384513274323</v>
          </cell>
          <cell r="L32">
            <v>7827.1789054494629</v>
          </cell>
          <cell r="M32">
            <v>7788.7220074522575</v>
          </cell>
          <cell r="N32">
            <v>7793.2383605030254</v>
          </cell>
          <cell r="O32">
            <v>7790.6087470889588</v>
          </cell>
          <cell r="P32">
            <v>7805.6395598509525</v>
          </cell>
        </row>
        <row r="33">
          <cell r="A33">
            <v>1190</v>
          </cell>
          <cell r="B33" t="str">
            <v>Water</v>
          </cell>
          <cell r="C33" t="str">
            <v xml:space="preserve">     TOOL SHOP &amp; MISC EQPT</v>
          </cell>
          <cell r="D33">
            <v>9721.2382748555065</v>
          </cell>
          <cell r="E33">
            <v>9709.4389776432217</v>
          </cell>
          <cell r="F33">
            <v>9703.739618071726</v>
          </cell>
          <cell r="G33">
            <v>9694.3562435957119</v>
          </cell>
          <cell r="H33">
            <v>9693.2826711690686</v>
          </cell>
          <cell r="I33">
            <v>9692.8768863530458</v>
          </cell>
          <cell r="J33">
            <v>9693.9504587796891</v>
          </cell>
          <cell r="K33">
            <v>9691.8568327899357</v>
          </cell>
          <cell r="L33">
            <v>9688.9779972053984</v>
          </cell>
          <cell r="M33">
            <v>9688.8294224499259</v>
          </cell>
          <cell r="N33">
            <v>9687.3812179785709</v>
          </cell>
          <cell r="O33">
            <v>9685.2149021890982</v>
          </cell>
          <cell r="P33">
            <v>9681.8104634373522</v>
          </cell>
        </row>
        <row r="34">
          <cell r="A34">
            <v>1195</v>
          </cell>
          <cell r="B34" t="str">
            <v>Water</v>
          </cell>
          <cell r="C34" t="str">
            <v xml:space="preserve">     LABORATORY EQUIPMENT</v>
          </cell>
          <cell r="D34">
            <v>1511.2938288866835</v>
          </cell>
          <cell r="E34">
            <v>1510.4157498835584</v>
          </cell>
          <cell r="F34">
            <v>1510.4157498835584</v>
          </cell>
          <cell r="G34">
            <v>1510.4157498835584</v>
          </cell>
          <cell r="H34">
            <v>1510.4157498835584</v>
          </cell>
          <cell r="I34">
            <v>1510.4157498835584</v>
          </cell>
          <cell r="J34">
            <v>1510.4157498835584</v>
          </cell>
          <cell r="K34">
            <v>1510.4157498835584</v>
          </cell>
          <cell r="L34">
            <v>1510.4157498835584</v>
          </cell>
          <cell r="M34">
            <v>1510.4157498835584</v>
          </cell>
          <cell r="N34">
            <v>1510.4157498835584</v>
          </cell>
          <cell r="O34">
            <v>1510.4157498835584</v>
          </cell>
          <cell r="P34">
            <v>1510.4157498835584</v>
          </cell>
        </row>
        <row r="35">
          <cell r="A35">
            <v>1200</v>
          </cell>
          <cell r="B35" t="str">
            <v>Water</v>
          </cell>
          <cell r="C35" t="str">
            <v xml:space="preserve">     POWER OPERATED EQUIP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</row>
        <row r="36">
          <cell r="A36">
            <v>1205</v>
          </cell>
          <cell r="B36" t="str">
            <v>Water</v>
          </cell>
          <cell r="C36" t="str">
            <v xml:space="preserve">     COMMUNICATION EQPT</v>
          </cell>
          <cell r="D36">
            <v>1000.6856404343511</v>
          </cell>
          <cell r="E36">
            <v>996.59392873777358</v>
          </cell>
          <cell r="F36">
            <v>986.1018351187704</v>
          </cell>
          <cell r="G36">
            <v>984.62806939916163</v>
          </cell>
          <cell r="H36">
            <v>987.8008593386121</v>
          </cell>
          <cell r="I36">
            <v>987.93825104797406</v>
          </cell>
          <cell r="J36">
            <v>989.23788076385677</v>
          </cell>
          <cell r="K36">
            <v>987.65228458313959</v>
          </cell>
          <cell r="L36">
            <v>986.59229156963238</v>
          </cell>
          <cell r="M36">
            <v>978.42307638565467</v>
          </cell>
          <cell r="N36">
            <v>978.12912203074086</v>
          </cell>
          <cell r="O36">
            <v>977.52204238472325</v>
          </cell>
          <cell r="P36">
            <v>975.78707265952517</v>
          </cell>
        </row>
        <row r="37">
          <cell r="A37">
            <v>1210</v>
          </cell>
          <cell r="B37" t="str">
            <v>Water</v>
          </cell>
          <cell r="C37" t="str">
            <v xml:space="preserve">     MISC EQUIPMENT</v>
          </cell>
          <cell r="D37">
            <v>280.10000000000002</v>
          </cell>
          <cell r="E37">
            <v>280.10000000000002</v>
          </cell>
          <cell r="F37">
            <v>280.10000000000002</v>
          </cell>
          <cell r="G37">
            <v>280.10000000000002</v>
          </cell>
          <cell r="H37">
            <v>280.10000000000002</v>
          </cell>
          <cell r="I37">
            <v>280.10000000000002</v>
          </cell>
          <cell r="J37">
            <v>280.10000000000002</v>
          </cell>
          <cell r="K37">
            <v>280.10000000000002</v>
          </cell>
          <cell r="L37">
            <v>280.10000000000002</v>
          </cell>
          <cell r="M37">
            <v>280.10000000000002</v>
          </cell>
          <cell r="N37">
            <v>280.10000000000002</v>
          </cell>
          <cell r="O37">
            <v>280.10000000000002</v>
          </cell>
          <cell r="P37">
            <v>280.10000000000002</v>
          </cell>
        </row>
        <row r="38">
          <cell r="A38">
            <v>1215</v>
          </cell>
          <cell r="B38" t="str">
            <v>Water</v>
          </cell>
          <cell r="C38" t="str">
            <v xml:space="preserve">     WATER PLANT ALLOCATED</v>
          </cell>
          <cell r="D38">
            <v>-28543.766040049039</v>
          </cell>
          <cell r="E38">
            <v>-28434.57219375873</v>
          </cell>
          <cell r="F38">
            <v>-28434.57219375873</v>
          </cell>
          <cell r="G38">
            <v>-28434.57219375873</v>
          </cell>
          <cell r="H38">
            <v>-28434.57219375873</v>
          </cell>
          <cell r="I38">
            <v>-28434.57219375873</v>
          </cell>
          <cell r="J38">
            <v>-28434.57219375873</v>
          </cell>
          <cell r="K38">
            <v>-28434.57219375873</v>
          </cell>
          <cell r="L38">
            <v>-28434.57219375873</v>
          </cell>
          <cell r="M38">
            <v>-28434.57219375873</v>
          </cell>
          <cell r="N38">
            <v>-28434.57219375873</v>
          </cell>
          <cell r="O38">
            <v>-28434.57219375873</v>
          </cell>
          <cell r="P38">
            <v>-28434.57219375873</v>
          </cell>
        </row>
        <row r="39">
          <cell r="A39">
            <v>1220</v>
          </cell>
          <cell r="B39" t="str">
            <v>Water</v>
          </cell>
          <cell r="C39" t="str">
            <v xml:space="preserve">     OTHER TANGIBLE PLT WATER</v>
          </cell>
          <cell r="D39">
            <v>-106395.6268710958</v>
          </cell>
          <cell r="E39">
            <v>-106036.44554028877</v>
          </cell>
          <cell r="F39">
            <v>-106036.44554028877</v>
          </cell>
          <cell r="G39">
            <v>-106036.44554028877</v>
          </cell>
          <cell r="H39">
            <v>-106036.44554028877</v>
          </cell>
          <cell r="I39">
            <v>-106036.44554028877</v>
          </cell>
          <cell r="J39">
            <v>-106036.44554028877</v>
          </cell>
          <cell r="K39">
            <v>-106036.44554028877</v>
          </cell>
          <cell r="L39">
            <v>-106036.44554028877</v>
          </cell>
          <cell r="M39">
            <v>-106036.44554028877</v>
          </cell>
          <cell r="N39">
            <v>-106036.44554028877</v>
          </cell>
          <cell r="O39">
            <v>-106036.44554028877</v>
          </cell>
          <cell r="P39">
            <v>-106036.44554028877</v>
          </cell>
        </row>
        <row r="40">
          <cell r="A40">
            <v>1699</v>
          </cell>
          <cell r="B40" t="str">
            <v>Water</v>
          </cell>
          <cell r="C40" t="str">
            <v xml:space="preserve">     WATER PLANT IN PROCESS</v>
          </cell>
          <cell r="D40">
            <v>26110.792290267964</v>
          </cell>
          <cell r="E40">
            <v>32945.679597112241</v>
          </cell>
          <cell r="F40">
            <v>29263.644091755934</v>
          </cell>
          <cell r="G40">
            <v>35002.568481602226</v>
          </cell>
          <cell r="H40">
            <v>10193.101301816485</v>
          </cell>
          <cell r="I40">
            <v>10326.510249184907</v>
          </cell>
          <cell r="J40">
            <v>12931.073639962737</v>
          </cell>
          <cell r="K40">
            <v>14030.92462738705</v>
          </cell>
          <cell r="L40">
            <v>12673.004082440615</v>
          </cell>
          <cell r="M40">
            <v>24052.462026082903</v>
          </cell>
          <cell r="N40">
            <v>37118.373646949229</v>
          </cell>
          <cell r="O40">
            <v>39282.214788076381</v>
          </cell>
          <cell r="P40">
            <v>40485.086392640893</v>
          </cell>
        </row>
        <row r="41">
          <cell r="A41">
            <v>1769</v>
          </cell>
          <cell r="B41" t="str">
            <v>Water</v>
          </cell>
          <cell r="C41" t="str">
            <v xml:space="preserve">     OTHER PLANT IN PROCESS</v>
          </cell>
          <cell r="D41">
            <v>8.6592483507501896</v>
          </cell>
          <cell r="E41">
            <v>8.6205309734513254</v>
          </cell>
          <cell r="F41">
            <v>8.6037564042850487</v>
          </cell>
          <cell r="G41">
            <v>14.301518397764321</v>
          </cell>
          <cell r="H41">
            <v>14.294329296693059</v>
          </cell>
          <cell r="I41">
            <v>3.8078272007452263</v>
          </cell>
          <cell r="J41">
            <v>3.8094247787610627</v>
          </cell>
          <cell r="K41">
            <v>3.8062296227293908</v>
          </cell>
          <cell r="L41">
            <v>3.8022356776898008</v>
          </cell>
          <cell r="M41">
            <v>3.8030344666977189</v>
          </cell>
          <cell r="N41">
            <v>3.8006380996739644</v>
          </cell>
          <cell r="O41">
            <v>3.7974429436422925</v>
          </cell>
          <cell r="P41">
            <v>3.7926502095947843</v>
          </cell>
        </row>
        <row r="42">
          <cell r="A42">
            <v>1835</v>
          </cell>
          <cell r="B42" t="str">
            <v>Water</v>
          </cell>
          <cell r="C42" t="str">
            <v xml:space="preserve">     ACC DEPR-ORGANIZATION</v>
          </cell>
          <cell r="D42">
            <v>-2317.4955922704171</v>
          </cell>
          <cell r="E42">
            <v>-2318.4132650209608</v>
          </cell>
          <cell r="F42">
            <v>-1003.4835398230091</v>
          </cell>
          <cell r="G42">
            <v>-1004.7138146250591</v>
          </cell>
          <cell r="H42">
            <v>-1005.9440894271078</v>
          </cell>
          <cell r="I42">
            <v>-1007.1743642291572</v>
          </cell>
          <cell r="J42">
            <v>-1008.4046390312069</v>
          </cell>
          <cell r="K42">
            <v>-1009.6349138332569</v>
          </cell>
          <cell r="L42">
            <v>-1010.8651886353044</v>
          </cell>
          <cell r="M42">
            <v>-1012.0954634373547</v>
          </cell>
          <cell r="N42">
            <v>-1013.3257382394041</v>
          </cell>
          <cell r="O42">
            <v>-1014.5560130414534</v>
          </cell>
          <cell r="P42">
            <v>-1015.7862878435034</v>
          </cell>
        </row>
        <row r="43">
          <cell r="A43">
            <v>1840</v>
          </cell>
          <cell r="B43" t="str">
            <v>Water</v>
          </cell>
          <cell r="C43" t="str">
            <v xml:space="preserve">     ACC DEPR-FRANCHISES</v>
          </cell>
          <cell r="D43">
            <v>-117.75904197559696</v>
          </cell>
          <cell r="E43">
            <v>-118.81027945971123</v>
          </cell>
          <cell r="F43">
            <v>-120.30641127154168</v>
          </cell>
          <cell r="G43">
            <v>-121.7953539823009</v>
          </cell>
          <cell r="H43">
            <v>-123.29787610619474</v>
          </cell>
          <cell r="I43">
            <v>-124.80119701909645</v>
          </cell>
          <cell r="J43">
            <v>-126.30691429902195</v>
          </cell>
          <cell r="K43">
            <v>-127.8078388448999</v>
          </cell>
          <cell r="L43">
            <v>-129.30716581276204</v>
          </cell>
          <cell r="M43">
            <v>-130.8120843036796</v>
          </cell>
          <cell r="N43">
            <v>-132.31380763856549</v>
          </cell>
          <cell r="O43">
            <v>-133.81393339543555</v>
          </cell>
          <cell r="P43">
            <v>-135.31246157428978</v>
          </cell>
        </row>
        <row r="44">
          <cell r="A44">
            <v>1845</v>
          </cell>
          <cell r="B44" t="str">
            <v>Water</v>
          </cell>
          <cell r="C44" t="str">
            <v xml:space="preserve">     ACC DEPR-STRUCT&amp;IMPRV SRC</v>
          </cell>
          <cell r="D44">
            <v>-64148.98</v>
          </cell>
          <cell r="E44">
            <v>-64312.03</v>
          </cell>
          <cell r="F44">
            <v>-63701.119999999995</v>
          </cell>
          <cell r="G44">
            <v>-63862.469999999994</v>
          </cell>
          <cell r="H44">
            <v>-64023.819999999992</v>
          </cell>
          <cell r="I44">
            <v>-64185.169999999991</v>
          </cell>
          <cell r="J44">
            <v>-64346.51999999999</v>
          </cell>
          <cell r="K44">
            <v>-64509.169999999984</v>
          </cell>
          <cell r="L44">
            <v>-64672.449999999983</v>
          </cell>
          <cell r="M44">
            <v>-64835.729999999981</v>
          </cell>
          <cell r="N44">
            <v>-64999.00999999998</v>
          </cell>
          <cell r="O44">
            <v>-65162.289999999979</v>
          </cell>
          <cell r="P44">
            <v>-65325.569999999978</v>
          </cell>
        </row>
        <row r="45">
          <cell r="A45">
            <v>1850</v>
          </cell>
          <cell r="B45" t="str">
            <v>Water</v>
          </cell>
          <cell r="C45" t="str">
            <v xml:space="preserve">     ACC DEPR-STRUCT&amp;IMPRV WTP</v>
          </cell>
          <cell r="D45">
            <v>-1720.31</v>
          </cell>
          <cell r="E45">
            <v>-1770.04</v>
          </cell>
          <cell r="F45">
            <v>-1867.3600000000001</v>
          </cell>
          <cell r="G45">
            <v>-1917.09</v>
          </cell>
          <cell r="H45">
            <v>-1969.88</v>
          </cell>
          <cell r="I45">
            <v>-2027.52</v>
          </cell>
          <cell r="J45">
            <v>-2085.58</v>
          </cell>
          <cell r="K45">
            <v>-2143.96</v>
          </cell>
          <cell r="L45">
            <v>-2202.34</v>
          </cell>
          <cell r="M45">
            <v>-2260.7200000000003</v>
          </cell>
          <cell r="N45">
            <v>-2330.2999999999997</v>
          </cell>
          <cell r="O45">
            <v>-2399.88</v>
          </cell>
          <cell r="P45">
            <v>-2469.46</v>
          </cell>
        </row>
        <row r="46">
          <cell r="A46">
            <v>1855</v>
          </cell>
          <cell r="B46" t="str">
            <v>Water</v>
          </cell>
          <cell r="C46" t="str">
            <v xml:space="preserve">     ACC DEPR-STRUCT&amp;IMPRV TRN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A47">
            <v>1860</v>
          </cell>
          <cell r="B47" t="str">
            <v>Water</v>
          </cell>
          <cell r="C47" t="str">
            <v xml:space="preserve">     ACC DEPR-STRUCT&amp;IMPRV GEN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</row>
        <row r="48">
          <cell r="A48">
            <v>1875</v>
          </cell>
          <cell r="B48" t="str">
            <v>Water</v>
          </cell>
          <cell r="C48" t="str">
            <v xml:space="preserve">     ACC DEPR-WELLS &amp; SPRINGS</v>
          </cell>
          <cell r="D48">
            <v>-29404.431310350865</v>
          </cell>
          <cell r="E48">
            <v>-29482.511457848166</v>
          </cell>
          <cell r="F48">
            <v>-29561.836988821611</v>
          </cell>
          <cell r="G48">
            <v>-29639.932519795067</v>
          </cell>
          <cell r="H48">
            <v>-29718.028050768509</v>
          </cell>
          <cell r="I48">
            <v>-29796.123581741966</v>
          </cell>
          <cell r="J48">
            <v>-29874.219112715418</v>
          </cell>
          <cell r="K48">
            <v>-29952.314643688871</v>
          </cell>
          <cell r="L48">
            <v>-30030.410174662298</v>
          </cell>
          <cell r="M48">
            <v>-30108.505705635762</v>
          </cell>
          <cell r="N48">
            <v>-30186.601236609215</v>
          </cell>
          <cell r="O48">
            <v>-30264.696767582653</v>
          </cell>
          <cell r="P48">
            <v>-30342.792298556094</v>
          </cell>
        </row>
        <row r="49">
          <cell r="A49">
            <v>1885</v>
          </cell>
          <cell r="B49" t="str">
            <v>Water</v>
          </cell>
          <cell r="C49" t="str">
            <v xml:space="preserve">     ACC DEPR-SUPPLY MAINS</v>
          </cell>
          <cell r="D49">
            <v>-899.19</v>
          </cell>
          <cell r="E49">
            <v>-914.56000000000006</v>
          </cell>
          <cell r="F49">
            <v>-1056.04</v>
          </cell>
          <cell r="G49">
            <v>-1071.4099999999999</v>
          </cell>
          <cell r="H49">
            <v>-1086.7799999999997</v>
          </cell>
          <cell r="I49">
            <v>-1102.1499999999996</v>
          </cell>
          <cell r="J49">
            <v>-1117.5199999999995</v>
          </cell>
          <cell r="K49">
            <v>-1132.8899999999994</v>
          </cell>
          <cell r="L49">
            <v>-1148.2599999999993</v>
          </cell>
          <cell r="M49">
            <v>-1163.6299999999992</v>
          </cell>
          <cell r="N49">
            <v>-1178.9999999999991</v>
          </cell>
          <cell r="O49">
            <v>-1194.369999999999</v>
          </cell>
          <cell r="P49">
            <v>-1209.7399999999989</v>
          </cell>
        </row>
        <row r="50">
          <cell r="A50">
            <v>1890</v>
          </cell>
          <cell r="B50" t="str">
            <v>Water</v>
          </cell>
          <cell r="C50" t="str">
            <v xml:space="preserve">     ACC DEPR-POWER GENERATION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</row>
        <row r="51">
          <cell r="A51">
            <v>1895</v>
          </cell>
          <cell r="B51" t="str">
            <v>Water</v>
          </cell>
          <cell r="C51" t="str">
            <v xml:space="preserve">     ACC DEPR-ELECT PUMP EQUIP</v>
          </cell>
          <cell r="D51">
            <v>-425.4</v>
          </cell>
          <cell r="E51">
            <v>-432.48999999999995</v>
          </cell>
          <cell r="F51">
            <v>-439.57999999999993</v>
          </cell>
          <cell r="G51">
            <v>-446.6699999999999</v>
          </cell>
          <cell r="H51">
            <v>-453.75999999999988</v>
          </cell>
          <cell r="I51">
            <v>-460.84999999999985</v>
          </cell>
          <cell r="J51">
            <v>-467.93999999999983</v>
          </cell>
          <cell r="K51">
            <v>-475.0299999999998</v>
          </cell>
          <cell r="L51">
            <v>-482.11999999999978</v>
          </cell>
          <cell r="M51">
            <v>-491.91999999999979</v>
          </cell>
          <cell r="N51">
            <v>-501.7199999999998</v>
          </cell>
          <cell r="O51">
            <v>-511.51999999999981</v>
          </cell>
          <cell r="P51">
            <v>-521.31999999999982</v>
          </cell>
        </row>
        <row r="52">
          <cell r="A52">
            <v>1900</v>
          </cell>
          <cell r="B52" t="str">
            <v>Water</v>
          </cell>
          <cell r="C52" t="str">
            <v xml:space="preserve">     ACC DEPR-ELECT PUMP EQUIP</v>
          </cell>
          <cell r="D52">
            <v>-71516.657628583111</v>
          </cell>
          <cell r="E52">
            <v>-72153.87451793201</v>
          </cell>
          <cell r="F52">
            <v>-72570.578001863076</v>
          </cell>
          <cell r="G52">
            <v>-71034.931485794135</v>
          </cell>
          <cell r="H52">
            <v>-71700.79496972519</v>
          </cell>
          <cell r="I52">
            <v>-72373.408453656244</v>
          </cell>
          <cell r="J52">
            <v>-73049.671937587322</v>
          </cell>
          <cell r="K52">
            <v>-73727.80542151838</v>
          </cell>
          <cell r="L52">
            <v>-73952.998905449465</v>
          </cell>
          <cell r="M52">
            <v>-74631.8723893805</v>
          </cell>
          <cell r="N52">
            <v>-75315.275873311562</v>
          </cell>
          <cell r="O52">
            <v>-75998.679357242654</v>
          </cell>
          <cell r="P52">
            <v>-76682.082841173702</v>
          </cell>
        </row>
        <row r="53">
          <cell r="A53">
            <v>1905</v>
          </cell>
          <cell r="B53" t="str">
            <v>Water</v>
          </cell>
          <cell r="C53" t="str">
            <v xml:space="preserve">     ACC DEPR-ELECT PUMP EQUIP</v>
          </cell>
          <cell r="D53">
            <v>-13.95</v>
          </cell>
          <cell r="E53">
            <v>-30.02</v>
          </cell>
          <cell r="F53">
            <v>-46.09</v>
          </cell>
          <cell r="G53">
            <v>-62.160000000000004</v>
          </cell>
          <cell r="H53">
            <v>-78.23</v>
          </cell>
          <cell r="I53">
            <v>-94.300000000000011</v>
          </cell>
          <cell r="J53">
            <v>-110.37</v>
          </cell>
          <cell r="K53">
            <v>-126.44</v>
          </cell>
          <cell r="L53">
            <v>-142.50999999999991</v>
          </cell>
          <cell r="M53">
            <v>-158.5799999999999</v>
          </cell>
          <cell r="N53">
            <v>-174.64999999999998</v>
          </cell>
          <cell r="O53">
            <v>-190.71999999999989</v>
          </cell>
          <cell r="P53">
            <v>-206.78999999999988</v>
          </cell>
        </row>
        <row r="54">
          <cell r="A54">
            <v>1910</v>
          </cell>
          <cell r="B54" t="str">
            <v>Water</v>
          </cell>
          <cell r="C54" t="str">
            <v xml:space="preserve">     ACC DEPR-WATER TREATMENT</v>
          </cell>
          <cell r="D54">
            <v>-22392.690384727666</v>
          </cell>
          <cell r="E54">
            <v>-22527.591420586865</v>
          </cell>
          <cell r="F54">
            <v>-22640.392603632983</v>
          </cell>
          <cell r="G54">
            <v>-22777.473786679089</v>
          </cell>
          <cell r="H54">
            <v>-22914.554969725206</v>
          </cell>
          <cell r="I54">
            <v>-23051.636152771316</v>
          </cell>
          <cell r="J54">
            <v>-23188.717335817426</v>
          </cell>
          <cell r="K54">
            <v>-23325.798518863536</v>
          </cell>
          <cell r="L54">
            <v>-23462.879701909646</v>
          </cell>
          <cell r="M54">
            <v>-23599.960884955759</v>
          </cell>
          <cell r="N54">
            <v>-23738.712068001871</v>
          </cell>
          <cell r="O54">
            <v>-23877.463251047982</v>
          </cell>
          <cell r="P54">
            <v>-24016.214434094083</v>
          </cell>
        </row>
        <row r="55">
          <cell r="A55">
            <v>1915</v>
          </cell>
          <cell r="B55" t="str">
            <v>Water</v>
          </cell>
          <cell r="C55" t="str">
            <v xml:space="preserve">     ACC DEPR-DIST RESV &amp; STAN</v>
          </cell>
          <cell r="D55">
            <v>-65106.270000000004</v>
          </cell>
          <cell r="E55">
            <v>-65218.070000000007</v>
          </cell>
          <cell r="F55">
            <v>-62458.73</v>
          </cell>
          <cell r="G55">
            <v>-62570.600000000006</v>
          </cell>
          <cell r="H55">
            <v>-62682.469999999994</v>
          </cell>
          <cell r="I55">
            <v>-62794.339999999989</v>
          </cell>
          <cell r="J55">
            <v>-62906.209999999992</v>
          </cell>
          <cell r="K55">
            <v>-63019.119999999988</v>
          </cell>
          <cell r="L55">
            <v>-63132.029999999977</v>
          </cell>
          <cell r="M55">
            <v>-63244.939999999981</v>
          </cell>
          <cell r="N55">
            <v>-63357.849999999984</v>
          </cell>
          <cell r="O55">
            <v>-63470.75999999998</v>
          </cell>
          <cell r="P55">
            <v>-63583.669999999969</v>
          </cell>
        </row>
        <row r="56">
          <cell r="A56">
            <v>1920</v>
          </cell>
          <cell r="B56" t="str">
            <v>Water</v>
          </cell>
          <cell r="C56" t="str">
            <v xml:space="preserve">     ACC DEPR-TRANS &amp; DISTR MA</v>
          </cell>
          <cell r="D56">
            <v>-167674.63095131062</v>
          </cell>
          <cell r="E56">
            <v>-168251.87415463437</v>
          </cell>
          <cell r="F56">
            <v>-168924.82051001393</v>
          </cell>
          <cell r="G56">
            <v>-169502.75686539355</v>
          </cell>
          <cell r="H56">
            <v>-170083.93322077321</v>
          </cell>
          <cell r="I56">
            <v>-170665.10957615275</v>
          </cell>
          <cell r="J56">
            <v>-171252.18593153232</v>
          </cell>
          <cell r="K56">
            <v>-171839.81228691194</v>
          </cell>
          <cell r="L56">
            <v>-172427.82864229154</v>
          </cell>
          <cell r="M56">
            <v>-173019.98499767127</v>
          </cell>
          <cell r="N56">
            <v>-173612.14135305089</v>
          </cell>
          <cell r="O56">
            <v>-174204.37770843037</v>
          </cell>
          <cell r="P56">
            <v>-174797.29406380997</v>
          </cell>
        </row>
        <row r="57">
          <cell r="A57">
            <v>1925</v>
          </cell>
          <cell r="B57" t="str">
            <v>Water</v>
          </cell>
          <cell r="C57" t="str">
            <v xml:space="preserve">     ACC DEPR-SERVICE LINES</v>
          </cell>
          <cell r="D57">
            <v>-49437.909999999996</v>
          </cell>
          <cell r="E57">
            <v>-49829.299999999996</v>
          </cell>
          <cell r="F57">
            <v>-50034.13</v>
          </cell>
          <cell r="G57">
            <v>-50425.569999999985</v>
          </cell>
          <cell r="H57">
            <v>-51474.999999999993</v>
          </cell>
          <cell r="I57">
            <v>-51135.279999999992</v>
          </cell>
          <cell r="J57">
            <v>-50704.159999999996</v>
          </cell>
          <cell r="K57">
            <v>-48899.979999999989</v>
          </cell>
          <cell r="L57">
            <v>-49092.149999999987</v>
          </cell>
          <cell r="M57">
            <v>-50160.829999999994</v>
          </cell>
          <cell r="N57">
            <v>-51229.509999999995</v>
          </cell>
          <cell r="O57">
            <v>-52097.079999999987</v>
          </cell>
          <cell r="P57">
            <v>-53166.52</v>
          </cell>
        </row>
        <row r="58">
          <cell r="A58">
            <v>1930</v>
          </cell>
          <cell r="B58" t="str">
            <v>Water</v>
          </cell>
          <cell r="C58" t="str">
            <v xml:space="preserve">     ACC DEPR-METERS</v>
          </cell>
          <cell r="D58">
            <v>-28747.989933446217</v>
          </cell>
          <cell r="E58">
            <v>-28963.037112249636</v>
          </cell>
          <cell r="F58">
            <v>-28986.64711224964</v>
          </cell>
          <cell r="G58">
            <v>-29201.357112249683</v>
          </cell>
          <cell r="H58">
            <v>-29416.067112249639</v>
          </cell>
          <cell r="I58">
            <v>-29634.957112249602</v>
          </cell>
          <cell r="J58">
            <v>-29853.847112249634</v>
          </cell>
          <cell r="K58">
            <v>-30072.737112249593</v>
          </cell>
          <cell r="L58">
            <v>-30291.627112249662</v>
          </cell>
          <cell r="M58">
            <v>-30510.517112249658</v>
          </cell>
          <cell r="N58">
            <v>-30743.597112249612</v>
          </cell>
          <cell r="O58">
            <v>-30976.677112249643</v>
          </cell>
          <cell r="P58">
            <v>-31209.757112249637</v>
          </cell>
        </row>
        <row r="59">
          <cell r="A59">
            <v>1935</v>
          </cell>
          <cell r="B59" t="str">
            <v>Water</v>
          </cell>
          <cell r="C59" t="str">
            <v xml:space="preserve">     ACC DEPR-METER INSTALLS</v>
          </cell>
          <cell r="D59">
            <v>-9210.619999999999</v>
          </cell>
          <cell r="E59">
            <v>-9337.84</v>
          </cell>
          <cell r="F59">
            <v>-9473.2100000000009</v>
          </cell>
          <cell r="G59">
            <v>-9601.2700000000023</v>
          </cell>
          <cell r="H59">
            <v>-9729.33</v>
          </cell>
          <cell r="I59">
            <v>-9857.3900000000012</v>
          </cell>
          <cell r="J59">
            <v>-9985.9600000000009</v>
          </cell>
          <cell r="K59">
            <v>-10114.530000000002</v>
          </cell>
          <cell r="L59">
            <v>-10243.689999999999</v>
          </cell>
          <cell r="M59">
            <v>-10373.64000000001</v>
          </cell>
          <cell r="N59">
            <v>-10504.600000000002</v>
          </cell>
          <cell r="O59">
            <v>-10635.560000000001</v>
          </cell>
          <cell r="P59">
            <v>-10766.520000000002</v>
          </cell>
        </row>
        <row r="60">
          <cell r="A60">
            <v>1940</v>
          </cell>
          <cell r="B60" t="str">
            <v>Water</v>
          </cell>
          <cell r="C60" t="str">
            <v xml:space="preserve">     ACC DEPR-HYDRANTS</v>
          </cell>
          <cell r="D60">
            <v>-17131.239999999998</v>
          </cell>
          <cell r="E60">
            <v>-17199.929999999997</v>
          </cell>
          <cell r="F60">
            <v>-17272.04</v>
          </cell>
          <cell r="G60">
            <v>-17340.73</v>
          </cell>
          <cell r="H60">
            <v>-17409.419999999995</v>
          </cell>
          <cell r="I60">
            <v>-17478.109999999997</v>
          </cell>
          <cell r="J60">
            <v>-17549.759999999995</v>
          </cell>
          <cell r="K60">
            <v>-16924.379999999997</v>
          </cell>
          <cell r="L60">
            <v>-16994.739999999994</v>
          </cell>
          <cell r="M60">
            <v>-17065.099999999999</v>
          </cell>
          <cell r="N60">
            <v>-17135.459999999995</v>
          </cell>
          <cell r="O60">
            <v>-17205.819999999996</v>
          </cell>
          <cell r="P60">
            <v>-17276.18</v>
          </cell>
        </row>
        <row r="61">
          <cell r="A61">
            <v>1945</v>
          </cell>
          <cell r="B61" t="str">
            <v>Water</v>
          </cell>
          <cell r="C61" t="str">
            <v xml:space="preserve">     ACC DEPR-BACKFLOW PREVENT</v>
          </cell>
          <cell r="D61">
            <v>-405.16</v>
          </cell>
          <cell r="E61">
            <v>-423.17</v>
          </cell>
          <cell r="F61">
            <v>-479.94</v>
          </cell>
          <cell r="G61">
            <v>-518.15</v>
          </cell>
          <cell r="H61">
            <v>-556.36</v>
          </cell>
          <cell r="I61">
            <v>-594.57000000000005</v>
          </cell>
          <cell r="J61">
            <v>-637.17000000000007</v>
          </cell>
          <cell r="K61">
            <v>-679.7700000000001</v>
          </cell>
          <cell r="L61">
            <v>-722.37000000000012</v>
          </cell>
          <cell r="M61">
            <v>-770.88000000000011</v>
          </cell>
          <cell r="N61">
            <v>-819.3900000000001</v>
          </cell>
          <cell r="O61">
            <v>-867.90000000000009</v>
          </cell>
          <cell r="P61">
            <v>-916.41000000000008</v>
          </cell>
        </row>
        <row r="62">
          <cell r="A62">
            <v>1950</v>
          </cell>
          <cell r="B62" t="str">
            <v>Water</v>
          </cell>
          <cell r="C62" t="str">
            <v xml:space="preserve">     ACC DEPR-OTH PLANT&amp;MISC I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  <row r="63">
          <cell r="A63">
            <v>1960</v>
          </cell>
          <cell r="B63" t="str">
            <v>Water</v>
          </cell>
          <cell r="C63" t="str">
            <v xml:space="preserve">     ACC DEPR-OTH PLANT&amp;MISC W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</row>
        <row r="64">
          <cell r="A64">
            <v>1970</v>
          </cell>
          <cell r="B64" t="str">
            <v>Water</v>
          </cell>
          <cell r="C64" t="str">
            <v xml:space="preserve">     ACC DEPR-OFFICE STRUCTURE</v>
          </cell>
          <cell r="D64">
            <v>-8364.5292013544276</v>
          </cell>
          <cell r="E64">
            <v>-8362.7585654401482</v>
          </cell>
          <cell r="F64">
            <v>-8343.38633442012</v>
          </cell>
          <cell r="G64">
            <v>-8355.9640661387966</v>
          </cell>
          <cell r="H64">
            <v>-8401.3217023754059</v>
          </cell>
          <cell r="I64">
            <v>-8434.9171704704222</v>
          </cell>
          <cell r="J64">
            <v>-8475.8974429436403</v>
          </cell>
          <cell r="K64">
            <v>-8499.553579413132</v>
          </cell>
          <cell r="L64">
            <v>-8524.1107498835572</v>
          </cell>
          <cell r="M64">
            <v>-8522.6569538891454</v>
          </cell>
          <cell r="N64">
            <v>-8552.6978108989279</v>
          </cell>
          <cell r="O64">
            <v>-8580.282391709361</v>
          </cell>
          <cell r="P64">
            <v>-8600.9550512342794</v>
          </cell>
        </row>
        <row r="65">
          <cell r="A65">
            <v>1975</v>
          </cell>
          <cell r="B65" t="str">
            <v>Water</v>
          </cell>
          <cell r="C65" t="str">
            <v xml:space="preserve">     ACC DEPR-OFFICE FURN/EQPT</v>
          </cell>
          <cell r="D65">
            <v>-5739.822092066086</v>
          </cell>
          <cell r="E65">
            <v>-5742.9673637633887</v>
          </cell>
          <cell r="F65">
            <v>-5792.7637843502562</v>
          </cell>
          <cell r="G65">
            <v>-5806.7124708896126</v>
          </cell>
          <cell r="H65">
            <v>-5843.8963320912899</v>
          </cell>
          <cell r="I65">
            <v>-5871.3509431765233</v>
          </cell>
          <cell r="J65">
            <v>-5904.2301304145303</v>
          </cell>
          <cell r="K65">
            <v>-5924.3103213786662</v>
          </cell>
          <cell r="L65">
            <v>-5945.4752678155555</v>
          </cell>
          <cell r="M65">
            <v>-5944.2253959012569</v>
          </cell>
          <cell r="N65">
            <v>-5969.2612738705147</v>
          </cell>
          <cell r="O65">
            <v>-5992.5334257102922</v>
          </cell>
          <cell r="P65">
            <v>-6010.8235305076832</v>
          </cell>
        </row>
        <row r="66">
          <cell r="A66">
            <v>1985</v>
          </cell>
          <cell r="B66" t="str">
            <v>Water</v>
          </cell>
          <cell r="C66" t="str">
            <v xml:space="preserve">     ACC DEPR-TOOL SHOP &amp; MISC</v>
          </cell>
          <cell r="D66">
            <v>-9851.4096864965832</v>
          </cell>
          <cell r="E66">
            <v>-9889.0249510945505</v>
          </cell>
          <cell r="F66">
            <v>-9942.5614462040048</v>
          </cell>
          <cell r="G66">
            <v>-9982.583316255239</v>
          </cell>
          <cell r="H66">
            <v>-10031.645081509083</v>
          </cell>
          <cell r="I66">
            <v>-10081.459306008381</v>
          </cell>
          <cell r="J66">
            <v>-10132.895870982768</v>
          </cell>
          <cell r="K66">
            <v>-10180.84811830461</v>
          </cell>
          <cell r="L66">
            <v>-10227.898532836516</v>
          </cell>
          <cell r="M66">
            <v>-10278.054639031205</v>
          </cell>
          <cell r="N66">
            <v>-10319.090971122496</v>
          </cell>
          <cell r="O66">
            <v>-10366.877070330693</v>
          </cell>
          <cell r="P66">
            <v>-10413.245319049833</v>
          </cell>
        </row>
        <row r="67">
          <cell r="A67">
            <v>1990</v>
          </cell>
          <cell r="B67" t="str">
            <v>Water</v>
          </cell>
          <cell r="C67" t="str">
            <v xml:space="preserve">     ACC DEPR-LABORATORY EQUIP</v>
          </cell>
          <cell r="D67">
            <v>-1271.9981326989316</v>
          </cell>
          <cell r="E67">
            <v>-1279.4587354448065</v>
          </cell>
          <cell r="F67">
            <v>-1320.6188099673964</v>
          </cell>
          <cell r="G67">
            <v>-1329.0088844899858</v>
          </cell>
          <cell r="H67">
            <v>-1337.3989590125752</v>
          </cell>
          <cell r="I67">
            <v>-1345.7890335351651</v>
          </cell>
          <cell r="J67">
            <v>-1354.1791080577545</v>
          </cell>
          <cell r="K67">
            <v>-1362.5691825803442</v>
          </cell>
          <cell r="L67">
            <v>-1370.9592571029339</v>
          </cell>
          <cell r="M67">
            <v>-1379.3493316255233</v>
          </cell>
          <cell r="N67">
            <v>-1387.7394061481129</v>
          </cell>
          <cell r="O67">
            <v>-1396.1294806707024</v>
          </cell>
          <cell r="P67">
            <v>-1404.519555193292</v>
          </cell>
        </row>
        <row r="68">
          <cell r="A68">
            <v>1995</v>
          </cell>
          <cell r="B68" t="str">
            <v>Water</v>
          </cell>
          <cell r="C68" t="str">
            <v xml:space="preserve">     ACC DEPR-POWER OPERATED E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</row>
        <row r="69">
          <cell r="A69">
            <v>2000</v>
          </cell>
          <cell r="B69" t="str">
            <v>Water</v>
          </cell>
          <cell r="C69" t="str">
            <v xml:space="preserve">     ACC DEPR-COMMUNICATION EQ</v>
          </cell>
          <cell r="D69">
            <v>-484.90347422499855</v>
          </cell>
          <cell r="E69">
            <v>-491.22568467629247</v>
          </cell>
          <cell r="F69">
            <v>-494.27146716348386</v>
          </cell>
          <cell r="G69">
            <v>-501.73774802049365</v>
          </cell>
          <cell r="H69">
            <v>-511.58681648812291</v>
          </cell>
          <cell r="I69">
            <v>-519.89022822543075</v>
          </cell>
          <cell r="J69">
            <v>-528.81829296693047</v>
          </cell>
          <cell r="K69">
            <v>-536.2007009781089</v>
          </cell>
          <cell r="L69">
            <v>-543.84670936190025</v>
          </cell>
          <cell r="M69">
            <v>-547.49717512808559</v>
          </cell>
          <cell r="N69">
            <v>-555.4842664182579</v>
          </cell>
          <cell r="O69">
            <v>-563.28523986958533</v>
          </cell>
          <cell r="P69">
            <v>-570.41762692128543</v>
          </cell>
        </row>
        <row r="70">
          <cell r="A70">
            <v>2005</v>
          </cell>
          <cell r="B70" t="str">
            <v>Water</v>
          </cell>
          <cell r="C70" t="str">
            <v xml:space="preserve">     ACC DEPR-MISC EQUIPMENT</v>
          </cell>
          <cell r="D70">
            <v>-92.87</v>
          </cell>
          <cell r="E70">
            <v>-94.43</v>
          </cell>
          <cell r="F70">
            <v>-101.42</v>
          </cell>
          <cell r="G70">
            <v>-102.98</v>
          </cell>
          <cell r="H70">
            <v>-104.54</v>
          </cell>
          <cell r="I70">
            <v>-106.10000000000001</v>
          </cell>
          <cell r="J70">
            <v>-107.66000000000001</v>
          </cell>
          <cell r="K70">
            <v>-109.22000000000001</v>
          </cell>
          <cell r="L70">
            <v>-110.78000000000002</v>
          </cell>
          <cell r="M70">
            <v>-112.34000000000002</v>
          </cell>
          <cell r="N70">
            <v>-113.90000000000002</v>
          </cell>
          <cell r="O70">
            <v>-115.46000000000002</v>
          </cell>
          <cell r="P70">
            <v>-117.02000000000002</v>
          </cell>
        </row>
        <row r="71">
          <cell r="A71">
            <v>2400</v>
          </cell>
          <cell r="B71" t="str">
            <v>Water</v>
          </cell>
          <cell r="C71" t="str">
            <v xml:space="preserve">    UTILITY PAA WTR PLANT AMOR</v>
          </cell>
          <cell r="D71">
            <v>5529.0284657598231</v>
          </cell>
          <cell r="E71">
            <v>5528.5769492314857</v>
          </cell>
          <cell r="F71">
            <v>5528.5769492314857</v>
          </cell>
          <cell r="G71">
            <v>5528.5769492314857</v>
          </cell>
          <cell r="H71">
            <v>5528.5769492314857</v>
          </cell>
          <cell r="I71">
            <v>5528.5769492314857</v>
          </cell>
          <cell r="J71">
            <v>5528.5769492314857</v>
          </cell>
          <cell r="K71">
            <v>5528.5769492314857</v>
          </cell>
          <cell r="L71">
            <v>5528.5769492314857</v>
          </cell>
          <cell r="M71">
            <v>5528.5769492314857</v>
          </cell>
          <cell r="N71">
            <v>5528.5769492314857</v>
          </cell>
          <cell r="O71">
            <v>5528.5769492314857</v>
          </cell>
          <cell r="P71">
            <v>5528.5769492314857</v>
          </cell>
        </row>
        <row r="72">
          <cell r="A72">
            <v>2420</v>
          </cell>
          <cell r="B72" t="str">
            <v>Water</v>
          </cell>
          <cell r="C72" t="str">
            <v xml:space="preserve">    ACC AMORT UTIL PAA-WATER</v>
          </cell>
          <cell r="D72">
            <v>-2178.6871104559514</v>
          </cell>
          <cell r="E72">
            <v>-2177.7209944108045</v>
          </cell>
          <cell r="F72">
            <v>-2177.7209944108045</v>
          </cell>
          <cell r="G72">
            <v>-2177.720994410804</v>
          </cell>
          <cell r="H72">
            <v>-2177.720994410804</v>
          </cell>
          <cell r="I72">
            <v>-2177.7209944108035</v>
          </cell>
          <cell r="J72">
            <v>-2177.7209944108035</v>
          </cell>
          <cell r="K72">
            <v>-2177.7209944108026</v>
          </cell>
          <cell r="L72">
            <v>-2177.7209944108026</v>
          </cell>
          <cell r="M72">
            <v>-2177.7209944108022</v>
          </cell>
          <cell r="N72">
            <v>-2177.7209944108022</v>
          </cell>
          <cell r="O72">
            <v>-2177.7209944108017</v>
          </cell>
          <cell r="P72">
            <v>-2177.7209944108017</v>
          </cell>
        </row>
        <row r="73">
          <cell r="A73">
            <v>2960</v>
          </cell>
          <cell r="B73" t="str">
            <v>Water</v>
          </cell>
          <cell r="C73" t="str">
            <v xml:space="preserve">     DEF CHGS-TANK MAINT&amp;REP W</v>
          </cell>
          <cell r="D73">
            <v>30181.89589760056</v>
          </cell>
          <cell r="E73">
            <v>30149.257228691196</v>
          </cell>
          <cell r="F73">
            <v>30149.257228691196</v>
          </cell>
          <cell r="G73">
            <v>30149.257228691196</v>
          </cell>
          <cell r="H73">
            <v>30149.257228691196</v>
          </cell>
          <cell r="I73">
            <v>30149.257228691196</v>
          </cell>
          <cell r="J73">
            <v>30149.257228691196</v>
          </cell>
          <cell r="K73">
            <v>30149.257228691196</v>
          </cell>
          <cell r="L73">
            <v>30149.257228691196</v>
          </cell>
          <cell r="M73">
            <v>30149.257228691196</v>
          </cell>
          <cell r="N73">
            <v>30149.257228691196</v>
          </cell>
          <cell r="O73">
            <v>30149.257228691196</v>
          </cell>
          <cell r="P73">
            <v>30149.257228691196</v>
          </cell>
        </row>
        <row r="74">
          <cell r="A74">
            <v>3005</v>
          </cell>
          <cell r="B74" t="str">
            <v>Water</v>
          </cell>
          <cell r="C74" t="str">
            <v xml:space="preserve">     DEF CHGS-MULTI YR TESTING</v>
          </cell>
          <cell r="D74">
            <v>75</v>
          </cell>
          <cell r="E74">
            <v>75</v>
          </cell>
          <cell r="F74">
            <v>75</v>
          </cell>
          <cell r="G74">
            <v>75</v>
          </cell>
          <cell r="H74">
            <v>75</v>
          </cell>
          <cell r="I74">
            <v>75</v>
          </cell>
          <cell r="J74">
            <v>75</v>
          </cell>
          <cell r="K74">
            <v>75</v>
          </cell>
          <cell r="L74">
            <v>75</v>
          </cell>
          <cell r="M74">
            <v>75</v>
          </cell>
          <cell r="N74">
            <v>75</v>
          </cell>
          <cell r="O74">
            <v>75</v>
          </cell>
          <cell r="P74">
            <v>75</v>
          </cell>
        </row>
        <row r="75">
          <cell r="A75">
            <v>3110</v>
          </cell>
          <cell r="B75" t="str">
            <v>Water</v>
          </cell>
          <cell r="C75" t="str">
            <v xml:space="preserve">     AMORT - TANK MAINT&amp;REP WT</v>
          </cell>
          <cell r="D75">
            <v>-13380.115897600561</v>
          </cell>
          <cell r="E75">
            <v>-13708.307228691196</v>
          </cell>
          <cell r="F75">
            <v>-14069.147228691196</v>
          </cell>
          <cell r="G75">
            <v>-14429.977228691194</v>
          </cell>
          <cell r="H75">
            <v>-14790.807228691196</v>
          </cell>
          <cell r="I75">
            <v>-15151.647228691196</v>
          </cell>
          <cell r="J75">
            <v>-15512.477228691196</v>
          </cell>
          <cell r="K75">
            <v>-15873.307228691197</v>
          </cell>
          <cell r="L75">
            <v>-16234.147228691198</v>
          </cell>
          <cell r="M75">
            <v>-16594.977228691198</v>
          </cell>
          <cell r="N75">
            <v>-16955.807228691199</v>
          </cell>
          <cell r="O75">
            <v>-17316.647228691199</v>
          </cell>
          <cell r="P75">
            <v>-17677.477228691198</v>
          </cell>
        </row>
        <row r="76">
          <cell r="A76">
            <v>3160</v>
          </cell>
          <cell r="B76" t="str">
            <v>Water</v>
          </cell>
          <cell r="C76" t="str">
            <v xml:space="preserve">     AMORT - MULTI YR TESTING</v>
          </cell>
          <cell r="D76">
            <v>-75</v>
          </cell>
          <cell r="E76">
            <v>-75</v>
          </cell>
          <cell r="F76">
            <v>-75</v>
          </cell>
          <cell r="G76">
            <v>-75</v>
          </cell>
          <cell r="H76">
            <v>-75</v>
          </cell>
          <cell r="I76">
            <v>-75</v>
          </cell>
          <cell r="J76">
            <v>-75</v>
          </cell>
          <cell r="K76">
            <v>-75</v>
          </cell>
          <cell r="L76">
            <v>-75</v>
          </cell>
          <cell r="M76">
            <v>-75</v>
          </cell>
          <cell r="N76">
            <v>-75</v>
          </cell>
          <cell r="O76">
            <v>-75</v>
          </cell>
          <cell r="P76">
            <v>-75</v>
          </cell>
        </row>
        <row r="77">
          <cell r="A77">
            <v>3235</v>
          </cell>
          <cell r="B77" t="str">
            <v>Water</v>
          </cell>
          <cell r="C77" t="str">
            <v xml:space="preserve">    ACC AMORT-AIA-WATER</v>
          </cell>
          <cell r="D77">
            <v>130.9431665596357</v>
          </cell>
          <cell r="E77">
            <v>130.44224499301347</v>
          </cell>
          <cell r="F77">
            <v>130.44224499301347</v>
          </cell>
          <cell r="G77">
            <v>130.44224499301347</v>
          </cell>
          <cell r="H77">
            <v>130.44224499301347</v>
          </cell>
          <cell r="I77">
            <v>130.44224499301347</v>
          </cell>
          <cell r="J77">
            <v>130.44224499301347</v>
          </cell>
          <cell r="K77">
            <v>130.44224499301347</v>
          </cell>
          <cell r="L77">
            <v>130.44224499301347</v>
          </cell>
          <cell r="M77">
            <v>130.44224499301347</v>
          </cell>
          <cell r="N77">
            <v>130.44224499301347</v>
          </cell>
          <cell r="O77">
            <v>130.44224499301347</v>
          </cell>
          <cell r="P77">
            <v>130.44224499301347</v>
          </cell>
        </row>
        <row r="78">
          <cell r="A78">
            <v>3265</v>
          </cell>
          <cell r="B78" t="str">
            <v>Water</v>
          </cell>
          <cell r="C78" t="str">
            <v xml:space="preserve">     CIAC-STRUCT &amp; IMPRV SRC S</v>
          </cell>
          <cell r="D78">
            <v>-2475.63</v>
          </cell>
          <cell r="E78">
            <v>-2475.63</v>
          </cell>
          <cell r="F78">
            <v>-2475.63</v>
          </cell>
          <cell r="G78">
            <v>-2475.63</v>
          </cell>
          <cell r="H78">
            <v>-2475.63</v>
          </cell>
          <cell r="I78">
            <v>-2475.63</v>
          </cell>
          <cell r="J78">
            <v>-2475.63</v>
          </cell>
          <cell r="K78">
            <v>-2475.63</v>
          </cell>
          <cell r="L78">
            <v>-2475.63</v>
          </cell>
          <cell r="M78">
            <v>-2475.63</v>
          </cell>
          <cell r="N78">
            <v>-2475.63</v>
          </cell>
          <cell r="O78">
            <v>-2475.63</v>
          </cell>
          <cell r="P78">
            <v>-2475.63</v>
          </cell>
        </row>
        <row r="79">
          <cell r="A79">
            <v>3270</v>
          </cell>
          <cell r="B79" t="str">
            <v>Water</v>
          </cell>
          <cell r="C79" t="str">
            <v xml:space="preserve">     CIAC-STRUCT &amp; IMPRV WTP</v>
          </cell>
          <cell r="D79">
            <v>-148.15</v>
          </cell>
          <cell r="E79">
            <v>-148.15</v>
          </cell>
          <cell r="F79">
            <v>-148.15</v>
          </cell>
          <cell r="G79">
            <v>-148.15</v>
          </cell>
          <cell r="H79">
            <v>-148.15</v>
          </cell>
          <cell r="I79">
            <v>-148.15</v>
          </cell>
          <cell r="J79">
            <v>-148.15</v>
          </cell>
          <cell r="K79">
            <v>-148.15</v>
          </cell>
          <cell r="L79">
            <v>-148.15</v>
          </cell>
          <cell r="M79">
            <v>-148.15</v>
          </cell>
          <cell r="N79">
            <v>-148.15</v>
          </cell>
          <cell r="O79">
            <v>-148.15</v>
          </cell>
          <cell r="P79">
            <v>-148.15</v>
          </cell>
        </row>
        <row r="80">
          <cell r="A80">
            <v>3295</v>
          </cell>
          <cell r="B80" t="str">
            <v>Water</v>
          </cell>
          <cell r="C80" t="str">
            <v xml:space="preserve">     CIAC-WELLS &amp; SPRINGS</v>
          </cell>
          <cell r="D80">
            <v>-4624.42</v>
          </cell>
          <cell r="E80">
            <v>-4624.42</v>
          </cell>
          <cell r="F80">
            <v>-4624.42</v>
          </cell>
          <cell r="G80">
            <v>-4624.42</v>
          </cell>
          <cell r="H80">
            <v>-4624.42</v>
          </cell>
          <cell r="I80">
            <v>-4624.42</v>
          </cell>
          <cell r="J80">
            <v>-4624.42</v>
          </cell>
          <cell r="K80">
            <v>-4624.42</v>
          </cell>
          <cell r="L80">
            <v>-4624.42</v>
          </cell>
          <cell r="M80">
            <v>-4624.42</v>
          </cell>
          <cell r="N80">
            <v>-4624.42</v>
          </cell>
          <cell r="O80">
            <v>-4624.42</v>
          </cell>
          <cell r="P80">
            <v>-4624.42</v>
          </cell>
        </row>
        <row r="81">
          <cell r="A81">
            <v>3315</v>
          </cell>
          <cell r="B81" t="str">
            <v>Water</v>
          </cell>
          <cell r="C81" t="str">
            <v xml:space="preserve">     CIAC-ELEC PUMP EQP SRC PU</v>
          </cell>
          <cell r="D81">
            <v>-12347.27</v>
          </cell>
          <cell r="E81">
            <v>-12347.27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</row>
        <row r="82">
          <cell r="A82">
            <v>3320</v>
          </cell>
          <cell r="B82" t="str">
            <v>Water</v>
          </cell>
          <cell r="C82" t="str">
            <v xml:space="preserve">     CIAC-ELEC PUMP EQP WTP</v>
          </cell>
          <cell r="D82">
            <v>0</v>
          </cell>
          <cell r="E82">
            <v>0</v>
          </cell>
          <cell r="F82">
            <v>-12347.27</v>
          </cell>
          <cell r="G82">
            <v>-12347.27</v>
          </cell>
          <cell r="H82">
            <v>-12347.27</v>
          </cell>
          <cell r="I82">
            <v>-12347.27</v>
          </cell>
          <cell r="J82">
            <v>-12347.27</v>
          </cell>
          <cell r="K82">
            <v>-12347.27</v>
          </cell>
          <cell r="L82">
            <v>-12347.27</v>
          </cell>
          <cell r="M82">
            <v>-12347.27</v>
          </cell>
          <cell r="N82">
            <v>-12347.27</v>
          </cell>
          <cell r="O82">
            <v>-12347.27</v>
          </cell>
          <cell r="P82">
            <v>-12347.27</v>
          </cell>
        </row>
        <row r="83">
          <cell r="A83">
            <v>3330</v>
          </cell>
          <cell r="B83" t="str">
            <v>Water</v>
          </cell>
          <cell r="C83" t="str">
            <v xml:space="preserve">     CIAC-WATER TREATMENT EQPT</v>
          </cell>
          <cell r="D83">
            <v>-2205.4</v>
          </cell>
          <cell r="E83">
            <v>-2205.4</v>
          </cell>
          <cell r="F83">
            <v>-2205.4</v>
          </cell>
          <cell r="G83">
            <v>-2205.4</v>
          </cell>
          <cell r="H83">
            <v>-2205.4</v>
          </cell>
          <cell r="I83">
            <v>-2205.4</v>
          </cell>
          <cell r="J83">
            <v>-2205.4</v>
          </cell>
          <cell r="K83">
            <v>-2205.4</v>
          </cell>
          <cell r="L83">
            <v>-2205.4</v>
          </cell>
          <cell r="M83">
            <v>-2205.4</v>
          </cell>
          <cell r="N83">
            <v>-2205.4</v>
          </cell>
          <cell r="O83">
            <v>-2205.4</v>
          </cell>
          <cell r="P83">
            <v>-2205.4</v>
          </cell>
        </row>
        <row r="84">
          <cell r="A84">
            <v>3335</v>
          </cell>
          <cell r="B84" t="str">
            <v>Water</v>
          </cell>
          <cell r="C84" t="str">
            <v xml:space="preserve">     CIAC-DIST RESV &amp; STANDPIP</v>
          </cell>
          <cell r="D84">
            <v>-10418.209999999999</v>
          </cell>
          <cell r="E84">
            <v>-10418.209999999999</v>
          </cell>
          <cell r="F84">
            <v>-10418.209999999999</v>
          </cell>
          <cell r="G84">
            <v>-10418.209999999999</v>
          </cell>
          <cell r="H84">
            <v>-10418.209999999999</v>
          </cell>
          <cell r="I84">
            <v>-10418.209999999999</v>
          </cell>
          <cell r="J84">
            <v>-10418.209999999999</v>
          </cell>
          <cell r="K84">
            <v>-10418.209999999999</v>
          </cell>
          <cell r="L84">
            <v>-10418.209999999999</v>
          </cell>
          <cell r="M84">
            <v>-10418.209999999999</v>
          </cell>
          <cell r="N84">
            <v>-10418.209999999999</v>
          </cell>
          <cell r="O84">
            <v>-10418.209999999999</v>
          </cell>
          <cell r="P84">
            <v>-10418.209999999999</v>
          </cell>
        </row>
        <row r="85">
          <cell r="A85">
            <v>3340</v>
          </cell>
          <cell r="B85" t="str">
            <v>Water</v>
          </cell>
          <cell r="C85" t="str">
            <v xml:space="preserve">     CIAC-TRANS &amp; DISTR MAINS</v>
          </cell>
          <cell r="D85">
            <v>-33098.57</v>
          </cell>
          <cell r="E85">
            <v>-33098.57</v>
          </cell>
          <cell r="F85">
            <v>-33098.57</v>
          </cell>
          <cell r="G85">
            <v>-33098.57</v>
          </cell>
          <cell r="H85">
            <v>-33098.57</v>
          </cell>
          <cell r="I85">
            <v>-33098.57</v>
          </cell>
          <cell r="J85">
            <v>-33098.57</v>
          </cell>
          <cell r="K85">
            <v>-33098.57</v>
          </cell>
          <cell r="L85">
            <v>-33098.57</v>
          </cell>
          <cell r="M85">
            <v>-33098.57</v>
          </cell>
          <cell r="N85">
            <v>-33098.57</v>
          </cell>
          <cell r="O85">
            <v>-33098.57</v>
          </cell>
          <cell r="P85">
            <v>-33098.57</v>
          </cell>
        </row>
        <row r="86">
          <cell r="A86">
            <v>3345</v>
          </cell>
          <cell r="B86" t="str">
            <v>Water</v>
          </cell>
          <cell r="C86" t="str">
            <v xml:space="preserve">     CIAC-SERVICE LINES</v>
          </cell>
          <cell r="D86">
            <v>-13826.15</v>
          </cell>
          <cell r="E86">
            <v>-13826.15</v>
          </cell>
          <cell r="F86">
            <v>-13826.15</v>
          </cell>
          <cell r="G86">
            <v>-13826.15</v>
          </cell>
          <cell r="H86">
            <v>-13826.15</v>
          </cell>
          <cell r="I86">
            <v>-13826.15</v>
          </cell>
          <cell r="J86">
            <v>-13826.15</v>
          </cell>
          <cell r="K86">
            <v>-13826.15</v>
          </cell>
          <cell r="L86">
            <v>-13826.15</v>
          </cell>
          <cell r="M86">
            <v>-13826.15</v>
          </cell>
          <cell r="N86">
            <v>-13826.15</v>
          </cell>
          <cell r="O86">
            <v>-13826.15</v>
          </cell>
          <cell r="P86">
            <v>-13826.15</v>
          </cell>
        </row>
        <row r="87">
          <cell r="A87">
            <v>3350</v>
          </cell>
          <cell r="B87" t="str">
            <v>Water</v>
          </cell>
          <cell r="C87" t="str">
            <v xml:space="preserve">     CIAC-METERS</v>
          </cell>
          <cell r="D87">
            <v>-4114.5200000000004</v>
          </cell>
          <cell r="E87">
            <v>-4114.5200000000004</v>
          </cell>
          <cell r="F87">
            <v>-4114.5200000000004</v>
          </cell>
          <cell r="G87">
            <v>-4114.5200000000004</v>
          </cell>
          <cell r="H87">
            <v>-4114.5200000000004</v>
          </cell>
          <cell r="I87">
            <v>-4114.5200000000004</v>
          </cell>
          <cell r="J87">
            <v>-4114.5200000000004</v>
          </cell>
          <cell r="K87">
            <v>-4114.5200000000004</v>
          </cell>
          <cell r="L87">
            <v>-4114.5200000000004</v>
          </cell>
          <cell r="M87">
            <v>-4114.5200000000004</v>
          </cell>
          <cell r="N87">
            <v>-4114.5200000000004</v>
          </cell>
          <cell r="O87">
            <v>-4114.5200000000004</v>
          </cell>
          <cell r="P87">
            <v>-4114.5200000000004</v>
          </cell>
        </row>
        <row r="88">
          <cell r="A88">
            <v>3355</v>
          </cell>
          <cell r="B88" t="str">
            <v>Water</v>
          </cell>
          <cell r="C88" t="str">
            <v xml:space="preserve">     CIAC-METER INSTALLS</v>
          </cell>
          <cell r="D88">
            <v>-155.63999999999999</v>
          </cell>
          <cell r="E88">
            <v>-155.63999999999999</v>
          </cell>
          <cell r="F88">
            <v>-155.63999999999999</v>
          </cell>
          <cell r="G88">
            <v>-155.63999999999999</v>
          </cell>
          <cell r="H88">
            <v>-155.63999999999999</v>
          </cell>
          <cell r="I88">
            <v>-155.63999999999999</v>
          </cell>
          <cell r="J88">
            <v>-155.63999999999999</v>
          </cell>
          <cell r="K88">
            <v>-155.63999999999999</v>
          </cell>
          <cell r="L88">
            <v>-155.63999999999999</v>
          </cell>
          <cell r="M88">
            <v>-155.63999999999999</v>
          </cell>
          <cell r="N88">
            <v>-155.63999999999999</v>
          </cell>
          <cell r="O88">
            <v>-155.63999999999999</v>
          </cell>
          <cell r="P88">
            <v>-155.63999999999999</v>
          </cell>
        </row>
        <row r="89">
          <cell r="A89">
            <v>3360</v>
          </cell>
          <cell r="B89" t="str">
            <v>Water</v>
          </cell>
          <cell r="C89" t="str">
            <v xml:space="preserve">     CIAC-HYDRANTS</v>
          </cell>
          <cell r="D89">
            <v>-2970.04</v>
          </cell>
          <cell r="E89">
            <v>-2970.04</v>
          </cell>
          <cell r="F89">
            <v>-2970.04</v>
          </cell>
          <cell r="G89">
            <v>-2970.04</v>
          </cell>
          <cell r="H89">
            <v>-2970.04</v>
          </cell>
          <cell r="I89">
            <v>-2970.04</v>
          </cell>
          <cell r="J89">
            <v>-2970.04</v>
          </cell>
          <cell r="K89">
            <v>-2970.04</v>
          </cell>
          <cell r="L89">
            <v>-2970.04</v>
          </cell>
          <cell r="M89">
            <v>-2970.04</v>
          </cell>
          <cell r="N89">
            <v>-2970.04</v>
          </cell>
          <cell r="O89">
            <v>-2970.04</v>
          </cell>
          <cell r="P89">
            <v>-2970.04</v>
          </cell>
        </row>
        <row r="90">
          <cell r="A90">
            <v>3430</v>
          </cell>
          <cell r="B90" t="str">
            <v>Water</v>
          </cell>
          <cell r="C90" t="str">
            <v xml:space="preserve">     CIAC-OTHER TANGIBLE PLT W</v>
          </cell>
          <cell r="D90">
            <v>-71731.936542413445</v>
          </cell>
          <cell r="E90">
            <v>-71641.073784350243</v>
          </cell>
          <cell r="F90">
            <v>-71641.073784350243</v>
          </cell>
          <cell r="G90">
            <v>-71641.073784350243</v>
          </cell>
          <cell r="H90">
            <v>-71641.073784350243</v>
          </cell>
          <cell r="I90">
            <v>-71641.073784350243</v>
          </cell>
          <cell r="J90">
            <v>-71641.073784350243</v>
          </cell>
          <cell r="K90">
            <v>-71641.073784350243</v>
          </cell>
          <cell r="L90">
            <v>-71641.073784350243</v>
          </cell>
          <cell r="M90">
            <v>-71641.073784350243</v>
          </cell>
          <cell r="N90">
            <v>-71641.073784350243</v>
          </cell>
          <cell r="O90">
            <v>-71641.073784350243</v>
          </cell>
          <cell r="P90">
            <v>-71641.073784350243</v>
          </cell>
        </row>
        <row r="91">
          <cell r="A91">
            <v>3435</v>
          </cell>
          <cell r="B91" t="str">
            <v>Water</v>
          </cell>
          <cell r="C91" t="str">
            <v xml:space="preserve">     CIAC-WATER-TAP</v>
          </cell>
          <cell r="D91">
            <v>-26450</v>
          </cell>
          <cell r="E91">
            <v>-26450</v>
          </cell>
          <cell r="F91">
            <v>-26450</v>
          </cell>
          <cell r="G91">
            <v>-26450</v>
          </cell>
          <cell r="H91">
            <v>-26450</v>
          </cell>
          <cell r="I91">
            <v>-26450</v>
          </cell>
          <cell r="J91">
            <v>-26450</v>
          </cell>
          <cell r="K91">
            <v>-26450</v>
          </cell>
          <cell r="L91">
            <v>-26450</v>
          </cell>
          <cell r="M91">
            <v>-26450</v>
          </cell>
          <cell r="N91">
            <v>-26800</v>
          </cell>
          <cell r="O91">
            <v>-26800</v>
          </cell>
          <cell r="P91">
            <v>-26800</v>
          </cell>
        </row>
        <row r="92">
          <cell r="A92">
            <v>3455</v>
          </cell>
          <cell r="B92" t="str">
            <v>Water</v>
          </cell>
          <cell r="C92" t="str">
            <v xml:space="preserve">     CIAC-WTR PLT MTR FEE</v>
          </cell>
          <cell r="D92">
            <v>-150</v>
          </cell>
          <cell r="E92">
            <v>-150</v>
          </cell>
          <cell r="F92">
            <v>-150</v>
          </cell>
          <cell r="G92">
            <v>-150</v>
          </cell>
          <cell r="H92">
            <v>-150</v>
          </cell>
          <cell r="I92">
            <v>-150</v>
          </cell>
          <cell r="J92">
            <v>-150</v>
          </cell>
          <cell r="K92">
            <v>-150</v>
          </cell>
          <cell r="L92">
            <v>-150</v>
          </cell>
          <cell r="M92">
            <v>-150</v>
          </cell>
          <cell r="N92">
            <v>-150</v>
          </cell>
          <cell r="O92">
            <v>-150</v>
          </cell>
          <cell r="P92">
            <v>-150</v>
          </cell>
        </row>
        <row r="93">
          <cell r="A93">
            <v>3800</v>
          </cell>
          <cell r="B93" t="str">
            <v>Water</v>
          </cell>
          <cell r="C93" t="str">
            <v xml:space="preserve">     ACC AMORT ORGANIZATION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</row>
        <row r="94">
          <cell r="A94">
            <v>3810</v>
          </cell>
          <cell r="B94" t="str">
            <v>Water</v>
          </cell>
          <cell r="C94" t="str">
            <v xml:space="preserve">     ACC AMORT STRUCT &amp; IMPRV</v>
          </cell>
          <cell r="D94">
            <v>851.52</v>
          </cell>
          <cell r="E94">
            <v>857.98</v>
          </cell>
          <cell r="F94">
            <v>872.77</v>
          </cell>
          <cell r="G94">
            <v>879.23</v>
          </cell>
          <cell r="H94">
            <v>885.69</v>
          </cell>
          <cell r="I94">
            <v>892.15000000000009</v>
          </cell>
          <cell r="J94">
            <v>898.61000000000013</v>
          </cell>
          <cell r="K94">
            <v>905.07000000000016</v>
          </cell>
          <cell r="L94">
            <v>911.5300000000002</v>
          </cell>
          <cell r="M94">
            <v>917.99000000000024</v>
          </cell>
          <cell r="N94">
            <v>924.45000000000027</v>
          </cell>
          <cell r="O94">
            <v>930.91000000000031</v>
          </cell>
          <cell r="P94">
            <v>937.37000000000035</v>
          </cell>
        </row>
        <row r="95">
          <cell r="A95">
            <v>3815</v>
          </cell>
          <cell r="B95" t="str">
            <v>Water</v>
          </cell>
          <cell r="C95" t="str">
            <v xml:space="preserve">     ACC AMORT STRUCT &amp; IMPRV</v>
          </cell>
          <cell r="D95">
            <v>51.31</v>
          </cell>
          <cell r="E95">
            <v>51.7</v>
          </cell>
          <cell r="F95">
            <v>52.52</v>
          </cell>
          <cell r="G95">
            <v>52.910000000000004</v>
          </cell>
          <cell r="H95">
            <v>53.300000000000004</v>
          </cell>
          <cell r="I95">
            <v>53.690000000000005</v>
          </cell>
          <cell r="J95">
            <v>54.080000000000005</v>
          </cell>
          <cell r="K95">
            <v>54.470000000000006</v>
          </cell>
          <cell r="L95">
            <v>54.860000000000007</v>
          </cell>
          <cell r="M95">
            <v>55.250000000000007</v>
          </cell>
          <cell r="N95">
            <v>55.640000000000008</v>
          </cell>
          <cell r="O95">
            <v>56.030000000000008</v>
          </cell>
          <cell r="P95">
            <v>56.420000000000009</v>
          </cell>
        </row>
        <row r="96">
          <cell r="A96">
            <v>3840</v>
          </cell>
          <cell r="B96" t="str">
            <v>Water</v>
          </cell>
          <cell r="C96" t="str">
            <v xml:space="preserve">     ACC AMORT WELLS &amp; SPRINGS</v>
          </cell>
          <cell r="D96">
            <v>1695.42</v>
          </cell>
          <cell r="E96">
            <v>1708.27</v>
          </cell>
          <cell r="F96">
            <v>1737.81</v>
          </cell>
          <cell r="G96">
            <v>1750.6599999999999</v>
          </cell>
          <cell r="H96">
            <v>1763.5099999999998</v>
          </cell>
          <cell r="I96">
            <v>1776.3599999999997</v>
          </cell>
          <cell r="J96">
            <v>1789.2099999999996</v>
          </cell>
          <cell r="K96">
            <v>1802.0599999999995</v>
          </cell>
          <cell r="L96">
            <v>1814.9099999999994</v>
          </cell>
          <cell r="M96">
            <v>1827.7599999999993</v>
          </cell>
          <cell r="N96">
            <v>1840.6099999999992</v>
          </cell>
          <cell r="O96">
            <v>1853.4599999999991</v>
          </cell>
          <cell r="P96">
            <v>1866.309999999999</v>
          </cell>
        </row>
        <row r="97">
          <cell r="A97">
            <v>3860</v>
          </cell>
          <cell r="B97" t="str">
            <v>Water</v>
          </cell>
          <cell r="C97" t="str">
            <v xml:space="preserve">     ACC AMORT ELEC PUMP EQP S</v>
          </cell>
          <cell r="D97">
            <v>6791.35</v>
          </cell>
          <cell r="E97">
            <v>6842.8</v>
          </cell>
          <cell r="F97">
            <v>1955.1000000000004</v>
          </cell>
          <cell r="G97">
            <v>1955.1000000000004</v>
          </cell>
          <cell r="H97">
            <v>1955.1000000000004</v>
          </cell>
          <cell r="I97">
            <v>1955.1000000000004</v>
          </cell>
          <cell r="J97">
            <v>1955.1000000000004</v>
          </cell>
          <cell r="K97">
            <v>1955.1000000000004</v>
          </cell>
          <cell r="L97">
            <v>1955.1000000000004</v>
          </cell>
          <cell r="M97">
            <v>1955.1000000000004</v>
          </cell>
          <cell r="N97">
            <v>1955.1000000000004</v>
          </cell>
          <cell r="O97">
            <v>1955.1000000000004</v>
          </cell>
          <cell r="P97">
            <v>1955.1000000000004</v>
          </cell>
        </row>
        <row r="98">
          <cell r="A98">
            <v>3865</v>
          </cell>
          <cell r="B98" t="str">
            <v>Water</v>
          </cell>
          <cell r="C98" t="str">
            <v xml:space="preserve">     ACC AMORT ELEC PUMP EQP W</v>
          </cell>
          <cell r="D98">
            <v>0</v>
          </cell>
          <cell r="E98">
            <v>0</v>
          </cell>
          <cell r="F98">
            <v>5644.7000000000007</v>
          </cell>
          <cell r="G98">
            <v>5671.0800000000008</v>
          </cell>
          <cell r="H98">
            <v>5697.4600000000009</v>
          </cell>
          <cell r="I98">
            <v>5723.8400000000011</v>
          </cell>
          <cell r="J98">
            <v>5750.2200000000012</v>
          </cell>
          <cell r="K98">
            <v>5776.6000000000013</v>
          </cell>
          <cell r="L98">
            <v>5802.9800000000014</v>
          </cell>
          <cell r="M98">
            <v>5829.3600000000015</v>
          </cell>
          <cell r="N98">
            <v>5855.7400000000016</v>
          </cell>
          <cell r="O98">
            <v>5882.1200000000017</v>
          </cell>
          <cell r="P98">
            <v>5908.5000000000018</v>
          </cell>
        </row>
        <row r="99">
          <cell r="A99">
            <v>3875</v>
          </cell>
          <cell r="B99" t="str">
            <v>Water</v>
          </cell>
          <cell r="C99" t="str">
            <v xml:space="preserve">     ACC AMORT WATER TREATMENT</v>
          </cell>
          <cell r="D99">
            <v>959.84</v>
          </cell>
          <cell r="E99">
            <v>968.19</v>
          </cell>
          <cell r="F99">
            <v>1077.96</v>
          </cell>
          <cell r="G99">
            <v>1086.31</v>
          </cell>
          <cell r="H99">
            <v>1094.6599999999999</v>
          </cell>
          <cell r="I99">
            <v>1103.0099999999998</v>
          </cell>
          <cell r="J99">
            <v>1111.3599999999997</v>
          </cell>
          <cell r="K99">
            <v>1119.7099999999996</v>
          </cell>
          <cell r="L99">
            <v>1128.0599999999995</v>
          </cell>
          <cell r="M99">
            <v>1136.4099999999994</v>
          </cell>
          <cell r="N99">
            <v>1144.7599999999993</v>
          </cell>
          <cell r="O99">
            <v>1153.1099999999992</v>
          </cell>
          <cell r="P99">
            <v>1161.4599999999991</v>
          </cell>
        </row>
        <row r="100">
          <cell r="A100">
            <v>3880</v>
          </cell>
          <cell r="B100" t="str">
            <v>Water</v>
          </cell>
          <cell r="C100" t="str">
            <v xml:space="preserve">     ACC AMORT DIST RESV &amp; STA</v>
          </cell>
          <cell r="D100">
            <v>3720.76</v>
          </cell>
          <cell r="E100">
            <v>3744.2200000000003</v>
          </cell>
          <cell r="F100">
            <v>3228.6000000000004</v>
          </cell>
          <cell r="G100">
            <v>3252.0600000000004</v>
          </cell>
          <cell r="H100">
            <v>3275.5200000000004</v>
          </cell>
          <cell r="I100">
            <v>3298.9800000000005</v>
          </cell>
          <cell r="J100">
            <v>3322.4400000000005</v>
          </cell>
          <cell r="K100">
            <v>3345.9000000000005</v>
          </cell>
          <cell r="L100">
            <v>3369.3600000000006</v>
          </cell>
          <cell r="M100">
            <v>3392.8200000000006</v>
          </cell>
          <cell r="N100">
            <v>3416.2800000000007</v>
          </cell>
          <cell r="O100">
            <v>3439.7400000000007</v>
          </cell>
          <cell r="P100">
            <v>3463.2000000000007</v>
          </cell>
        </row>
        <row r="101">
          <cell r="A101">
            <v>3885</v>
          </cell>
          <cell r="B101" t="str">
            <v>Water</v>
          </cell>
          <cell r="C101" t="str">
            <v xml:space="preserve">     ACC AMORT TRANS &amp; DISTR M</v>
          </cell>
          <cell r="D101">
            <v>9058.31</v>
          </cell>
          <cell r="E101">
            <v>9122.58</v>
          </cell>
          <cell r="F101">
            <v>8931.7000000000007</v>
          </cell>
          <cell r="G101">
            <v>8995.9700000000012</v>
          </cell>
          <cell r="H101">
            <v>9060.2400000000016</v>
          </cell>
          <cell r="I101">
            <v>9124.510000000002</v>
          </cell>
          <cell r="J101">
            <v>9188.7800000000025</v>
          </cell>
          <cell r="K101">
            <v>9253.0500000000029</v>
          </cell>
          <cell r="L101">
            <v>9317.3200000000033</v>
          </cell>
          <cell r="M101">
            <v>9381.5900000000038</v>
          </cell>
          <cell r="N101">
            <v>9445.8600000000042</v>
          </cell>
          <cell r="O101">
            <v>9510.1300000000047</v>
          </cell>
          <cell r="P101">
            <v>9574.4000000000051</v>
          </cell>
        </row>
        <row r="102">
          <cell r="A102">
            <v>3890</v>
          </cell>
          <cell r="B102" t="str">
            <v>Water</v>
          </cell>
          <cell r="C102" t="str">
            <v xml:space="preserve">     ACC AMORT SERVICE LINES</v>
          </cell>
          <cell r="D102">
            <v>3801.66</v>
          </cell>
          <cell r="E102">
            <v>3830.46</v>
          </cell>
          <cell r="F102">
            <v>3908.84</v>
          </cell>
          <cell r="G102">
            <v>3937.6400000000003</v>
          </cell>
          <cell r="H102">
            <v>3966.4400000000005</v>
          </cell>
          <cell r="I102">
            <v>3995.2400000000007</v>
          </cell>
          <cell r="J102">
            <v>4024.0400000000009</v>
          </cell>
          <cell r="K102">
            <v>4052.8400000000011</v>
          </cell>
          <cell r="L102">
            <v>4081.6400000000012</v>
          </cell>
          <cell r="M102">
            <v>4110.4400000000014</v>
          </cell>
          <cell r="N102">
            <v>4139.2400000000016</v>
          </cell>
          <cell r="O102">
            <v>4168.0400000000018</v>
          </cell>
          <cell r="P102">
            <v>4196.840000000002</v>
          </cell>
        </row>
        <row r="103">
          <cell r="A103">
            <v>3895</v>
          </cell>
          <cell r="B103" t="str">
            <v>Water</v>
          </cell>
          <cell r="C103" t="str">
            <v xml:space="preserve">     ACC AMORT METERS</v>
          </cell>
          <cell r="D103">
            <v>2262.54</v>
          </cell>
          <cell r="E103">
            <v>2279.6799999999998</v>
          </cell>
          <cell r="F103">
            <v>2311.62</v>
          </cell>
          <cell r="G103">
            <v>2328.7599999999998</v>
          </cell>
          <cell r="H103">
            <v>2345.8999999999996</v>
          </cell>
          <cell r="I103">
            <v>2363.0399999999995</v>
          </cell>
          <cell r="J103">
            <v>2380.1799999999994</v>
          </cell>
          <cell r="K103">
            <v>2397.3199999999993</v>
          </cell>
          <cell r="L103">
            <v>2414.4599999999991</v>
          </cell>
          <cell r="M103">
            <v>2431.599999999999</v>
          </cell>
          <cell r="N103">
            <v>2448.7399999999989</v>
          </cell>
          <cell r="O103">
            <v>2465.8799999999987</v>
          </cell>
          <cell r="P103">
            <v>2483.0199999999986</v>
          </cell>
        </row>
        <row r="104">
          <cell r="A104">
            <v>3900</v>
          </cell>
          <cell r="B104" t="str">
            <v>Water</v>
          </cell>
          <cell r="C104" t="str">
            <v xml:space="preserve">     ACC AMORT METER INSTALLS</v>
          </cell>
          <cell r="D104">
            <v>85.77</v>
          </cell>
          <cell r="E104">
            <v>86.42</v>
          </cell>
          <cell r="F104">
            <v>87.61</v>
          </cell>
          <cell r="G104">
            <v>88.26</v>
          </cell>
          <cell r="H104">
            <v>88.910000000000011</v>
          </cell>
          <cell r="I104">
            <v>89.560000000000016</v>
          </cell>
          <cell r="J104">
            <v>90.210000000000022</v>
          </cell>
          <cell r="K104">
            <v>90.860000000000028</v>
          </cell>
          <cell r="L104">
            <v>91.510000000000034</v>
          </cell>
          <cell r="M104">
            <v>92.160000000000039</v>
          </cell>
          <cell r="N104">
            <v>92.810000000000045</v>
          </cell>
          <cell r="O104">
            <v>93.460000000000051</v>
          </cell>
          <cell r="P104">
            <v>94.110000000000056</v>
          </cell>
        </row>
        <row r="105">
          <cell r="A105">
            <v>3905</v>
          </cell>
          <cell r="B105" t="str">
            <v>Water</v>
          </cell>
          <cell r="C105" t="str">
            <v xml:space="preserve">     ACC AMORT HYDRANTS</v>
          </cell>
          <cell r="D105">
            <v>724.68</v>
          </cell>
          <cell r="E105">
            <v>730.17</v>
          </cell>
          <cell r="F105">
            <v>746.65</v>
          </cell>
          <cell r="G105">
            <v>752.14</v>
          </cell>
          <cell r="H105">
            <v>757.63</v>
          </cell>
          <cell r="I105">
            <v>763.12</v>
          </cell>
          <cell r="J105">
            <v>768.61</v>
          </cell>
          <cell r="K105">
            <v>774.1</v>
          </cell>
          <cell r="L105">
            <v>779.59</v>
          </cell>
          <cell r="M105">
            <v>785.08</v>
          </cell>
          <cell r="N105">
            <v>790.57</v>
          </cell>
          <cell r="O105">
            <v>796.06000000000006</v>
          </cell>
          <cell r="P105">
            <v>801.55000000000007</v>
          </cell>
        </row>
        <row r="106">
          <cell r="A106">
            <v>3975</v>
          </cell>
          <cell r="B106" t="str">
            <v>Water</v>
          </cell>
          <cell r="C106" t="str">
            <v xml:space="preserve">     ACC AMORT OTHER TANG PLT</v>
          </cell>
          <cell r="D106">
            <v>100244.6838977757</v>
          </cell>
          <cell r="E106">
            <v>100661.44779925478</v>
          </cell>
          <cell r="F106">
            <v>77376.816141127143</v>
          </cell>
          <cell r="G106">
            <v>77838.43448299951</v>
          </cell>
          <cell r="H106">
            <v>78300.052824871891</v>
          </cell>
          <cell r="I106">
            <v>78761.671166744272</v>
          </cell>
          <cell r="J106">
            <v>79223.289508616654</v>
          </cell>
          <cell r="K106">
            <v>79684.907850489035</v>
          </cell>
          <cell r="L106">
            <v>80146.526192361416</v>
          </cell>
          <cell r="M106">
            <v>80608.144534233783</v>
          </cell>
          <cell r="N106">
            <v>81069.762876106164</v>
          </cell>
          <cell r="O106">
            <v>81531.381217978545</v>
          </cell>
          <cell r="P106">
            <v>81992.999559850912</v>
          </cell>
        </row>
        <row r="107">
          <cell r="A107">
            <v>3980</v>
          </cell>
          <cell r="B107" t="str">
            <v>Water</v>
          </cell>
          <cell r="C107" t="str">
            <v xml:space="preserve">     ACC AMORT WATER-CIAC TAP</v>
          </cell>
          <cell r="D107">
            <v>6072.12</v>
          </cell>
          <cell r="E107">
            <v>6127.2300000000005</v>
          </cell>
          <cell r="F107">
            <v>6348.6500000000005</v>
          </cell>
          <cell r="G107">
            <v>6403.76</v>
          </cell>
          <cell r="H107">
            <v>6458.8700000000008</v>
          </cell>
          <cell r="I107">
            <v>6513.98</v>
          </cell>
          <cell r="J107">
            <v>6569.09</v>
          </cell>
          <cell r="K107">
            <v>6624.2</v>
          </cell>
          <cell r="L107">
            <v>6679.3100000000013</v>
          </cell>
          <cell r="M107">
            <v>6734.4200000000019</v>
          </cell>
          <cell r="N107">
            <v>6790.260000000002</v>
          </cell>
          <cell r="O107">
            <v>6846.1000000000022</v>
          </cell>
          <cell r="P107">
            <v>6901.9400000000023</v>
          </cell>
        </row>
        <row r="108">
          <cell r="A108">
            <v>4005</v>
          </cell>
          <cell r="B108" t="str">
            <v>Water</v>
          </cell>
          <cell r="C108" t="str">
            <v xml:space="preserve">     ACC AMORT WTR PLT MTR FEE</v>
          </cell>
          <cell r="D108">
            <v>23.14</v>
          </cell>
          <cell r="E108">
            <v>23.45</v>
          </cell>
          <cell r="F108">
            <v>29.6</v>
          </cell>
          <cell r="G108">
            <v>29.91</v>
          </cell>
          <cell r="H108">
            <v>30.22</v>
          </cell>
          <cell r="I108">
            <v>30.529999999999998</v>
          </cell>
          <cell r="J108">
            <v>30.839999999999996</v>
          </cell>
          <cell r="K108">
            <v>31.149999999999995</v>
          </cell>
          <cell r="L108">
            <v>31.459999999999994</v>
          </cell>
          <cell r="M108">
            <v>31.769999999999992</v>
          </cell>
          <cell r="N108">
            <v>32.079999999999991</v>
          </cell>
          <cell r="O108">
            <v>32.389999999999993</v>
          </cell>
          <cell r="P108">
            <v>32.699999999999996</v>
          </cell>
        </row>
        <row r="109">
          <cell r="A109">
            <v>1245</v>
          </cell>
          <cell r="B109" t="str">
            <v>Sewer</v>
          </cell>
          <cell r="C109" t="str">
            <v xml:space="preserve">     ORGANIZATION</v>
          </cell>
          <cell r="D109">
            <v>-13</v>
          </cell>
          <cell r="E109">
            <v>-13</v>
          </cell>
          <cell r="F109">
            <v>-13</v>
          </cell>
          <cell r="G109">
            <v>-13</v>
          </cell>
          <cell r="H109">
            <v>-13</v>
          </cell>
          <cell r="I109">
            <v>-13</v>
          </cell>
          <cell r="J109">
            <v>-13</v>
          </cell>
          <cell r="K109">
            <v>-13</v>
          </cell>
          <cell r="L109">
            <v>-13</v>
          </cell>
          <cell r="M109">
            <v>-13</v>
          </cell>
          <cell r="N109">
            <v>-13</v>
          </cell>
          <cell r="O109">
            <v>-13</v>
          </cell>
          <cell r="P109">
            <v>-13</v>
          </cell>
        </row>
        <row r="110">
          <cell r="A110">
            <v>1265</v>
          </cell>
          <cell r="B110" t="str">
            <v>Sewer</v>
          </cell>
          <cell r="C110" t="str">
            <v xml:space="preserve">     LAND &amp; LAND RIGHTS COLL P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</row>
        <row r="111">
          <cell r="A111">
            <v>1270</v>
          </cell>
          <cell r="B111" t="str">
            <v>Sewer</v>
          </cell>
          <cell r="C111" t="str">
            <v xml:space="preserve">     LAND &amp; LAND RIGHTS TRTMNT</v>
          </cell>
          <cell r="D111">
            <v>0</v>
          </cell>
          <cell r="E111">
            <v>0</v>
          </cell>
          <cell r="F111">
            <v>10080</v>
          </cell>
          <cell r="G111">
            <v>10080</v>
          </cell>
          <cell r="H111">
            <v>10080</v>
          </cell>
          <cell r="I111">
            <v>10080</v>
          </cell>
          <cell r="J111">
            <v>10080</v>
          </cell>
          <cell r="K111">
            <v>10080</v>
          </cell>
          <cell r="L111">
            <v>10080</v>
          </cell>
          <cell r="M111">
            <v>10080</v>
          </cell>
          <cell r="N111">
            <v>10080</v>
          </cell>
          <cell r="O111">
            <v>10080</v>
          </cell>
          <cell r="P111">
            <v>10080</v>
          </cell>
        </row>
        <row r="112">
          <cell r="A112">
            <v>1285</v>
          </cell>
          <cell r="B112" t="str">
            <v>Sewer</v>
          </cell>
          <cell r="C112" t="str">
            <v xml:space="preserve">     LAND &amp; LAND RIGHTS GEN PL</v>
          </cell>
          <cell r="D112">
            <v>10723.102939589106</v>
          </cell>
          <cell r="E112">
            <v>10725.132863631487</v>
          </cell>
          <cell r="F112">
            <v>645.13286363148677</v>
          </cell>
          <cell r="G112">
            <v>645.13286363148677</v>
          </cell>
          <cell r="H112">
            <v>645.13286363148677</v>
          </cell>
          <cell r="I112">
            <v>645.13286363148677</v>
          </cell>
          <cell r="J112">
            <v>645.13286363148677</v>
          </cell>
          <cell r="K112">
            <v>645.13286363148677</v>
          </cell>
          <cell r="L112">
            <v>645.13286363148677</v>
          </cell>
          <cell r="M112">
            <v>645.13286363148677</v>
          </cell>
          <cell r="N112">
            <v>645.13286363148677</v>
          </cell>
          <cell r="O112">
            <v>645.13286363148677</v>
          </cell>
          <cell r="P112">
            <v>645.13286363148677</v>
          </cell>
        </row>
        <row r="113">
          <cell r="A113">
            <v>1290</v>
          </cell>
          <cell r="B113" t="str">
            <v>Sewer</v>
          </cell>
          <cell r="C113" t="str">
            <v xml:space="preserve">     STRUCT/IMPRV COLL PLT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</row>
        <row r="114">
          <cell r="A114">
            <v>1295</v>
          </cell>
          <cell r="B114" t="str">
            <v>Sewer</v>
          </cell>
          <cell r="C114" t="str">
            <v xml:space="preserve">     STRUCT/IMPRV PUMP PLT LS</v>
          </cell>
          <cell r="D114">
            <v>-298.55</v>
          </cell>
          <cell r="E114">
            <v>-298.55</v>
          </cell>
          <cell r="F114">
            <v>-298.55</v>
          </cell>
          <cell r="G114">
            <v>-298.55</v>
          </cell>
          <cell r="H114">
            <v>-298.55</v>
          </cell>
          <cell r="I114">
            <v>-298.55</v>
          </cell>
          <cell r="J114">
            <v>-298.55</v>
          </cell>
          <cell r="K114">
            <v>-298.55</v>
          </cell>
          <cell r="L114">
            <v>-298.55</v>
          </cell>
          <cell r="M114">
            <v>-298.55</v>
          </cell>
          <cell r="N114">
            <v>-298.55</v>
          </cell>
          <cell r="O114">
            <v>-298.55</v>
          </cell>
          <cell r="P114">
            <v>-298.55</v>
          </cell>
        </row>
        <row r="115">
          <cell r="A115">
            <v>1300</v>
          </cell>
          <cell r="B115" t="str">
            <v>Sewer</v>
          </cell>
          <cell r="C115" t="str">
            <v xml:space="preserve">     STRUCT/IMPRV TREAT PLT</v>
          </cell>
          <cell r="D115">
            <v>0</v>
          </cell>
          <cell r="E115">
            <v>0</v>
          </cell>
          <cell r="F115">
            <v>3916.86</v>
          </cell>
          <cell r="G115">
            <v>3916.86</v>
          </cell>
          <cell r="H115">
            <v>3916.86</v>
          </cell>
          <cell r="I115">
            <v>3916.86</v>
          </cell>
          <cell r="J115">
            <v>3916.86</v>
          </cell>
          <cell r="K115">
            <v>3916.86</v>
          </cell>
          <cell r="L115">
            <v>3916.86</v>
          </cell>
          <cell r="M115">
            <v>3916.86</v>
          </cell>
          <cell r="N115">
            <v>3916.86</v>
          </cell>
          <cell r="O115">
            <v>3916.86</v>
          </cell>
          <cell r="P115">
            <v>3916.86</v>
          </cell>
        </row>
        <row r="116">
          <cell r="A116">
            <v>1315</v>
          </cell>
          <cell r="B116" t="str">
            <v>Sewer</v>
          </cell>
          <cell r="C116" t="str">
            <v xml:space="preserve">     STRUCT/IMPRV GEN PLT</v>
          </cell>
          <cell r="D116">
            <v>7298.7</v>
          </cell>
          <cell r="E116">
            <v>7298.7</v>
          </cell>
          <cell r="F116">
            <v>3381.8399999999997</v>
          </cell>
          <cell r="G116">
            <v>3381.8399999999997</v>
          </cell>
          <cell r="H116">
            <v>3381.8399999999997</v>
          </cell>
          <cell r="I116">
            <v>3381.8399999999997</v>
          </cell>
          <cell r="J116">
            <v>3381.8399999999997</v>
          </cell>
          <cell r="K116">
            <v>3381.8399999999997</v>
          </cell>
          <cell r="L116">
            <v>3381.8399999999997</v>
          </cell>
          <cell r="M116">
            <v>3381.8399999999997</v>
          </cell>
          <cell r="N116">
            <v>3381.8399999999997</v>
          </cell>
          <cell r="O116">
            <v>3381.8399999999997</v>
          </cell>
          <cell r="P116">
            <v>3381.8399999999997</v>
          </cell>
        </row>
        <row r="117">
          <cell r="A117">
            <v>1320</v>
          </cell>
          <cell r="B117" t="str">
            <v>Sewer</v>
          </cell>
          <cell r="C117" t="str">
            <v xml:space="preserve">     POWER GEN EQUIP COLL PLT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</row>
        <row r="118">
          <cell r="A118">
            <v>1345</v>
          </cell>
          <cell r="B118" t="str">
            <v>Sewer</v>
          </cell>
          <cell r="C118" t="str">
            <v xml:space="preserve">     SEWER FORCE MAIN/SRVC LIN</v>
          </cell>
          <cell r="D118">
            <v>3426.1099999999997</v>
          </cell>
          <cell r="E118">
            <v>3426.1099999999997</v>
          </cell>
          <cell r="F118">
            <v>792.56999999999971</v>
          </cell>
          <cell r="G118">
            <v>792.56999999999971</v>
          </cell>
          <cell r="H118">
            <v>792.56999999999971</v>
          </cell>
          <cell r="I118">
            <v>792.56999999999971</v>
          </cell>
          <cell r="J118">
            <v>792.56999999999971</v>
          </cell>
          <cell r="K118">
            <v>792.56999999999971</v>
          </cell>
          <cell r="L118">
            <v>792.56999999999971</v>
          </cell>
          <cell r="M118">
            <v>792.56999999999971</v>
          </cell>
          <cell r="N118">
            <v>862.44999999999959</v>
          </cell>
          <cell r="O118">
            <v>862.44999999999959</v>
          </cell>
          <cell r="P118">
            <v>862.44999999999959</v>
          </cell>
        </row>
        <row r="119">
          <cell r="A119">
            <v>1350</v>
          </cell>
          <cell r="B119" t="str">
            <v>Sewer</v>
          </cell>
          <cell r="C119" t="str">
            <v xml:space="preserve">     SEWER GRAVITY MAIN/MANHOL</v>
          </cell>
          <cell r="D119">
            <v>59693.59</v>
          </cell>
          <cell r="E119">
            <v>59693.59</v>
          </cell>
          <cell r="F119">
            <v>59785.75</v>
          </cell>
          <cell r="G119">
            <v>59785.75</v>
          </cell>
          <cell r="H119">
            <v>59785.75</v>
          </cell>
          <cell r="I119">
            <v>59785.75</v>
          </cell>
          <cell r="J119">
            <v>59785.75</v>
          </cell>
          <cell r="K119">
            <v>59785.75</v>
          </cell>
          <cell r="L119">
            <v>59785.75</v>
          </cell>
          <cell r="M119">
            <v>59785.75</v>
          </cell>
          <cell r="N119">
            <v>59785.75</v>
          </cell>
          <cell r="O119">
            <v>59785.75</v>
          </cell>
          <cell r="P119">
            <v>59785.75</v>
          </cell>
        </row>
        <row r="120">
          <cell r="A120">
            <v>1353</v>
          </cell>
          <cell r="B120" t="str">
            <v>Sewer</v>
          </cell>
          <cell r="C120" t="str">
            <v xml:space="preserve">     MANHOLES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157.3849290082623</v>
          </cell>
        </row>
        <row r="121">
          <cell r="A121">
            <v>1360</v>
          </cell>
          <cell r="B121" t="str">
            <v>Sewer</v>
          </cell>
          <cell r="C121" t="str">
            <v xml:space="preserve">     SERVICES TO CUSTOMERS</v>
          </cell>
          <cell r="D121">
            <v>0</v>
          </cell>
          <cell r="E121">
            <v>0</v>
          </cell>
          <cell r="F121">
            <v>2541.38</v>
          </cell>
          <cell r="G121">
            <v>2541.38</v>
          </cell>
          <cell r="H121">
            <v>2541.38</v>
          </cell>
          <cell r="I121">
            <v>2541.38</v>
          </cell>
          <cell r="J121">
            <v>2541.38</v>
          </cell>
          <cell r="K121">
            <v>2541.38</v>
          </cell>
          <cell r="L121">
            <v>2541.38</v>
          </cell>
          <cell r="M121">
            <v>2637.55</v>
          </cell>
          <cell r="N121">
            <v>2637.55</v>
          </cell>
          <cell r="O121">
            <v>2637.55</v>
          </cell>
          <cell r="P121">
            <v>2637.55</v>
          </cell>
        </row>
        <row r="122">
          <cell r="A122">
            <v>1365</v>
          </cell>
          <cell r="B122" t="str">
            <v>Sewer</v>
          </cell>
          <cell r="C122" t="str">
            <v xml:space="preserve">     FLOW MEASURE DEVICES</v>
          </cell>
          <cell r="D122">
            <v>2647.61</v>
          </cell>
          <cell r="E122">
            <v>2647.61</v>
          </cell>
          <cell r="F122">
            <v>2647.61</v>
          </cell>
          <cell r="G122">
            <v>2647.61</v>
          </cell>
          <cell r="H122">
            <v>2647.61</v>
          </cell>
          <cell r="I122">
            <v>2647.61</v>
          </cell>
          <cell r="J122">
            <v>2647.61</v>
          </cell>
          <cell r="K122">
            <v>2647.61</v>
          </cell>
          <cell r="L122">
            <v>2647.61</v>
          </cell>
          <cell r="M122">
            <v>2647.61</v>
          </cell>
          <cell r="N122">
            <v>2647.61</v>
          </cell>
          <cell r="O122">
            <v>2647.61</v>
          </cell>
          <cell r="P122">
            <v>2647.61</v>
          </cell>
        </row>
        <row r="123">
          <cell r="A123">
            <v>1370</v>
          </cell>
          <cell r="B123" t="str">
            <v>Sewer</v>
          </cell>
          <cell r="C123" t="str">
            <v xml:space="preserve">     FLOW MEASURE INSTALL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</row>
        <row r="124">
          <cell r="A124">
            <v>1380</v>
          </cell>
          <cell r="B124" t="str">
            <v>Sewer</v>
          </cell>
          <cell r="C124" t="str">
            <v xml:space="preserve">     PUMPING EQUIPMENT PUMP PL</v>
          </cell>
          <cell r="D124">
            <v>32908.04</v>
          </cell>
          <cell r="E124">
            <v>32908.04</v>
          </cell>
          <cell r="F124">
            <v>32908.04</v>
          </cell>
          <cell r="G124">
            <v>33069.64</v>
          </cell>
          <cell r="H124">
            <v>33069.64</v>
          </cell>
          <cell r="I124">
            <v>33069.64</v>
          </cell>
          <cell r="J124">
            <v>33069.64</v>
          </cell>
          <cell r="K124">
            <v>33069.64</v>
          </cell>
          <cell r="L124">
            <v>33069.64</v>
          </cell>
          <cell r="M124">
            <v>33870.799999999996</v>
          </cell>
          <cell r="N124">
            <v>34634</v>
          </cell>
          <cell r="O124">
            <v>34634</v>
          </cell>
          <cell r="P124">
            <v>34634</v>
          </cell>
        </row>
        <row r="125">
          <cell r="A125">
            <v>1395</v>
          </cell>
          <cell r="B125" t="str">
            <v>Sewer</v>
          </cell>
          <cell r="C125" t="str">
            <v xml:space="preserve">     TREAT/DISP EQUIP LAGOON</v>
          </cell>
          <cell r="D125">
            <v>6773.92</v>
          </cell>
          <cell r="E125">
            <v>6773.92</v>
          </cell>
          <cell r="F125">
            <v>6773.92</v>
          </cell>
          <cell r="G125">
            <v>6773.92</v>
          </cell>
          <cell r="H125">
            <v>6773.92</v>
          </cell>
          <cell r="I125">
            <v>6773.92</v>
          </cell>
          <cell r="J125">
            <v>6773.92</v>
          </cell>
          <cell r="K125">
            <v>6773.92</v>
          </cell>
          <cell r="L125">
            <v>6773.92</v>
          </cell>
          <cell r="M125">
            <v>6773.92</v>
          </cell>
          <cell r="N125">
            <v>6773.92</v>
          </cell>
          <cell r="O125">
            <v>6773.92</v>
          </cell>
          <cell r="P125">
            <v>6773.92</v>
          </cell>
        </row>
        <row r="126">
          <cell r="A126">
            <v>1400</v>
          </cell>
          <cell r="B126" t="str">
            <v>Sewer</v>
          </cell>
          <cell r="C126" t="str">
            <v xml:space="preserve">     TREAT/DISP EQUIP TRT PLT</v>
          </cell>
          <cell r="D126">
            <v>103986.82999999999</v>
          </cell>
          <cell r="E126">
            <v>103986.82999999999</v>
          </cell>
          <cell r="F126">
            <v>103986.82999999999</v>
          </cell>
          <cell r="G126">
            <v>103986.82999999999</v>
          </cell>
          <cell r="H126">
            <v>103986.82999999999</v>
          </cell>
          <cell r="I126">
            <v>103986.82999999999</v>
          </cell>
          <cell r="J126">
            <v>103986.82999999999</v>
          </cell>
          <cell r="K126">
            <v>103986.82999999999</v>
          </cell>
          <cell r="L126">
            <v>103986.82999999999</v>
          </cell>
          <cell r="M126">
            <v>104011.09</v>
          </cell>
          <cell r="N126">
            <v>105961.09</v>
          </cell>
          <cell r="O126">
            <v>105961.09</v>
          </cell>
          <cell r="P126">
            <v>105961.09</v>
          </cell>
        </row>
        <row r="127">
          <cell r="A127">
            <v>1410</v>
          </cell>
          <cell r="B127" t="str">
            <v>Sewer</v>
          </cell>
          <cell r="C127" t="str">
            <v xml:space="preserve">     PLANT SEWERS TRTMT PLT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</row>
        <row r="128">
          <cell r="A128">
            <v>1435</v>
          </cell>
          <cell r="B128" t="str">
            <v>Sewer</v>
          </cell>
          <cell r="C128" t="str">
            <v xml:space="preserve">     OTHER PLT PUMP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</row>
        <row r="129">
          <cell r="A129">
            <v>1460</v>
          </cell>
          <cell r="B129" t="str">
            <v>Sewer</v>
          </cell>
          <cell r="C129" t="str">
            <v xml:space="preserve">     OFFICE FURN &amp; EQPT</v>
          </cell>
          <cell r="D129">
            <v>877.96</v>
          </cell>
          <cell r="E129">
            <v>877.96</v>
          </cell>
          <cell r="F129">
            <v>877.96</v>
          </cell>
          <cell r="G129">
            <v>877.96</v>
          </cell>
          <cell r="H129">
            <v>877.96</v>
          </cell>
          <cell r="I129">
            <v>877.96</v>
          </cell>
          <cell r="J129">
            <v>877.96</v>
          </cell>
          <cell r="K129">
            <v>877.96</v>
          </cell>
          <cell r="L129">
            <v>877.96</v>
          </cell>
          <cell r="M129">
            <v>877.96</v>
          </cell>
          <cell r="N129">
            <v>877.96</v>
          </cell>
          <cell r="O129">
            <v>877.96</v>
          </cell>
          <cell r="P129">
            <v>877.96</v>
          </cell>
        </row>
        <row r="130">
          <cell r="A130">
            <v>1470</v>
          </cell>
          <cell r="B130" t="str">
            <v>Sewer</v>
          </cell>
          <cell r="C130" t="str">
            <v xml:space="preserve">     TOOL SHOP &amp; MISC EQPT</v>
          </cell>
          <cell r="D130">
            <v>1.7009966538336898</v>
          </cell>
          <cell r="E130">
            <v>1.6550008941024918</v>
          </cell>
          <cell r="F130">
            <v>1.6517220414148228</v>
          </cell>
          <cell r="G130">
            <v>1.6459840492113955</v>
          </cell>
          <cell r="H130">
            <v>1.6451643360394721</v>
          </cell>
          <cell r="I130">
            <v>1.6448910983154934</v>
          </cell>
          <cell r="J130">
            <v>1.6454375737634384</v>
          </cell>
          <cell r="K130">
            <v>1.64407138514357</v>
          </cell>
          <cell r="L130">
            <v>1.6424319587997354</v>
          </cell>
          <cell r="M130">
            <v>1.6427051965237141</v>
          </cell>
          <cell r="N130">
            <v>1.6416122456278244</v>
          </cell>
          <cell r="O130">
            <v>1.640246057007956</v>
          </cell>
          <cell r="P130">
            <v>1.6383333929401427</v>
          </cell>
        </row>
        <row r="131">
          <cell r="A131">
            <v>1480</v>
          </cell>
          <cell r="B131" t="str">
            <v>Sewer</v>
          </cell>
          <cell r="C131" t="str">
            <v xml:space="preserve">     POWER OPERATED EQUIP</v>
          </cell>
          <cell r="D131">
            <v>0</v>
          </cell>
          <cell r="E131">
            <v>0</v>
          </cell>
          <cell r="F131">
            <v>2049.5300000000002</v>
          </cell>
          <cell r="G131">
            <v>2049.5300000000002</v>
          </cell>
          <cell r="H131">
            <v>2049.5300000000002</v>
          </cell>
          <cell r="I131">
            <v>2049.5300000000002</v>
          </cell>
          <cell r="J131">
            <v>2049.5300000000002</v>
          </cell>
          <cell r="K131">
            <v>2049.5300000000002</v>
          </cell>
          <cell r="L131">
            <v>2049.5300000000002</v>
          </cell>
          <cell r="M131">
            <v>2049.5300000000002</v>
          </cell>
          <cell r="N131">
            <v>2049.5300000000002</v>
          </cell>
          <cell r="O131">
            <v>2049.5300000000002</v>
          </cell>
          <cell r="P131">
            <v>2049.5300000000002</v>
          </cell>
        </row>
        <row r="132">
          <cell r="A132">
            <v>1495</v>
          </cell>
          <cell r="B132" t="str">
            <v>Sewer</v>
          </cell>
          <cell r="C132" t="str">
            <v xml:space="preserve">     SEWER PLANT ALLOCATED</v>
          </cell>
          <cell r="D132">
            <v>3221.0045694959163</v>
          </cell>
          <cell r="E132">
            <v>3135.9766818068019</v>
          </cell>
          <cell r="F132">
            <v>3135.9766818068019</v>
          </cell>
          <cell r="G132">
            <v>3135.9766818068019</v>
          </cell>
          <cell r="H132">
            <v>3135.9766818068019</v>
          </cell>
          <cell r="I132">
            <v>3135.9766818068019</v>
          </cell>
          <cell r="J132">
            <v>3135.9766818068019</v>
          </cell>
          <cell r="K132">
            <v>3135.9766818068019</v>
          </cell>
          <cell r="L132">
            <v>3135.9766818068019</v>
          </cell>
          <cell r="M132">
            <v>3135.9766818068019</v>
          </cell>
          <cell r="N132">
            <v>3135.9766818068019</v>
          </cell>
          <cell r="O132">
            <v>3135.9766818068019</v>
          </cell>
          <cell r="P132">
            <v>3135.9766818068019</v>
          </cell>
        </row>
        <row r="133">
          <cell r="A133">
            <v>1500</v>
          </cell>
          <cell r="B133" t="str">
            <v>Sewer</v>
          </cell>
          <cell r="C133" t="str">
            <v xml:space="preserve">     OTHER TANGIBLE PLT SEWER</v>
          </cell>
          <cell r="D133">
            <v>-27103.691030115497</v>
          </cell>
          <cell r="E133">
            <v>-26361.811460248202</v>
          </cell>
          <cell r="F133">
            <v>-26361.811460248202</v>
          </cell>
          <cell r="G133">
            <v>-26361.811460248202</v>
          </cell>
          <cell r="H133">
            <v>-26361.811460248202</v>
          </cell>
          <cell r="I133">
            <v>-26361.811460248202</v>
          </cell>
          <cell r="J133">
            <v>-26361.811460248202</v>
          </cell>
          <cell r="K133">
            <v>-26361.811460248202</v>
          </cell>
          <cell r="L133">
            <v>-26361.811460248202</v>
          </cell>
          <cell r="M133">
            <v>-26361.811460248202</v>
          </cell>
          <cell r="N133">
            <v>-26361.811460248202</v>
          </cell>
          <cell r="O133">
            <v>-26361.811460248202</v>
          </cell>
          <cell r="P133">
            <v>-26361.811460248202</v>
          </cell>
        </row>
        <row r="134">
          <cell r="A134">
            <v>1535</v>
          </cell>
          <cell r="B134" t="str">
            <v>Sewer</v>
          </cell>
          <cell r="C134" t="str">
            <v xml:space="preserve">     REUSE DIST RESERVOIRS</v>
          </cell>
          <cell r="D134">
            <v>39.36</v>
          </cell>
          <cell r="E134">
            <v>39.36</v>
          </cell>
          <cell r="F134">
            <v>39.36</v>
          </cell>
          <cell r="G134">
            <v>39.36</v>
          </cell>
          <cell r="H134">
            <v>39.36</v>
          </cell>
          <cell r="I134">
            <v>39.36</v>
          </cell>
          <cell r="J134">
            <v>39.36</v>
          </cell>
          <cell r="K134">
            <v>39.36</v>
          </cell>
          <cell r="L134">
            <v>39.36</v>
          </cell>
          <cell r="M134">
            <v>39.36</v>
          </cell>
          <cell r="N134">
            <v>39.36</v>
          </cell>
          <cell r="O134">
            <v>39.36</v>
          </cell>
          <cell r="P134">
            <v>39.36</v>
          </cell>
        </row>
        <row r="135">
          <cell r="A135">
            <v>1540</v>
          </cell>
          <cell r="B135" t="str">
            <v>Sewer</v>
          </cell>
          <cell r="C135" t="str">
            <v xml:space="preserve">     REUSE TRANMISSION &amp; DIST</v>
          </cell>
          <cell r="D135">
            <v>1168.28</v>
          </cell>
          <cell r="E135">
            <v>1168.28</v>
          </cell>
          <cell r="F135">
            <v>1168.28</v>
          </cell>
          <cell r="G135">
            <v>1168.28</v>
          </cell>
          <cell r="H135">
            <v>1168.28</v>
          </cell>
          <cell r="I135">
            <v>1168.28</v>
          </cell>
          <cell r="J135">
            <v>1168.28</v>
          </cell>
          <cell r="K135">
            <v>1168.28</v>
          </cell>
          <cell r="L135">
            <v>1168.28</v>
          </cell>
          <cell r="M135">
            <v>1168.28</v>
          </cell>
          <cell r="N135">
            <v>1168.28</v>
          </cell>
          <cell r="O135">
            <v>1168.28</v>
          </cell>
          <cell r="P135">
            <v>1168.28</v>
          </cell>
        </row>
        <row r="136">
          <cell r="A136">
            <v>2030</v>
          </cell>
          <cell r="B136" t="str">
            <v>Sewer</v>
          </cell>
          <cell r="C136" t="str">
            <v xml:space="preserve">     ACC DEPR-ORGANIZATION</v>
          </cell>
          <cell r="D136">
            <v>0</v>
          </cell>
          <cell r="E136">
            <v>0.02</v>
          </cell>
          <cell r="F136">
            <v>0.04</v>
          </cell>
          <cell r="G136">
            <v>0.06</v>
          </cell>
          <cell r="H136">
            <v>0.08</v>
          </cell>
          <cell r="I136">
            <v>0.1</v>
          </cell>
          <cell r="J136">
            <v>0.12000000000000001</v>
          </cell>
          <cell r="K136">
            <v>0.14000000000000001</v>
          </cell>
          <cell r="L136">
            <v>0.16</v>
          </cell>
          <cell r="M136">
            <v>0.18</v>
          </cell>
          <cell r="N136">
            <v>0.19999999999999998</v>
          </cell>
          <cell r="O136">
            <v>0.21999999999999997</v>
          </cell>
          <cell r="P136">
            <v>0.23999999999999996</v>
          </cell>
        </row>
        <row r="137">
          <cell r="A137">
            <v>2050</v>
          </cell>
          <cell r="B137" t="str">
            <v>Sewer</v>
          </cell>
          <cell r="C137" t="str">
            <v xml:space="preserve">     ACC DEPR-STRUCT/IMPRV COL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</row>
        <row r="138">
          <cell r="A138">
            <v>2055</v>
          </cell>
          <cell r="B138" t="str">
            <v>Sewer</v>
          </cell>
          <cell r="C138" t="str">
            <v xml:space="preserve">     ACC DEPR-STRUCT/IMPRV PUM</v>
          </cell>
          <cell r="D138">
            <v>2265.61</v>
          </cell>
          <cell r="E138">
            <v>2266.61</v>
          </cell>
          <cell r="F138">
            <v>2267.61</v>
          </cell>
          <cell r="G138">
            <v>2268.61</v>
          </cell>
          <cell r="H138">
            <v>2269.6099999999997</v>
          </cell>
          <cell r="I138">
            <v>2270.6099999999997</v>
          </cell>
          <cell r="J138">
            <v>2271.6099999999997</v>
          </cell>
          <cell r="K138">
            <v>2272.6099999999997</v>
          </cell>
          <cell r="L138">
            <v>2273.6099999999997</v>
          </cell>
          <cell r="M138">
            <v>2274.6099999999997</v>
          </cell>
          <cell r="N138">
            <v>2275.6099999999997</v>
          </cell>
          <cell r="O138">
            <v>2276.6099999999997</v>
          </cell>
          <cell r="P138">
            <v>2277.6099999999997</v>
          </cell>
        </row>
        <row r="139">
          <cell r="A139">
            <v>2060</v>
          </cell>
          <cell r="B139" t="str">
            <v>Sewer</v>
          </cell>
          <cell r="C139" t="str">
            <v xml:space="preserve">     ACC DEPR-STRUCT/IMPRV TRE</v>
          </cell>
          <cell r="D139">
            <v>0</v>
          </cell>
          <cell r="E139">
            <v>0</v>
          </cell>
          <cell r="F139">
            <v>374.84</v>
          </cell>
          <cell r="G139">
            <v>364.60999999999996</v>
          </cell>
          <cell r="H139">
            <v>354.37999999999994</v>
          </cell>
          <cell r="I139">
            <v>344.14999999999992</v>
          </cell>
          <cell r="J139">
            <v>333.9199999999999</v>
          </cell>
          <cell r="K139">
            <v>323.68999999999988</v>
          </cell>
          <cell r="L139">
            <v>313.45999999999987</v>
          </cell>
          <cell r="M139">
            <v>303.22999999999985</v>
          </cell>
          <cell r="N139">
            <v>292.99999999999983</v>
          </cell>
          <cell r="O139">
            <v>282.76999999999981</v>
          </cell>
          <cell r="P139">
            <v>272.53999999999979</v>
          </cell>
        </row>
        <row r="140">
          <cell r="A140">
            <v>2075</v>
          </cell>
          <cell r="B140" t="str">
            <v>Sewer</v>
          </cell>
          <cell r="C140" t="str">
            <v xml:space="preserve">     ACC DEPR-STRUCT/IMPRV GEN</v>
          </cell>
          <cell r="D140">
            <v>-1322.7325895009535</v>
          </cell>
          <cell r="E140">
            <v>-1295.9733514538104</v>
          </cell>
          <cell r="F140">
            <v>-1707.4033514538107</v>
          </cell>
          <cell r="G140">
            <v>-1716.2333514538109</v>
          </cell>
          <cell r="H140">
            <v>-1725.063351453811</v>
          </cell>
          <cell r="I140">
            <v>-1733.893351453811</v>
          </cell>
          <cell r="J140">
            <v>-1742.7233514538109</v>
          </cell>
          <cell r="K140">
            <v>-1751.5533514538113</v>
          </cell>
          <cell r="L140">
            <v>-1760.3833514538114</v>
          </cell>
          <cell r="M140">
            <v>-1769.2133514538111</v>
          </cell>
          <cell r="N140">
            <v>-1778.0433514538108</v>
          </cell>
          <cell r="O140">
            <v>-1786.8733514538112</v>
          </cell>
          <cell r="P140">
            <v>-1795.7033514538109</v>
          </cell>
        </row>
        <row r="141">
          <cell r="A141">
            <v>2080</v>
          </cell>
          <cell r="B141" t="str">
            <v>Sewer</v>
          </cell>
          <cell r="C141" t="str">
            <v xml:space="preserve">     ACC DEPR-PWR GEN EQP COLL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</row>
        <row r="142">
          <cell r="A142">
            <v>2105</v>
          </cell>
          <cell r="B142" t="str">
            <v>Sewer</v>
          </cell>
          <cell r="C142" t="str">
            <v xml:space="preserve">     ACC DEPR-SEWER FORCE MAIN</v>
          </cell>
          <cell r="D142">
            <v>2128.5100000000002</v>
          </cell>
          <cell r="E142">
            <v>2118.9900000000002</v>
          </cell>
          <cell r="F142">
            <v>-314.8899999999997</v>
          </cell>
          <cell r="G142">
            <v>-317.0899999999998</v>
          </cell>
          <cell r="H142">
            <v>-319.28999999999979</v>
          </cell>
          <cell r="I142">
            <v>-321.48999999999978</v>
          </cell>
          <cell r="J142">
            <v>-323.68999999999988</v>
          </cell>
          <cell r="K142">
            <v>-325.88999999999987</v>
          </cell>
          <cell r="L142">
            <v>-328.08999999999986</v>
          </cell>
          <cell r="M142">
            <v>-330.28999999999996</v>
          </cell>
          <cell r="N142">
            <v>-332.69</v>
          </cell>
          <cell r="O142">
            <v>-335.09000000000003</v>
          </cell>
          <cell r="P142">
            <v>-337.48999999999995</v>
          </cell>
        </row>
        <row r="143">
          <cell r="A143">
            <v>2110</v>
          </cell>
          <cell r="B143" t="str">
            <v>Sewer</v>
          </cell>
          <cell r="C143" t="str">
            <v xml:space="preserve">     ACC DEPR-SEWER GRVTY MAIN</v>
          </cell>
          <cell r="D143">
            <v>-35543.15</v>
          </cell>
          <cell r="E143">
            <v>-35653.490000000005</v>
          </cell>
          <cell r="F143">
            <v>-35783.079999999994</v>
          </cell>
          <cell r="G143">
            <v>-35893.590000000004</v>
          </cell>
          <cell r="H143">
            <v>-36004.100000000006</v>
          </cell>
          <cell r="I143">
            <v>-36114.61</v>
          </cell>
          <cell r="J143">
            <v>-36225.120000000003</v>
          </cell>
          <cell r="K143">
            <v>-36335.630000000005</v>
          </cell>
          <cell r="L143">
            <v>-36446.14</v>
          </cell>
          <cell r="M143">
            <v>-36556.65</v>
          </cell>
          <cell r="N143">
            <v>-36667.160000000003</v>
          </cell>
          <cell r="O143">
            <v>-36777.670000000006</v>
          </cell>
          <cell r="P143">
            <v>-36888.18</v>
          </cell>
        </row>
        <row r="144">
          <cell r="A144">
            <v>2113</v>
          </cell>
          <cell r="B144" t="str">
            <v>Sewer</v>
          </cell>
          <cell r="C144" t="str">
            <v xml:space="preserve">     ACC DEPR-MANHOLES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</row>
        <row r="145">
          <cell r="A145">
            <v>2120</v>
          </cell>
          <cell r="B145" t="str">
            <v>Sewer</v>
          </cell>
          <cell r="C145" t="str">
            <v xml:space="preserve">     ACC DEPR-SERVICES TO CUST</v>
          </cell>
          <cell r="D145">
            <v>0</v>
          </cell>
          <cell r="E145">
            <v>0</v>
          </cell>
          <cell r="F145">
            <v>1898.89</v>
          </cell>
          <cell r="G145">
            <v>1893.3200000000002</v>
          </cell>
          <cell r="H145">
            <v>1887.7500000000002</v>
          </cell>
          <cell r="I145">
            <v>1882.1800000000003</v>
          </cell>
          <cell r="J145">
            <v>1876.6100000000004</v>
          </cell>
          <cell r="K145">
            <v>1871.0400000000004</v>
          </cell>
          <cell r="L145">
            <v>1865.4700000000005</v>
          </cell>
          <cell r="M145">
            <v>1859.6900000000005</v>
          </cell>
          <cell r="N145">
            <v>1853.9100000000005</v>
          </cell>
          <cell r="O145">
            <v>1848.1300000000006</v>
          </cell>
          <cell r="P145">
            <v>1842.3500000000006</v>
          </cell>
        </row>
        <row r="146">
          <cell r="A146">
            <v>2125</v>
          </cell>
          <cell r="B146" t="str">
            <v>Sewer</v>
          </cell>
          <cell r="C146" t="str">
            <v xml:space="preserve">     ACC DEPR-FLOW MEASURE DEV</v>
          </cell>
          <cell r="D146">
            <v>772.93</v>
          </cell>
          <cell r="E146">
            <v>728.8</v>
          </cell>
          <cell r="F146">
            <v>684.67</v>
          </cell>
          <cell r="G146">
            <v>640.54</v>
          </cell>
          <cell r="H146">
            <v>596.41</v>
          </cell>
          <cell r="I146">
            <v>552.28</v>
          </cell>
          <cell r="J146">
            <v>508.15</v>
          </cell>
          <cell r="K146">
            <v>464.02</v>
          </cell>
          <cell r="L146">
            <v>419.89</v>
          </cell>
          <cell r="M146">
            <v>375.76</v>
          </cell>
          <cell r="N146">
            <v>331.63</v>
          </cell>
          <cell r="O146">
            <v>287.5</v>
          </cell>
          <cell r="P146">
            <v>243.37</v>
          </cell>
        </row>
        <row r="147">
          <cell r="A147">
            <v>2130</v>
          </cell>
          <cell r="B147" t="str">
            <v>Sewer</v>
          </cell>
          <cell r="C147" t="str">
            <v xml:space="preserve">     ACC DEPR-FLOW MEASURE INS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>
            <v>2140</v>
          </cell>
          <cell r="B148" t="str">
            <v>Sewer</v>
          </cell>
          <cell r="C148" t="str">
            <v xml:space="preserve">     ACC DEPR-PUMP EQP PUMP PL</v>
          </cell>
          <cell r="D148">
            <v>11019.740000000002</v>
          </cell>
          <cell r="E148">
            <v>10867.39</v>
          </cell>
          <cell r="F148">
            <v>10424.27</v>
          </cell>
          <cell r="G148">
            <v>10271.17</v>
          </cell>
          <cell r="H148">
            <v>10118.07</v>
          </cell>
          <cell r="I148">
            <v>9964.9699999999993</v>
          </cell>
          <cell r="J148">
            <v>9811.869999999999</v>
          </cell>
          <cell r="K148">
            <v>9658.7699999999986</v>
          </cell>
          <cell r="L148">
            <v>9505.6699999999983</v>
          </cell>
          <cell r="M148">
            <v>9348.8599999999969</v>
          </cell>
          <cell r="N148">
            <v>9188.5199999999968</v>
          </cell>
          <cell r="O148">
            <v>9028.1799999999967</v>
          </cell>
          <cell r="P148">
            <v>8867.8399999999965</v>
          </cell>
        </row>
        <row r="149">
          <cell r="A149">
            <v>2155</v>
          </cell>
          <cell r="B149" t="str">
            <v>Sewer</v>
          </cell>
          <cell r="C149" t="str">
            <v xml:space="preserve">     ACC DEPR-TREAT/DISP EQP L</v>
          </cell>
          <cell r="D149">
            <v>-5078.92</v>
          </cell>
          <cell r="E149">
            <v>-5110.28</v>
          </cell>
          <cell r="F149">
            <v>-5689.86</v>
          </cell>
          <cell r="G149">
            <v>-5721.2199999999993</v>
          </cell>
          <cell r="H149">
            <v>-5752.579999999999</v>
          </cell>
          <cell r="I149">
            <v>-5783.9399999999987</v>
          </cell>
          <cell r="J149">
            <v>-5815.2999999999984</v>
          </cell>
          <cell r="K149">
            <v>-5846.659999999998</v>
          </cell>
          <cell r="L149">
            <v>-5878.0199999999977</v>
          </cell>
          <cell r="M149">
            <v>-5909.3799999999974</v>
          </cell>
          <cell r="N149">
            <v>-5940.7399999999971</v>
          </cell>
          <cell r="O149">
            <v>-5972.0999999999967</v>
          </cell>
          <cell r="P149">
            <v>-6003.4599999999964</v>
          </cell>
        </row>
        <row r="150">
          <cell r="A150">
            <v>2160</v>
          </cell>
          <cell r="B150" t="str">
            <v>Sewer</v>
          </cell>
          <cell r="C150" t="str">
            <v xml:space="preserve">     ACC DEPR-TREAT/DISP EQP T</v>
          </cell>
          <cell r="D150">
            <v>-82114.097477782168</v>
          </cell>
          <cell r="E150">
            <v>-82595.161731340064</v>
          </cell>
          <cell r="F150">
            <v>-102086.11173134008</v>
          </cell>
          <cell r="G150">
            <v>-102567.52173134006</v>
          </cell>
          <cell r="H150">
            <v>-103048.93173134007</v>
          </cell>
          <cell r="I150">
            <v>-103530.34173134007</v>
          </cell>
          <cell r="J150">
            <v>-104011.75173134006</v>
          </cell>
          <cell r="K150">
            <v>-104493.16173134006</v>
          </cell>
          <cell r="L150">
            <v>-104974.57173134004</v>
          </cell>
          <cell r="M150">
            <v>-104726.11173134003</v>
          </cell>
          <cell r="N150">
            <v>-105216.67173134003</v>
          </cell>
          <cell r="O150">
            <v>-105707.23173134004</v>
          </cell>
          <cell r="P150">
            <v>-106197.79173134004</v>
          </cell>
        </row>
        <row r="151">
          <cell r="A151">
            <v>2170</v>
          </cell>
          <cell r="B151" t="str">
            <v>Sewer</v>
          </cell>
          <cell r="C151" t="str">
            <v xml:space="preserve">     ACC DEPR-PLANT SEWERS TRT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</row>
        <row r="152">
          <cell r="A152">
            <v>2185</v>
          </cell>
          <cell r="B152" t="str">
            <v>Sewer</v>
          </cell>
          <cell r="C152" t="str">
            <v xml:space="preserve">     ACC DEPR-OTHER PLT TANGIB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</row>
        <row r="153">
          <cell r="A153">
            <v>2195</v>
          </cell>
          <cell r="B153" t="str">
            <v>Sewer</v>
          </cell>
          <cell r="C153" t="str">
            <v xml:space="preserve">     ACC DEPR-OTHER PLT PUMP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</row>
        <row r="154">
          <cell r="A154">
            <v>2200</v>
          </cell>
          <cell r="B154" t="str">
            <v>Sewer</v>
          </cell>
          <cell r="C154" t="str">
            <v xml:space="preserve">     ACC DEPR-OTHER PLT TREATM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</row>
        <row r="155">
          <cell r="A155">
            <v>2220</v>
          </cell>
          <cell r="B155" t="str">
            <v>Sewer</v>
          </cell>
          <cell r="C155" t="str">
            <v xml:space="preserve">     ACC DEPR-OFFICE FURN/EQPT</v>
          </cell>
          <cell r="D155">
            <v>-19.11</v>
          </cell>
          <cell r="E155">
            <v>-23.990000000000002</v>
          </cell>
          <cell r="F155">
            <v>-99.8</v>
          </cell>
          <cell r="G155">
            <v>-104.67999999999999</v>
          </cell>
          <cell r="H155">
            <v>-109.55999999999999</v>
          </cell>
          <cell r="I155">
            <v>-114.43999999999998</v>
          </cell>
          <cell r="J155">
            <v>-119.31999999999998</v>
          </cell>
          <cell r="K155">
            <v>-124.19999999999997</v>
          </cell>
          <cell r="L155">
            <v>-129.07999999999998</v>
          </cell>
          <cell r="M155">
            <v>-133.95999999999998</v>
          </cell>
          <cell r="N155">
            <v>-138.83999999999997</v>
          </cell>
          <cell r="O155">
            <v>-143.71999999999997</v>
          </cell>
          <cell r="P155">
            <v>-148.59999999999997</v>
          </cell>
        </row>
        <row r="156">
          <cell r="A156">
            <v>2230</v>
          </cell>
          <cell r="B156" t="str">
            <v>Sewer</v>
          </cell>
          <cell r="C156" t="str">
            <v xml:space="preserve">     ACC DEPR-TOOL SHOP &amp; MISC</v>
          </cell>
          <cell r="D156">
            <v>-0.7526931241679542</v>
          </cell>
          <cell r="E156">
            <v>-0.74102070741389492</v>
          </cell>
          <cell r="F156">
            <v>-0.74812488823718426</v>
          </cell>
          <cell r="G156">
            <v>-0.75413611816458381</v>
          </cell>
          <cell r="H156">
            <v>-0.76233324988376294</v>
          </cell>
          <cell r="I156">
            <v>-0.77053038160294196</v>
          </cell>
          <cell r="J156">
            <v>-0.77954722649403829</v>
          </cell>
          <cell r="K156">
            <v>-0.78747112048925105</v>
          </cell>
          <cell r="L156">
            <v>-0.79512177676048534</v>
          </cell>
          <cell r="M156">
            <v>-0.8038653839276092</v>
          </cell>
          <cell r="N156">
            <v>-0.81178927792281586</v>
          </cell>
          <cell r="O156">
            <v>-0.81971317191802862</v>
          </cell>
          <cell r="P156">
            <v>-0.8273638281892628</v>
          </cell>
        </row>
        <row r="157">
          <cell r="A157">
            <v>2240</v>
          </cell>
          <cell r="B157" t="str">
            <v>Sewer</v>
          </cell>
          <cell r="C157" t="str">
            <v xml:space="preserve">     ACC DEPR-POWER OPERATED E</v>
          </cell>
          <cell r="D157">
            <v>0</v>
          </cell>
          <cell r="E157">
            <v>0</v>
          </cell>
          <cell r="F157">
            <v>0</v>
          </cell>
          <cell r="G157">
            <v>-14.23</v>
          </cell>
          <cell r="H157">
            <v>-28.46</v>
          </cell>
          <cell r="I157">
            <v>-42.69</v>
          </cell>
          <cell r="J157">
            <v>-56.92</v>
          </cell>
          <cell r="K157">
            <v>-71.150000000000006</v>
          </cell>
          <cell r="L157">
            <v>-85.38000000000001</v>
          </cell>
          <cell r="M157">
            <v>-99.610000000000014</v>
          </cell>
          <cell r="N157">
            <v>-113.84000000000002</v>
          </cell>
          <cell r="O157">
            <v>-128.07000000000002</v>
          </cell>
          <cell r="P157">
            <v>-142.30000000000001</v>
          </cell>
        </row>
        <row r="158">
          <cell r="A158">
            <v>2255</v>
          </cell>
          <cell r="B158" t="str">
            <v>Sewer</v>
          </cell>
          <cell r="C158" t="str">
            <v xml:space="preserve">     ACC DEPR-OTHER TANG PLT S</v>
          </cell>
          <cell r="D158">
            <v>26589.95242111323</v>
          </cell>
          <cell r="E158">
            <v>25934.288179607309</v>
          </cell>
          <cell r="F158">
            <v>25965.947093093953</v>
          </cell>
          <cell r="G158">
            <v>26027.596006580599</v>
          </cell>
          <cell r="H158">
            <v>26089.244920067242</v>
          </cell>
          <cell r="I158">
            <v>26150.893833553884</v>
          </cell>
          <cell r="J158">
            <v>26212.542747040527</v>
          </cell>
          <cell r="K158">
            <v>26274.191660527169</v>
          </cell>
          <cell r="L158">
            <v>26335.840574013811</v>
          </cell>
          <cell r="M158">
            <v>26397.489487500454</v>
          </cell>
          <cell r="N158">
            <v>26459.138400987104</v>
          </cell>
          <cell r="O158">
            <v>26520.787314473742</v>
          </cell>
          <cell r="P158">
            <v>26582.436227960388</v>
          </cell>
        </row>
        <row r="159">
          <cell r="A159">
            <v>2280</v>
          </cell>
          <cell r="B159" t="str">
            <v>Sewer</v>
          </cell>
          <cell r="C159" t="str">
            <v xml:space="preserve">     ACC DEPR-REUSE DIST RESER</v>
          </cell>
          <cell r="D159">
            <v>-4.59</v>
          </cell>
          <cell r="E159">
            <v>-4.68</v>
          </cell>
          <cell r="F159">
            <v>-4.7699999999999996</v>
          </cell>
          <cell r="G159">
            <v>-4.8599999999999994</v>
          </cell>
          <cell r="H159">
            <v>-4.9499999999999993</v>
          </cell>
          <cell r="I159">
            <v>-5.0399999999999991</v>
          </cell>
          <cell r="J159">
            <v>-5.129999999999999</v>
          </cell>
          <cell r="K159">
            <v>-5.2199999999999989</v>
          </cell>
          <cell r="L159">
            <v>-5.3099999999999987</v>
          </cell>
          <cell r="M159">
            <v>-5.3999999999999986</v>
          </cell>
          <cell r="N159">
            <v>-5.4899999999999984</v>
          </cell>
          <cell r="O159">
            <v>-5.5799999999999983</v>
          </cell>
          <cell r="P159">
            <v>-5.6699999999999982</v>
          </cell>
        </row>
        <row r="160">
          <cell r="A160">
            <v>2285</v>
          </cell>
          <cell r="B160" t="str">
            <v>Sewer</v>
          </cell>
          <cell r="C160" t="str">
            <v xml:space="preserve">     ACC DEPR-REUSE TRANS/DIST</v>
          </cell>
          <cell r="D160">
            <v>-96.61</v>
          </cell>
          <cell r="E160">
            <v>-98.88</v>
          </cell>
          <cell r="F160">
            <v>-101.14999999999999</v>
          </cell>
          <cell r="G160">
            <v>-103.41999999999999</v>
          </cell>
          <cell r="H160">
            <v>-105.68999999999998</v>
          </cell>
          <cell r="I160">
            <v>-107.95999999999998</v>
          </cell>
          <cell r="J160">
            <v>-110.22999999999998</v>
          </cell>
          <cell r="K160">
            <v>-112.49999999999997</v>
          </cell>
          <cell r="L160">
            <v>-114.76999999999997</v>
          </cell>
          <cell r="M160">
            <v>-117.03999999999996</v>
          </cell>
          <cell r="N160">
            <v>-119.30999999999996</v>
          </cell>
          <cell r="O160">
            <v>-121.57999999999996</v>
          </cell>
          <cell r="P160">
            <v>-123.84999999999995</v>
          </cell>
        </row>
        <row r="161">
          <cell r="A161">
            <v>2410</v>
          </cell>
          <cell r="B161" t="str">
            <v>Sewer</v>
          </cell>
          <cell r="C161" t="str">
            <v xml:space="preserve">    UTILITY PAA SWR PLANT AMOR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</row>
        <row r="162">
          <cell r="A162">
            <v>2425</v>
          </cell>
          <cell r="B162" t="str">
            <v>Sewer</v>
          </cell>
          <cell r="C162" t="str">
            <v xml:space="preserve">    ACC AMORT UTIL PAA-SEWER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</row>
        <row r="163">
          <cell r="A163">
            <v>3030</v>
          </cell>
          <cell r="B163" t="str">
            <v>Sewer</v>
          </cell>
          <cell r="C163" t="str">
            <v xml:space="preserve">     DEF CHGS-TV SEWER MAINS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A164">
            <v>3185</v>
          </cell>
          <cell r="B164" t="str">
            <v>Sewer</v>
          </cell>
          <cell r="C164" t="str">
            <v xml:space="preserve">     AMORT - TV SEWER MAINS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</row>
        <row r="165">
          <cell r="A165">
            <v>3240</v>
          </cell>
          <cell r="B165" t="str">
            <v>Sewer</v>
          </cell>
          <cell r="C165" t="str">
            <v xml:space="preserve">    ACC AMORT-CIA-SEWER</v>
          </cell>
          <cell r="D165">
            <v>36.904976073111932</v>
          </cell>
          <cell r="E165">
            <v>35.930760702406921</v>
          </cell>
          <cell r="F165">
            <v>35.930760702406921</v>
          </cell>
          <cell r="G165">
            <v>35.930760702406921</v>
          </cell>
          <cell r="H165">
            <v>35.930760702406921</v>
          </cell>
          <cell r="I165">
            <v>35.930760702406921</v>
          </cell>
          <cell r="J165">
            <v>35.930760702406921</v>
          </cell>
          <cell r="K165">
            <v>35.930760702406921</v>
          </cell>
          <cell r="L165">
            <v>35.930760702406921</v>
          </cell>
          <cell r="M165">
            <v>35.930760702406921</v>
          </cell>
          <cell r="N165">
            <v>35.930760702406921</v>
          </cell>
          <cell r="O165">
            <v>35.930760702406921</v>
          </cell>
          <cell r="P165">
            <v>35.930760702406921</v>
          </cell>
        </row>
        <row r="166">
          <cell r="A166">
            <v>3495</v>
          </cell>
          <cell r="B166" t="str">
            <v>Sewer</v>
          </cell>
          <cell r="C166" t="str">
            <v xml:space="preserve">     CIAC-STRUCT/IMPRV COLL PL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</row>
        <row r="167">
          <cell r="A167">
            <v>3500</v>
          </cell>
          <cell r="B167" t="str">
            <v>Sewer</v>
          </cell>
          <cell r="C167" t="str">
            <v xml:space="preserve">     CIAC-STRUCT/IMPRV PUMP PL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</row>
        <row r="168">
          <cell r="A168">
            <v>3520</v>
          </cell>
          <cell r="B168" t="str">
            <v>Sewer</v>
          </cell>
          <cell r="C168" t="str">
            <v xml:space="preserve">     CIAC-STRUCT/IMPRV GEN PLT</v>
          </cell>
          <cell r="D168">
            <v>-450</v>
          </cell>
          <cell r="E168">
            <v>-450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</row>
        <row r="169">
          <cell r="A169">
            <v>3550</v>
          </cell>
          <cell r="B169" t="str">
            <v>Sewer</v>
          </cell>
          <cell r="C169" t="str">
            <v xml:space="preserve">     CIAC-SEWER FORCE MAIN/SRV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</row>
        <row r="170">
          <cell r="A170">
            <v>3555</v>
          </cell>
          <cell r="B170" t="str">
            <v>Sewer</v>
          </cell>
          <cell r="C170" t="str">
            <v xml:space="preserve">     CIAC-SEWER GRAVITY MAIN/M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</row>
        <row r="171">
          <cell r="A171">
            <v>3557</v>
          </cell>
          <cell r="B171" t="str">
            <v>Sewer</v>
          </cell>
          <cell r="C171" t="str">
            <v xml:space="preserve">     CIAC-MANHOLES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</row>
        <row r="172">
          <cell r="A172">
            <v>3565</v>
          </cell>
          <cell r="B172" t="str">
            <v>Sewer</v>
          </cell>
          <cell r="C172" t="str">
            <v xml:space="preserve">     CIAC-SERVICES TO CUSTOMER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</row>
        <row r="173">
          <cell r="A173">
            <v>3600</v>
          </cell>
          <cell r="B173" t="str">
            <v>Sewer</v>
          </cell>
          <cell r="C173" t="str">
            <v xml:space="preserve">     CIAC-TREAT/DISP EQUIP LAG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</row>
        <row r="174">
          <cell r="A174">
            <v>3605</v>
          </cell>
          <cell r="B174" t="str">
            <v>Sewer</v>
          </cell>
          <cell r="C174" t="str">
            <v xml:space="preserve">     CIAC-TREAT/DISP EQUIP TRT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</row>
        <row r="175">
          <cell r="A175">
            <v>3700</v>
          </cell>
          <cell r="B175" t="str">
            <v>Sewer</v>
          </cell>
          <cell r="C175" t="str">
            <v xml:space="preserve">     CIAC-OTHER TANGIBLE PLT S</v>
          </cell>
          <cell r="D175">
            <v>0</v>
          </cell>
          <cell r="E175">
            <v>0</v>
          </cell>
          <cell r="F175">
            <v>-450</v>
          </cell>
          <cell r="G175">
            <v>-450</v>
          </cell>
          <cell r="H175">
            <v>-450</v>
          </cell>
          <cell r="I175">
            <v>-450</v>
          </cell>
          <cell r="J175">
            <v>-450</v>
          </cell>
          <cell r="K175">
            <v>-450</v>
          </cell>
          <cell r="L175">
            <v>-450</v>
          </cell>
          <cell r="M175">
            <v>-450</v>
          </cell>
          <cell r="N175">
            <v>-450</v>
          </cell>
          <cell r="O175">
            <v>-450</v>
          </cell>
          <cell r="P175">
            <v>-450</v>
          </cell>
        </row>
        <row r="176">
          <cell r="A176">
            <v>3705</v>
          </cell>
          <cell r="B176" t="str">
            <v>Sewer</v>
          </cell>
          <cell r="C176" t="str">
            <v xml:space="preserve">     CIAC-SEWER-TAP</v>
          </cell>
          <cell r="D176">
            <v>-6750</v>
          </cell>
          <cell r="E176">
            <v>-6750</v>
          </cell>
          <cell r="F176">
            <v>-6750</v>
          </cell>
          <cell r="G176">
            <v>-6750</v>
          </cell>
          <cell r="H176">
            <v>-6750</v>
          </cell>
          <cell r="I176">
            <v>-6750</v>
          </cell>
          <cell r="J176">
            <v>-6750</v>
          </cell>
          <cell r="K176">
            <v>-6750</v>
          </cell>
          <cell r="L176">
            <v>-6750</v>
          </cell>
          <cell r="M176">
            <v>-6750</v>
          </cell>
          <cell r="N176">
            <v>-6750</v>
          </cell>
          <cell r="O176">
            <v>-6750</v>
          </cell>
          <cell r="P176">
            <v>-6750</v>
          </cell>
        </row>
        <row r="177">
          <cell r="A177">
            <v>3780</v>
          </cell>
          <cell r="B177" t="str">
            <v>Sewer</v>
          </cell>
          <cell r="C177" t="str">
            <v xml:space="preserve">     CIAC-REUSE RES CAP FEE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</row>
        <row r="178">
          <cell r="A178">
            <v>4030</v>
          </cell>
          <cell r="B178" t="str">
            <v>Sewer</v>
          </cell>
          <cell r="C178" t="str">
            <v xml:space="preserve">     ACC AMORT ORGANIZATION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</row>
        <row r="179">
          <cell r="A179">
            <v>4045</v>
          </cell>
          <cell r="B179" t="str">
            <v>Sewer</v>
          </cell>
          <cell r="C179" t="str">
            <v xml:space="preserve">     ACC AMORTSTRUCT/IMPRV COL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</row>
        <row r="180">
          <cell r="A180">
            <v>4050</v>
          </cell>
          <cell r="B180" t="str">
            <v>Sewer</v>
          </cell>
          <cell r="C180" t="str">
            <v xml:space="preserve">     ACC AMORTSTRUCT/IMPRV PUM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</row>
        <row r="181">
          <cell r="A181">
            <v>4070</v>
          </cell>
          <cell r="B181" t="str">
            <v>Sewer</v>
          </cell>
          <cell r="C181" t="str">
            <v xml:space="preserve">     ACC AMORTSTRUCT/IMPRV GEN</v>
          </cell>
          <cell r="D181">
            <v>228.72</v>
          </cell>
          <cell r="E181">
            <v>229.89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</row>
        <row r="182">
          <cell r="A182">
            <v>4100</v>
          </cell>
          <cell r="B182" t="str">
            <v>Sewer</v>
          </cell>
          <cell r="C182" t="str">
            <v xml:space="preserve">     ACC AMORT SWR FORCE MAIN/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</row>
        <row r="183">
          <cell r="A183">
            <v>4105</v>
          </cell>
          <cell r="B183" t="str">
            <v>Sewer</v>
          </cell>
          <cell r="C183" t="str">
            <v xml:space="preserve">     ACC AMORT SWR GRAVITY MAI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</row>
        <row r="184">
          <cell r="A184">
            <v>4107</v>
          </cell>
          <cell r="B184" t="str">
            <v>Sewer</v>
          </cell>
          <cell r="C184" t="str">
            <v xml:space="preserve">     ACC AMORT MANHOLES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</row>
        <row r="185">
          <cell r="A185">
            <v>4115</v>
          </cell>
          <cell r="B185" t="str">
            <v>Sewer</v>
          </cell>
          <cell r="C185" t="str">
            <v xml:space="preserve">     ACC AMORT SERVICES TO CUS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</row>
        <row r="186">
          <cell r="A186">
            <v>4150</v>
          </cell>
          <cell r="B186" t="str">
            <v>Sewer</v>
          </cell>
          <cell r="C186" t="str">
            <v xml:space="preserve">     ACC AMORT TREAT/DISP EQUI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</row>
        <row r="187">
          <cell r="A187">
            <v>4155</v>
          </cell>
          <cell r="B187" t="str">
            <v>Sewer</v>
          </cell>
          <cell r="C187" t="str">
            <v xml:space="preserve">     ACC AMORT TREAT/DISP EQUI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</row>
        <row r="188">
          <cell r="A188">
            <v>4260</v>
          </cell>
          <cell r="B188" t="str">
            <v>Sewer</v>
          </cell>
          <cell r="C188" t="str">
            <v xml:space="preserve">     ACC AMORT OTHER TANG PLT</v>
          </cell>
          <cell r="D188">
            <v>-3.6975137624585814</v>
          </cell>
          <cell r="E188">
            <v>-3.5999070133404065</v>
          </cell>
          <cell r="F188">
            <v>227.46009298665959</v>
          </cell>
          <cell r="G188">
            <v>231.21009298665959</v>
          </cell>
          <cell r="H188">
            <v>234.96009298665959</v>
          </cell>
          <cell r="I188">
            <v>238.71009298665959</v>
          </cell>
          <cell r="J188">
            <v>242.46009298665879</v>
          </cell>
          <cell r="K188">
            <v>246.21009298665879</v>
          </cell>
          <cell r="L188">
            <v>249.96009298665879</v>
          </cell>
          <cell r="M188">
            <v>253.71009298665919</v>
          </cell>
          <cell r="N188">
            <v>257.46009298665922</v>
          </cell>
          <cell r="O188">
            <v>261.21009298665922</v>
          </cell>
          <cell r="P188">
            <v>264.96009298665922</v>
          </cell>
        </row>
        <row r="189">
          <cell r="A189">
            <v>4265</v>
          </cell>
          <cell r="B189" t="str">
            <v>Sewer</v>
          </cell>
          <cell r="C189" t="str">
            <v xml:space="preserve">     ACC AMORT SEWER-TAP</v>
          </cell>
          <cell r="D189">
            <v>1641.84</v>
          </cell>
          <cell r="E189">
            <v>1655.8999999999999</v>
          </cell>
          <cell r="F189">
            <v>1538.2599999999998</v>
          </cell>
          <cell r="G189">
            <v>1552.3199999999997</v>
          </cell>
          <cell r="H189">
            <v>1566.3799999999997</v>
          </cell>
          <cell r="I189">
            <v>1580.4399999999996</v>
          </cell>
          <cell r="J189">
            <v>1594.4999999999995</v>
          </cell>
          <cell r="K189">
            <v>1608.5599999999995</v>
          </cell>
          <cell r="L189">
            <v>1622.6199999999994</v>
          </cell>
          <cell r="M189">
            <v>1636.6799999999994</v>
          </cell>
          <cell r="N189">
            <v>1650.7399999999993</v>
          </cell>
          <cell r="O189">
            <v>1664.7999999999993</v>
          </cell>
          <cell r="P189">
            <v>1678.8599999999992</v>
          </cell>
        </row>
        <row r="190">
          <cell r="A190">
            <v>4340</v>
          </cell>
          <cell r="B190" t="str">
            <v>Sewer</v>
          </cell>
          <cell r="C190" t="str">
            <v xml:space="preserve">     ACC AMORT REUSE RES CAP F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</row>
      </sheetData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>
        <row r="3">
          <cell r="D3">
            <v>24566.343218390804</v>
          </cell>
          <cell r="E3">
            <v>24435.120015724406</v>
          </cell>
          <cell r="F3">
            <v>24386.641215745094</v>
          </cell>
          <cell r="G3">
            <v>25942.166884808354</v>
          </cell>
          <cell r="H3">
            <v>25696.959195572334</v>
          </cell>
          <cell r="I3">
            <v>25693.155945999064</v>
          </cell>
          <cell r="J3">
            <v>25771.341423679714</v>
          </cell>
          <cell r="K3">
            <v>25051.801122640041</v>
          </cell>
          <cell r="L3">
            <v>24977.854914188174</v>
          </cell>
          <cell r="M3">
            <v>25306.715358816527</v>
          </cell>
          <cell r="N3">
            <v>25293.421301194849</v>
          </cell>
          <cell r="O3">
            <v>25276.933172502973</v>
          </cell>
          <cell r="P3">
            <v>25244.447437231676</v>
          </cell>
        </row>
        <row r="4">
          <cell r="D4">
            <v>2356.3298169433801</v>
          </cell>
          <cell r="E4">
            <v>2344.4061532095379</v>
          </cell>
          <cell r="F4">
            <v>2321.2250092587801</v>
          </cell>
          <cell r="G4">
            <v>2317.3893988517043</v>
          </cell>
          <cell r="H4">
            <v>2324.210721977965</v>
          </cell>
          <cell r="I4">
            <v>2324.4809633269542</v>
          </cell>
          <cell r="J4">
            <v>2327.3775418196865</v>
          </cell>
          <cell r="K4">
            <v>2324.4945889411888</v>
          </cell>
          <cell r="L4">
            <v>2321.995424196969</v>
          </cell>
          <cell r="M4">
            <v>2304.2310296384421</v>
          </cell>
          <cell r="N4">
            <v>2303.4946787358404</v>
          </cell>
          <cell r="O4">
            <v>2302.0282220038275</v>
          </cell>
          <cell r="P4">
            <v>2298.0285364920087</v>
          </cell>
        </row>
        <row r="5">
          <cell r="D5">
            <v>10344.22269902086</v>
          </cell>
          <cell r="E5">
            <v>10246.406266590802</v>
          </cell>
          <cell r="F5">
            <v>10206.008591320538</v>
          </cell>
          <cell r="G5">
            <v>10268.1220892774</v>
          </cell>
          <cell r="H5">
            <v>10336.254702322451</v>
          </cell>
          <cell r="I5">
            <v>10357.961441266227</v>
          </cell>
          <cell r="J5">
            <v>10652.235535095429</v>
          </cell>
          <cell r="K5">
            <v>10785.233452438832</v>
          </cell>
          <cell r="L5">
            <v>11017.185689960168</v>
          </cell>
          <cell r="M5">
            <v>11023.594838255829</v>
          </cell>
          <cell r="N5">
            <v>11022.631961516574</v>
          </cell>
          <cell r="O5">
            <v>11023.014046449074</v>
          </cell>
          <cell r="P5">
            <v>11131.103773237468</v>
          </cell>
        </row>
        <row r="6">
          <cell r="D6">
            <v>50205.985934440185</v>
          </cell>
          <cell r="E6">
            <v>49953.135722753832</v>
          </cell>
          <cell r="F6">
            <v>49462.166803703498</v>
          </cell>
          <cell r="G6">
            <v>49400.96111229503</v>
          </cell>
          <cell r="H6">
            <v>49558.982470180512</v>
          </cell>
          <cell r="I6">
            <v>49574.805214710585</v>
          </cell>
          <cell r="J6">
            <v>49640.78270977085</v>
          </cell>
          <cell r="K6">
            <v>49578.715765995956</v>
          </cell>
          <cell r="L6">
            <v>49540.527143433494</v>
          </cell>
          <cell r="M6">
            <v>49172.611714270919</v>
          </cell>
          <cell r="N6">
            <v>49157.768310763968</v>
          </cell>
          <cell r="O6">
            <v>49127.17199399988</v>
          </cell>
          <cell r="P6">
            <v>49040.159389230837</v>
          </cell>
        </row>
        <row r="7">
          <cell r="D7">
            <v>1283.1495444870156</v>
          </cell>
          <cell r="E7">
            <v>1276.6360291729166</v>
          </cell>
          <cell r="F7">
            <v>1264.5154775771991</v>
          </cell>
          <cell r="G7">
            <v>1262.3030184658351</v>
          </cell>
          <cell r="H7">
            <v>1265.8019626545281</v>
          </cell>
          <cell r="I7">
            <v>1265.9314059897579</v>
          </cell>
          <cell r="J7">
            <v>1267.4552038483416</v>
          </cell>
          <cell r="K7">
            <v>1265.5498887911856</v>
          </cell>
          <cell r="L7">
            <v>1264.1884628355656</v>
          </cell>
          <cell r="M7">
            <v>1255.0065020431382</v>
          </cell>
          <cell r="N7">
            <v>1254.5903530750525</v>
          </cell>
          <cell r="O7">
            <v>1253.7796290280862</v>
          </cell>
          <cell r="P7">
            <v>1251.6296206486313</v>
          </cell>
        </row>
        <row r="8">
          <cell r="D8">
            <v>25.790293742017901</v>
          </cell>
          <cell r="E8">
            <v>25.667250814669234</v>
          </cell>
          <cell r="F8">
            <v>25.667250814669234</v>
          </cell>
          <cell r="G8">
            <v>25.667250814669234</v>
          </cell>
          <cell r="H8">
            <v>25.667250814669234</v>
          </cell>
          <cell r="I8">
            <v>25.667250814669234</v>
          </cell>
          <cell r="J8">
            <v>25.667250814669234</v>
          </cell>
          <cell r="K8">
            <v>25.667250814669234</v>
          </cell>
          <cell r="L8">
            <v>25.667250814669234</v>
          </cell>
          <cell r="M8">
            <v>25.667250814669234</v>
          </cell>
          <cell r="N8">
            <v>25.667250814669234</v>
          </cell>
          <cell r="O8">
            <v>25.667250814669234</v>
          </cell>
          <cell r="P8">
            <v>25.667250814669234</v>
          </cell>
        </row>
        <row r="9">
          <cell r="D9">
            <v>102143.66773094934</v>
          </cell>
          <cell r="E9">
            <v>101921.38756875115</v>
          </cell>
          <cell r="F9">
            <v>102186.42469008084</v>
          </cell>
          <cell r="G9">
            <v>102451.46181141051</v>
          </cell>
          <cell r="H9">
            <v>102716.4989327402</v>
          </cell>
          <cell r="I9">
            <v>102981.53605406986</v>
          </cell>
          <cell r="J9">
            <v>103246.57317539955</v>
          </cell>
          <cell r="K9">
            <v>103511.61029672922</v>
          </cell>
          <cell r="L9">
            <v>103776.6474180589</v>
          </cell>
          <cell r="M9">
            <v>104041.68453938857</v>
          </cell>
          <cell r="N9">
            <v>104306.72166071825</v>
          </cell>
          <cell r="O9">
            <v>104571.75878204792</v>
          </cell>
          <cell r="P9">
            <v>104836.79590337761</v>
          </cell>
        </row>
        <row r="10">
          <cell r="D10">
            <v>-19755.053537675609</v>
          </cell>
          <cell r="E10">
            <v>-19917.704878497905</v>
          </cell>
          <cell r="F10">
            <v>-20015.149026431489</v>
          </cell>
          <cell r="G10">
            <v>-20872.820127243573</v>
          </cell>
          <cell r="H10">
            <v>-20795.653731960894</v>
          </cell>
          <cell r="I10">
            <v>-20961.485405472507</v>
          </cell>
          <cell r="J10">
            <v>-21138.265827755647</v>
          </cell>
          <cell r="K10">
            <v>-18991.538382661765</v>
          </cell>
          <cell r="L10">
            <v>-19141.301482853145</v>
          </cell>
          <cell r="M10">
            <v>-19330.359719029631</v>
          </cell>
          <cell r="N10">
            <v>-19517.715888894629</v>
          </cell>
          <cell r="O10">
            <v>-19681.82732860911</v>
          </cell>
          <cell r="P10">
            <v>-19864.788670149479</v>
          </cell>
        </row>
        <row r="11">
          <cell r="D11">
            <v>-2353.0234567901234</v>
          </cell>
          <cell r="E11">
            <v>-2341.3369836031652</v>
          </cell>
          <cell r="F11">
            <v>-2318.4056425800441</v>
          </cell>
          <cell r="G11">
            <v>-2314.7914484042822</v>
          </cell>
          <cell r="H11">
            <v>-2321.8222653494017</v>
          </cell>
          <cell r="I11">
            <v>-2322.3099487922195</v>
          </cell>
          <cell r="J11">
            <v>-2325.4222661770018</v>
          </cell>
          <cell r="K11">
            <v>-2322.0680941395531</v>
          </cell>
          <cell r="L11">
            <v>-2319.8017003051768</v>
          </cell>
          <cell r="M11">
            <v>-2302.2831345368013</v>
          </cell>
          <cell r="N11">
            <v>-2301.7744449387051</v>
          </cell>
          <cell r="O11">
            <v>-2300.53678497905</v>
          </cell>
          <cell r="P11">
            <v>-2296.7664639735153</v>
          </cell>
        </row>
        <row r="12">
          <cell r="D12">
            <v>-7635.0056790123463</v>
          </cell>
          <cell r="E12">
            <v>-7682.3353412300212</v>
          </cell>
          <cell r="F12">
            <v>-7726.2813535405785</v>
          </cell>
          <cell r="G12">
            <v>-7802.3582674184045</v>
          </cell>
          <cell r="H12">
            <v>-7901.8576121657279</v>
          </cell>
          <cell r="I12">
            <v>-7997.7058600320706</v>
          </cell>
          <cell r="J12">
            <v>-8108.3889953964735</v>
          </cell>
          <cell r="K12">
            <v>-8204.3757703408701</v>
          </cell>
          <cell r="L12">
            <v>-8308.5407524957354</v>
          </cell>
          <cell r="M12">
            <v>-8383.8512255728565</v>
          </cell>
          <cell r="N12">
            <v>-8493.5828388765349</v>
          </cell>
          <cell r="O12">
            <v>-8600.9697110639863</v>
          </cell>
          <cell r="P12">
            <v>-8704.2143965240793</v>
          </cell>
        </row>
        <row r="13">
          <cell r="D13">
            <v>-40760.107449978714</v>
          </cell>
          <cell r="E13">
            <v>-41070.588719391708</v>
          </cell>
          <cell r="F13">
            <v>-41151.269955413016</v>
          </cell>
          <cell r="G13">
            <v>-41599.502135416122</v>
          </cell>
          <cell r="H13">
            <v>-42319.794683908338</v>
          </cell>
          <cell r="I13">
            <v>-42843.557617752027</v>
          </cell>
          <cell r="J13">
            <v>-43372.244507939788</v>
          </cell>
          <cell r="K13">
            <v>-43825.685078984112</v>
          </cell>
          <cell r="L13">
            <v>-44310.734804117303</v>
          </cell>
          <cell r="M13">
            <v>-44466.821324781456</v>
          </cell>
          <cell r="N13">
            <v>-44973.561324574555</v>
          </cell>
          <cell r="O13">
            <v>-45465.411934412659</v>
          </cell>
          <cell r="P13">
            <v>-45874.276876222</v>
          </cell>
        </row>
        <row r="14">
          <cell r="D14">
            <v>-1283.1495444870156</v>
          </cell>
          <cell r="E14">
            <v>-1276.6360291729166</v>
          </cell>
          <cell r="F14">
            <v>-1264.5154775771991</v>
          </cell>
          <cell r="G14">
            <v>-1262.3030184658351</v>
          </cell>
          <cell r="H14">
            <v>-1265.8019626545281</v>
          </cell>
          <cell r="I14">
            <v>-1265.9314059897579</v>
          </cell>
          <cell r="J14">
            <v>-1267.4552038483416</v>
          </cell>
          <cell r="K14">
            <v>-1265.5498887911856</v>
          </cell>
          <cell r="L14">
            <v>-1264.1884628355656</v>
          </cell>
          <cell r="M14">
            <v>-1255.0065020431382</v>
          </cell>
          <cell r="N14">
            <v>-1254.5903530750525</v>
          </cell>
          <cell r="O14">
            <v>-1253.7796290280862</v>
          </cell>
          <cell r="P14">
            <v>-1251.6296206486313</v>
          </cell>
        </row>
        <row r="17">
          <cell r="D17">
            <v>3487.7589571068129</v>
          </cell>
          <cell r="E17">
            <v>3401.6821596234417</v>
          </cell>
          <cell r="F17">
            <v>3394.9332887808409</v>
          </cell>
          <cell r="G17">
            <v>3611.4824161795891</v>
          </cell>
          <cell r="H17">
            <v>3577.3463603165569</v>
          </cell>
          <cell r="I17">
            <v>3576.816899187917</v>
          </cell>
          <cell r="J17">
            <v>3587.7013206434594</v>
          </cell>
          <cell r="K17">
            <v>3487.5320804841463</v>
          </cell>
          <cell r="L17">
            <v>3477.2378196865461</v>
          </cell>
          <cell r="M17">
            <v>3523.019412196762</v>
          </cell>
          <cell r="N17">
            <v>3521.168708839808</v>
          </cell>
          <cell r="O17">
            <v>3518.8733498163765</v>
          </cell>
          <cell r="P17">
            <v>3514.3509187399786</v>
          </cell>
        </row>
        <row r="18">
          <cell r="D18">
            <v>334.53535806622438</v>
          </cell>
          <cell r="E18">
            <v>326.37141054156103</v>
          </cell>
          <cell r="F18">
            <v>323.14429793617131</v>
          </cell>
          <cell r="G18">
            <v>322.6103317643408</v>
          </cell>
          <cell r="H18">
            <v>323.55994744736984</v>
          </cell>
          <cell r="I18">
            <v>323.59756850980193</v>
          </cell>
          <cell r="J18">
            <v>324.00080939326546</v>
          </cell>
          <cell r="K18">
            <v>323.59946537009262</v>
          </cell>
          <cell r="L18">
            <v>323.25154957844109</v>
          </cell>
          <cell r="M18">
            <v>320.77851797444788</v>
          </cell>
          <cell r="N18">
            <v>320.67600848290493</v>
          </cell>
          <cell r="O18">
            <v>320.4718588941189</v>
          </cell>
          <cell r="P18">
            <v>319.91505136295461</v>
          </cell>
        </row>
        <row r="19">
          <cell r="D19">
            <v>1468.6009656418403</v>
          </cell>
          <cell r="E19">
            <v>1426.431193089536</v>
          </cell>
          <cell r="F19">
            <v>1420.8073184710081</v>
          </cell>
          <cell r="G19">
            <v>1429.4543141778306</v>
          </cell>
          <cell r="H19">
            <v>1438.9392479180674</v>
          </cell>
          <cell r="I19">
            <v>1441.9611044328349</v>
          </cell>
          <cell r="J19">
            <v>1482.9278332385038</v>
          </cell>
          <cell r="K19">
            <v>1501.4428494284382</v>
          </cell>
          <cell r="L19">
            <v>1533.7335763720059</v>
          </cell>
          <cell r="M19">
            <v>1534.6258120312416</v>
          </cell>
          <cell r="N19">
            <v>1534.4917672373658</v>
          </cell>
          <cell r="O19">
            <v>1534.5449583613508</v>
          </cell>
          <cell r="P19">
            <v>1549.5924349040499</v>
          </cell>
        </row>
        <row r="20">
          <cell r="D20">
            <v>7127.8975298258729</v>
          </cell>
          <cell r="E20">
            <v>6954.117290849842</v>
          </cell>
          <cell r="F20">
            <v>6885.7681191744678</v>
          </cell>
          <cell r="G20">
            <v>6877.2475017845136</v>
          </cell>
          <cell r="H20">
            <v>6899.2461018983086</v>
          </cell>
          <cell r="I20">
            <v>6901.4488309108774</v>
          </cell>
          <cell r="J20">
            <v>6910.6337445818026</v>
          </cell>
          <cell r="K20">
            <v>6901.9932298143067</v>
          </cell>
          <cell r="L20">
            <v>6896.6768836704077</v>
          </cell>
          <cell r="M20">
            <v>6845.4583363161419</v>
          </cell>
          <cell r="N20">
            <v>6843.3919441369671</v>
          </cell>
          <cell r="O20">
            <v>6839.1325443542119</v>
          </cell>
          <cell r="P20">
            <v>6827.0192735736809</v>
          </cell>
        </row>
        <row r="21">
          <cell r="D21">
            <v>182.17266922094507</v>
          </cell>
          <cell r="E21">
            <v>177.72411193296435</v>
          </cell>
          <cell r="F21">
            <v>176.03677566854597</v>
          </cell>
          <cell r="G21">
            <v>175.7287729788444</v>
          </cell>
          <cell r="H21">
            <v>176.21587089432572</v>
          </cell>
          <cell r="I21">
            <v>176.23389106708731</v>
          </cell>
          <cell r="J21">
            <v>176.44602327626333</v>
          </cell>
          <cell r="K21">
            <v>176.18077897894787</v>
          </cell>
          <cell r="L21">
            <v>175.9912510215693</v>
          </cell>
          <cell r="M21">
            <v>174.71300429317742</v>
          </cell>
          <cell r="N21">
            <v>174.65507101846578</v>
          </cell>
          <cell r="O21">
            <v>174.54220783116943</v>
          </cell>
          <cell r="P21">
            <v>174.24289908446693</v>
          </cell>
        </row>
        <row r="22">
          <cell r="D22">
            <v>3.6615269600971905</v>
          </cell>
          <cell r="E22">
            <v>3.5732105725960821</v>
          </cell>
          <cell r="F22">
            <v>3.5732105725960821</v>
          </cell>
          <cell r="G22">
            <v>3.5732105725960821</v>
          </cell>
          <cell r="H22">
            <v>3.5732105725960821</v>
          </cell>
          <cell r="I22">
            <v>3.5732105725960821</v>
          </cell>
          <cell r="J22">
            <v>3.5732105725960821</v>
          </cell>
          <cell r="K22">
            <v>3.5732105725960821</v>
          </cell>
          <cell r="L22">
            <v>3.5732105725960821</v>
          </cell>
          <cell r="M22">
            <v>3.5732105725960821</v>
          </cell>
          <cell r="N22">
            <v>3.5732105725960821</v>
          </cell>
          <cell r="O22">
            <v>3.5732105725960821</v>
          </cell>
          <cell r="P22">
            <v>3.5732105725960821</v>
          </cell>
        </row>
        <row r="23">
          <cell r="D23">
            <v>14501.649222814069</v>
          </cell>
          <cell r="E23">
            <v>14188.764595941308</v>
          </cell>
          <cell r="F23">
            <v>14225.661163123501</v>
          </cell>
          <cell r="G23">
            <v>14262.557730305694</v>
          </cell>
          <cell r="H23">
            <v>14299.454297487886</v>
          </cell>
          <cell r="I23">
            <v>14336.350864670077</v>
          </cell>
          <cell r="J23">
            <v>14373.247431852271</v>
          </cell>
          <cell r="K23">
            <v>14410.143999034464</v>
          </cell>
          <cell r="L23">
            <v>14447.040566216656</v>
          </cell>
          <cell r="M23">
            <v>14483.937133398849</v>
          </cell>
          <cell r="N23">
            <v>14520.833700581041</v>
          </cell>
          <cell r="O23">
            <v>14557.730267763234</v>
          </cell>
          <cell r="P23">
            <v>14594.626834945426</v>
          </cell>
        </row>
        <row r="24">
          <cell r="D24">
            <v>-2804.6854312681062</v>
          </cell>
          <cell r="E24">
            <v>-2772.8000231728138</v>
          </cell>
          <cell r="F24">
            <v>-2786.365498577562</v>
          </cell>
          <cell r="G24">
            <v>-2905.7643180054829</v>
          </cell>
          <cell r="H24">
            <v>-2895.0217658925153</v>
          </cell>
          <cell r="I24">
            <v>-2918.1076621321058</v>
          </cell>
          <cell r="J24">
            <v>-2942.7177646511145</v>
          </cell>
          <cell r="K24">
            <v>-2643.8657660994154</v>
          </cell>
          <cell r="L24">
            <v>-2664.7147108053582</v>
          </cell>
          <cell r="M24">
            <v>-2691.0340425179738</v>
          </cell>
          <cell r="N24">
            <v>-2717.1164247659435</v>
          </cell>
          <cell r="O24">
            <v>-2739.9628423938339</v>
          </cell>
          <cell r="P24">
            <v>-2765.4334081622092</v>
          </cell>
        </row>
        <row r="25">
          <cell r="D25">
            <v>-334.06594399277327</v>
          </cell>
          <cell r="E25">
            <v>-325.94414276108211</v>
          </cell>
          <cell r="F25">
            <v>-322.75180592768839</v>
          </cell>
          <cell r="G25">
            <v>-322.2486637355816</v>
          </cell>
          <cell r="H25">
            <v>-323.22744364558002</v>
          </cell>
          <cell r="I25">
            <v>-323.29533543681777</v>
          </cell>
          <cell r="J25">
            <v>-323.72860994155059</v>
          </cell>
          <cell r="K25">
            <v>-323.2616661666579</v>
          </cell>
          <cell r="L25">
            <v>-322.94615507163905</v>
          </cell>
          <cell r="M25">
            <v>-320.50734598872384</v>
          </cell>
          <cell r="N25">
            <v>-320.43652987120458</v>
          </cell>
          <cell r="O25">
            <v>-320.26423172813315</v>
          </cell>
          <cell r="P25">
            <v>-319.7393546785288</v>
          </cell>
        </row>
        <row r="26">
          <cell r="D26">
            <v>-1083.9651309846433</v>
          </cell>
          <cell r="E26">
            <v>-1069.4796284073866</v>
          </cell>
          <cell r="F26">
            <v>-1075.5974770599494</v>
          </cell>
          <cell r="G26">
            <v>-1086.1883593855068</v>
          </cell>
          <cell r="H26">
            <v>-1100.0399445507683</v>
          </cell>
          <cell r="I26">
            <v>-1113.3832501939692</v>
          </cell>
          <cell r="J26">
            <v>-1128.7917624786637</v>
          </cell>
          <cell r="K26">
            <v>-1142.1543528681534</v>
          </cell>
          <cell r="L26">
            <v>-1156.6554546112868</v>
          </cell>
          <cell r="M26">
            <v>-1167.1396385454927</v>
          </cell>
          <cell r="N26">
            <v>-1182.4156867532204</v>
          </cell>
          <cell r="O26">
            <v>-1197.3653169192576</v>
          </cell>
          <cell r="P26">
            <v>-1211.7383015569239</v>
          </cell>
        </row>
        <row r="27">
          <cell r="D27">
            <v>-5786.8372426253</v>
          </cell>
          <cell r="E27">
            <v>-5717.5528027724613</v>
          </cell>
          <cell r="F27">
            <v>-5728.7846658045828</v>
          </cell>
          <cell r="G27">
            <v>-5791.1843351781927</v>
          </cell>
          <cell r="H27">
            <v>-5891.4582978327217</v>
          </cell>
          <cell r="I27">
            <v>-5964.3728170485701</v>
          </cell>
          <cell r="J27">
            <v>-6037.9728141519681</v>
          </cell>
          <cell r="K27">
            <v>-6101.0975583716954</v>
          </cell>
          <cell r="L27">
            <v>-6168.6227023224537</v>
          </cell>
          <cell r="M27">
            <v>-6190.3519482749698</v>
          </cell>
          <cell r="N27">
            <v>-6260.8966567009775</v>
          </cell>
          <cell r="O27">
            <v>-6329.3685710443287</v>
          </cell>
          <cell r="P27">
            <v>-6386.2878158588937</v>
          </cell>
        </row>
        <row r="28">
          <cell r="D28">
            <v>-182.17266922094507</v>
          </cell>
          <cell r="E28">
            <v>-177.72411193296435</v>
          </cell>
          <cell r="F28">
            <v>-176.03677566854597</v>
          </cell>
          <cell r="G28">
            <v>-175.7287729788444</v>
          </cell>
          <cell r="H28">
            <v>-176.21587089432572</v>
          </cell>
          <cell r="I28">
            <v>-176.23389106708731</v>
          </cell>
          <cell r="J28">
            <v>-176.44602327626333</v>
          </cell>
          <cell r="K28">
            <v>-176.18077897894787</v>
          </cell>
          <cell r="L28">
            <v>-175.9912510215693</v>
          </cell>
          <cell r="M28">
            <v>-174.71300429317742</v>
          </cell>
          <cell r="N28">
            <v>-174.65507101846578</v>
          </cell>
          <cell r="O28">
            <v>-174.54220783116943</v>
          </cell>
          <cell r="P28">
            <v>-174.24289908446693</v>
          </cell>
        </row>
      </sheetData>
      <sheetData sheetId="13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OVER"/>
      <sheetName val="CONTENTS vol 2"/>
      <sheetName val="CONTENTS vol 1 "/>
      <sheetName val="CONTENTS vol 1"/>
      <sheetName val="A 1"/>
      <sheetName val="A 2"/>
      <sheetName val="A 3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 "/>
      <sheetName val="A 18 (a)"/>
      <sheetName val="A 19 "/>
      <sheetName val="A 19 (a) "/>
      <sheetName val="B 2"/>
      <sheetName val="B 6"/>
      <sheetName val="B 6 (a)"/>
      <sheetName val="B 8"/>
      <sheetName val="B 14"/>
      <sheetName val="C INSTRUCT"/>
      <sheetName val="E-4 S"/>
      <sheetName val="E-5 S"/>
      <sheetName val="B 1"/>
      <sheetName val="B 3"/>
      <sheetName val="B 4"/>
      <sheetName val="B 5"/>
      <sheetName val="B 5 (a)"/>
      <sheetName val="B 7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B 13"/>
      <sheetName val="B 15"/>
      <sheetName val="C 1"/>
      <sheetName val="C 2 (w)"/>
      <sheetName val="C 3"/>
      <sheetName val="C 4"/>
      <sheetName val="C 5 (w)"/>
      <sheetName val="C 6"/>
      <sheetName val="C 7"/>
      <sheetName val="C 8"/>
      <sheetName val="C 9"/>
      <sheetName val="C 10"/>
      <sheetName val="D 1"/>
      <sheetName val="D 2"/>
      <sheetName val="D 2 (a)"/>
      <sheetName val="D 3"/>
      <sheetName val="D 4"/>
      <sheetName val="D 5"/>
      <sheetName val="D 6"/>
      <sheetName val="D 7"/>
      <sheetName val="E 1 (w) "/>
      <sheetName val="E 2 (w)"/>
      <sheetName val="E 2 W INTERIM"/>
      <sheetName val="E 3 "/>
      <sheetName val="E 4 (w)"/>
      <sheetName val="E 5 (w)"/>
      <sheetName val="E 6 (w)"/>
      <sheetName val="E 7"/>
      <sheetName val="E 8"/>
      <sheetName val="E 9"/>
      <sheetName val="E 10"/>
      <sheetName val="E 11"/>
      <sheetName val="E 12"/>
      <sheetName val="E 13"/>
      <sheetName val="E 14"/>
      <sheetName val="A 1 INT"/>
      <sheetName val="A 3 INT"/>
      <sheetName val="B 1 INT"/>
      <sheetName val="B 3 INT"/>
      <sheetName val="B 15 INT"/>
      <sheetName val="C 1 INT"/>
      <sheetName val="C 2 (W) INT"/>
      <sheetName val="C 3 INT"/>
      <sheetName val="C 5 (W) (S) INT"/>
      <sheetName val="D-1 INT"/>
      <sheetName val="D-2 INT"/>
      <sheetName val="E - 1 - W INTERIM  (2)"/>
      <sheetName val="E 1 (w) INT"/>
      <sheetName val="E 2 (w) INT"/>
      <sheetName val="REVENUE REQUIREMENTS"/>
      <sheetName val="INTERIM COST OF CAPITAL"/>
      <sheetName val="PROFORMA YEAR"/>
      <sheetName val="EQUITY RETURN CALCULATION"/>
      <sheetName val="Monthly BS -UC Ledger FORMATTED"/>
      <sheetName val="Orange BS"/>
      <sheetName val="APPENDIX A PLANT ACCT"/>
      <sheetName val="Monthly IS -UC Ledger FORMATTED"/>
      <sheetName val="O&amp;M EXPENSES ALLOCATED"/>
      <sheetName val="TAX EXPENSE"/>
      <sheetName val="2014_2015 UIF ERC"/>
      <sheetName val="2007 - 2009 &amp; Test Year BS"/>
      <sheetName val="13-Mth TY UIF Consol Trial Bal"/>
      <sheetName val="UIF only"/>
      <sheetName val="Prior Rate Case Ex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>
        <row r="5">
          <cell r="A5" t="str">
            <v>Object Code</v>
          </cell>
          <cell r="B5" t="str">
            <v>Description</v>
          </cell>
          <cell r="D5" t="str">
            <v>December</v>
          </cell>
          <cell r="E5" t="str">
            <v>January</v>
          </cell>
          <cell r="F5" t="str">
            <v>February</v>
          </cell>
          <cell r="G5" t="str">
            <v>March</v>
          </cell>
          <cell r="H5" t="str">
            <v>April</v>
          </cell>
          <cell r="I5" t="str">
            <v>May</v>
          </cell>
          <cell r="J5" t="str">
            <v>June</v>
          </cell>
          <cell r="K5" t="str">
            <v>July</v>
          </cell>
          <cell r="L5" t="str">
            <v>August</v>
          </cell>
          <cell r="M5" t="str">
            <v>September</v>
          </cell>
          <cell r="N5" t="str">
            <v>October</v>
          </cell>
          <cell r="O5" t="str">
            <v>November</v>
          </cell>
          <cell r="P5" t="str">
            <v>December</v>
          </cell>
        </row>
        <row r="6">
          <cell r="A6">
            <v>1020</v>
          </cell>
          <cell r="B6" t="str">
            <v xml:space="preserve">     ORGANIZATION</v>
          </cell>
          <cell r="C6" t="str">
            <v>Water</v>
          </cell>
          <cell r="D6">
            <v>7899.6454696713181</v>
          </cell>
          <cell r="E6">
            <v>7899.7259402654872</v>
          </cell>
          <cell r="F6">
            <v>7899.7259402654872</v>
          </cell>
          <cell r="G6">
            <v>7899.7259402654872</v>
          </cell>
          <cell r="H6">
            <v>7899.7259402654872</v>
          </cell>
          <cell r="I6">
            <v>7899.7259402654872</v>
          </cell>
          <cell r="J6">
            <v>7899.7259402654872</v>
          </cell>
          <cell r="K6">
            <v>7899.7259402654872</v>
          </cell>
          <cell r="L6">
            <v>7899.7259402654872</v>
          </cell>
          <cell r="M6">
            <v>7899.7259402654872</v>
          </cell>
          <cell r="N6">
            <v>7899.7259402654872</v>
          </cell>
          <cell r="O6">
            <v>7899.7259402654872</v>
          </cell>
          <cell r="P6">
            <v>7899.7259402654872</v>
          </cell>
        </row>
        <row r="7">
          <cell r="A7">
            <v>1025</v>
          </cell>
          <cell r="B7" t="str">
            <v xml:space="preserve">     FRANCHISES</v>
          </cell>
          <cell r="C7" t="str">
            <v>Water</v>
          </cell>
          <cell r="D7">
            <v>408.53268214723568</v>
          </cell>
          <cell r="E7">
            <v>408.72301248835583</v>
          </cell>
          <cell r="F7">
            <v>408.69680004075445</v>
          </cell>
          <cell r="G7">
            <v>408.64889453306938</v>
          </cell>
          <cell r="H7">
            <v>408.64256739054497</v>
          </cell>
          <cell r="I7">
            <v>408.64030769678629</v>
          </cell>
          <cell r="J7">
            <v>408.6457309618072</v>
          </cell>
          <cell r="K7">
            <v>408.63533637051705</v>
          </cell>
          <cell r="L7">
            <v>408.62087433046116</v>
          </cell>
          <cell r="M7">
            <v>408.62268208546817</v>
          </cell>
          <cell r="N7">
            <v>408.61499912668859</v>
          </cell>
          <cell r="O7">
            <v>408.60415259664654</v>
          </cell>
          <cell r="P7">
            <v>408.58697892408031</v>
          </cell>
        </row>
        <row r="8">
          <cell r="A8">
            <v>1045</v>
          </cell>
          <cell r="B8" t="str">
            <v xml:space="preserve">     LAND &amp; LAND RIGHTS GEN PL</v>
          </cell>
          <cell r="C8" t="str">
            <v>Water</v>
          </cell>
          <cell r="D8">
            <v>74.579760931753015</v>
          </cell>
          <cell r="E8">
            <v>74.575769241965403</v>
          </cell>
          <cell r="F8">
            <v>72.986300652072444</v>
          </cell>
          <cell r="G8">
            <v>72.763042908709679</v>
          </cell>
          <cell r="H8">
            <v>73.243905740568053</v>
          </cell>
          <cell r="I8">
            <v>73.264694923148355</v>
          </cell>
          <cell r="J8">
            <v>73.461288280158072</v>
          </cell>
          <cell r="K8">
            <v>73.221308802980559</v>
          </cell>
          <cell r="L8">
            <v>73.060418607358699</v>
          </cell>
          <cell r="M8">
            <v>71.823010305076409</v>
          </cell>
          <cell r="N8">
            <v>71.778720307405251</v>
          </cell>
          <cell r="O8">
            <v>71.686524802048908</v>
          </cell>
          <cell r="P8">
            <v>71.423948387284057</v>
          </cell>
        </row>
        <row r="9">
          <cell r="A9">
            <v>1055</v>
          </cell>
          <cell r="B9" t="str">
            <v xml:space="preserve">     STRUCT &amp; IMPRV WTR TRT PL</v>
          </cell>
          <cell r="C9" t="str">
            <v>Water</v>
          </cell>
          <cell r="D9">
            <v>56.63</v>
          </cell>
          <cell r="E9">
            <v>56.63</v>
          </cell>
          <cell r="F9">
            <v>56.63</v>
          </cell>
          <cell r="G9">
            <v>56.63</v>
          </cell>
          <cell r="H9">
            <v>56.63</v>
          </cell>
          <cell r="I9">
            <v>56.63</v>
          </cell>
          <cell r="J9">
            <v>56.63</v>
          </cell>
          <cell r="K9">
            <v>56.63</v>
          </cell>
          <cell r="L9">
            <v>56.63</v>
          </cell>
          <cell r="M9">
            <v>56.63</v>
          </cell>
          <cell r="N9">
            <v>56.63</v>
          </cell>
          <cell r="O9">
            <v>56.63</v>
          </cell>
          <cell r="P9">
            <v>56.63</v>
          </cell>
        </row>
        <row r="10">
          <cell r="A10">
            <v>1080</v>
          </cell>
          <cell r="B10" t="str">
            <v xml:space="preserve">     WELLS &amp; SPRINGS</v>
          </cell>
          <cell r="C10" t="str">
            <v>Water</v>
          </cell>
          <cell r="D10">
            <v>334.23339132465497</v>
          </cell>
          <cell r="E10">
            <v>334.23785747554285</v>
          </cell>
          <cell r="F10">
            <v>334.23785747554285</v>
          </cell>
          <cell r="G10">
            <v>334.23785747554814</v>
          </cell>
          <cell r="H10">
            <v>334.23785747554814</v>
          </cell>
          <cell r="I10">
            <v>334.23785747554814</v>
          </cell>
          <cell r="J10">
            <v>334.23785747554814</v>
          </cell>
          <cell r="K10">
            <v>334.23785747554285</v>
          </cell>
          <cell r="L10">
            <v>334.23785747554285</v>
          </cell>
          <cell r="M10">
            <v>334.23785747554285</v>
          </cell>
          <cell r="N10">
            <v>334.23785747554285</v>
          </cell>
          <cell r="O10">
            <v>334.23785747554285</v>
          </cell>
          <cell r="P10">
            <v>334.23785747554285</v>
          </cell>
        </row>
        <row r="11">
          <cell r="A11">
            <v>1105</v>
          </cell>
          <cell r="B11" t="str">
            <v xml:space="preserve">     ELECTRIC PUMP EQUIP WTP</v>
          </cell>
          <cell r="C11" t="str">
            <v>Water</v>
          </cell>
          <cell r="D11">
            <v>4450.7672886625123</v>
          </cell>
          <cell r="E11">
            <v>4452.9294720831485</v>
          </cell>
          <cell r="F11">
            <v>4452.9294720831485</v>
          </cell>
          <cell r="G11">
            <v>4452.9294720831485</v>
          </cell>
          <cell r="H11">
            <v>4452.9294720831595</v>
          </cell>
          <cell r="I11">
            <v>4452.9294720831595</v>
          </cell>
          <cell r="J11">
            <v>4452.9294720831595</v>
          </cell>
          <cell r="K11">
            <v>4452.9294720831595</v>
          </cell>
          <cell r="L11">
            <v>4452.9294720831595</v>
          </cell>
          <cell r="M11">
            <v>4452.9294720831595</v>
          </cell>
          <cell r="N11">
            <v>4452.9294720831595</v>
          </cell>
          <cell r="O11">
            <v>4452.9294720831595</v>
          </cell>
          <cell r="P11">
            <v>4593.3694391884228</v>
          </cell>
        </row>
        <row r="12">
          <cell r="A12">
            <v>1115</v>
          </cell>
          <cell r="B12" t="str">
            <v xml:space="preserve">     WATER TREATMENT EQPT</v>
          </cell>
          <cell r="C12" t="str">
            <v>Water</v>
          </cell>
          <cell r="D12">
            <v>35.731734485377999</v>
          </cell>
          <cell r="E12">
            <v>35.73251746623427</v>
          </cell>
          <cell r="F12">
            <v>35.73251746623427</v>
          </cell>
          <cell r="G12">
            <v>35.73251746623427</v>
          </cell>
          <cell r="H12">
            <v>35.73251746623427</v>
          </cell>
          <cell r="I12">
            <v>35.73251746623427</v>
          </cell>
          <cell r="J12">
            <v>35.732517466236899</v>
          </cell>
          <cell r="K12">
            <v>35.732517466236899</v>
          </cell>
          <cell r="L12">
            <v>35.73251746623427</v>
          </cell>
          <cell r="M12">
            <v>35.732517466236899</v>
          </cell>
          <cell r="N12">
            <v>35.732517466236899</v>
          </cell>
          <cell r="O12">
            <v>35.732517466236899</v>
          </cell>
          <cell r="P12">
            <v>50.03502314276102</v>
          </cell>
        </row>
        <row r="13">
          <cell r="A13">
            <v>1120</v>
          </cell>
          <cell r="B13" t="str">
            <v xml:space="preserve">     DIST RESV &amp; STANDPIPES</v>
          </cell>
          <cell r="C13" t="str">
            <v>Water</v>
          </cell>
          <cell r="D13">
            <v>3761.15</v>
          </cell>
          <cell r="E13">
            <v>3761.15</v>
          </cell>
          <cell r="F13">
            <v>3761.15</v>
          </cell>
          <cell r="G13">
            <v>3761.15</v>
          </cell>
          <cell r="H13">
            <v>3761.15</v>
          </cell>
          <cell r="I13">
            <v>3761.15</v>
          </cell>
          <cell r="J13">
            <v>3761.15</v>
          </cell>
          <cell r="K13">
            <v>3761.15</v>
          </cell>
          <cell r="L13">
            <v>3761.15</v>
          </cell>
          <cell r="M13">
            <v>3761.15</v>
          </cell>
          <cell r="N13">
            <v>3761.15</v>
          </cell>
          <cell r="O13">
            <v>3761.15</v>
          </cell>
          <cell r="P13">
            <v>3761.15</v>
          </cell>
        </row>
        <row r="14">
          <cell r="A14">
            <v>1125</v>
          </cell>
          <cell r="B14" t="str">
            <v xml:space="preserve">     TRANS &amp; DISTR MAINS</v>
          </cell>
          <cell r="C14" t="str">
            <v>Water</v>
          </cell>
          <cell r="D14">
            <v>494742.93264857802</v>
          </cell>
          <cell r="E14">
            <v>494743.19810564199</v>
          </cell>
          <cell r="F14">
            <v>494743.19810564199</v>
          </cell>
          <cell r="G14">
            <v>494783.59810564201</v>
          </cell>
          <cell r="H14">
            <v>494783.59810564201</v>
          </cell>
          <cell r="I14">
            <v>494944.75810564199</v>
          </cell>
          <cell r="J14">
            <v>495186.49810564198</v>
          </cell>
          <cell r="K14">
            <v>495186.49810564198</v>
          </cell>
          <cell r="L14">
            <v>495267.06810564199</v>
          </cell>
          <cell r="M14">
            <v>495267.06810564199</v>
          </cell>
          <cell r="N14">
            <v>495267.06810564199</v>
          </cell>
          <cell r="O14">
            <v>495468.518105642</v>
          </cell>
          <cell r="P14">
            <v>495494.08834827697</v>
          </cell>
        </row>
        <row r="15">
          <cell r="A15">
            <v>1130</v>
          </cell>
          <cell r="B15" t="str">
            <v xml:space="preserve">     SERVICE LINES</v>
          </cell>
          <cell r="C15" t="str">
            <v>Water</v>
          </cell>
          <cell r="D15">
            <v>25096.550000000003</v>
          </cell>
          <cell r="E15">
            <v>25096.550000000003</v>
          </cell>
          <cell r="F15">
            <v>25096.550000000003</v>
          </cell>
          <cell r="G15">
            <v>25096.550000000003</v>
          </cell>
          <cell r="H15">
            <v>25096.550000000003</v>
          </cell>
          <cell r="I15">
            <v>25096.550000000003</v>
          </cell>
          <cell r="J15">
            <v>25096.550000000003</v>
          </cell>
          <cell r="K15">
            <v>25096.550000000003</v>
          </cell>
          <cell r="L15">
            <v>25096.550000000003</v>
          </cell>
          <cell r="M15">
            <v>25096.550000000003</v>
          </cell>
          <cell r="N15">
            <v>25136.839999999997</v>
          </cell>
          <cell r="O15">
            <v>25136.839999999997</v>
          </cell>
          <cell r="P15">
            <v>25136.839999999997</v>
          </cell>
        </row>
        <row r="16">
          <cell r="A16">
            <v>1135</v>
          </cell>
          <cell r="B16" t="str">
            <v xml:space="preserve">     METERS</v>
          </cell>
          <cell r="C16" t="str">
            <v>Water</v>
          </cell>
          <cell r="D16">
            <v>32136.959999999999</v>
          </cell>
          <cell r="E16">
            <v>32136.959999999999</v>
          </cell>
          <cell r="F16">
            <v>32136.959999999999</v>
          </cell>
          <cell r="G16">
            <v>32136.959999999999</v>
          </cell>
          <cell r="H16">
            <v>32136.959999999999</v>
          </cell>
          <cell r="I16">
            <v>32136.959999999999</v>
          </cell>
          <cell r="J16">
            <v>32136.959999999999</v>
          </cell>
          <cell r="K16">
            <v>32136.959999999999</v>
          </cell>
          <cell r="L16">
            <v>32136.959999999999</v>
          </cell>
          <cell r="M16">
            <v>32136.959999999999</v>
          </cell>
          <cell r="N16">
            <v>32136.959999999999</v>
          </cell>
          <cell r="O16">
            <v>32136.959999999999</v>
          </cell>
          <cell r="P16">
            <v>32136.959999999999</v>
          </cell>
        </row>
        <row r="17">
          <cell r="A17">
            <v>1140</v>
          </cell>
          <cell r="B17" t="str">
            <v xml:space="preserve">     METER INSTALLATIONS</v>
          </cell>
          <cell r="C17" t="str">
            <v>Water</v>
          </cell>
          <cell r="D17">
            <v>9061.7000000000007</v>
          </cell>
          <cell r="E17">
            <v>9379.6200000000008</v>
          </cell>
          <cell r="F17">
            <v>9743.2200000000012</v>
          </cell>
          <cell r="G17">
            <v>10106.820000000002</v>
          </cell>
          <cell r="H17">
            <v>10106.820000000002</v>
          </cell>
          <cell r="I17">
            <v>10147.11</v>
          </cell>
          <cell r="J17">
            <v>10147.11</v>
          </cell>
          <cell r="K17">
            <v>10187.400000000001</v>
          </cell>
          <cell r="L17">
            <v>10187.400000000001</v>
          </cell>
          <cell r="M17">
            <v>12564.5</v>
          </cell>
          <cell r="N17">
            <v>12685.36</v>
          </cell>
          <cell r="O17">
            <v>12725.650000000001</v>
          </cell>
          <cell r="P17">
            <v>12725.650000000001</v>
          </cell>
        </row>
        <row r="18">
          <cell r="A18">
            <v>1145</v>
          </cell>
          <cell r="B18" t="str">
            <v xml:space="preserve">     HYDRANTS</v>
          </cell>
          <cell r="C18" t="str">
            <v>Water</v>
          </cell>
          <cell r="D18">
            <v>28</v>
          </cell>
          <cell r="E18">
            <v>28</v>
          </cell>
          <cell r="F18">
            <v>28</v>
          </cell>
          <cell r="G18">
            <v>28</v>
          </cell>
          <cell r="H18">
            <v>28</v>
          </cell>
          <cell r="I18">
            <v>28</v>
          </cell>
          <cell r="J18">
            <v>28</v>
          </cell>
          <cell r="K18">
            <v>28</v>
          </cell>
          <cell r="L18">
            <v>28</v>
          </cell>
          <cell r="M18">
            <v>28</v>
          </cell>
          <cell r="N18">
            <v>28</v>
          </cell>
          <cell r="O18">
            <v>28</v>
          </cell>
          <cell r="P18">
            <v>28</v>
          </cell>
        </row>
        <row r="19">
          <cell r="A19">
            <v>1150</v>
          </cell>
          <cell r="B19" t="str">
            <v xml:space="preserve">     BACKFLOW PREVENTION DEVIC</v>
          </cell>
          <cell r="C19" t="str">
            <v>Water</v>
          </cell>
          <cell r="D19">
            <v>296.89999999999998</v>
          </cell>
          <cell r="E19">
            <v>296.89999999999998</v>
          </cell>
          <cell r="F19">
            <v>296.89999999999998</v>
          </cell>
          <cell r="G19">
            <v>296.89999999999998</v>
          </cell>
          <cell r="H19">
            <v>296.89999999999998</v>
          </cell>
          <cell r="I19">
            <v>296.89999999999998</v>
          </cell>
          <cell r="J19">
            <v>296.89999999999998</v>
          </cell>
          <cell r="K19">
            <v>296.89999999999998</v>
          </cell>
          <cell r="L19">
            <v>296.89999999999998</v>
          </cell>
          <cell r="M19">
            <v>1711.2199999999998</v>
          </cell>
          <cell r="N19">
            <v>1711.2199999999998</v>
          </cell>
          <cell r="O19">
            <v>1711.2199999999998</v>
          </cell>
          <cell r="P19">
            <v>1711.2199999999998</v>
          </cell>
        </row>
        <row r="20">
          <cell r="A20">
            <v>1175</v>
          </cell>
          <cell r="B20" t="str">
            <v xml:space="preserve">     OFFICE STRUCT &amp; IMPRV</v>
          </cell>
          <cell r="C20" t="str">
            <v>Water</v>
          </cell>
          <cell r="D20">
            <v>11147.92204010742</v>
          </cell>
          <cell r="E20">
            <v>11148.122781060782</v>
          </cell>
          <cell r="F20">
            <v>11085.909344434092</v>
          </cell>
          <cell r="G20">
            <v>11073.596273142755</v>
          </cell>
          <cell r="H20">
            <v>11085.99430891942</v>
          </cell>
          <cell r="I20">
            <v>11086.104130036094</v>
          </cell>
          <cell r="J20">
            <v>11115.41416584187</v>
          </cell>
          <cell r="K20">
            <v>11144.96327724732</v>
          </cell>
          <cell r="L20">
            <v>11137.254557958777</v>
          </cell>
          <cell r="M20">
            <v>11107.771881549834</v>
          </cell>
          <cell r="N20">
            <v>11102.801459158125</v>
          </cell>
          <cell r="O20">
            <v>11140.442081974845</v>
          </cell>
          <cell r="P20">
            <v>11152.344792879596</v>
          </cell>
        </row>
        <row r="21">
          <cell r="A21">
            <v>1180</v>
          </cell>
          <cell r="B21" t="str">
            <v xml:space="preserve">     OFFICE FURN &amp; EQPT</v>
          </cell>
          <cell r="C21" t="str">
            <v>Water</v>
          </cell>
          <cell r="D21">
            <v>3724.6894856675817</v>
          </cell>
          <cell r="E21">
            <v>3732.1834260013975</v>
          </cell>
          <cell r="F21">
            <v>3708.8014708022824</v>
          </cell>
          <cell r="G21">
            <v>3702.3012357359107</v>
          </cell>
          <cell r="H21">
            <v>3709.1246070097809</v>
          </cell>
          <cell r="I21">
            <v>3732.591978632976</v>
          </cell>
          <cell r="J21">
            <v>3745.8364956916625</v>
          </cell>
          <cell r="K21">
            <v>3745.0885370575215</v>
          </cell>
          <cell r="L21">
            <v>3741.0378100256162</v>
          </cell>
          <cell r="M21">
            <v>3719.2796707615266</v>
          </cell>
          <cell r="N21">
            <v>3721.8349324639021</v>
          </cell>
          <cell r="O21">
            <v>3720.3471500931523</v>
          </cell>
          <cell r="P21">
            <v>3728.8512815847685</v>
          </cell>
        </row>
        <row r="22">
          <cell r="A22">
            <v>1190</v>
          </cell>
          <cell r="B22" t="str">
            <v xml:space="preserve">     TOOL SHOP &amp; MISC EQPT</v>
          </cell>
          <cell r="C22" t="str">
            <v>Water</v>
          </cell>
          <cell r="D22">
            <v>32859.95127970109</v>
          </cell>
          <cell r="E22">
            <v>32859.767550215416</v>
          </cell>
          <cell r="F22">
            <v>32856.542967221707</v>
          </cell>
          <cell r="G22">
            <v>32851.234042704935</v>
          </cell>
          <cell r="H22">
            <v>32850.626637022586</v>
          </cell>
          <cell r="I22">
            <v>32850.397052136701</v>
          </cell>
          <cell r="J22">
            <v>32851.00445781905</v>
          </cell>
          <cell r="K22">
            <v>32849.819926350719</v>
          </cell>
          <cell r="L22">
            <v>32848.191139089424</v>
          </cell>
          <cell r="M22">
            <v>32848.107078481604</v>
          </cell>
          <cell r="N22">
            <v>32847.287713524682</v>
          </cell>
          <cell r="O22">
            <v>32846.062055629947</v>
          </cell>
          <cell r="P22">
            <v>32844.135892670005</v>
          </cell>
        </row>
        <row r="23">
          <cell r="A23">
            <v>1195</v>
          </cell>
          <cell r="B23" t="str">
            <v xml:space="preserve">     LABORATORY EQUIPMENT</v>
          </cell>
          <cell r="C23" t="str">
            <v>Water</v>
          </cell>
          <cell r="D23">
            <v>129.30600662618951</v>
          </cell>
          <cell r="E23">
            <v>129.36882350372613</v>
          </cell>
          <cell r="F23">
            <v>129.36882350372613</v>
          </cell>
          <cell r="G23">
            <v>129.36882350372613</v>
          </cell>
          <cell r="H23">
            <v>129.36882350372613</v>
          </cell>
          <cell r="I23">
            <v>129.36882350372613</v>
          </cell>
          <cell r="J23">
            <v>129.36882350372613</v>
          </cell>
          <cell r="K23">
            <v>129.36882350372613</v>
          </cell>
          <cell r="L23">
            <v>129.36882350372613</v>
          </cell>
          <cell r="M23">
            <v>129.36882350372613</v>
          </cell>
          <cell r="N23">
            <v>129.36882350372613</v>
          </cell>
          <cell r="O23">
            <v>129.36882350372613</v>
          </cell>
          <cell r="P23">
            <v>129.36882350372613</v>
          </cell>
        </row>
        <row r="24">
          <cell r="A24">
            <v>1205</v>
          </cell>
          <cell r="B24" t="str">
            <v xml:space="preserve">     COMMUNICATION EQPT</v>
          </cell>
          <cell r="C24" t="str">
            <v>Water</v>
          </cell>
          <cell r="D24">
            <v>563.72807738338486</v>
          </cell>
          <cell r="E24">
            <v>563.85279678039126</v>
          </cell>
          <cell r="F24">
            <v>557.91658127619939</v>
          </cell>
          <cell r="G24">
            <v>557.08275427922683</v>
          </cell>
          <cell r="H24">
            <v>558.87785500116445</v>
          </cell>
          <cell r="I24">
            <v>558.95558846646497</v>
          </cell>
          <cell r="J24">
            <v>559.69089281555671</v>
          </cell>
          <cell r="K24">
            <v>558.79379439333979</v>
          </cell>
          <cell r="L24">
            <v>558.19407166977192</v>
          </cell>
          <cell r="M24">
            <v>553.57209405565925</v>
          </cell>
          <cell r="N24">
            <v>553.40578059501649</v>
          </cell>
          <cell r="O24">
            <v>553.06230714368905</v>
          </cell>
          <cell r="P24">
            <v>552.08069617489537</v>
          </cell>
        </row>
        <row r="25">
          <cell r="A25">
            <v>1215</v>
          </cell>
          <cell r="B25" t="str">
            <v xml:space="preserve">     WATER PLANT ALLOCATED</v>
          </cell>
          <cell r="C25" t="str">
            <v>Water</v>
          </cell>
          <cell r="D25">
            <v>-16079.897323252962</v>
          </cell>
          <cell r="E25">
            <v>-16087.708939799719</v>
          </cell>
          <cell r="F25">
            <v>-16087.708939799719</v>
          </cell>
          <cell r="G25">
            <v>-16087.708939799719</v>
          </cell>
          <cell r="H25">
            <v>-16087.708939799719</v>
          </cell>
          <cell r="I25">
            <v>-16087.708939799719</v>
          </cell>
          <cell r="J25">
            <v>-16087.708939799719</v>
          </cell>
          <cell r="K25">
            <v>-16087.708939799719</v>
          </cell>
          <cell r="L25">
            <v>-16087.708939799719</v>
          </cell>
          <cell r="M25">
            <v>-16087.708939799719</v>
          </cell>
          <cell r="N25">
            <v>-16087.708939799719</v>
          </cell>
          <cell r="O25">
            <v>-16087.708939799719</v>
          </cell>
          <cell r="P25">
            <v>-16087.708939799719</v>
          </cell>
        </row>
        <row r="26">
          <cell r="A26">
            <v>1220</v>
          </cell>
          <cell r="B26" t="str">
            <v xml:space="preserve">     OTHER TANGIBLE PLT WATER</v>
          </cell>
          <cell r="C26" t="str">
            <v>Water</v>
          </cell>
          <cell r="D26">
            <v>-60394.080663640612</v>
          </cell>
          <cell r="E26">
            <v>-60419.776130210754</v>
          </cell>
          <cell r="F26">
            <v>-60419.776130210754</v>
          </cell>
          <cell r="G26">
            <v>-60419.776130210754</v>
          </cell>
          <cell r="H26">
            <v>-60419.776130210754</v>
          </cell>
          <cell r="I26">
            <v>-60419.776130210754</v>
          </cell>
          <cell r="J26">
            <v>-60419.776130210754</v>
          </cell>
          <cell r="K26">
            <v>-60419.776130210754</v>
          </cell>
          <cell r="L26">
            <v>-60419.776130210754</v>
          </cell>
          <cell r="M26">
            <v>-60419.776130210754</v>
          </cell>
          <cell r="N26">
            <v>-60419.776130210754</v>
          </cell>
          <cell r="O26">
            <v>-60419.776130210754</v>
          </cell>
          <cell r="P26">
            <v>-60419.776130210754</v>
          </cell>
        </row>
        <row r="27">
          <cell r="A27">
            <v>1555</v>
          </cell>
          <cell r="B27" t="str">
            <v xml:space="preserve">     TRANSPORTATION EQPT WTR</v>
          </cell>
          <cell r="C27" t="str">
            <v>Both</v>
          </cell>
          <cell r="D27">
            <v>13839.248682366137</v>
          </cell>
          <cell r="E27">
            <v>13824.89935291988</v>
          </cell>
          <cell r="F27">
            <v>13797.471023121088</v>
          </cell>
          <cell r="G27">
            <v>14677.556154761289</v>
          </cell>
          <cell r="H27">
            <v>14538.822576940982</v>
          </cell>
          <cell r="I27">
            <v>14536.670774840946</v>
          </cell>
          <cell r="J27">
            <v>14580.906545285265</v>
          </cell>
          <cell r="K27">
            <v>14173.805117674443</v>
          </cell>
          <cell r="L27">
            <v>14131.967840480009</v>
          </cell>
          <cell r="M27">
            <v>14318.030464490768</v>
          </cell>
          <cell r="N27">
            <v>14310.508954119901</v>
          </cell>
          <cell r="O27">
            <v>14301.180302591427</v>
          </cell>
          <cell r="P27">
            <v>14282.800527078056</v>
          </cell>
        </row>
        <row r="28">
          <cell r="A28">
            <v>1580</v>
          </cell>
          <cell r="B28" t="str">
            <v xml:space="preserve">     MAINFRAME COMPUTER WTR</v>
          </cell>
          <cell r="C28" t="str">
            <v>Both</v>
          </cell>
          <cell r="D28">
            <v>1327.4191451473903</v>
          </cell>
          <cell r="E28">
            <v>1326.4178399627581</v>
          </cell>
          <cell r="F28">
            <v>1313.3024150416388</v>
          </cell>
          <cell r="G28">
            <v>1311.1323038328248</v>
          </cell>
          <cell r="H28">
            <v>1314.9916712357112</v>
          </cell>
          <cell r="I28">
            <v>1315.1445683546272</v>
          </cell>
          <cell r="J28">
            <v>1316.7833941964518</v>
          </cell>
          <cell r="K28">
            <v>1315.1522774530597</v>
          </cell>
          <cell r="L28">
            <v>1313.738300315523</v>
          </cell>
          <cell r="M28">
            <v>1303.6875632338492</v>
          </cell>
          <cell r="N28">
            <v>1303.270950706047</v>
          </cell>
          <cell r="O28">
            <v>1302.441258987224</v>
          </cell>
          <cell r="P28">
            <v>1300.1783173847828</v>
          </cell>
        </row>
        <row r="29">
          <cell r="A29">
            <v>1585</v>
          </cell>
          <cell r="B29" t="str">
            <v xml:space="preserve">     MINI COMPUTERS WTR</v>
          </cell>
          <cell r="C29" t="str">
            <v>Both</v>
          </cell>
          <cell r="D29">
            <v>5827.3333187967901</v>
          </cell>
          <cell r="E29">
            <v>5797.2105425955624</v>
          </cell>
          <cell r="F29">
            <v>5774.3543505922516</v>
          </cell>
          <cell r="G29">
            <v>5809.4969182227278</v>
          </cell>
          <cell r="H29">
            <v>5848.0449800858632</v>
          </cell>
          <cell r="I29">
            <v>5860.3262163140735</v>
          </cell>
          <cell r="J29">
            <v>6026.8205788030818</v>
          </cell>
          <cell r="K29">
            <v>6102.0681249676709</v>
          </cell>
          <cell r="L29">
            <v>6233.3020348626687</v>
          </cell>
          <cell r="M29">
            <v>6236.9282020379651</v>
          </cell>
          <cell r="N29">
            <v>6236.3834257487188</v>
          </cell>
          <cell r="O29">
            <v>6236.5996017172702</v>
          </cell>
          <cell r="P29">
            <v>6297.7545947343915</v>
          </cell>
        </row>
        <row r="30">
          <cell r="A30">
            <v>1590</v>
          </cell>
          <cell r="B30" t="str">
            <v xml:space="preserve">     COMP SYS COST WTR</v>
          </cell>
          <cell r="C30" t="str">
            <v>Both</v>
          </cell>
          <cell r="D30">
            <v>28283.131865142408</v>
          </cell>
          <cell r="E30">
            <v>28262.4793037811</v>
          </cell>
          <cell r="F30">
            <v>27984.698966016655</v>
          </cell>
          <cell r="G30">
            <v>27950.070017069262</v>
          </cell>
          <cell r="H30">
            <v>28039.475322505561</v>
          </cell>
          <cell r="I30">
            <v>28048.427513060567</v>
          </cell>
          <cell r="J30">
            <v>28085.756252521594</v>
          </cell>
          <cell r="K30">
            <v>28050.640024310764</v>
          </cell>
          <cell r="L30">
            <v>28029.033669890858</v>
          </cell>
          <cell r="M30">
            <v>27820.874521284848</v>
          </cell>
          <cell r="N30">
            <v>27812.47642217969</v>
          </cell>
          <cell r="O30">
            <v>27795.16564164899</v>
          </cell>
          <cell r="P30">
            <v>27745.935660270003</v>
          </cell>
        </row>
        <row r="31">
          <cell r="A31">
            <v>1595</v>
          </cell>
          <cell r="B31" t="str">
            <v xml:space="preserve">     MICRO SYS COST WTR</v>
          </cell>
          <cell r="C31" t="str">
            <v>Both</v>
          </cell>
          <cell r="D31">
            <v>722.8518092805449</v>
          </cell>
          <cell r="E31">
            <v>722.29498370661554</v>
          </cell>
          <cell r="F31">
            <v>715.43741943826603</v>
          </cell>
          <cell r="G31">
            <v>714.18565458025125</v>
          </cell>
          <cell r="H31">
            <v>716.16528681528985</v>
          </cell>
          <cell r="I31">
            <v>716.2385232504007</v>
          </cell>
          <cell r="J31">
            <v>717.10065742512791</v>
          </cell>
          <cell r="K31">
            <v>716.02266849428418</v>
          </cell>
          <cell r="L31">
            <v>715.25240107588047</v>
          </cell>
          <cell r="M31">
            <v>710.05743236952344</v>
          </cell>
          <cell r="N31">
            <v>709.82198365489035</v>
          </cell>
          <cell r="O31">
            <v>709.36329229814294</v>
          </cell>
          <cell r="P31">
            <v>708.14686080794479</v>
          </cell>
        </row>
        <row r="32">
          <cell r="A32">
            <v>1640</v>
          </cell>
          <cell r="B32" t="str">
            <v xml:space="preserve">    OTHER PLANT</v>
          </cell>
          <cell r="C32" t="str">
            <v>Both</v>
          </cell>
          <cell r="D32">
            <v>14.528751207052315</v>
          </cell>
          <cell r="E32">
            <v>14.522014172658162</v>
          </cell>
          <cell r="F32">
            <v>14.522014172658162</v>
          </cell>
          <cell r="G32">
            <v>14.522014172658162</v>
          </cell>
          <cell r="H32">
            <v>14.522014172658162</v>
          </cell>
          <cell r="I32">
            <v>14.522014172658162</v>
          </cell>
          <cell r="J32">
            <v>14.522014172658162</v>
          </cell>
          <cell r="K32">
            <v>14.522014172658162</v>
          </cell>
          <cell r="L32">
            <v>14.522014172658162</v>
          </cell>
          <cell r="M32">
            <v>14.522014172658162</v>
          </cell>
          <cell r="N32">
            <v>14.522014172658162</v>
          </cell>
          <cell r="O32">
            <v>14.522014172658162</v>
          </cell>
          <cell r="P32">
            <v>14.522014172658162</v>
          </cell>
        </row>
        <row r="33">
          <cell r="A33">
            <v>1699</v>
          </cell>
          <cell r="B33" t="str">
            <v xml:space="preserve">     WATER PLANT IN PROCESS</v>
          </cell>
          <cell r="C33" t="str">
            <v>Water</v>
          </cell>
          <cell r="D33">
            <v>14709.301444917974</v>
          </cell>
          <cell r="E33">
            <v>18640.002760392403</v>
          </cell>
          <cell r="F33">
            <v>16556.781141563806</v>
          </cell>
          <cell r="G33">
            <v>19803.749113588725</v>
          </cell>
          <cell r="H33">
            <v>5767.051665841871</v>
          </cell>
          <cell r="I33">
            <v>5842.531764526082</v>
          </cell>
          <cell r="J33">
            <v>7316.1413360211918</v>
          </cell>
          <cell r="K33">
            <v>7938.4148994236139</v>
          </cell>
          <cell r="L33">
            <v>7170.1307718619</v>
          </cell>
          <cell r="M33">
            <v>13608.399160165345</v>
          </cell>
          <cell r="N33">
            <v>21000.829113297623</v>
          </cell>
          <cell r="O33">
            <v>22225.086901781553</v>
          </cell>
          <cell r="P33">
            <v>22905.647457935491</v>
          </cell>
        </row>
        <row r="34">
          <cell r="A34">
            <v>1769</v>
          </cell>
          <cell r="B34" t="str">
            <v xml:space="preserve">     OTHER PLANT IN PROCESS</v>
          </cell>
          <cell r="C34" t="str">
            <v>Water</v>
          </cell>
          <cell r="D34">
            <v>4.8781167902387761</v>
          </cell>
          <cell r="E34">
            <v>4.8773230088495572</v>
          </cell>
          <cell r="F34">
            <v>4.8678322950628781</v>
          </cell>
          <cell r="G34">
            <v>8.0915114112715418</v>
          </cell>
          <cell r="H34">
            <v>8.0874439625058212</v>
          </cell>
          <cell r="I34">
            <v>2.1543920295761532</v>
          </cell>
          <cell r="J34">
            <v>2.1552959070796467</v>
          </cell>
          <cell r="K34">
            <v>2.1534881520726601</v>
          </cell>
          <cell r="L34">
            <v>2.151228458313927</v>
          </cell>
          <cell r="M34">
            <v>2.1516803970656735</v>
          </cell>
          <cell r="N34">
            <v>2.1503245808104339</v>
          </cell>
          <cell r="O34">
            <v>2.1485168258034473</v>
          </cell>
          <cell r="P34">
            <v>2.1458051932929676</v>
          </cell>
        </row>
        <row r="35">
          <cell r="A35">
            <v>1835</v>
          </cell>
          <cell r="B35" t="str">
            <v xml:space="preserve">     ACC DEPR-ORGANIZATION</v>
          </cell>
          <cell r="C35" t="str">
            <v>Water</v>
          </cell>
          <cell r="D35">
            <v>-28282.123811080623</v>
          </cell>
          <cell r="E35">
            <v>-28282.491455519328</v>
          </cell>
          <cell r="F35">
            <v>-28282.836736725665</v>
          </cell>
          <cell r="G35">
            <v>-28283.182017931998</v>
          </cell>
          <cell r="H35">
            <v>-28299.637299138332</v>
          </cell>
          <cell r="I35">
            <v>-28316.092580344666</v>
          </cell>
          <cell r="J35">
            <v>-28332.547861551</v>
          </cell>
          <cell r="K35">
            <v>-28349.003142757334</v>
          </cell>
          <cell r="L35">
            <v>-28365.458423963668</v>
          </cell>
          <cell r="M35">
            <v>-28381.913705170005</v>
          </cell>
          <cell r="N35">
            <v>-28398.368986376336</v>
          </cell>
          <cell r="O35">
            <v>-28414.82426758267</v>
          </cell>
          <cell r="P35">
            <v>-28431.279548789007</v>
          </cell>
        </row>
        <row r="36">
          <cell r="A36">
            <v>1840</v>
          </cell>
          <cell r="B36" t="str">
            <v xml:space="preserve">     ACC DEPR-FRANCHISES</v>
          </cell>
          <cell r="C36" t="str">
            <v>Water</v>
          </cell>
          <cell r="D36">
            <v>-66.338593905073282</v>
          </cell>
          <cell r="E36">
            <v>-67.220466057289244</v>
          </cell>
          <cell r="F36">
            <v>-68.066947339310659</v>
          </cell>
          <cell r="G36">
            <v>-68.909361172566378</v>
          </cell>
          <cell r="H36">
            <v>-69.759457964601793</v>
          </cell>
          <cell r="I36">
            <v>-70.610006695388947</v>
          </cell>
          <cell r="J36">
            <v>-71.461911242431341</v>
          </cell>
          <cell r="K36">
            <v>-72.311104156963239</v>
          </cell>
          <cell r="L36">
            <v>-73.159393193991647</v>
          </cell>
          <cell r="M36">
            <v>-74.01084580228229</v>
          </cell>
          <cell r="N36">
            <v>-74.86049065556594</v>
          </cell>
          <cell r="O36">
            <v>-75.709231631346114</v>
          </cell>
          <cell r="P36">
            <v>-76.557068729622785</v>
          </cell>
        </row>
        <row r="37">
          <cell r="A37">
            <v>1845</v>
          </cell>
          <cell r="B37" t="str">
            <v xml:space="preserve">     ACC DEPR-STRUCT&amp;IMPRV SRC</v>
          </cell>
          <cell r="C37" t="str">
            <v>Water</v>
          </cell>
          <cell r="D37">
            <v>-5351.27</v>
          </cell>
          <cell r="E37">
            <v>-5351.27</v>
          </cell>
          <cell r="F37">
            <v>-5351.27</v>
          </cell>
          <cell r="G37">
            <v>-5351.27</v>
          </cell>
          <cell r="H37">
            <v>-5351.27</v>
          </cell>
          <cell r="I37">
            <v>-5351.27</v>
          </cell>
          <cell r="J37">
            <v>-5351.27</v>
          </cell>
          <cell r="K37">
            <v>-5351.27</v>
          </cell>
          <cell r="L37">
            <v>-5351.27</v>
          </cell>
          <cell r="M37">
            <v>-5351.27</v>
          </cell>
          <cell r="N37">
            <v>-5351.27</v>
          </cell>
          <cell r="O37">
            <v>-5351.27</v>
          </cell>
          <cell r="P37">
            <v>-5351.27</v>
          </cell>
        </row>
        <row r="38">
          <cell r="A38">
            <v>1850</v>
          </cell>
          <cell r="B38" t="str">
            <v xml:space="preserve">     ACC DEPR-STRUCT&amp;IMPRV WTP</v>
          </cell>
          <cell r="C38" t="str">
            <v>Water</v>
          </cell>
          <cell r="D38">
            <v>-194.88</v>
          </cell>
          <cell r="E38">
            <v>-195.03</v>
          </cell>
          <cell r="F38">
            <v>-195.18</v>
          </cell>
          <cell r="G38">
            <v>-195.33</v>
          </cell>
          <cell r="H38">
            <v>-195.48000000000002</v>
          </cell>
          <cell r="I38">
            <v>-195.63</v>
          </cell>
          <cell r="J38">
            <v>-195.78</v>
          </cell>
          <cell r="K38">
            <v>-195.93</v>
          </cell>
          <cell r="L38">
            <v>-196.08</v>
          </cell>
          <cell r="M38">
            <v>-196.23000000000002</v>
          </cell>
          <cell r="N38">
            <v>-196.38</v>
          </cell>
          <cell r="O38">
            <v>-196.53</v>
          </cell>
          <cell r="P38">
            <v>-196.68</v>
          </cell>
        </row>
        <row r="39">
          <cell r="A39">
            <v>1875</v>
          </cell>
          <cell r="B39" t="str">
            <v xml:space="preserve">     ACC DEPR-WELLS &amp; SPRINGS</v>
          </cell>
          <cell r="C39" t="str">
            <v>Water</v>
          </cell>
          <cell r="D39">
            <v>-12097.08537232179</v>
          </cell>
          <cell r="E39">
            <v>-12098.01223334886</v>
          </cell>
          <cell r="F39">
            <v>-12098.937993857706</v>
          </cell>
          <cell r="G39">
            <v>-12099.863754366559</v>
          </cell>
          <cell r="H39">
            <v>-12100.789514875401</v>
          </cell>
          <cell r="I39">
            <v>-12101.715275384257</v>
          </cell>
          <cell r="J39">
            <v>-12102.641035893106</v>
          </cell>
          <cell r="K39">
            <v>-12103.566796401956</v>
          </cell>
          <cell r="L39">
            <v>-12104.492556910793</v>
          </cell>
          <cell r="M39">
            <v>-12105.418317419651</v>
          </cell>
          <cell r="N39">
            <v>-12106.344077928501</v>
          </cell>
          <cell r="O39">
            <v>-12107.26983843734</v>
          </cell>
          <cell r="P39">
            <v>-12108.195598946189</v>
          </cell>
        </row>
        <row r="40">
          <cell r="A40">
            <v>1895</v>
          </cell>
          <cell r="B40" t="str">
            <v xml:space="preserve">     ACC DEPR-ELECT PUMP EQUIP</v>
          </cell>
          <cell r="C40" t="str">
            <v>Water</v>
          </cell>
          <cell r="D40">
            <v>-13952</v>
          </cell>
          <cell r="E40">
            <v>-13952</v>
          </cell>
          <cell r="F40">
            <v>-13952</v>
          </cell>
          <cell r="G40">
            <v>-13952</v>
          </cell>
          <cell r="H40">
            <v>-13952</v>
          </cell>
          <cell r="I40">
            <v>-13952</v>
          </cell>
          <cell r="J40">
            <v>-13952</v>
          </cell>
          <cell r="K40">
            <v>-13952</v>
          </cell>
          <cell r="L40">
            <v>-13952</v>
          </cell>
          <cell r="M40">
            <v>-13952</v>
          </cell>
          <cell r="N40">
            <v>-13952</v>
          </cell>
          <cell r="O40">
            <v>-13952</v>
          </cell>
          <cell r="P40">
            <v>-13952</v>
          </cell>
        </row>
        <row r="41">
          <cell r="A41">
            <v>1900</v>
          </cell>
          <cell r="B41" t="str">
            <v xml:space="preserve">     ACC DEPR-ELECT PUMP EQUIP</v>
          </cell>
          <cell r="C41" t="str">
            <v>Water</v>
          </cell>
          <cell r="D41">
            <v>-7297.2041245840383</v>
          </cell>
          <cell r="E41">
            <v>-7316.5761804261774</v>
          </cell>
          <cell r="F41">
            <v>-7335.1300739403823</v>
          </cell>
          <cell r="G41">
            <v>-7353.6839674545872</v>
          </cell>
          <cell r="H41">
            <v>-7372.2378609687921</v>
          </cell>
          <cell r="I41">
            <v>-7390.791754482997</v>
          </cell>
          <cell r="J41">
            <v>-7409.3456479972074</v>
          </cell>
          <cell r="K41">
            <v>-7427.8995415114096</v>
          </cell>
          <cell r="L41">
            <v>-7446.4534350256172</v>
          </cell>
          <cell r="M41">
            <v>-7465.0073285398139</v>
          </cell>
          <cell r="N41">
            <v>-7483.5612220540215</v>
          </cell>
          <cell r="O41">
            <v>-7502.1151155682346</v>
          </cell>
          <cell r="P41">
            <v>-7520.6690090824368</v>
          </cell>
        </row>
        <row r="42">
          <cell r="A42">
            <v>1905</v>
          </cell>
          <cell r="B42" t="str">
            <v xml:space="preserve">     ACC DEPR-ELECT PUMP EQUIP</v>
          </cell>
          <cell r="C42" t="str">
            <v>Water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4.1103590023942446E-14</v>
          </cell>
          <cell r="M42">
            <v>4.1103590023942446E-14</v>
          </cell>
          <cell r="N42">
            <v>0</v>
          </cell>
          <cell r="O42">
            <v>5.394846190642446E-14</v>
          </cell>
          <cell r="P42">
            <v>5.394846190642446E-14</v>
          </cell>
        </row>
        <row r="43">
          <cell r="A43">
            <v>1910</v>
          </cell>
          <cell r="B43" t="str">
            <v xml:space="preserve">     ACC DEPR-WATER TREATMENT</v>
          </cell>
          <cell r="C43" t="str">
            <v>Water</v>
          </cell>
          <cell r="D43">
            <v>-3501.2364726487299</v>
          </cell>
          <cell r="E43">
            <v>-3501.37137954122</v>
          </cell>
          <cell r="F43">
            <v>-3501.5077066837453</v>
          </cell>
          <cell r="G43">
            <v>-3501.6440338262692</v>
          </cell>
          <cell r="H43">
            <v>-3501.780360968794</v>
          </cell>
          <cell r="I43">
            <v>-3501.9166881113192</v>
          </cell>
          <cell r="J43">
            <v>-3502.0530152538417</v>
          </cell>
          <cell r="K43">
            <v>-3502.1893423963652</v>
          </cell>
          <cell r="L43">
            <v>-3502.3256695388877</v>
          </cell>
          <cell r="M43">
            <v>-3502.4619966814103</v>
          </cell>
          <cell r="N43">
            <v>-3502.5983238239392</v>
          </cell>
          <cell r="O43">
            <v>-3502.7346509664585</v>
          </cell>
          <cell r="P43">
            <v>-3502.8709781089815</v>
          </cell>
        </row>
        <row r="44">
          <cell r="A44">
            <v>1915</v>
          </cell>
          <cell r="B44" t="str">
            <v xml:space="preserve">     ACC DEPR-DIST RESV &amp; STAN</v>
          </cell>
          <cell r="C44" t="str">
            <v>Water</v>
          </cell>
          <cell r="D44">
            <v>-1296.21</v>
          </cell>
          <cell r="E44">
            <v>-1304.67</v>
          </cell>
          <cell r="F44">
            <v>-1313.1300000000003</v>
          </cell>
          <cell r="G44">
            <v>-1321.5900000000001</v>
          </cell>
          <cell r="H44">
            <v>-1330.0500000000002</v>
          </cell>
          <cell r="I44">
            <v>-1338.5100000000004</v>
          </cell>
          <cell r="J44">
            <v>-1346.9700000000005</v>
          </cell>
          <cell r="K44">
            <v>-1355.4300000000005</v>
          </cell>
          <cell r="L44">
            <v>-1363.8900000000006</v>
          </cell>
          <cell r="M44">
            <v>-1372.3500000000006</v>
          </cell>
          <cell r="N44">
            <v>-1380.8100000000009</v>
          </cell>
          <cell r="O44">
            <v>-1389.2700000000007</v>
          </cell>
          <cell r="P44">
            <v>-1397.7300000000009</v>
          </cell>
        </row>
        <row r="45">
          <cell r="A45">
            <v>1920</v>
          </cell>
          <cell r="B45" t="str">
            <v xml:space="preserve">     ACC DEPR-TRANS &amp; DISTR MA</v>
          </cell>
          <cell r="C45" t="str">
            <v>Water</v>
          </cell>
          <cell r="D45">
            <v>-94898.425841701202</v>
          </cell>
          <cell r="E45">
            <v>-95859.1548870517</v>
          </cell>
          <cell r="F45">
            <v>-96819.836491179594</v>
          </cell>
          <cell r="G45">
            <v>-97780.588095307394</v>
          </cell>
          <cell r="H45">
            <v>-98741.339699435295</v>
          </cell>
          <cell r="I45">
            <v>-99702.411303563102</v>
          </cell>
          <cell r="J45">
            <v>-100663.952907691</v>
          </cell>
          <cell r="K45">
            <v>-101625.49451181899</v>
          </cell>
          <cell r="L45">
            <v>-102587.186115947</v>
          </cell>
          <cell r="M45">
            <v>-103548.877720075</v>
          </cell>
          <cell r="N45">
            <v>-104510.56932420201</v>
          </cell>
          <cell r="O45">
            <v>-105472.65092833</v>
          </cell>
          <cell r="P45">
            <v>-106434.732532458</v>
          </cell>
        </row>
        <row r="46">
          <cell r="A46">
            <v>1925</v>
          </cell>
          <cell r="B46" t="str">
            <v xml:space="preserve">     ACC DEPR-SERVICE LINES</v>
          </cell>
          <cell r="C46" t="str">
            <v>Water</v>
          </cell>
          <cell r="D46">
            <v>-13468.690000000002</v>
          </cell>
          <cell r="E46">
            <v>-13520.98</v>
          </cell>
          <cell r="F46">
            <v>-13573.27</v>
          </cell>
          <cell r="G46">
            <v>-13625.560000000001</v>
          </cell>
          <cell r="H46">
            <v>-13677.830000000002</v>
          </cell>
          <cell r="I46">
            <v>-13730.120000000003</v>
          </cell>
          <cell r="J46">
            <v>-13782.410000000003</v>
          </cell>
          <cell r="K46">
            <v>-13834.700000000003</v>
          </cell>
          <cell r="L46">
            <v>-13886.990000000002</v>
          </cell>
          <cell r="M46">
            <v>-13939.280000000002</v>
          </cell>
          <cell r="N46">
            <v>-13991.650000000003</v>
          </cell>
          <cell r="O46">
            <v>-14044.020000000004</v>
          </cell>
          <cell r="P46">
            <v>-14096.390000000005</v>
          </cell>
        </row>
        <row r="47">
          <cell r="A47">
            <v>1930</v>
          </cell>
          <cell r="B47" t="str">
            <v xml:space="preserve">     ACC DEPR-METERS</v>
          </cell>
          <cell r="C47" t="str">
            <v>Water</v>
          </cell>
          <cell r="D47">
            <v>-23311.777013836196</v>
          </cell>
          <cell r="E47">
            <v>-23322.832892408005</v>
          </cell>
          <cell r="F47">
            <v>-23333.912892408007</v>
          </cell>
          <cell r="G47">
            <v>-23344.99289240803</v>
          </cell>
          <cell r="H47">
            <v>-23478.902892408005</v>
          </cell>
          <cell r="I47">
            <v>-23612.81289240799</v>
          </cell>
          <cell r="J47">
            <v>-23746.722892408001</v>
          </cell>
          <cell r="K47">
            <v>-23880.63289240799</v>
          </cell>
          <cell r="L47">
            <v>-24014.54289240803</v>
          </cell>
          <cell r="M47">
            <v>-24148.45289240803</v>
          </cell>
          <cell r="N47">
            <v>-24282.362892408004</v>
          </cell>
          <cell r="O47">
            <v>-24416.272892408026</v>
          </cell>
          <cell r="P47">
            <v>-24550.182892408022</v>
          </cell>
        </row>
        <row r="48">
          <cell r="A48">
            <v>1935</v>
          </cell>
          <cell r="B48" t="str">
            <v xml:space="preserve">     ACC DEPR-METER INSTALLS</v>
          </cell>
          <cell r="C48" t="str">
            <v>Water</v>
          </cell>
          <cell r="D48">
            <v>-1833.54</v>
          </cell>
          <cell r="E48">
            <v>-1872.6199999999997</v>
          </cell>
          <cell r="F48">
            <v>-1913.2199999999998</v>
          </cell>
          <cell r="G48">
            <v>-1955.3299999999997</v>
          </cell>
          <cell r="H48">
            <v>-1997.4399999999998</v>
          </cell>
          <cell r="I48">
            <v>-2039.7199999999996</v>
          </cell>
          <cell r="J48">
            <v>-2081.9999999999995</v>
          </cell>
          <cell r="K48">
            <v>-2124.4399999999996</v>
          </cell>
          <cell r="L48">
            <v>-2166.8799999999992</v>
          </cell>
          <cell r="M48">
            <v>-2219.2300000000046</v>
          </cell>
          <cell r="N48">
            <v>-2272.0799999999995</v>
          </cell>
          <cell r="O48">
            <v>-2325.0999999999995</v>
          </cell>
          <cell r="P48">
            <v>-2378.119999999999</v>
          </cell>
        </row>
        <row r="49">
          <cell r="A49">
            <v>1940</v>
          </cell>
          <cell r="B49" t="str">
            <v xml:space="preserve">     ACC DEPR-HYDRANTS</v>
          </cell>
          <cell r="C49" t="str">
            <v>Water</v>
          </cell>
          <cell r="D49">
            <v>-21.67</v>
          </cell>
          <cell r="E49">
            <v>-21.720000000000002</v>
          </cell>
          <cell r="F49">
            <v>-21.770000000000003</v>
          </cell>
          <cell r="G49">
            <v>-21.820000000000004</v>
          </cell>
          <cell r="H49">
            <v>-21.870000000000005</v>
          </cell>
          <cell r="I49">
            <v>-21.920000000000005</v>
          </cell>
          <cell r="J49">
            <v>-21.970000000000006</v>
          </cell>
          <cell r="K49">
            <v>-22.020000000000007</v>
          </cell>
          <cell r="L49">
            <v>-22.070000000000007</v>
          </cell>
          <cell r="M49">
            <v>-22.120000000000008</v>
          </cell>
          <cell r="N49">
            <v>-22.170000000000009</v>
          </cell>
          <cell r="O49">
            <v>-22.22000000000001</v>
          </cell>
          <cell r="P49">
            <v>-22.27000000000001</v>
          </cell>
        </row>
        <row r="50">
          <cell r="A50">
            <v>1945</v>
          </cell>
          <cell r="B50" t="str">
            <v xml:space="preserve">     ACC DEPR-BACKFLOW PREVENT</v>
          </cell>
          <cell r="C50" t="str">
            <v>Water</v>
          </cell>
          <cell r="D50">
            <v>98.88</v>
          </cell>
          <cell r="E50">
            <v>97.22999999999999</v>
          </cell>
          <cell r="F50">
            <v>95.579999999999984</v>
          </cell>
          <cell r="G50">
            <v>93.929999999999978</v>
          </cell>
          <cell r="H50">
            <v>92.279999999999973</v>
          </cell>
          <cell r="I50">
            <v>90.629999999999967</v>
          </cell>
          <cell r="J50">
            <v>88.979999999999961</v>
          </cell>
          <cell r="K50">
            <v>87.329999999999956</v>
          </cell>
          <cell r="L50">
            <v>85.67999999999995</v>
          </cell>
          <cell r="M50">
            <v>76.169999999999945</v>
          </cell>
          <cell r="N50">
            <v>66.65999999999994</v>
          </cell>
          <cell r="O50">
            <v>57.149999999999942</v>
          </cell>
          <cell r="P50">
            <v>47.639999999999944</v>
          </cell>
        </row>
        <row r="51">
          <cell r="A51">
            <v>1970</v>
          </cell>
          <cell r="B51" t="str">
            <v xml:space="preserve">     ACC DEPR-OFFICE STRUCTURE</v>
          </cell>
          <cell r="C51" t="str">
            <v>Water</v>
          </cell>
          <cell r="D51">
            <v>-4712.0891660342113</v>
          </cell>
          <cell r="E51">
            <v>-4731.4805659059148</v>
          </cell>
          <cell r="F51">
            <v>-4720.5201472985555</v>
          </cell>
          <cell r="G51">
            <v>-4727.6363748835574</v>
          </cell>
          <cell r="H51">
            <v>-4753.2988130239864</v>
          </cell>
          <cell r="I51">
            <v>-4772.3064530449456</v>
          </cell>
          <cell r="J51">
            <v>-4795.4922668258023</v>
          </cell>
          <cell r="K51">
            <v>-4808.8764329587784</v>
          </cell>
          <cell r="L51">
            <v>-4822.7703860037254</v>
          </cell>
          <cell r="M51">
            <v>-4821.9478574755467</v>
          </cell>
          <cell r="N51">
            <v>-4838.9443700512338</v>
          </cell>
          <cell r="O51">
            <v>-4854.5511709653001</v>
          </cell>
          <cell r="P51">
            <v>-4866.2473458605027</v>
          </cell>
        </row>
        <row r="52">
          <cell r="A52">
            <v>1975</v>
          </cell>
          <cell r="B52" t="str">
            <v xml:space="preserve">     ACC DEPR-OFFICE FURN/EQPT</v>
          </cell>
          <cell r="C52" t="str">
            <v>Water</v>
          </cell>
          <cell r="D52">
            <v>-3217.849130859945</v>
          </cell>
          <cell r="E52">
            <v>-3229.7359993595705</v>
          </cell>
          <cell r="F52">
            <v>-3218.0845664007916</v>
          </cell>
          <cell r="G52">
            <v>-3222.1574384315322</v>
          </cell>
          <cell r="H52">
            <v>-3239.3763048730784</v>
          </cell>
          <cell r="I52">
            <v>-3251.09055731835</v>
          </cell>
          <cell r="J52">
            <v>-3265.8739258267337</v>
          </cell>
          <cell r="K52">
            <v>-3273.4158797158816</v>
          </cell>
          <cell r="L52">
            <v>-3281.5715664299014</v>
          </cell>
          <cell r="M52">
            <v>-3277.0453998311596</v>
          </cell>
          <cell r="N52">
            <v>-3287.3911817361422</v>
          </cell>
          <cell r="O52">
            <v>-3296.73908287727</v>
          </cell>
          <cell r="P52">
            <v>-3303.2682420237529</v>
          </cell>
        </row>
        <row r="53">
          <cell r="A53">
            <v>1985</v>
          </cell>
          <cell r="B53" t="str">
            <v xml:space="preserve">     ACC DEPR-TOOL SHOP &amp; MISC</v>
          </cell>
          <cell r="C53" t="str">
            <v>Water</v>
          </cell>
          <cell r="D53">
            <v>-2212.6877757020256</v>
          </cell>
          <cell r="E53">
            <v>-2383.4571215649739</v>
          </cell>
          <cell r="F53">
            <v>-2555.2605212214712</v>
          </cell>
          <cell r="G53">
            <v>-2720.4303638798319</v>
          </cell>
          <cell r="H53">
            <v>-2890.7147973917095</v>
          </cell>
          <cell r="I53">
            <v>-3061.4249572077306</v>
          </cell>
          <cell r="J53">
            <v>-3233.0530046285521</v>
          </cell>
          <cell r="K53">
            <v>-3402.709695214252</v>
          </cell>
          <cell r="L53">
            <v>-3571.8561469492315</v>
          </cell>
          <cell r="M53">
            <v>-3742.759736551001</v>
          </cell>
          <cell r="N53">
            <v>-3908.5035414240801</v>
          </cell>
          <cell r="O53">
            <v>-4078.0662287494179</v>
          </cell>
          <cell r="P53">
            <v>-4246.8267247904041</v>
          </cell>
        </row>
        <row r="54">
          <cell r="A54">
            <v>1990</v>
          </cell>
          <cell r="B54" t="str">
            <v xml:space="preserve">     ACC DEPR-LABORATORY EQUIP</v>
          </cell>
          <cell r="C54" t="str">
            <v>Water</v>
          </cell>
          <cell r="D54">
            <v>-136.87411188627473</v>
          </cell>
          <cell r="E54">
            <v>-137.65918796576619</v>
          </cell>
          <cell r="F54">
            <v>-138.37777058104331</v>
          </cell>
          <cell r="G54">
            <v>-139.09635319632042</v>
          </cell>
          <cell r="H54">
            <v>-139.81493581159754</v>
          </cell>
          <cell r="I54">
            <v>-140.53351842687465</v>
          </cell>
          <cell r="J54">
            <v>-141.25210104215176</v>
          </cell>
          <cell r="K54">
            <v>-141.97068365742888</v>
          </cell>
          <cell r="L54">
            <v>-142.68926627270599</v>
          </cell>
          <cell r="M54">
            <v>-143.40784888798311</v>
          </cell>
          <cell r="N54">
            <v>-144.12643150326022</v>
          </cell>
          <cell r="O54">
            <v>-144.84501411853734</v>
          </cell>
          <cell r="P54">
            <v>-145.56359673381445</v>
          </cell>
        </row>
        <row r="55">
          <cell r="A55">
            <v>2000</v>
          </cell>
          <cell r="B55" t="str">
            <v xml:space="preserve">     ACC DEPR-COMMUNICATION EQ</v>
          </cell>
          <cell r="C55" t="str">
            <v>Water</v>
          </cell>
          <cell r="D55">
            <v>8070.4535906941455</v>
          </cell>
          <cell r="E55">
            <v>8065.6943894096421</v>
          </cell>
          <cell r="F55">
            <v>8063.9711469492322</v>
          </cell>
          <cell r="G55">
            <v>8059.7468754366564</v>
          </cell>
          <cell r="H55">
            <v>8054.1744706276204</v>
          </cell>
          <cell r="I55">
            <v>8049.4765673032143</v>
          </cell>
          <cell r="J55">
            <v>8044.4252478749422</v>
          </cell>
          <cell r="K55">
            <v>8040.2484299313001</v>
          </cell>
          <cell r="L55">
            <v>8035.9224721995815</v>
          </cell>
          <cell r="M55">
            <v>8033.8571121040995</v>
          </cell>
          <cell r="N55">
            <v>8029.3381765253853</v>
          </cell>
          <cell r="O55">
            <v>8024.924542675828</v>
          </cell>
          <cell r="P55">
            <v>8020.8891815614816</v>
          </cell>
        </row>
        <row r="56">
          <cell r="A56">
            <v>2010</v>
          </cell>
          <cell r="B56" t="str">
            <v xml:space="preserve">     ACC DEPR-OTHER TANG PLT W</v>
          </cell>
          <cell r="C56" t="str">
            <v>Both</v>
          </cell>
          <cell r="D56">
            <v>65042.800441807107</v>
          </cell>
          <cell r="E56">
            <v>65176.830772771944</v>
          </cell>
          <cell r="F56">
            <v>65337.54344436973</v>
          </cell>
          <cell r="G56">
            <v>65498.25611596751</v>
          </cell>
          <cell r="H56">
            <v>65658.968787565304</v>
          </cell>
          <cell r="I56">
            <v>65819.681459163083</v>
          </cell>
          <cell r="J56">
            <v>65980.394130760877</v>
          </cell>
          <cell r="K56">
            <v>66141.106802358656</v>
          </cell>
          <cell r="L56">
            <v>66301.819473956435</v>
          </cell>
          <cell r="M56">
            <v>66462.532145554229</v>
          </cell>
          <cell r="N56">
            <v>66623.244817152008</v>
          </cell>
          <cell r="O56">
            <v>66783.957488749802</v>
          </cell>
          <cell r="P56">
            <v>66944.670160347581</v>
          </cell>
        </row>
        <row r="57">
          <cell r="A57">
            <v>2300</v>
          </cell>
          <cell r="B57" t="str">
            <v xml:space="preserve">     ACC DEPR-TRANSPORTATION W</v>
          </cell>
          <cell r="C57" t="str">
            <v>Both</v>
          </cell>
          <cell r="D57">
            <v>-11128.847961249729</v>
          </cell>
          <cell r="E57">
            <v>-11269.036743392129</v>
          </cell>
          <cell r="F57">
            <v>-11324.168682046244</v>
          </cell>
          <cell r="G57">
            <v>-11809.42173744375</v>
          </cell>
          <cell r="H57">
            <v>-11765.762543319714</v>
          </cell>
          <cell r="I57">
            <v>-11859.586768220142</v>
          </cell>
          <cell r="J57">
            <v>-11959.605574923706</v>
          </cell>
          <cell r="K57">
            <v>-10745.030371385712</v>
          </cell>
          <cell r="L57">
            <v>-10829.763320746908</v>
          </cell>
          <cell r="M57">
            <v>-10936.728667563231</v>
          </cell>
          <cell r="N57">
            <v>-11042.731019500334</v>
          </cell>
          <cell r="O57">
            <v>-11135.581970723631</v>
          </cell>
          <cell r="P57">
            <v>-11239.097817203743</v>
          </cell>
        </row>
        <row r="58">
          <cell r="A58">
            <v>2320</v>
          </cell>
          <cell r="B58" t="str">
            <v xml:space="preserve">     ACC DEPR-MAINFRAME COMP W</v>
          </cell>
          <cell r="C58" t="str">
            <v>Both</v>
          </cell>
          <cell r="D58">
            <v>-1325.5565341764532</v>
          </cell>
          <cell r="E58">
            <v>-1324.6813655407852</v>
          </cell>
          <cell r="F58">
            <v>-1311.7072740909325</v>
          </cell>
          <cell r="G58">
            <v>-1309.6624357316505</v>
          </cell>
          <cell r="H58">
            <v>-1313.6403305229398</v>
          </cell>
          <cell r="I58">
            <v>-1313.9162520043446</v>
          </cell>
          <cell r="J58">
            <v>-1315.6771385713544</v>
          </cell>
          <cell r="K58">
            <v>-1313.7794155071635</v>
          </cell>
          <cell r="L58">
            <v>-1312.4971354678526</v>
          </cell>
          <cell r="M58">
            <v>-1302.5854833704027</v>
          </cell>
          <cell r="N58">
            <v>-1302.297677028914</v>
          </cell>
          <cell r="O58">
            <v>-1301.5974339212742</v>
          </cell>
          <cell r="P58">
            <v>-1299.4642621424503</v>
          </cell>
        </row>
        <row r="59">
          <cell r="A59">
            <v>2325</v>
          </cell>
          <cell r="B59" t="str">
            <v xml:space="preserve">     ACC DEPR-MINI COMP WTR</v>
          </cell>
          <cell r="C59" t="str">
            <v>Both</v>
          </cell>
          <cell r="D59">
            <v>-4301.11805179163</v>
          </cell>
          <cell r="E59">
            <v>-4346.5107934619573</v>
          </cell>
          <cell r="F59">
            <v>-4371.3745631821248</v>
          </cell>
          <cell r="G59">
            <v>-4414.4173506439774</v>
          </cell>
          <cell r="H59">
            <v>-4470.7120783116961</v>
          </cell>
          <cell r="I59">
            <v>-4524.9410888118773</v>
          </cell>
          <cell r="J59">
            <v>-4587.5633802306947</v>
          </cell>
          <cell r="K59">
            <v>-4641.8707665649426</v>
          </cell>
          <cell r="L59">
            <v>-4700.8052180210025</v>
          </cell>
          <cell r="M59">
            <v>-4743.4143686960142</v>
          </cell>
          <cell r="N59">
            <v>-4805.4983080742786</v>
          </cell>
          <cell r="O59">
            <v>-4866.2556400972453</v>
          </cell>
          <cell r="P59">
            <v>-4924.6694061966609</v>
          </cell>
        </row>
        <row r="60">
          <cell r="A60">
            <v>2330</v>
          </cell>
          <cell r="B60" t="str">
            <v xml:space="preserve">     COMP SYS AMORTIZATION WTR</v>
          </cell>
          <cell r="C60" t="str">
            <v>Both</v>
          </cell>
          <cell r="D60">
            <v>-22961.873417852956</v>
          </cell>
          <cell r="E60">
            <v>-23236.912896084417</v>
          </cell>
          <cell r="F60">
            <v>-23282.560716391661</v>
          </cell>
          <cell r="G60">
            <v>-23536.161466921843</v>
          </cell>
          <cell r="H60">
            <v>-23943.688501008641</v>
          </cell>
          <cell r="I60">
            <v>-24240.023032638495</v>
          </cell>
          <cell r="J60">
            <v>-24539.143439714477</v>
          </cell>
          <cell r="K60">
            <v>-24795.69099312057</v>
          </cell>
          <cell r="L60">
            <v>-25070.122370040863</v>
          </cell>
          <cell r="M60">
            <v>-25158.432983499715</v>
          </cell>
          <cell r="N60">
            <v>-25445.136281487612</v>
          </cell>
          <cell r="O60">
            <v>-25723.415462163142</v>
          </cell>
          <cell r="P60">
            <v>-25954.74302125899</v>
          </cell>
        </row>
        <row r="61">
          <cell r="A61">
            <v>2335</v>
          </cell>
          <cell r="B61" t="str">
            <v xml:space="preserve">     MICRO SYS AMORTIZATION WT</v>
          </cell>
          <cell r="C61" t="str">
            <v>Both</v>
          </cell>
          <cell r="D61">
            <v>-722.8518092805449</v>
          </cell>
          <cell r="E61">
            <v>-722.29498370661554</v>
          </cell>
          <cell r="F61">
            <v>-715.43741943826603</v>
          </cell>
          <cell r="G61">
            <v>-714.18565458025125</v>
          </cell>
          <cell r="H61">
            <v>-716.16528681528985</v>
          </cell>
          <cell r="I61">
            <v>-716.2385232504007</v>
          </cell>
          <cell r="J61">
            <v>-717.10065742512791</v>
          </cell>
          <cell r="K61">
            <v>-716.02266849428418</v>
          </cell>
          <cell r="L61">
            <v>-715.25240107588047</v>
          </cell>
          <cell r="M61">
            <v>-710.05743236952344</v>
          </cell>
          <cell r="N61">
            <v>-709.82198365489035</v>
          </cell>
          <cell r="O61">
            <v>-709.36329229814294</v>
          </cell>
          <cell r="P61">
            <v>-708.14686080794479</v>
          </cell>
        </row>
        <row r="62">
          <cell r="A62">
            <v>2400</v>
          </cell>
          <cell r="B62" t="str">
            <v xml:space="preserve">    UTILITY PAA WTR PLANT AMOR</v>
          </cell>
          <cell r="C62" t="str">
            <v>Water</v>
          </cell>
          <cell r="D62">
            <v>66.490371592036993</v>
          </cell>
          <cell r="E62">
            <v>66.522672624592545</v>
          </cell>
          <cell r="F62">
            <v>66.522672624592545</v>
          </cell>
          <cell r="G62">
            <v>66.522672624592545</v>
          </cell>
          <cell r="H62">
            <v>66.522672624592545</v>
          </cell>
          <cell r="I62">
            <v>66.522672624592545</v>
          </cell>
          <cell r="J62">
            <v>66.522672624592545</v>
          </cell>
          <cell r="K62">
            <v>66.522672624592545</v>
          </cell>
          <cell r="L62">
            <v>66.522672624592545</v>
          </cell>
          <cell r="M62">
            <v>66.522672624592545</v>
          </cell>
          <cell r="N62">
            <v>66.522672624592545</v>
          </cell>
          <cell r="O62">
            <v>66.522672624592545</v>
          </cell>
          <cell r="P62">
            <v>66.522672624592545</v>
          </cell>
        </row>
        <row r="63">
          <cell r="A63">
            <v>2420</v>
          </cell>
          <cell r="B63" t="str">
            <v xml:space="preserve">    ACC AMORT UTIL PAA-WATER</v>
          </cell>
          <cell r="C63" t="str">
            <v>Water</v>
          </cell>
          <cell r="D63">
            <v>-142.27035072099909</v>
          </cell>
          <cell r="E63">
            <v>-142.33946567885349</v>
          </cell>
          <cell r="F63">
            <v>-142.33946567885349</v>
          </cell>
          <cell r="G63">
            <v>-142.33946567885314</v>
          </cell>
          <cell r="H63">
            <v>-142.33946567885314</v>
          </cell>
          <cell r="I63">
            <v>-142.33946567885283</v>
          </cell>
          <cell r="J63">
            <v>-142.33946567885283</v>
          </cell>
          <cell r="K63">
            <v>-142.33946567885249</v>
          </cell>
          <cell r="L63">
            <v>-142.33946567885249</v>
          </cell>
          <cell r="M63">
            <v>-142.33946567885218</v>
          </cell>
          <cell r="N63">
            <v>-142.33946567885218</v>
          </cell>
          <cell r="O63">
            <v>-142.33946567885184</v>
          </cell>
          <cell r="P63">
            <v>-142.33946567885184</v>
          </cell>
        </row>
        <row r="64">
          <cell r="A64">
            <v>2620</v>
          </cell>
          <cell r="B64" t="str">
            <v xml:space="preserve">     UTIL PLANT ACQUIRED/DISPO</v>
          </cell>
          <cell r="C64" t="str">
            <v>Both</v>
          </cell>
          <cell r="D64">
            <v>116.42121971986005</v>
          </cell>
          <cell r="E64">
            <v>116.36723477991001</v>
          </cell>
          <cell r="F64">
            <v>116.36723477991001</v>
          </cell>
          <cell r="G64">
            <v>116.36723477991001</v>
          </cell>
          <cell r="H64">
            <v>116.36723477991001</v>
          </cell>
          <cell r="I64">
            <v>116.36723477991001</v>
          </cell>
          <cell r="J64">
            <v>116.36723477991001</v>
          </cell>
          <cell r="K64">
            <v>116.36723477991001</v>
          </cell>
          <cell r="L64">
            <v>116.36723477991001</v>
          </cell>
          <cell r="M64">
            <v>116.36723477991001</v>
          </cell>
          <cell r="N64">
            <v>116.36723477991001</v>
          </cell>
          <cell r="O64">
            <v>116.36723477991001</v>
          </cell>
          <cell r="P64">
            <v>116.36723477991001</v>
          </cell>
        </row>
        <row r="65">
          <cell r="A65">
            <v>2640</v>
          </cell>
          <cell r="B65" t="str">
            <v xml:space="preserve">     CASH-BANK OF AMERICA-FL</v>
          </cell>
          <cell r="C65" t="str">
            <v>Both</v>
          </cell>
          <cell r="D65">
            <v>-33.333537883271561</v>
          </cell>
          <cell r="E65">
            <v>0</v>
          </cell>
          <cell r="F65">
            <v>0</v>
          </cell>
          <cell r="G65">
            <v>0</v>
          </cell>
          <cell r="H65">
            <v>9.8101489680856577</v>
          </cell>
          <cell r="I65">
            <v>33.211759685511822</v>
          </cell>
          <cell r="J65">
            <v>16.052912636424768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A66">
            <v>2650</v>
          </cell>
          <cell r="B66" t="str">
            <v xml:space="preserve">     CASH-FL PETTY CASH-BOA</v>
          </cell>
          <cell r="C66" t="str">
            <v>Both</v>
          </cell>
          <cell r="D66">
            <v>96.408435348721312</v>
          </cell>
          <cell r="E66">
            <v>96.363730409144992</v>
          </cell>
          <cell r="F66">
            <v>96.363730409144992</v>
          </cell>
          <cell r="G66">
            <v>96.363730409144992</v>
          </cell>
          <cell r="H66">
            <v>96.363730409144992</v>
          </cell>
          <cell r="I66">
            <v>96.363730409144992</v>
          </cell>
          <cell r="J66">
            <v>96.363730409144992</v>
          </cell>
          <cell r="K66">
            <v>96.363730409144992</v>
          </cell>
          <cell r="L66">
            <v>96.363730409144992</v>
          </cell>
          <cell r="M66">
            <v>96.363730409144992</v>
          </cell>
          <cell r="N66">
            <v>96.363730409144992</v>
          </cell>
          <cell r="O66">
            <v>96.363730409144992</v>
          </cell>
          <cell r="P66">
            <v>96.363730409144992</v>
          </cell>
        </row>
        <row r="67">
          <cell r="A67">
            <v>2675</v>
          </cell>
          <cell r="B67" t="str">
            <v xml:space="preserve">     A/R-CUSTOMER TRADE CC&amp;B</v>
          </cell>
          <cell r="C67" t="str">
            <v>Both</v>
          </cell>
          <cell r="D67">
            <v>10168.067203480465</v>
          </cell>
          <cell r="E67">
            <v>10119.189378782394</v>
          </cell>
          <cell r="F67">
            <v>9996.0458464801122</v>
          </cell>
          <cell r="G67">
            <v>9326.0587017017533</v>
          </cell>
          <cell r="H67">
            <v>9513.6952666425277</v>
          </cell>
          <cell r="I67">
            <v>10122.541551750892</v>
          </cell>
          <cell r="J67">
            <v>9864.2138390317068</v>
          </cell>
          <cell r="K67">
            <v>9076.6590886049744</v>
          </cell>
          <cell r="L67">
            <v>9974.8850137071313</v>
          </cell>
          <cell r="M67">
            <v>9637.3411751926742</v>
          </cell>
          <cell r="N67">
            <v>9879.2517203744883</v>
          </cell>
          <cell r="O67">
            <v>10255.239226710804</v>
          </cell>
          <cell r="P67">
            <v>10057.769064294211</v>
          </cell>
        </row>
        <row r="68">
          <cell r="A68">
            <v>2680</v>
          </cell>
          <cell r="B68" t="str">
            <v xml:space="preserve">     A/R-CUSTOMER ACCRUAL</v>
          </cell>
          <cell r="C68" t="str">
            <v>Both</v>
          </cell>
          <cell r="D68">
            <v>5367.4432296047107</v>
          </cell>
          <cell r="E68">
            <v>5102.9413438162728</v>
          </cell>
          <cell r="F68">
            <v>5085.9170847773239</v>
          </cell>
          <cell r="G68">
            <v>5486.7902032793672</v>
          </cell>
          <cell r="H68">
            <v>5732.4855945792169</v>
          </cell>
          <cell r="I68">
            <v>6006.2549526715984</v>
          </cell>
          <cell r="J68">
            <v>5768.6541147261159</v>
          </cell>
          <cell r="K68">
            <v>5674.6031138467906</v>
          </cell>
          <cell r="L68">
            <v>5190.760823462474</v>
          </cell>
          <cell r="M68">
            <v>5352.3627993586097</v>
          </cell>
          <cell r="N68">
            <v>5562.756944085243</v>
          </cell>
          <cell r="O68">
            <v>5726.735891998138</v>
          </cell>
          <cell r="P68">
            <v>6680.4156106139762</v>
          </cell>
        </row>
        <row r="69">
          <cell r="A69">
            <v>2685</v>
          </cell>
          <cell r="B69" t="str">
            <v xml:space="preserve">     A/R-CUSTOMER REFUNDS</v>
          </cell>
          <cell r="C69" t="str">
            <v>Both</v>
          </cell>
          <cell r="D69">
            <v>-205.99397564090586</v>
          </cell>
          <cell r="E69">
            <v>-205.89845549061192</v>
          </cell>
          <cell r="F69">
            <v>-205.89845549061192</v>
          </cell>
          <cell r="G69">
            <v>-205.89845549061192</v>
          </cell>
          <cell r="H69">
            <v>-205.89845549061192</v>
          </cell>
          <cell r="I69">
            <v>-205.89845549061192</v>
          </cell>
          <cell r="J69">
            <v>-205.89845549061192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</row>
        <row r="70">
          <cell r="A70">
            <v>2690</v>
          </cell>
          <cell r="B70" t="str">
            <v xml:space="preserve">    ACCUM PROV UNCOLLECT ACCTS</v>
          </cell>
          <cell r="C70" t="str">
            <v>Both</v>
          </cell>
          <cell r="D70">
            <v>-487.90123872119955</v>
          </cell>
          <cell r="E70">
            <v>-519.85694977499611</v>
          </cell>
          <cell r="F70">
            <v>-567.38932343661099</v>
          </cell>
          <cell r="G70">
            <v>-574.28125743547298</v>
          </cell>
          <cell r="H70">
            <v>-497.32325505612164</v>
          </cell>
          <cell r="I70">
            <v>-502.67915119226194</v>
          </cell>
          <cell r="J70">
            <v>-489.72850825014223</v>
          </cell>
          <cell r="K70">
            <v>-472.42383075570268</v>
          </cell>
          <cell r="L70">
            <v>-503.20240624838362</v>
          </cell>
          <cell r="M70">
            <v>-509.12459990689496</v>
          </cell>
          <cell r="N70">
            <v>-572.72915895101642</v>
          </cell>
          <cell r="O70">
            <v>-582.75259297574098</v>
          </cell>
          <cell r="P70">
            <v>-607.41014431283293</v>
          </cell>
        </row>
        <row r="71">
          <cell r="A71">
            <v>2710</v>
          </cell>
          <cell r="B71" t="str">
            <v xml:space="preserve">    A/R ASSOC COS</v>
          </cell>
          <cell r="C71" t="str">
            <v>Both</v>
          </cell>
          <cell r="D71">
            <v>173259.05958529317</v>
          </cell>
          <cell r="E71">
            <v>171848.7135933378</v>
          </cell>
          <cell r="F71">
            <v>173481.14120467592</v>
          </cell>
          <cell r="G71">
            <v>170655.58574406453</v>
          </cell>
          <cell r="H71">
            <v>173613.86521905547</v>
          </cell>
          <cell r="I71">
            <v>175908.61391920547</v>
          </cell>
          <cell r="J71">
            <v>176769.86797186153</v>
          </cell>
          <cell r="K71">
            <v>174887.738807738</v>
          </cell>
          <cell r="L71">
            <v>177297.90684477313</v>
          </cell>
          <cell r="M71">
            <v>172482.83704856975</v>
          </cell>
          <cell r="N71">
            <v>173171.19176278895</v>
          </cell>
          <cell r="O71">
            <v>165049.68515181288</v>
          </cell>
          <cell r="P71">
            <v>164465.01684787663</v>
          </cell>
        </row>
        <row r="72">
          <cell r="A72">
            <v>2755</v>
          </cell>
          <cell r="B72" t="str">
            <v xml:space="preserve">    INVENTORY</v>
          </cell>
          <cell r="C72" t="str">
            <v>Both</v>
          </cell>
          <cell r="D72">
            <v>159.49168821190131</v>
          </cell>
          <cell r="E72">
            <v>159.41773134019553</v>
          </cell>
          <cell r="F72">
            <v>159.41773134019553</v>
          </cell>
          <cell r="G72">
            <v>159.41773134019553</v>
          </cell>
          <cell r="H72">
            <v>159.41773134019553</v>
          </cell>
          <cell r="I72">
            <v>159.41773134019553</v>
          </cell>
          <cell r="J72">
            <v>159.41773134019553</v>
          </cell>
          <cell r="K72">
            <v>159.41773134019553</v>
          </cell>
          <cell r="L72">
            <v>159.41773134019553</v>
          </cell>
          <cell r="M72">
            <v>159.41773134019553</v>
          </cell>
          <cell r="N72">
            <v>159.41773134019553</v>
          </cell>
          <cell r="O72">
            <v>159.41773134019553</v>
          </cell>
          <cell r="P72">
            <v>141.36559251021569</v>
          </cell>
        </row>
        <row r="73">
          <cell r="A73">
            <v>2775</v>
          </cell>
          <cell r="B73" t="str">
            <v xml:space="preserve">    SPECIAL DEPOSITS</v>
          </cell>
          <cell r="C73" t="str">
            <v>Both</v>
          </cell>
          <cell r="D73">
            <v>130.79411062309859</v>
          </cell>
          <cell r="E73">
            <v>130.73346092174003</v>
          </cell>
          <cell r="F73">
            <v>130.73346092174003</v>
          </cell>
          <cell r="G73">
            <v>130.73346092174003</v>
          </cell>
          <cell r="H73">
            <v>130.73346092174003</v>
          </cell>
          <cell r="I73">
            <v>130.73346092174003</v>
          </cell>
          <cell r="J73">
            <v>130.73346092174003</v>
          </cell>
          <cell r="K73">
            <v>130.73346092174003</v>
          </cell>
          <cell r="L73">
            <v>130.73346092174003</v>
          </cell>
          <cell r="M73">
            <v>130.73346092174003</v>
          </cell>
          <cell r="N73">
            <v>130.73346092174003</v>
          </cell>
          <cell r="O73">
            <v>130.73346092174003</v>
          </cell>
          <cell r="P73">
            <v>130.73346092174003</v>
          </cell>
        </row>
        <row r="74">
          <cell r="A74">
            <v>2914</v>
          </cell>
          <cell r="B74" t="str">
            <v xml:space="preserve">     RATE CASE IN PROGRESS</v>
          </cell>
          <cell r="C74" t="str">
            <v>Both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3.4690942947292198</v>
          </cell>
          <cell r="K74">
            <v>136.55639993792997</v>
          </cell>
          <cell r="L74">
            <v>136.55639993792997</v>
          </cell>
          <cell r="M74">
            <v>230.23158226865982</v>
          </cell>
          <cell r="N74">
            <v>230.23158226865982</v>
          </cell>
          <cell r="O74">
            <v>230.23158226865982</v>
          </cell>
          <cell r="P74">
            <v>409.06564164899396</v>
          </cell>
        </row>
        <row r="75">
          <cell r="A75">
            <v>2915</v>
          </cell>
          <cell r="B75" t="str">
            <v xml:space="preserve">     REG EXP BEING AMORT</v>
          </cell>
          <cell r="C75" t="str">
            <v>Both</v>
          </cell>
          <cell r="D75">
            <v>14161.424142084334</v>
          </cell>
          <cell r="E75">
            <v>14154.70582630735</v>
          </cell>
          <cell r="F75">
            <v>14154.223365230435</v>
          </cell>
          <cell r="G75">
            <v>14153.340352247453</v>
          </cell>
          <cell r="H75">
            <v>14153.220218796876</v>
          </cell>
          <cell r="I75">
            <v>14153.181030879845</v>
          </cell>
          <cell r="J75">
            <v>14153.275788548081</v>
          </cell>
          <cell r="K75">
            <v>14153.08563078674</v>
          </cell>
          <cell r="L75">
            <v>14152.818382041072</v>
          </cell>
          <cell r="M75">
            <v>14152.850182072107</v>
          </cell>
          <cell r="N75">
            <v>14152.713987999796</v>
          </cell>
          <cell r="O75">
            <v>14152.511624165936</v>
          </cell>
          <cell r="P75">
            <v>14152.198120829671</v>
          </cell>
        </row>
        <row r="76">
          <cell r="A76">
            <v>2920</v>
          </cell>
          <cell r="B76" t="str">
            <v xml:space="preserve">     RATE CASE ACCUM AMORT</v>
          </cell>
          <cell r="C76" t="str">
            <v>Both</v>
          </cell>
          <cell r="D76">
            <v>-4586.4706309898356</v>
          </cell>
          <cell r="E76">
            <v>-4584.3438679977244</v>
          </cell>
          <cell r="F76">
            <v>-4584.3438679977244</v>
          </cell>
          <cell r="G76">
            <v>-4584.3438679977244</v>
          </cell>
          <cell r="H76">
            <v>-4584.3438679977244</v>
          </cell>
          <cell r="I76">
            <v>-4584.3438679977244</v>
          </cell>
          <cell r="J76">
            <v>-4584.3438679977244</v>
          </cell>
          <cell r="K76">
            <v>-4584.3438679977244</v>
          </cell>
          <cell r="L76">
            <v>-4584.3438679977244</v>
          </cell>
          <cell r="M76">
            <v>-4584.3438679977244</v>
          </cell>
          <cell r="N76">
            <v>-4584.3438679977244</v>
          </cell>
          <cell r="O76">
            <v>-4584.3438679977244</v>
          </cell>
          <cell r="P76">
            <v>-4584.3438679977244</v>
          </cell>
        </row>
        <row r="77">
          <cell r="A77">
            <v>2930</v>
          </cell>
          <cell r="B77" t="str">
            <v xml:space="preserve">     MISC REG ACCUM AMORT</v>
          </cell>
          <cell r="C77" t="str">
            <v>Both</v>
          </cell>
          <cell r="D77">
            <v>-20780.491490411074</v>
          </cell>
          <cell r="E77">
            <v>-20485.254604562149</v>
          </cell>
          <cell r="F77">
            <v>-20199.32253762996</v>
          </cell>
          <cell r="G77">
            <v>-19912.990240004139</v>
          </cell>
          <cell r="H77">
            <v>-19627.420500698288</v>
          </cell>
          <cell r="I77">
            <v>-19341.932028138421</v>
          </cell>
          <cell r="J77">
            <v>-19056.577179951379</v>
          </cell>
          <cell r="K77">
            <v>-18770.9377375472</v>
          </cell>
          <cell r="L77">
            <v>-18485.220882946258</v>
          </cell>
          <cell r="M77">
            <v>-18199.803398334458</v>
          </cell>
          <cell r="N77">
            <v>-17914.217598406871</v>
          </cell>
          <cell r="O77">
            <v>-17628.565949930173</v>
          </cell>
          <cell r="P77">
            <v>-17342.802840738634</v>
          </cell>
        </row>
        <row r="78">
          <cell r="A78">
            <v>2960</v>
          </cell>
          <cell r="B78" t="str">
            <v xml:space="preserve">     DEF CHGS-TANK MAINT&amp;REP W</v>
          </cell>
          <cell r="C78" t="str">
            <v>Water</v>
          </cell>
          <cell r="D78">
            <v>4806.3738265514621</v>
          </cell>
          <cell r="E78">
            <v>4808.7087636818815</v>
          </cell>
          <cell r="F78">
            <v>4808.7087636818815</v>
          </cell>
          <cell r="G78">
            <v>4808.7087636818815</v>
          </cell>
          <cell r="H78">
            <v>4808.7087636818815</v>
          </cell>
          <cell r="I78">
            <v>4808.7087636818815</v>
          </cell>
          <cell r="J78">
            <v>4808.7087636818815</v>
          </cell>
          <cell r="K78">
            <v>4808.7087636818815</v>
          </cell>
          <cell r="L78">
            <v>4808.7087636818815</v>
          </cell>
          <cell r="M78">
            <v>4808.7087636818815</v>
          </cell>
          <cell r="N78">
            <v>4808.7087636818815</v>
          </cell>
          <cell r="O78">
            <v>4808.7087636818815</v>
          </cell>
          <cell r="P78">
            <v>4808.7087636818815</v>
          </cell>
        </row>
        <row r="79">
          <cell r="A79">
            <v>2985</v>
          </cell>
          <cell r="B79" t="str">
            <v xml:space="preserve">     DEF CHGS-OTHER</v>
          </cell>
          <cell r="C79" t="str">
            <v>Both</v>
          </cell>
          <cell r="D79">
            <v>19056.364753034504</v>
          </cell>
          <cell r="E79">
            <v>19056.397506853566</v>
          </cell>
          <cell r="F79">
            <v>19056.397506853566</v>
          </cell>
          <cell r="G79">
            <v>19056.397506853566</v>
          </cell>
          <cell r="H79">
            <v>19056.397506853566</v>
          </cell>
          <cell r="I79">
            <v>19056.397506853566</v>
          </cell>
          <cell r="J79">
            <v>19056.397506853566</v>
          </cell>
          <cell r="K79">
            <v>19056.397506853566</v>
          </cell>
          <cell r="L79">
            <v>19056.397506853566</v>
          </cell>
          <cell r="M79">
            <v>19056.397506853566</v>
          </cell>
          <cell r="N79">
            <v>19056.397506853566</v>
          </cell>
          <cell r="O79">
            <v>19056.397506853566</v>
          </cell>
          <cell r="P79">
            <v>19056.397506853566</v>
          </cell>
        </row>
        <row r="80">
          <cell r="A80">
            <v>3000</v>
          </cell>
          <cell r="B80" t="str">
            <v xml:space="preserve">     DEF CHGS-OTHER WTR &amp; SWR</v>
          </cell>
          <cell r="C80" t="str">
            <v>Both</v>
          </cell>
          <cell r="D80">
            <v>85.497386254659475</v>
          </cell>
          <cell r="E80">
            <v>85.457740807944958</v>
          </cell>
          <cell r="F80">
            <v>85.457740807944958</v>
          </cell>
          <cell r="G80">
            <v>85.457740807944958</v>
          </cell>
          <cell r="H80">
            <v>85.457740807944958</v>
          </cell>
          <cell r="I80">
            <v>85.457740807944958</v>
          </cell>
          <cell r="J80">
            <v>85.457740807944958</v>
          </cell>
          <cell r="K80">
            <v>85.457740807944958</v>
          </cell>
          <cell r="L80">
            <v>85.457740807944958</v>
          </cell>
          <cell r="M80">
            <v>85.457740807944958</v>
          </cell>
          <cell r="N80">
            <v>85.457740807944958</v>
          </cell>
          <cell r="O80">
            <v>85.457740807944958</v>
          </cell>
          <cell r="P80">
            <v>85.457740807944958</v>
          </cell>
        </row>
        <row r="81">
          <cell r="A81">
            <v>3110</v>
          </cell>
          <cell r="B81" t="str">
            <v xml:space="preserve">     AMORT - TANK MAINT&amp;REP WT</v>
          </cell>
          <cell r="C81" t="str">
            <v>Water</v>
          </cell>
          <cell r="D81">
            <v>-4806.373826551463</v>
          </cell>
          <cell r="E81">
            <v>-4808.7087636818815</v>
          </cell>
          <cell r="F81">
            <v>-4808.7087636818815</v>
          </cell>
          <cell r="G81">
            <v>-4808.7087636818815</v>
          </cell>
          <cell r="H81">
            <v>-4808.7087636818815</v>
          </cell>
          <cell r="I81">
            <v>-4808.7087636818815</v>
          </cell>
          <cell r="J81">
            <v>-4808.7087636818815</v>
          </cell>
          <cell r="K81">
            <v>-4808.7087636818824</v>
          </cell>
          <cell r="L81">
            <v>-4808.7087636818824</v>
          </cell>
          <cell r="M81">
            <v>-4808.7087636818833</v>
          </cell>
          <cell r="N81">
            <v>-4808.7087636818833</v>
          </cell>
          <cell r="O81">
            <v>-4808.7087636818833</v>
          </cell>
          <cell r="P81">
            <v>-4808.7087636818833</v>
          </cell>
        </row>
        <row r="82">
          <cell r="A82">
            <v>3140</v>
          </cell>
          <cell r="B82" t="str">
            <v xml:space="preserve">     AMORT - OTHER</v>
          </cell>
          <cell r="C82" t="str">
            <v>Both</v>
          </cell>
          <cell r="D82">
            <v>-15830.124753034504</v>
          </cell>
          <cell r="E82">
            <v>-15948.691498474112</v>
          </cell>
          <cell r="F82">
            <v>-16062.74457611338</v>
          </cell>
          <cell r="G82">
            <v>-16176.787974965084</v>
          </cell>
          <cell r="H82">
            <v>-16290.831373816789</v>
          </cell>
          <cell r="I82">
            <v>-16404.874451456057</v>
          </cell>
          <cell r="J82">
            <v>-16518.927850307762</v>
          </cell>
          <cell r="K82">
            <v>-16632.971249159466</v>
          </cell>
          <cell r="L82">
            <v>-16747.014326798737</v>
          </cell>
          <cell r="M82">
            <v>-16861.067725650442</v>
          </cell>
          <cell r="N82">
            <v>-16975.111124502146</v>
          </cell>
          <cell r="O82">
            <v>-17089.154202141417</v>
          </cell>
          <cell r="P82">
            <v>-17203.197600993124</v>
          </cell>
        </row>
        <row r="83">
          <cell r="A83">
            <v>3155</v>
          </cell>
          <cell r="B83" t="str">
            <v xml:space="preserve">     AMORT - OTHER WTR &amp; SWR</v>
          </cell>
          <cell r="C83" t="str">
            <v>Both</v>
          </cell>
          <cell r="D83">
            <v>371.18950824948871</v>
          </cell>
          <cell r="E83">
            <v>371.01738633424719</v>
          </cell>
          <cell r="F83">
            <v>371.01738633424719</v>
          </cell>
          <cell r="G83">
            <v>371.01738633424719</v>
          </cell>
          <cell r="H83">
            <v>371.01738633424719</v>
          </cell>
          <cell r="I83">
            <v>371.01738633424719</v>
          </cell>
          <cell r="J83">
            <v>108.83737288573944</v>
          </cell>
          <cell r="K83">
            <v>114.03555371644342</v>
          </cell>
          <cell r="L83">
            <v>119.23373454714739</v>
          </cell>
          <cell r="M83">
            <v>85.005016293384401</v>
          </cell>
          <cell r="N83">
            <v>88.82005638028248</v>
          </cell>
          <cell r="O83">
            <v>92.56346609424304</v>
          </cell>
          <cell r="P83">
            <v>96.30655459576893</v>
          </cell>
        </row>
        <row r="84">
          <cell r="A84">
            <v>3235</v>
          </cell>
          <cell r="B84" t="str">
            <v xml:space="preserve">    ACC AMORT-AIA-WATER</v>
          </cell>
          <cell r="C84" t="str">
            <v>Water</v>
          </cell>
          <cell r="D84">
            <v>73.765762741549409</v>
          </cell>
          <cell r="E84">
            <v>73.801598160223563</v>
          </cell>
          <cell r="F84">
            <v>73.801598160223563</v>
          </cell>
          <cell r="G84">
            <v>73.801598160223563</v>
          </cell>
          <cell r="H84">
            <v>73.801598160223563</v>
          </cell>
          <cell r="I84">
            <v>73.801598160223563</v>
          </cell>
          <cell r="J84">
            <v>73.801598160223563</v>
          </cell>
          <cell r="K84">
            <v>73.801598160223563</v>
          </cell>
          <cell r="L84">
            <v>73.801598160223563</v>
          </cell>
          <cell r="M84">
            <v>73.801598160223563</v>
          </cell>
          <cell r="N84">
            <v>73.801598160223563</v>
          </cell>
          <cell r="O84">
            <v>73.801598160223563</v>
          </cell>
          <cell r="P84">
            <v>73.801598160223563</v>
          </cell>
        </row>
        <row r="85">
          <cell r="A85">
            <v>3265</v>
          </cell>
          <cell r="B85" t="str">
            <v xml:space="preserve">     CIAC-STRUCT &amp; IMPRV SRC S</v>
          </cell>
          <cell r="C85" t="str">
            <v>Water</v>
          </cell>
          <cell r="D85">
            <v>-999.91000000000008</v>
          </cell>
          <cell r="E85">
            <v>-999.91000000000008</v>
          </cell>
          <cell r="F85">
            <v>-999.91000000000008</v>
          </cell>
          <cell r="G85">
            <v>-999.91000000000008</v>
          </cell>
          <cell r="H85">
            <v>-999.91000000000008</v>
          </cell>
          <cell r="I85">
            <v>-999.91000000000008</v>
          </cell>
          <cell r="J85">
            <v>-999.91000000000008</v>
          </cell>
          <cell r="K85">
            <v>-999.91000000000008</v>
          </cell>
          <cell r="L85">
            <v>-999.91000000000008</v>
          </cell>
          <cell r="M85">
            <v>-999.91000000000008</v>
          </cell>
          <cell r="N85">
            <v>-999.91000000000008</v>
          </cell>
          <cell r="O85">
            <v>-999.91000000000008</v>
          </cell>
          <cell r="P85">
            <v>-999.91000000000008</v>
          </cell>
        </row>
        <row r="86">
          <cell r="A86">
            <v>3270</v>
          </cell>
          <cell r="B86" t="str">
            <v xml:space="preserve">     CIAC-STRUCT &amp; IMPRV WTP</v>
          </cell>
          <cell r="C86" t="str">
            <v>Water</v>
          </cell>
          <cell r="D86">
            <v>-84.440000000000012</v>
          </cell>
          <cell r="E86">
            <v>-84.440000000000012</v>
          </cell>
          <cell r="F86">
            <v>-84.440000000000012</v>
          </cell>
          <cell r="G86">
            <v>-84.440000000000012</v>
          </cell>
          <cell r="H86">
            <v>-84.440000000000012</v>
          </cell>
          <cell r="I86">
            <v>-84.440000000000012</v>
          </cell>
          <cell r="J86">
            <v>-84.440000000000012</v>
          </cell>
          <cell r="K86">
            <v>-84.440000000000012</v>
          </cell>
          <cell r="L86">
            <v>-84.440000000000012</v>
          </cell>
          <cell r="M86">
            <v>-84.440000000000012</v>
          </cell>
          <cell r="N86">
            <v>-84.440000000000012</v>
          </cell>
          <cell r="O86">
            <v>-84.440000000000012</v>
          </cell>
          <cell r="P86">
            <v>-84.440000000000012</v>
          </cell>
        </row>
        <row r="87">
          <cell r="A87">
            <v>3295</v>
          </cell>
          <cell r="B87" t="str">
            <v xml:space="preserve">     CIAC-WELLS &amp; SPRINGS</v>
          </cell>
          <cell r="C87" t="str">
            <v>Water</v>
          </cell>
          <cell r="D87">
            <v>-3187.99</v>
          </cell>
          <cell r="E87">
            <v>-3187.99</v>
          </cell>
          <cell r="F87">
            <v>-3187.99</v>
          </cell>
          <cell r="G87">
            <v>-3187.99</v>
          </cell>
          <cell r="H87">
            <v>-3187.99</v>
          </cell>
          <cell r="I87">
            <v>-3187.99</v>
          </cell>
          <cell r="J87">
            <v>-3187.99</v>
          </cell>
          <cell r="K87">
            <v>-3187.99</v>
          </cell>
          <cell r="L87">
            <v>-3187.99</v>
          </cell>
          <cell r="M87">
            <v>-3187.99</v>
          </cell>
          <cell r="N87">
            <v>-3187.99</v>
          </cell>
          <cell r="O87">
            <v>-3187.99</v>
          </cell>
          <cell r="P87">
            <v>-3187.99</v>
          </cell>
        </row>
        <row r="88">
          <cell r="A88">
            <v>3320</v>
          </cell>
          <cell r="B88" t="str">
            <v xml:space="preserve">     CIAC-ELEC PUMP EQP WTP</v>
          </cell>
          <cell r="C88" t="str">
            <v>Water</v>
          </cell>
          <cell r="D88">
            <v>-5021.12</v>
          </cell>
          <cell r="E88">
            <v>-5021.12</v>
          </cell>
          <cell r="F88">
            <v>-5021.12</v>
          </cell>
          <cell r="G88">
            <v>-5021.12</v>
          </cell>
          <cell r="H88">
            <v>-5021.12</v>
          </cell>
          <cell r="I88">
            <v>-5021.12</v>
          </cell>
          <cell r="J88">
            <v>-5021.12</v>
          </cell>
          <cell r="K88">
            <v>-5021.12</v>
          </cell>
          <cell r="L88">
            <v>-5021.12</v>
          </cell>
          <cell r="M88">
            <v>-5021.12</v>
          </cell>
          <cell r="N88">
            <v>-5021.12</v>
          </cell>
          <cell r="O88">
            <v>-5021.12</v>
          </cell>
          <cell r="P88">
            <v>-5021.12</v>
          </cell>
        </row>
        <row r="89">
          <cell r="A89">
            <v>3330</v>
          </cell>
          <cell r="B89" t="str">
            <v xml:space="preserve">     CIAC-WATER TREATMENT EQPT</v>
          </cell>
          <cell r="C89" t="str">
            <v>Water</v>
          </cell>
          <cell r="D89">
            <v>-829.76</v>
          </cell>
          <cell r="E89">
            <v>-829.76</v>
          </cell>
          <cell r="F89">
            <v>-829.76</v>
          </cell>
          <cell r="G89">
            <v>-829.76</v>
          </cell>
          <cell r="H89">
            <v>-829.76</v>
          </cell>
          <cell r="I89">
            <v>-829.76</v>
          </cell>
          <cell r="J89">
            <v>-829.76</v>
          </cell>
          <cell r="K89">
            <v>-829.76</v>
          </cell>
          <cell r="L89">
            <v>-829.76</v>
          </cell>
          <cell r="M89">
            <v>-829.76</v>
          </cell>
          <cell r="N89">
            <v>-829.76</v>
          </cell>
          <cell r="O89">
            <v>-829.76</v>
          </cell>
          <cell r="P89">
            <v>-829.76</v>
          </cell>
        </row>
        <row r="90">
          <cell r="A90">
            <v>3335</v>
          </cell>
          <cell r="B90" t="str">
            <v xml:space="preserve">     CIAC-DIST RESV &amp; STANDPIP</v>
          </cell>
          <cell r="C90" t="str">
            <v>Water</v>
          </cell>
          <cell r="D90">
            <v>-541.1</v>
          </cell>
          <cell r="E90">
            <v>-541.1</v>
          </cell>
          <cell r="F90">
            <v>-541.1</v>
          </cell>
          <cell r="G90">
            <v>-541.1</v>
          </cell>
          <cell r="H90">
            <v>-541.1</v>
          </cell>
          <cell r="I90">
            <v>-541.1</v>
          </cell>
          <cell r="J90">
            <v>-541.1</v>
          </cell>
          <cell r="K90">
            <v>-541.1</v>
          </cell>
          <cell r="L90">
            <v>-541.1</v>
          </cell>
          <cell r="M90">
            <v>-541.1</v>
          </cell>
          <cell r="N90">
            <v>-541.1</v>
          </cell>
          <cell r="O90">
            <v>-541.1</v>
          </cell>
          <cell r="P90">
            <v>-541.1</v>
          </cell>
        </row>
        <row r="91">
          <cell r="A91">
            <v>3340</v>
          </cell>
          <cell r="B91" t="str">
            <v xml:space="preserve">     CIAC-TRANS &amp; DISTR MAINS</v>
          </cell>
          <cell r="C91" t="str">
            <v>Water</v>
          </cell>
          <cell r="D91">
            <v>-13691.84</v>
          </cell>
          <cell r="E91">
            <v>-13691.84</v>
          </cell>
          <cell r="F91">
            <v>-13691.84</v>
          </cell>
          <cell r="G91">
            <v>-13691.84</v>
          </cell>
          <cell r="H91">
            <v>-13691.84</v>
          </cell>
          <cell r="I91">
            <v>-13691.84</v>
          </cell>
          <cell r="J91">
            <v>-13691.84</v>
          </cell>
          <cell r="K91">
            <v>-13691.84</v>
          </cell>
          <cell r="L91">
            <v>-13691.84</v>
          </cell>
          <cell r="M91">
            <v>-13691.84</v>
          </cell>
          <cell r="N91">
            <v>-13691.84</v>
          </cell>
          <cell r="O91">
            <v>-13691.84</v>
          </cell>
          <cell r="P91">
            <v>-13691.84</v>
          </cell>
        </row>
        <row r="92">
          <cell r="A92">
            <v>3345</v>
          </cell>
          <cell r="B92" t="str">
            <v xml:space="preserve">     CIAC-SERVICE LINES</v>
          </cell>
          <cell r="C92" t="str">
            <v>Water</v>
          </cell>
          <cell r="D92">
            <v>-3328.37</v>
          </cell>
          <cell r="E92">
            <v>-3328.37</v>
          </cell>
          <cell r="F92">
            <v>-3328.37</v>
          </cell>
          <cell r="G92">
            <v>-3328.37</v>
          </cell>
          <cell r="H92">
            <v>-3328.37</v>
          </cell>
          <cell r="I92">
            <v>-3328.37</v>
          </cell>
          <cell r="J92">
            <v>-3328.37</v>
          </cell>
          <cell r="K92">
            <v>-3328.37</v>
          </cell>
          <cell r="L92">
            <v>-3328.37</v>
          </cell>
          <cell r="M92">
            <v>-3328.37</v>
          </cell>
          <cell r="N92">
            <v>-3328.37</v>
          </cell>
          <cell r="O92">
            <v>-3328.37</v>
          </cell>
          <cell r="P92">
            <v>-3328.37</v>
          </cell>
        </row>
        <row r="93">
          <cell r="A93">
            <v>3350</v>
          </cell>
          <cell r="B93" t="str">
            <v xml:space="preserve">     CIAC-METERS</v>
          </cell>
          <cell r="C93" t="str">
            <v>Water</v>
          </cell>
          <cell r="D93">
            <v>-4254.92</v>
          </cell>
          <cell r="E93">
            <v>-4254.92</v>
          </cell>
          <cell r="F93">
            <v>-4254.92</v>
          </cell>
          <cell r="G93">
            <v>-4254.92</v>
          </cell>
          <cell r="H93">
            <v>-4254.92</v>
          </cell>
          <cell r="I93">
            <v>-4254.92</v>
          </cell>
          <cell r="J93">
            <v>-4254.92</v>
          </cell>
          <cell r="K93">
            <v>-4254.92</v>
          </cell>
          <cell r="L93">
            <v>-4254.92</v>
          </cell>
          <cell r="M93">
            <v>-4254.92</v>
          </cell>
          <cell r="N93">
            <v>-4254.92</v>
          </cell>
          <cell r="O93">
            <v>-4254.92</v>
          </cell>
          <cell r="P93">
            <v>-4254.92</v>
          </cell>
        </row>
        <row r="94">
          <cell r="A94">
            <v>3355</v>
          </cell>
          <cell r="B94" t="str">
            <v xml:space="preserve">     CIAC-METER INSTALLS</v>
          </cell>
          <cell r="C94" t="str">
            <v>Water</v>
          </cell>
          <cell r="D94">
            <v>-42.790000000000006</v>
          </cell>
          <cell r="E94">
            <v>-42.790000000000006</v>
          </cell>
          <cell r="F94">
            <v>-42.790000000000006</v>
          </cell>
          <cell r="G94">
            <v>-42.790000000000006</v>
          </cell>
          <cell r="H94">
            <v>-42.790000000000006</v>
          </cell>
          <cell r="I94">
            <v>-42.790000000000006</v>
          </cell>
          <cell r="J94">
            <v>-42.790000000000006</v>
          </cell>
          <cell r="K94">
            <v>-42.790000000000006</v>
          </cell>
          <cell r="L94">
            <v>-42.790000000000006</v>
          </cell>
          <cell r="M94">
            <v>-42.790000000000006</v>
          </cell>
          <cell r="N94">
            <v>-42.790000000000006</v>
          </cell>
          <cell r="O94">
            <v>-42.790000000000006</v>
          </cell>
          <cell r="P94">
            <v>-42.790000000000006</v>
          </cell>
        </row>
        <row r="95">
          <cell r="A95">
            <v>3360</v>
          </cell>
          <cell r="B95" t="str">
            <v xml:space="preserve">     CIAC-HYDRANTS</v>
          </cell>
          <cell r="C95" t="str">
            <v>Water</v>
          </cell>
          <cell r="D95">
            <v>-4.6900000000000004</v>
          </cell>
          <cell r="E95">
            <v>-4.6900000000000004</v>
          </cell>
          <cell r="F95">
            <v>-4.6900000000000004</v>
          </cell>
          <cell r="G95">
            <v>-4.6900000000000004</v>
          </cell>
          <cell r="H95">
            <v>-4.6900000000000004</v>
          </cell>
          <cell r="I95">
            <v>-4.6900000000000004</v>
          </cell>
          <cell r="J95">
            <v>-4.6900000000000004</v>
          </cell>
          <cell r="K95">
            <v>-4.6900000000000004</v>
          </cell>
          <cell r="L95">
            <v>-4.6900000000000004</v>
          </cell>
          <cell r="M95">
            <v>-4.6900000000000004</v>
          </cell>
          <cell r="N95">
            <v>-4.6900000000000004</v>
          </cell>
          <cell r="O95">
            <v>-4.6900000000000004</v>
          </cell>
          <cell r="P95">
            <v>-4.6900000000000004</v>
          </cell>
        </row>
        <row r="96">
          <cell r="A96">
            <v>3430</v>
          </cell>
          <cell r="B96" t="str">
            <v xml:space="preserve">     CIAC-OTHER TANGIBLE PLT W</v>
          </cell>
          <cell r="C96" t="str">
            <v>Water</v>
          </cell>
          <cell r="D96">
            <v>23071.3506627649</v>
          </cell>
          <cell r="E96">
            <v>23064.850433599207</v>
          </cell>
          <cell r="F96">
            <v>23064.850433599207</v>
          </cell>
          <cell r="G96">
            <v>23064.850433599207</v>
          </cell>
          <cell r="H96">
            <v>23064.850433599207</v>
          </cell>
          <cell r="I96">
            <v>23064.850433599207</v>
          </cell>
          <cell r="J96">
            <v>23064.850433599207</v>
          </cell>
          <cell r="K96">
            <v>23064.850433599207</v>
          </cell>
          <cell r="L96">
            <v>23064.850433599207</v>
          </cell>
          <cell r="M96">
            <v>23064.850433599207</v>
          </cell>
          <cell r="N96">
            <v>23064.850433599207</v>
          </cell>
          <cell r="O96">
            <v>23064.850433599207</v>
          </cell>
          <cell r="P96">
            <v>23064.850433599207</v>
          </cell>
        </row>
        <row r="97">
          <cell r="A97">
            <v>3435</v>
          </cell>
          <cell r="B97" t="str">
            <v xml:space="preserve">     CIAC-WATER-TAP</v>
          </cell>
          <cell r="C97" t="str">
            <v>Water</v>
          </cell>
          <cell r="D97">
            <v>-750</v>
          </cell>
          <cell r="E97">
            <v>-750</v>
          </cell>
          <cell r="F97">
            <v>-750</v>
          </cell>
          <cell r="G97">
            <v>-750</v>
          </cell>
          <cell r="H97">
            <v>-750</v>
          </cell>
          <cell r="I97">
            <v>-750</v>
          </cell>
          <cell r="J97">
            <v>-750</v>
          </cell>
          <cell r="K97">
            <v>-750</v>
          </cell>
          <cell r="L97">
            <v>-750</v>
          </cell>
          <cell r="M97">
            <v>-750</v>
          </cell>
          <cell r="N97">
            <v>-750</v>
          </cell>
          <cell r="O97">
            <v>-750</v>
          </cell>
          <cell r="P97">
            <v>-750</v>
          </cell>
        </row>
        <row r="98">
          <cell r="A98">
            <v>3455</v>
          </cell>
          <cell r="B98" t="str">
            <v xml:space="preserve">     CIAC-WTR PLT MTR FEE</v>
          </cell>
          <cell r="C98" t="str">
            <v>Water</v>
          </cell>
          <cell r="D98">
            <v>-265</v>
          </cell>
          <cell r="E98">
            <v>-265</v>
          </cell>
          <cell r="F98">
            <v>-265</v>
          </cell>
          <cell r="G98">
            <v>-265</v>
          </cell>
          <cell r="H98">
            <v>-265</v>
          </cell>
          <cell r="I98">
            <v>-265</v>
          </cell>
          <cell r="J98">
            <v>-265</v>
          </cell>
          <cell r="K98">
            <v>-265</v>
          </cell>
          <cell r="L98">
            <v>-265</v>
          </cell>
          <cell r="M98">
            <v>-265</v>
          </cell>
          <cell r="N98">
            <v>-265</v>
          </cell>
          <cell r="O98">
            <v>-265</v>
          </cell>
          <cell r="P98">
            <v>-265</v>
          </cell>
        </row>
        <row r="99">
          <cell r="A99">
            <v>3800</v>
          </cell>
          <cell r="B99" t="str">
            <v xml:space="preserve">     ACC AMORT ORGANIZATION</v>
          </cell>
          <cell r="C99" t="str">
            <v>Water</v>
          </cell>
          <cell r="D99">
            <v>462</v>
          </cell>
          <cell r="E99">
            <v>462</v>
          </cell>
          <cell r="F99">
            <v>462</v>
          </cell>
          <cell r="G99">
            <v>462</v>
          </cell>
          <cell r="H99">
            <v>462</v>
          </cell>
          <cell r="I99">
            <v>462</v>
          </cell>
          <cell r="J99">
            <v>462</v>
          </cell>
          <cell r="K99">
            <v>462</v>
          </cell>
          <cell r="L99">
            <v>462</v>
          </cell>
          <cell r="M99">
            <v>462</v>
          </cell>
          <cell r="N99">
            <v>462</v>
          </cell>
          <cell r="O99">
            <v>462</v>
          </cell>
          <cell r="P99">
            <v>462</v>
          </cell>
        </row>
        <row r="100">
          <cell r="A100">
            <v>3810</v>
          </cell>
          <cell r="B100" t="str">
            <v xml:space="preserve">     ACC AMORT STRUCT &amp; IMPRV</v>
          </cell>
          <cell r="C100" t="str">
            <v>Water</v>
          </cell>
          <cell r="D100">
            <v>349.2</v>
          </cell>
          <cell r="E100">
            <v>351.81</v>
          </cell>
          <cell r="F100">
            <v>354.41999999999996</v>
          </cell>
          <cell r="G100">
            <v>357.03</v>
          </cell>
          <cell r="H100">
            <v>359.64</v>
          </cell>
          <cell r="I100">
            <v>362.25</v>
          </cell>
          <cell r="J100">
            <v>364.86</v>
          </cell>
          <cell r="K100">
            <v>367.46999999999997</v>
          </cell>
          <cell r="L100">
            <v>370.08</v>
          </cell>
          <cell r="M100">
            <v>372.69</v>
          </cell>
          <cell r="N100">
            <v>375.29999999999995</v>
          </cell>
          <cell r="O100">
            <v>377.90999999999997</v>
          </cell>
          <cell r="P100">
            <v>380.52</v>
          </cell>
        </row>
        <row r="101">
          <cell r="A101">
            <v>3815</v>
          </cell>
          <cell r="B101" t="str">
            <v xml:space="preserve">     ACC AMORT STRUCT &amp; IMPRV</v>
          </cell>
          <cell r="C101" t="str">
            <v>Water</v>
          </cell>
          <cell r="D101">
            <v>30.330000000000002</v>
          </cell>
          <cell r="E101">
            <v>30.560000000000002</v>
          </cell>
          <cell r="F101">
            <v>30.790000000000003</v>
          </cell>
          <cell r="G101">
            <v>31.020000000000003</v>
          </cell>
          <cell r="H101">
            <v>31.250000000000004</v>
          </cell>
          <cell r="I101">
            <v>31.480000000000004</v>
          </cell>
          <cell r="J101">
            <v>31.710000000000004</v>
          </cell>
          <cell r="K101">
            <v>31.940000000000005</v>
          </cell>
          <cell r="L101">
            <v>32.170000000000009</v>
          </cell>
          <cell r="M101">
            <v>32.400000000000006</v>
          </cell>
          <cell r="N101">
            <v>32.63000000000001</v>
          </cell>
          <cell r="O101">
            <v>32.860000000000014</v>
          </cell>
          <cell r="P101">
            <v>33.090000000000011</v>
          </cell>
        </row>
        <row r="102">
          <cell r="A102">
            <v>3840</v>
          </cell>
          <cell r="B102" t="str">
            <v xml:space="preserve">     ACC AMORT WELLS &amp; SPRINGS</v>
          </cell>
          <cell r="C102" t="str">
            <v>Water</v>
          </cell>
          <cell r="D102">
            <v>1185.76</v>
          </cell>
          <cell r="E102">
            <v>1194.6099999999999</v>
          </cell>
          <cell r="F102">
            <v>1203.4599999999998</v>
          </cell>
          <cell r="G102">
            <v>1212.31</v>
          </cell>
          <cell r="H102">
            <v>1221.1599999999999</v>
          </cell>
          <cell r="I102">
            <v>1230.0099999999998</v>
          </cell>
          <cell r="J102">
            <v>1238.8599999999997</v>
          </cell>
          <cell r="K102">
            <v>1247.7099999999996</v>
          </cell>
          <cell r="L102">
            <v>1256.5599999999997</v>
          </cell>
          <cell r="M102">
            <v>1265.4099999999996</v>
          </cell>
          <cell r="N102">
            <v>1274.2599999999995</v>
          </cell>
          <cell r="O102">
            <v>1283.1099999999997</v>
          </cell>
          <cell r="P102">
            <v>1291.9599999999996</v>
          </cell>
        </row>
        <row r="103">
          <cell r="A103">
            <v>3860</v>
          </cell>
          <cell r="B103" t="str">
            <v xml:space="preserve">     ACC AMORT ELEC PUMP EQP S</v>
          </cell>
          <cell r="C103" t="str">
            <v>Water</v>
          </cell>
          <cell r="D103">
            <v>4816.91</v>
          </cell>
          <cell r="E103">
            <v>4816.91</v>
          </cell>
          <cell r="F103">
            <v>4816.91</v>
          </cell>
          <cell r="G103">
            <v>4816.91</v>
          </cell>
          <cell r="H103">
            <v>4816.91</v>
          </cell>
          <cell r="I103">
            <v>4816.91</v>
          </cell>
          <cell r="J103">
            <v>4816.91</v>
          </cell>
          <cell r="K103">
            <v>4816.91</v>
          </cell>
          <cell r="L103">
            <v>4816.91</v>
          </cell>
          <cell r="M103">
            <v>4816.91</v>
          </cell>
          <cell r="N103">
            <v>4816.91</v>
          </cell>
          <cell r="O103">
            <v>4816.91</v>
          </cell>
          <cell r="P103">
            <v>4816.91</v>
          </cell>
        </row>
        <row r="104">
          <cell r="A104">
            <v>3865</v>
          </cell>
          <cell r="B104" t="str">
            <v xml:space="preserve">     ACC AMORT ELEC PUMP EQP W</v>
          </cell>
          <cell r="C104" t="str">
            <v>Water</v>
          </cell>
          <cell r="D104">
            <v>-497.84</v>
          </cell>
          <cell r="E104">
            <v>-487.10999999999996</v>
          </cell>
          <cell r="F104">
            <v>-476.37999999999994</v>
          </cell>
          <cell r="G104">
            <v>-465.64999999999992</v>
          </cell>
          <cell r="H104">
            <v>-454.9199999999999</v>
          </cell>
          <cell r="I104">
            <v>-444.18999999999988</v>
          </cell>
          <cell r="J104">
            <v>-433.45999999999987</v>
          </cell>
          <cell r="K104">
            <v>-422.72999999999985</v>
          </cell>
          <cell r="L104">
            <v>-411.99999999999983</v>
          </cell>
          <cell r="M104">
            <v>-401.26999999999981</v>
          </cell>
          <cell r="N104">
            <v>-390.53999999999979</v>
          </cell>
          <cell r="O104">
            <v>-379.80999999999977</v>
          </cell>
          <cell r="P104">
            <v>-369.07999999999976</v>
          </cell>
        </row>
        <row r="105">
          <cell r="A105">
            <v>3875</v>
          </cell>
          <cell r="B105" t="str">
            <v xml:space="preserve">     ACC AMORT WATER TREATMENT</v>
          </cell>
          <cell r="C105" t="str">
            <v>Water</v>
          </cell>
          <cell r="D105">
            <v>399.95</v>
          </cell>
          <cell r="E105">
            <v>403.09</v>
          </cell>
          <cell r="F105">
            <v>406.22999999999996</v>
          </cell>
          <cell r="G105">
            <v>409.36999999999995</v>
          </cell>
          <cell r="H105">
            <v>412.50999999999993</v>
          </cell>
          <cell r="I105">
            <v>415.64999999999992</v>
          </cell>
          <cell r="J105">
            <v>418.78999999999991</v>
          </cell>
          <cell r="K105">
            <v>421.92999999999989</v>
          </cell>
          <cell r="L105">
            <v>425.06999999999988</v>
          </cell>
          <cell r="M105">
            <v>428.20999999999987</v>
          </cell>
          <cell r="N105">
            <v>431.34999999999985</v>
          </cell>
          <cell r="O105">
            <v>434.48999999999984</v>
          </cell>
          <cell r="P105">
            <v>437.62999999999982</v>
          </cell>
        </row>
        <row r="106">
          <cell r="A106">
            <v>3880</v>
          </cell>
          <cell r="B106" t="str">
            <v xml:space="preserve">     ACC AMORT DIST RESV &amp; STA</v>
          </cell>
          <cell r="C106" t="str">
            <v>Water</v>
          </cell>
          <cell r="D106">
            <v>166.44</v>
          </cell>
          <cell r="E106">
            <v>167.66</v>
          </cell>
          <cell r="F106">
            <v>168.88</v>
          </cell>
          <cell r="G106">
            <v>170.1</v>
          </cell>
          <cell r="H106">
            <v>171.32</v>
          </cell>
          <cell r="I106">
            <v>172.54</v>
          </cell>
          <cell r="J106">
            <v>173.76</v>
          </cell>
          <cell r="K106">
            <v>174.98</v>
          </cell>
          <cell r="L106">
            <v>176.2</v>
          </cell>
          <cell r="M106">
            <v>177.42</v>
          </cell>
          <cell r="N106">
            <v>178.64</v>
          </cell>
          <cell r="O106">
            <v>179.85999999999999</v>
          </cell>
          <cell r="P106">
            <v>181.07999999999998</v>
          </cell>
        </row>
        <row r="107">
          <cell r="A107">
            <v>3885</v>
          </cell>
          <cell r="B107" t="str">
            <v xml:space="preserve">     ACC AMORT TRANS &amp; DISTR M</v>
          </cell>
          <cell r="C107" t="str">
            <v>Water</v>
          </cell>
          <cell r="D107">
            <v>3667.2400000000002</v>
          </cell>
          <cell r="E107">
            <v>3693.83</v>
          </cell>
          <cell r="F107">
            <v>3720.42</v>
          </cell>
          <cell r="G107">
            <v>3747.01</v>
          </cell>
          <cell r="H107">
            <v>3773.6</v>
          </cell>
          <cell r="I107">
            <v>3800.1899999999996</v>
          </cell>
          <cell r="J107">
            <v>3826.7799999999997</v>
          </cell>
          <cell r="K107">
            <v>3853.37</v>
          </cell>
          <cell r="L107">
            <v>3879.9599999999996</v>
          </cell>
          <cell r="M107">
            <v>3906.5499999999993</v>
          </cell>
          <cell r="N107">
            <v>3933.1399999999994</v>
          </cell>
          <cell r="O107">
            <v>3959.7299999999996</v>
          </cell>
          <cell r="P107">
            <v>3986.3199999999993</v>
          </cell>
        </row>
        <row r="108">
          <cell r="A108">
            <v>3890</v>
          </cell>
          <cell r="B108" t="str">
            <v xml:space="preserve">     ACC AMORT SERVICE LINES</v>
          </cell>
          <cell r="C108" t="str">
            <v>Water</v>
          </cell>
          <cell r="D108">
            <v>933.04</v>
          </cell>
          <cell r="E108">
            <v>939.97</v>
          </cell>
          <cell r="F108">
            <v>946.89999999999986</v>
          </cell>
          <cell r="G108">
            <v>953.82999999999993</v>
          </cell>
          <cell r="H108">
            <v>960.75999999999976</v>
          </cell>
          <cell r="I108">
            <v>967.68999999999983</v>
          </cell>
          <cell r="J108">
            <v>974.61999999999966</v>
          </cell>
          <cell r="K108">
            <v>981.54999999999973</v>
          </cell>
          <cell r="L108">
            <v>988.47999999999956</v>
          </cell>
          <cell r="M108">
            <v>995.40999999999963</v>
          </cell>
          <cell r="N108">
            <v>1002.3399999999995</v>
          </cell>
          <cell r="O108">
            <v>1009.2699999999995</v>
          </cell>
          <cell r="P108">
            <v>1016.1999999999994</v>
          </cell>
        </row>
        <row r="109">
          <cell r="A109">
            <v>3895</v>
          </cell>
          <cell r="B109" t="str">
            <v xml:space="preserve">     ACC AMORT METERS</v>
          </cell>
          <cell r="C109" t="str">
            <v>Water</v>
          </cell>
          <cell r="D109">
            <v>2363.4900000000002</v>
          </cell>
          <cell r="E109">
            <v>2381.2200000000003</v>
          </cell>
          <cell r="F109">
            <v>2398.9500000000003</v>
          </cell>
          <cell r="G109">
            <v>2416.6800000000003</v>
          </cell>
          <cell r="H109">
            <v>2434.4100000000003</v>
          </cell>
          <cell r="I109">
            <v>2452.1400000000003</v>
          </cell>
          <cell r="J109">
            <v>2469.8700000000003</v>
          </cell>
          <cell r="K109">
            <v>2487.6000000000004</v>
          </cell>
          <cell r="L109">
            <v>2505.3300000000008</v>
          </cell>
          <cell r="M109">
            <v>2523.0600000000009</v>
          </cell>
          <cell r="N109">
            <v>2540.7900000000009</v>
          </cell>
          <cell r="O109">
            <v>2558.5200000000004</v>
          </cell>
          <cell r="P109">
            <v>2576.2500000000005</v>
          </cell>
        </row>
        <row r="110">
          <cell r="A110">
            <v>3900</v>
          </cell>
          <cell r="B110" t="str">
            <v xml:space="preserve">     ACC AMORT METER INSTALLS</v>
          </cell>
          <cell r="C110" t="str">
            <v>Water</v>
          </cell>
          <cell r="D110">
            <v>23.94</v>
          </cell>
          <cell r="E110">
            <v>24.12</v>
          </cell>
          <cell r="F110">
            <v>24.299999999999997</v>
          </cell>
          <cell r="G110">
            <v>24.479999999999997</v>
          </cell>
          <cell r="H110">
            <v>24.659999999999997</v>
          </cell>
          <cell r="I110">
            <v>24.839999999999996</v>
          </cell>
          <cell r="J110">
            <v>25.019999999999992</v>
          </cell>
          <cell r="K110">
            <v>25.199999999999992</v>
          </cell>
          <cell r="L110">
            <v>25.379999999999992</v>
          </cell>
          <cell r="M110">
            <v>25.559999999999988</v>
          </cell>
          <cell r="N110">
            <v>25.739999999999988</v>
          </cell>
          <cell r="O110">
            <v>25.919999999999987</v>
          </cell>
          <cell r="P110">
            <v>26.099999999999987</v>
          </cell>
        </row>
        <row r="111">
          <cell r="A111">
            <v>3905</v>
          </cell>
          <cell r="B111" t="str">
            <v xml:space="preserve">     ACC AMORT HYDRANTS</v>
          </cell>
          <cell r="C111" t="str">
            <v>Water</v>
          </cell>
          <cell r="D111">
            <v>1.29</v>
          </cell>
          <cell r="E111">
            <v>1.3</v>
          </cell>
          <cell r="F111">
            <v>1.31</v>
          </cell>
          <cell r="G111">
            <v>1.32</v>
          </cell>
          <cell r="H111">
            <v>1.33</v>
          </cell>
          <cell r="I111">
            <v>1.34</v>
          </cell>
          <cell r="J111">
            <v>1.35</v>
          </cell>
          <cell r="K111">
            <v>1.36</v>
          </cell>
          <cell r="L111">
            <v>1.37</v>
          </cell>
          <cell r="M111">
            <v>1.3800000000000001</v>
          </cell>
          <cell r="N111">
            <v>1.3900000000000001</v>
          </cell>
          <cell r="O111">
            <v>1.4000000000000001</v>
          </cell>
          <cell r="P111">
            <v>1.4100000000000001</v>
          </cell>
        </row>
        <row r="112">
          <cell r="A112">
            <v>3975</v>
          </cell>
          <cell r="B112" t="str">
            <v xml:space="preserve">     ACC AMORT OTHER TANG PLT</v>
          </cell>
          <cell r="C112" t="str">
            <v>Water</v>
          </cell>
          <cell r="D112">
            <v>-25360.960376116527</v>
          </cell>
          <cell r="E112">
            <v>-25626.568592076146</v>
          </cell>
          <cell r="F112">
            <v>-25895.385649016062</v>
          </cell>
          <cell r="G112">
            <v>-26164.202705955977</v>
          </cell>
          <cell r="H112">
            <v>-26433.019762895889</v>
          </cell>
          <cell r="I112">
            <v>-26701.8368198358</v>
          </cell>
          <cell r="J112">
            <v>-26970.653876775716</v>
          </cell>
          <cell r="K112">
            <v>-27239.470933715631</v>
          </cell>
          <cell r="L112">
            <v>-27508.287990655539</v>
          </cell>
          <cell r="M112">
            <v>-27777.105047595454</v>
          </cell>
          <cell r="N112">
            <v>-28045.92210453537</v>
          </cell>
          <cell r="O112">
            <v>-28314.739161475278</v>
          </cell>
          <cell r="P112">
            <v>-28583.556218415193</v>
          </cell>
        </row>
        <row r="113">
          <cell r="A113">
            <v>3980</v>
          </cell>
          <cell r="B113" t="str">
            <v xml:space="preserve">     ACC AMORT WATER-CIAC TAP</v>
          </cell>
          <cell r="C113" t="str">
            <v>Water</v>
          </cell>
          <cell r="D113">
            <v>153.89999999999998</v>
          </cell>
          <cell r="E113">
            <v>155.47000000000003</v>
          </cell>
          <cell r="F113">
            <v>157.04</v>
          </cell>
          <cell r="G113">
            <v>158.61000000000004</v>
          </cell>
          <cell r="H113">
            <v>160.18</v>
          </cell>
          <cell r="I113">
            <v>161.75000000000006</v>
          </cell>
          <cell r="J113">
            <v>163.32000000000002</v>
          </cell>
          <cell r="K113">
            <v>164.89000000000007</v>
          </cell>
          <cell r="L113">
            <v>166.46000000000004</v>
          </cell>
          <cell r="M113">
            <v>168.03000000000009</v>
          </cell>
          <cell r="N113">
            <v>169.60000000000005</v>
          </cell>
          <cell r="O113">
            <v>171.1700000000001</v>
          </cell>
          <cell r="P113">
            <v>172.74000000000007</v>
          </cell>
        </row>
        <row r="114">
          <cell r="A114">
            <v>4005</v>
          </cell>
          <cell r="B114" t="str">
            <v xml:space="preserve">     ACC AMORT WTR PLT MTR FEE</v>
          </cell>
          <cell r="C114" t="str">
            <v>Water</v>
          </cell>
          <cell r="D114">
            <v>27.49</v>
          </cell>
          <cell r="E114">
            <v>28.04</v>
          </cell>
          <cell r="F114">
            <v>28.59</v>
          </cell>
          <cell r="G114">
            <v>29.14</v>
          </cell>
          <cell r="H114">
            <v>29.69</v>
          </cell>
          <cell r="I114">
            <v>30.240000000000002</v>
          </cell>
          <cell r="J114">
            <v>30.790000000000003</v>
          </cell>
          <cell r="K114">
            <v>31.340000000000003</v>
          </cell>
          <cell r="L114">
            <v>31.890000000000004</v>
          </cell>
          <cell r="M114">
            <v>32.440000000000005</v>
          </cell>
          <cell r="N114">
            <v>32.990000000000009</v>
          </cell>
          <cell r="O114">
            <v>33.54</v>
          </cell>
          <cell r="P114">
            <v>34.089999999999989</v>
          </cell>
        </row>
        <row r="115">
          <cell r="A115">
            <v>4367</v>
          </cell>
          <cell r="B115" t="str">
            <v xml:space="preserve">     ACCUM DEF INCOME TAX-FED</v>
          </cell>
          <cell r="C115" t="str">
            <v>Both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-25.18048518077898</v>
          </cell>
        </row>
        <row r="116">
          <cell r="A116">
            <v>4369</v>
          </cell>
          <cell r="B116" t="str">
            <v xml:space="preserve">     DEF FED TAX - CIAC PRE 19</v>
          </cell>
          <cell r="C116" t="str">
            <v>Both</v>
          </cell>
          <cell r="D116">
            <v>337.59020444610582</v>
          </cell>
          <cell r="E116">
            <v>337.43366264935605</v>
          </cell>
          <cell r="F116">
            <v>337.43366264935605</v>
          </cell>
          <cell r="G116">
            <v>337.43366264935605</v>
          </cell>
          <cell r="H116">
            <v>337.43366264935605</v>
          </cell>
          <cell r="I116">
            <v>337.43366264935605</v>
          </cell>
          <cell r="J116">
            <v>337.43366264935605</v>
          </cell>
          <cell r="K116">
            <v>337.43366264935605</v>
          </cell>
          <cell r="L116">
            <v>337.43366264935605</v>
          </cell>
          <cell r="M116">
            <v>337.43366264935605</v>
          </cell>
          <cell r="N116">
            <v>337.43366264935605</v>
          </cell>
          <cell r="O116">
            <v>337.43366264935605</v>
          </cell>
          <cell r="P116">
            <v>337.43366264935605</v>
          </cell>
        </row>
        <row r="117">
          <cell r="A117">
            <v>4371</v>
          </cell>
          <cell r="B117" t="str">
            <v xml:space="preserve">     DEF FED TAX - TAP FEE POS</v>
          </cell>
          <cell r="C117" t="str">
            <v>Both</v>
          </cell>
          <cell r="D117">
            <v>742.39058551121911</v>
          </cell>
          <cell r="E117">
            <v>742.04633631614331</v>
          </cell>
          <cell r="F117">
            <v>742.04633631614331</v>
          </cell>
          <cell r="G117">
            <v>742.04633631614331</v>
          </cell>
          <cell r="H117">
            <v>742.04633631614331</v>
          </cell>
          <cell r="I117">
            <v>742.04633631614331</v>
          </cell>
          <cell r="J117">
            <v>742.04633631614331</v>
          </cell>
          <cell r="K117">
            <v>742.04633631614331</v>
          </cell>
          <cell r="L117">
            <v>742.04633631614331</v>
          </cell>
          <cell r="M117">
            <v>742.04633631614331</v>
          </cell>
          <cell r="N117">
            <v>742.04633631614331</v>
          </cell>
          <cell r="O117">
            <v>742.04633631614331</v>
          </cell>
          <cell r="P117">
            <v>742.04633631614331</v>
          </cell>
        </row>
        <row r="118">
          <cell r="A118">
            <v>4375</v>
          </cell>
          <cell r="B118" t="str">
            <v xml:space="preserve">     DEF FED TAX - RATE CASE</v>
          </cell>
          <cell r="C118" t="str">
            <v>Both</v>
          </cell>
          <cell r="D118">
            <v>-6781.0171302785839</v>
          </cell>
          <cell r="E118">
            <v>-6777.8727481508304</v>
          </cell>
          <cell r="F118">
            <v>-6777.8727481508304</v>
          </cell>
          <cell r="G118">
            <v>-6777.8727481508304</v>
          </cell>
          <cell r="H118">
            <v>-6777.8727481508304</v>
          </cell>
          <cell r="I118">
            <v>-6777.8727481508304</v>
          </cell>
          <cell r="J118">
            <v>-6777.8727481508304</v>
          </cell>
          <cell r="K118">
            <v>-6777.8727481508304</v>
          </cell>
          <cell r="L118">
            <v>-6777.8727481508304</v>
          </cell>
          <cell r="M118">
            <v>-6777.8727481508304</v>
          </cell>
          <cell r="N118">
            <v>-6777.8727481508304</v>
          </cell>
          <cell r="O118">
            <v>-6777.8727481508304</v>
          </cell>
          <cell r="P118">
            <v>-5784.9749185330784</v>
          </cell>
        </row>
        <row r="119">
          <cell r="A119">
            <v>4377</v>
          </cell>
          <cell r="B119" t="str">
            <v xml:space="preserve">     DEF FED TAX - DEF MAINT</v>
          </cell>
          <cell r="C119" t="str">
            <v>Both</v>
          </cell>
          <cell r="D119">
            <v>-152.47251139561206</v>
          </cell>
          <cell r="E119">
            <v>-152.40180934154037</v>
          </cell>
          <cell r="F119">
            <v>-152.40180934154037</v>
          </cell>
          <cell r="G119">
            <v>-152.40180934154037</v>
          </cell>
          <cell r="H119">
            <v>-152.40180934154037</v>
          </cell>
          <cell r="I119">
            <v>-152.40180934154037</v>
          </cell>
          <cell r="J119">
            <v>-152.40180934154037</v>
          </cell>
          <cell r="K119">
            <v>-152.40180934154037</v>
          </cell>
          <cell r="L119">
            <v>-152.40180934154037</v>
          </cell>
          <cell r="M119">
            <v>-152.40180934154037</v>
          </cell>
          <cell r="N119">
            <v>-152.40180934154037</v>
          </cell>
          <cell r="O119">
            <v>-152.40180934154037</v>
          </cell>
          <cell r="P119">
            <v>-114.46662080380696</v>
          </cell>
        </row>
        <row r="120">
          <cell r="A120">
            <v>4383</v>
          </cell>
          <cell r="B120" t="str">
            <v xml:space="preserve">     DEF FED TAX - ORGN EXP</v>
          </cell>
          <cell r="C120" t="str">
            <v>Both</v>
          </cell>
          <cell r="D120">
            <v>-707.36347278032179</v>
          </cell>
          <cell r="E120">
            <v>-707.03546578389285</v>
          </cell>
          <cell r="F120">
            <v>-707.03546578389285</v>
          </cell>
          <cell r="G120">
            <v>-707.03546578389285</v>
          </cell>
          <cell r="H120">
            <v>-707.03546578389285</v>
          </cell>
          <cell r="I120">
            <v>-707.03546578389285</v>
          </cell>
          <cell r="J120">
            <v>-707.03546578389285</v>
          </cell>
          <cell r="K120">
            <v>-707.03546578389285</v>
          </cell>
          <cell r="L120">
            <v>-707.03546578389285</v>
          </cell>
          <cell r="M120">
            <v>-707.03546578389285</v>
          </cell>
          <cell r="N120">
            <v>-707.03546578389285</v>
          </cell>
          <cell r="O120">
            <v>-707.03546578389285</v>
          </cell>
          <cell r="P120">
            <v>-702.64706150106042</v>
          </cell>
        </row>
        <row r="121">
          <cell r="A121">
            <v>4385</v>
          </cell>
          <cell r="B121" t="str">
            <v xml:space="preserve">     DEF FED TAX - BAD DEBT</v>
          </cell>
          <cell r="C121" t="str">
            <v>Both</v>
          </cell>
          <cell r="D121">
            <v>106.85268251149945</v>
          </cell>
          <cell r="E121">
            <v>106.80313453680236</v>
          </cell>
          <cell r="F121">
            <v>106.80313453680236</v>
          </cell>
          <cell r="G121">
            <v>106.80313453680236</v>
          </cell>
          <cell r="H121">
            <v>106.80313453680236</v>
          </cell>
          <cell r="I121">
            <v>106.80313453680236</v>
          </cell>
          <cell r="J121">
            <v>106.80313453680236</v>
          </cell>
          <cell r="K121">
            <v>106.80313453680236</v>
          </cell>
          <cell r="L121">
            <v>106.80313453680236</v>
          </cell>
          <cell r="M121">
            <v>106.80313453680236</v>
          </cell>
          <cell r="N121">
            <v>106.80313453680236</v>
          </cell>
          <cell r="O121">
            <v>106.80313453680236</v>
          </cell>
          <cell r="P121">
            <v>146.21686391144675</v>
          </cell>
        </row>
        <row r="122">
          <cell r="A122">
            <v>4387</v>
          </cell>
          <cell r="B122" t="str">
            <v xml:space="preserve">     DEF FED TAX - DEPRECIATIO</v>
          </cell>
          <cell r="C122" t="str">
            <v>Both</v>
          </cell>
          <cell r="D122">
            <v>-35249.60701024827</v>
          </cell>
          <cell r="E122">
            <v>-35233.261640200697</v>
          </cell>
          <cell r="F122">
            <v>-35227.629180158277</v>
          </cell>
          <cell r="G122">
            <v>-35226.857306677703</v>
          </cell>
          <cell r="H122">
            <v>-35228.518938602385</v>
          </cell>
          <cell r="I122">
            <v>-35228.590568975327</v>
          </cell>
          <cell r="J122">
            <v>-35229.271539336878</v>
          </cell>
          <cell r="K122">
            <v>-35228.440883980751</v>
          </cell>
          <cell r="L122">
            <v>-35227.885828893595</v>
          </cell>
          <cell r="M122">
            <v>-35223.607921688301</v>
          </cell>
          <cell r="N122">
            <v>-35223.454060932076</v>
          </cell>
          <cell r="O122">
            <v>-35223.136060621728</v>
          </cell>
          <cell r="P122">
            <v>-40574.400955878547</v>
          </cell>
        </row>
        <row r="123">
          <cell r="A123">
            <v>4389</v>
          </cell>
          <cell r="B123" t="str">
            <v xml:space="preserve">     DEF FED TAX - NOL</v>
          </cell>
          <cell r="C123" t="str">
            <v>Both</v>
          </cell>
          <cell r="D123">
            <v>4932.629295808285</v>
          </cell>
          <cell r="E123">
            <v>4930.3404117312375</v>
          </cell>
          <cell r="F123">
            <v>4930.2829147054263</v>
          </cell>
          <cell r="G123">
            <v>4930.2748843945592</v>
          </cell>
          <cell r="H123">
            <v>4930.2922298660333</v>
          </cell>
          <cell r="I123">
            <v>4930.2928722909019</v>
          </cell>
          <cell r="J123">
            <v>4930.2999389644656</v>
          </cell>
          <cell r="K123">
            <v>4930.291266228729</v>
          </cell>
          <cell r="L123">
            <v>4930.2854844049043</v>
          </cell>
          <cell r="M123">
            <v>4930.2405146640467</v>
          </cell>
          <cell r="N123">
            <v>4930.2389086018738</v>
          </cell>
          <cell r="O123">
            <v>4930.2356964775272</v>
          </cell>
          <cell r="P123">
            <v>5347.3968551181924</v>
          </cell>
        </row>
        <row r="124">
          <cell r="A124">
            <v>4417</v>
          </cell>
          <cell r="B124" t="str">
            <v xml:space="preserve">     ACCUM DEF INCOME TAX - ST</v>
          </cell>
          <cell r="C124" t="str">
            <v>Both</v>
          </cell>
          <cell r="D124">
            <v>-10.309918076192258</v>
          </cell>
          <cell r="E124">
            <v>-10.305458542388662</v>
          </cell>
          <cell r="F124">
            <v>-10.307707029431542</v>
          </cell>
          <cell r="G124">
            <v>-10.308028241866239</v>
          </cell>
          <cell r="H124">
            <v>-10.307385816996845</v>
          </cell>
          <cell r="I124">
            <v>-10.307385816996845</v>
          </cell>
          <cell r="J124">
            <v>-10.307064604562148</v>
          </cell>
          <cell r="K124">
            <v>-10.307385816996845</v>
          </cell>
          <cell r="L124">
            <v>-10.307707029431542</v>
          </cell>
          <cell r="M124">
            <v>-10.309634304039724</v>
          </cell>
          <cell r="N124">
            <v>-10.309634304039724</v>
          </cell>
          <cell r="O124">
            <v>-10.309634304039724</v>
          </cell>
          <cell r="P124">
            <v>-13.391667614958878</v>
          </cell>
        </row>
        <row r="125">
          <cell r="A125">
            <v>4419</v>
          </cell>
          <cell r="B125" t="str">
            <v xml:space="preserve">     DEF ST TAX - CIAC PRE 198</v>
          </cell>
          <cell r="C125" t="str">
            <v>Both</v>
          </cell>
          <cell r="D125">
            <v>31.429149923683148</v>
          </cell>
          <cell r="E125">
            <v>31.414576113381266</v>
          </cell>
          <cell r="F125">
            <v>31.414576113381266</v>
          </cell>
          <cell r="G125">
            <v>31.414576113381266</v>
          </cell>
          <cell r="H125">
            <v>31.414576113381266</v>
          </cell>
          <cell r="I125">
            <v>31.414576113381266</v>
          </cell>
          <cell r="J125">
            <v>31.414576113381266</v>
          </cell>
          <cell r="K125">
            <v>31.414576113381266</v>
          </cell>
          <cell r="L125">
            <v>31.414576113381266</v>
          </cell>
          <cell r="M125">
            <v>31.414576113381266</v>
          </cell>
          <cell r="N125">
            <v>31.414576113381266</v>
          </cell>
          <cell r="O125">
            <v>31.414576113381266</v>
          </cell>
          <cell r="P125">
            <v>31.414576113381266</v>
          </cell>
        </row>
        <row r="126">
          <cell r="A126">
            <v>4421</v>
          </cell>
          <cell r="B126" t="str">
            <v xml:space="preserve">     DEF ST TAX - TAP FEE POST</v>
          </cell>
          <cell r="C126" t="str">
            <v>Both</v>
          </cell>
          <cell r="D126">
            <v>127.09041989845187</v>
          </cell>
          <cell r="E126">
            <v>127.03148761185538</v>
          </cell>
          <cell r="F126">
            <v>127.03148761185538</v>
          </cell>
          <cell r="G126">
            <v>127.03148761185538</v>
          </cell>
          <cell r="H126">
            <v>127.03148761185538</v>
          </cell>
          <cell r="I126">
            <v>127.03148761185538</v>
          </cell>
          <cell r="J126">
            <v>127.03148761185538</v>
          </cell>
          <cell r="K126">
            <v>127.03148761185538</v>
          </cell>
          <cell r="L126">
            <v>127.03148761185538</v>
          </cell>
          <cell r="M126">
            <v>127.03148761185538</v>
          </cell>
          <cell r="N126">
            <v>127.03148761185538</v>
          </cell>
          <cell r="O126">
            <v>127.03148761185538</v>
          </cell>
          <cell r="P126">
            <v>127.03148761185538</v>
          </cell>
        </row>
        <row r="127">
          <cell r="A127">
            <v>4425</v>
          </cell>
          <cell r="B127" t="str">
            <v xml:space="preserve">     DEF ST TAX - RATE CASE</v>
          </cell>
          <cell r="C127" t="str">
            <v>Both</v>
          </cell>
          <cell r="D127">
            <v>-1160.829225202214</v>
          </cell>
          <cell r="E127">
            <v>-1160.2909444990432</v>
          </cell>
          <cell r="F127">
            <v>-1160.2909444990432</v>
          </cell>
          <cell r="G127">
            <v>-1160.2909444990432</v>
          </cell>
          <cell r="H127">
            <v>-1160.2909444990432</v>
          </cell>
          <cell r="I127">
            <v>-1160.2909444990432</v>
          </cell>
          <cell r="J127">
            <v>-1160.2909444990432</v>
          </cell>
          <cell r="K127">
            <v>-1160.2909444990432</v>
          </cell>
          <cell r="L127">
            <v>-1160.2909444990432</v>
          </cell>
          <cell r="M127">
            <v>-1160.2909444990432</v>
          </cell>
          <cell r="N127">
            <v>-1160.2909444990432</v>
          </cell>
          <cell r="O127">
            <v>-1160.2909444990432</v>
          </cell>
          <cell r="P127">
            <v>-980.81413903688008</v>
          </cell>
        </row>
        <row r="128">
          <cell r="A128">
            <v>4427</v>
          </cell>
          <cell r="B128" t="str">
            <v xml:space="preserve">     DEF ST TAX - DEF MAINT</v>
          </cell>
          <cell r="C128" t="str">
            <v>Both</v>
          </cell>
          <cell r="D128">
            <v>-26.171676582666212</v>
          </cell>
          <cell r="E128">
            <v>-26.159540681735894</v>
          </cell>
          <cell r="F128">
            <v>-26.159219469301195</v>
          </cell>
          <cell r="G128">
            <v>-26.159219469301195</v>
          </cell>
          <cell r="H128">
            <v>-26.159219469301195</v>
          </cell>
          <cell r="I128">
            <v>-26.159219469301195</v>
          </cell>
          <cell r="J128">
            <v>-26.159219469301195</v>
          </cell>
          <cell r="K128">
            <v>-26.159219469301195</v>
          </cell>
          <cell r="L128">
            <v>-26.159219469301195</v>
          </cell>
          <cell r="M128">
            <v>-26.159219469301195</v>
          </cell>
          <cell r="N128">
            <v>-26.159219469301195</v>
          </cell>
          <cell r="O128">
            <v>-26.159219469301195</v>
          </cell>
          <cell r="P128">
            <v>-19.301976413386438</v>
          </cell>
        </row>
        <row r="129">
          <cell r="A129">
            <v>4433</v>
          </cell>
          <cell r="B129" t="str">
            <v xml:space="preserve">     DEF ST TAX - ORGN EXP</v>
          </cell>
          <cell r="C129" t="str">
            <v>Both</v>
          </cell>
          <cell r="D129">
            <v>-157.52238523917808</v>
          </cell>
          <cell r="E129">
            <v>-157.44934154037139</v>
          </cell>
          <cell r="F129">
            <v>-157.44934154037139</v>
          </cell>
          <cell r="G129">
            <v>-157.44934154037139</v>
          </cell>
          <cell r="H129">
            <v>-157.44934154037139</v>
          </cell>
          <cell r="I129">
            <v>-157.44934154037139</v>
          </cell>
          <cell r="J129">
            <v>-157.44934154037139</v>
          </cell>
          <cell r="K129">
            <v>-157.44934154037139</v>
          </cell>
          <cell r="L129">
            <v>-157.44934154037139</v>
          </cell>
          <cell r="M129">
            <v>-157.44934154037139</v>
          </cell>
          <cell r="N129">
            <v>-157.44934154037139</v>
          </cell>
          <cell r="O129">
            <v>-157.44934154037139</v>
          </cell>
          <cell r="P129">
            <v>-156.65594682666944</v>
          </cell>
        </row>
        <row r="130">
          <cell r="A130">
            <v>4435</v>
          </cell>
          <cell r="B130" t="str">
            <v xml:space="preserve">     DEF ST TAX - BAD DEBT</v>
          </cell>
          <cell r="C130" t="str">
            <v>Both</v>
          </cell>
          <cell r="D130">
            <v>18.285466571140809</v>
          </cell>
          <cell r="E130">
            <v>18.276987534267832</v>
          </cell>
          <cell r="F130">
            <v>18.276987534267832</v>
          </cell>
          <cell r="G130">
            <v>18.276987534267832</v>
          </cell>
          <cell r="H130">
            <v>18.276987534267832</v>
          </cell>
          <cell r="I130">
            <v>18.276987534267832</v>
          </cell>
          <cell r="J130">
            <v>18.276987534267832</v>
          </cell>
          <cell r="K130">
            <v>18.276987534267832</v>
          </cell>
          <cell r="L130">
            <v>18.276987534267832</v>
          </cell>
          <cell r="M130">
            <v>18.276987534267832</v>
          </cell>
          <cell r="N130">
            <v>18.276987534267832</v>
          </cell>
          <cell r="O130">
            <v>18.276987534267832</v>
          </cell>
          <cell r="P130">
            <v>25.401479335850617</v>
          </cell>
        </row>
        <row r="131">
          <cell r="A131">
            <v>4437</v>
          </cell>
          <cell r="B131" t="str">
            <v xml:space="preserve">     DEF ST TAX - DEPRECIATION</v>
          </cell>
          <cell r="C131" t="str">
            <v>Both</v>
          </cell>
          <cell r="D131">
            <v>-576.53369103614409</v>
          </cell>
          <cell r="E131">
            <v>-576.26281694511965</v>
          </cell>
          <cell r="F131">
            <v>-576.11859256194066</v>
          </cell>
          <cell r="G131">
            <v>-576.0983561785547</v>
          </cell>
          <cell r="H131">
            <v>-576.14171985723874</v>
          </cell>
          <cell r="I131">
            <v>-576.14364713184693</v>
          </cell>
          <cell r="J131">
            <v>-576.16163502819006</v>
          </cell>
          <cell r="K131">
            <v>-576.13979258263066</v>
          </cell>
          <cell r="L131">
            <v>-576.12533802306928</v>
          </cell>
          <cell r="M131">
            <v>-576.01291367092529</v>
          </cell>
          <cell r="N131">
            <v>-576.0090591217089</v>
          </cell>
          <cell r="O131">
            <v>-576.00070759840685</v>
          </cell>
          <cell r="P131">
            <v>-1136.7560306212174</v>
          </cell>
        </row>
        <row r="132">
          <cell r="A132">
            <v>4439</v>
          </cell>
          <cell r="B132" t="str">
            <v xml:space="preserve">     DEF ST TAX - NOL</v>
          </cell>
          <cell r="C132" t="str">
            <v>Both</v>
          </cell>
          <cell r="D132">
            <v>-30.657882440893378</v>
          </cell>
          <cell r="E132">
            <v>-30.643666270108106</v>
          </cell>
          <cell r="F132">
            <v>-30.643666270108106</v>
          </cell>
          <cell r="G132">
            <v>-30.643666270108106</v>
          </cell>
          <cell r="H132">
            <v>-30.643666270108106</v>
          </cell>
          <cell r="I132">
            <v>-30.643666270108106</v>
          </cell>
          <cell r="J132">
            <v>-30.643666270108106</v>
          </cell>
          <cell r="K132">
            <v>-30.643666270108106</v>
          </cell>
          <cell r="L132">
            <v>-30.643666270108106</v>
          </cell>
          <cell r="M132">
            <v>-30.643666270108106</v>
          </cell>
          <cell r="N132">
            <v>-30.643666270108106</v>
          </cell>
          <cell r="O132">
            <v>-30.643666270108106</v>
          </cell>
          <cell r="P132">
            <v>-313.32409972585737</v>
          </cell>
        </row>
        <row r="133">
          <cell r="A133">
            <v>4460</v>
          </cell>
          <cell r="B133" t="str">
            <v xml:space="preserve">    UNAMORT INVEST TAX CREDIT</v>
          </cell>
          <cell r="C133" t="str">
            <v>Both</v>
          </cell>
          <cell r="D133">
            <v>-2624.8584805158403</v>
          </cell>
          <cell r="E133">
            <v>-2617.3349604303526</v>
          </cell>
          <cell r="F133">
            <v>-2611.0285966999431</v>
          </cell>
          <cell r="G133">
            <v>-2604.7222329695342</v>
          </cell>
          <cell r="H133">
            <v>-2598.4158692391247</v>
          </cell>
          <cell r="I133">
            <v>-2592.1095055087158</v>
          </cell>
          <cell r="J133">
            <v>-2585.8031417783063</v>
          </cell>
          <cell r="K133">
            <v>-2579.4967780478974</v>
          </cell>
          <cell r="L133">
            <v>-2573.1904143174879</v>
          </cell>
          <cell r="M133">
            <v>-2566.8840505870789</v>
          </cell>
          <cell r="N133">
            <v>-2560.5776868566695</v>
          </cell>
          <cell r="O133">
            <v>-2554.2713231262605</v>
          </cell>
          <cell r="P133">
            <v>-2547.9649593958516</v>
          </cell>
        </row>
        <row r="134">
          <cell r="A134">
            <v>4515</v>
          </cell>
          <cell r="B134" t="str">
            <v xml:space="preserve">     A/P TRADE</v>
          </cell>
          <cell r="C134" t="str">
            <v>Both</v>
          </cell>
          <cell r="D134">
            <v>-791.68357578211806</v>
          </cell>
          <cell r="E134">
            <v>-478.69357626855634</v>
          </cell>
          <cell r="F134">
            <v>-495.48045931826414</v>
          </cell>
          <cell r="G134">
            <v>-909.07969327057378</v>
          </cell>
          <cell r="H134">
            <v>-303.85475715098545</v>
          </cell>
          <cell r="I134">
            <v>-169.86934154037149</v>
          </cell>
          <cell r="J134">
            <v>-616.29070449490519</v>
          </cell>
          <cell r="K134">
            <v>-99.09756944085251</v>
          </cell>
          <cell r="L134">
            <v>-416.24024259038958</v>
          </cell>
          <cell r="M134">
            <v>-1468.5006998396525</v>
          </cell>
          <cell r="N134">
            <v>-630.16868773599549</v>
          </cell>
          <cell r="O134">
            <v>-789.73289194641291</v>
          </cell>
          <cell r="P134">
            <v>-724.891022603838</v>
          </cell>
        </row>
        <row r="135">
          <cell r="A135">
            <v>4525</v>
          </cell>
          <cell r="B135" t="str">
            <v xml:space="preserve">     A/P TRADE - ACCRUAL</v>
          </cell>
          <cell r="C135" t="str">
            <v>Both</v>
          </cell>
          <cell r="D135">
            <v>-3005.5159398394753</v>
          </cell>
          <cell r="E135">
            <v>-3828.1664330419489</v>
          </cell>
          <cell r="F135">
            <v>-4605.9328769461545</v>
          </cell>
          <cell r="G135">
            <v>-3622.3935716133037</v>
          </cell>
          <cell r="H135">
            <v>-4288.0270030517768</v>
          </cell>
          <cell r="I135">
            <v>-3456.728900843118</v>
          </cell>
          <cell r="J135">
            <v>-3141.2892960223453</v>
          </cell>
          <cell r="K135">
            <v>-3950.6145404231106</v>
          </cell>
          <cell r="L135">
            <v>-3572.9682930740187</v>
          </cell>
          <cell r="M135">
            <v>-3635.9741121398647</v>
          </cell>
          <cell r="N135">
            <v>-3514.4796844773186</v>
          </cell>
          <cell r="O135">
            <v>-3756.1085263539026</v>
          </cell>
          <cell r="P135">
            <v>-4473.2040443800752</v>
          </cell>
        </row>
        <row r="136">
          <cell r="A136">
            <v>4527</v>
          </cell>
          <cell r="B136" t="str">
            <v xml:space="preserve">     A/P TRADE - RECD NOT VOUC</v>
          </cell>
          <cell r="C136" t="str">
            <v>Both</v>
          </cell>
          <cell r="D136">
            <v>-360.5675482042177</v>
          </cell>
          <cell r="E136">
            <v>-121.02609993275746</v>
          </cell>
          <cell r="F136">
            <v>-275.31663839031711</v>
          </cell>
          <cell r="G136">
            <v>-525.39561578647908</v>
          </cell>
          <cell r="H136">
            <v>-762.14299229297058</v>
          </cell>
          <cell r="I136">
            <v>-681.23664666632192</v>
          </cell>
          <cell r="J136">
            <v>-718.02831893653354</v>
          </cell>
          <cell r="K136">
            <v>-395.3546888739462</v>
          </cell>
          <cell r="L136">
            <v>-346.51241090363641</v>
          </cell>
          <cell r="M136">
            <v>-357.27013655407865</v>
          </cell>
          <cell r="N136">
            <v>-5666.1973056432007</v>
          </cell>
          <cell r="O136">
            <v>-169.63228676356491</v>
          </cell>
          <cell r="P136">
            <v>-860.64053690580874</v>
          </cell>
        </row>
        <row r="137">
          <cell r="A137">
            <v>4535</v>
          </cell>
          <cell r="B137" t="str">
            <v xml:space="preserve">     A/P-ASSOC COMPANIES</v>
          </cell>
          <cell r="C137" t="str">
            <v>Both</v>
          </cell>
          <cell r="D137">
            <v>-1238232.2096787426</v>
          </cell>
          <cell r="E137">
            <v>-1237658.0369321886</v>
          </cell>
          <cell r="F137">
            <v>-1237658.0369321886</v>
          </cell>
          <cell r="G137">
            <v>-1237658.0369321886</v>
          </cell>
          <cell r="H137">
            <v>-1237658.0369321886</v>
          </cell>
          <cell r="I137">
            <v>-1237658.0369321886</v>
          </cell>
          <cell r="J137">
            <v>-1237658.0369321886</v>
          </cell>
          <cell r="K137">
            <v>-1237658.0369321886</v>
          </cell>
          <cell r="L137">
            <v>-1237658.0369321886</v>
          </cell>
          <cell r="M137">
            <v>-1237658.0369321886</v>
          </cell>
          <cell r="N137">
            <v>-1237658.0369321886</v>
          </cell>
          <cell r="O137">
            <v>-1237658.0369321886</v>
          </cell>
          <cell r="P137">
            <v>-1237658.0369321886</v>
          </cell>
        </row>
        <row r="138">
          <cell r="A138">
            <v>4545</v>
          </cell>
          <cell r="B138" t="str">
            <v xml:space="preserve">     A/P MISCELLANEOUS</v>
          </cell>
          <cell r="C138" t="str">
            <v>Both</v>
          </cell>
          <cell r="D138">
            <v>-351.36054262841486</v>
          </cell>
          <cell r="E138">
            <v>-345.93165882170382</v>
          </cell>
          <cell r="F138">
            <v>-360.59179434128174</v>
          </cell>
          <cell r="G138">
            <v>-371.6986779082398</v>
          </cell>
          <cell r="H138">
            <v>-344.4672513319195</v>
          </cell>
          <cell r="I138">
            <v>-331.28565664925253</v>
          </cell>
          <cell r="J138">
            <v>-332.14361506232859</v>
          </cell>
          <cell r="K138">
            <v>-536.7414814048517</v>
          </cell>
          <cell r="L138">
            <v>-593.80487042880043</v>
          </cell>
          <cell r="M138">
            <v>-566.12181916929592</v>
          </cell>
          <cell r="N138">
            <v>-582.10310143278321</v>
          </cell>
          <cell r="O138">
            <v>-617.29770547768055</v>
          </cell>
          <cell r="P138">
            <v>-567.68740857600972</v>
          </cell>
        </row>
        <row r="139">
          <cell r="A139">
            <v>4565</v>
          </cell>
          <cell r="B139" t="str">
            <v xml:space="preserve">    ADVANCES FROM UTILITIES IN</v>
          </cell>
          <cell r="C139" t="str">
            <v>Both</v>
          </cell>
          <cell r="D139">
            <v>998631.5315297636</v>
          </cell>
          <cell r="E139">
            <v>998168.46248280141</v>
          </cell>
          <cell r="F139">
            <v>998168.46248280141</v>
          </cell>
          <cell r="G139">
            <v>998168.46248280141</v>
          </cell>
          <cell r="H139">
            <v>998168.46248280141</v>
          </cell>
          <cell r="I139">
            <v>998168.46248280141</v>
          </cell>
          <cell r="J139">
            <v>998168.46248280141</v>
          </cell>
          <cell r="K139">
            <v>998168.46248280141</v>
          </cell>
          <cell r="L139">
            <v>998168.46248280141</v>
          </cell>
          <cell r="M139">
            <v>998168.46248280141</v>
          </cell>
          <cell r="N139">
            <v>998168.46248280141</v>
          </cell>
          <cell r="O139">
            <v>998168.46248280141</v>
          </cell>
          <cell r="P139">
            <v>998168.46248280141</v>
          </cell>
        </row>
        <row r="140">
          <cell r="A140">
            <v>4595</v>
          </cell>
          <cell r="B140" t="str">
            <v xml:space="preserve">    CUSTOMER DEPOSITS</v>
          </cell>
          <cell r="C140" t="str">
            <v>Both</v>
          </cell>
          <cell r="D140">
            <v>-1730.8171048396309</v>
          </cell>
          <cell r="E140">
            <v>-1699.1768401179331</v>
          </cell>
          <cell r="F140">
            <v>-1713.5694056794082</v>
          </cell>
          <cell r="G140">
            <v>-1703.5819474473699</v>
          </cell>
          <cell r="H140">
            <v>-1669.9561449335336</v>
          </cell>
          <cell r="I140">
            <v>-1669.0747380127243</v>
          </cell>
          <cell r="J140">
            <v>-1663.0642109346713</v>
          </cell>
          <cell r="K140">
            <v>-1669.0808410489835</v>
          </cell>
          <cell r="L140">
            <v>-1649.4640764495939</v>
          </cell>
          <cell r="M140">
            <v>-1696.7571468473595</v>
          </cell>
          <cell r="N140">
            <v>-1694.9573935757514</v>
          </cell>
          <cell r="O140">
            <v>-1714.2041214503699</v>
          </cell>
          <cell r="P140">
            <v>-1734.1771106398387</v>
          </cell>
        </row>
        <row r="141">
          <cell r="A141">
            <v>4612</v>
          </cell>
          <cell r="B141" t="str">
            <v xml:space="preserve">     ACCRUED TAXES GENERAL</v>
          </cell>
          <cell r="C141" t="str">
            <v>Both</v>
          </cell>
          <cell r="D141">
            <v>0</v>
          </cell>
          <cell r="E141">
            <v>1863.0793394713703</v>
          </cell>
          <cell r="F141">
            <v>1012.0491573992656</v>
          </cell>
          <cell r="G141">
            <v>116.85933222986603</v>
          </cell>
          <cell r="H141">
            <v>-777.92062587286</v>
          </cell>
          <cell r="I141">
            <v>-1673.2100268970155</v>
          </cell>
          <cell r="J141">
            <v>-2568.731664511457</v>
          </cell>
          <cell r="K141">
            <v>-694.32252004344889</v>
          </cell>
          <cell r="L141">
            <v>-1588.3540531733304</v>
          </cell>
          <cell r="M141">
            <v>-2483.9026726322863</v>
          </cell>
          <cell r="N141">
            <v>-3379.3311586406662</v>
          </cell>
          <cell r="O141">
            <v>322.46323591786074</v>
          </cell>
          <cell r="P141">
            <v>0</v>
          </cell>
        </row>
        <row r="142">
          <cell r="A142">
            <v>4614</v>
          </cell>
          <cell r="B142" t="str">
            <v xml:space="preserve">     ACCRUED GROSS RECEIPT TAX</v>
          </cell>
          <cell r="C142" t="str">
            <v>Both</v>
          </cell>
          <cell r="D142">
            <v>-2746.4410865028194</v>
          </cell>
          <cell r="E142">
            <v>-2745.167551854342</v>
          </cell>
          <cell r="F142">
            <v>-2745.167551854342</v>
          </cell>
          <cell r="G142">
            <v>-2745.167551854342</v>
          </cell>
          <cell r="H142">
            <v>-2745.167551854342</v>
          </cell>
          <cell r="I142">
            <v>-2745.167551854342</v>
          </cell>
          <cell r="J142">
            <v>-2745.167551854342</v>
          </cell>
          <cell r="K142">
            <v>-2745.167551854342</v>
          </cell>
          <cell r="L142">
            <v>-2745.167551854342</v>
          </cell>
          <cell r="M142">
            <v>-2745.167551854342</v>
          </cell>
          <cell r="N142">
            <v>-2745.167551854342</v>
          </cell>
          <cell r="O142">
            <v>-2745.167551854342</v>
          </cell>
          <cell r="P142">
            <v>-2681.7383747995655</v>
          </cell>
        </row>
        <row r="143">
          <cell r="A143">
            <v>4628</v>
          </cell>
          <cell r="B143" t="str">
            <v xml:space="preserve">     ACCRUED REAL EST TAX</v>
          </cell>
          <cell r="C143" t="str">
            <v>Both</v>
          </cell>
          <cell r="D143">
            <v>-99.859214611303216</v>
          </cell>
          <cell r="E143">
            <v>-99.790424662494189</v>
          </cell>
          <cell r="F143">
            <v>-98.902272280556573</v>
          </cell>
          <cell r="G143">
            <v>-98.77732064345939</v>
          </cell>
          <cell r="H143">
            <v>-99.045854238866212</v>
          </cell>
          <cell r="I143">
            <v>-99.057739098949995</v>
          </cell>
          <cell r="J143">
            <v>-99.167593751616423</v>
          </cell>
          <cell r="K143">
            <v>-99.033326953913019</v>
          </cell>
          <cell r="L143">
            <v>-98.943708684632526</v>
          </cell>
          <cell r="M143">
            <v>-98.252138312729542</v>
          </cell>
          <cell r="N143">
            <v>-98.227083742823169</v>
          </cell>
          <cell r="O143">
            <v>-98.175689753271627</v>
          </cell>
          <cell r="P143">
            <v>-86.267381161744183</v>
          </cell>
        </row>
        <row r="144">
          <cell r="A144">
            <v>4634</v>
          </cell>
          <cell r="B144" t="str">
            <v xml:space="preserve">     ACCRUED SALES TAX</v>
          </cell>
          <cell r="C144" t="str">
            <v>Both</v>
          </cell>
          <cell r="D144">
            <v>49.597962288052003</v>
          </cell>
          <cell r="E144">
            <v>49.574963533854032</v>
          </cell>
          <cell r="F144">
            <v>49.574963533854032</v>
          </cell>
          <cell r="G144">
            <v>49.574963533854032</v>
          </cell>
          <cell r="H144">
            <v>49.574963533854032</v>
          </cell>
          <cell r="I144">
            <v>49.574963533854032</v>
          </cell>
          <cell r="J144">
            <v>49.574963533854032</v>
          </cell>
          <cell r="K144">
            <v>49.574963533854032</v>
          </cell>
          <cell r="L144">
            <v>49.574963533854032</v>
          </cell>
          <cell r="M144">
            <v>49.574963533854032</v>
          </cell>
          <cell r="N144">
            <v>49.574963533854032</v>
          </cell>
          <cell r="O144">
            <v>49.574963533854032</v>
          </cell>
          <cell r="P144">
            <v>49.574963533854032</v>
          </cell>
        </row>
        <row r="145">
          <cell r="A145">
            <v>4635</v>
          </cell>
          <cell r="B145" t="str">
            <v xml:space="preserve">     ACCRUED USE TAX</v>
          </cell>
          <cell r="C145" t="str">
            <v>Both</v>
          </cell>
          <cell r="D145">
            <v>-2.9147483620430079</v>
          </cell>
          <cell r="E145">
            <v>-0.17345471473646115</v>
          </cell>
          <cell r="F145">
            <v>-0.31992758495836149</v>
          </cell>
          <cell r="G145">
            <v>-0.8560311384679048</v>
          </cell>
          <cell r="H145">
            <v>-0.96941912791599882</v>
          </cell>
          <cell r="I145">
            <v>-1.573619717581338</v>
          </cell>
          <cell r="J145">
            <v>-1.6352925050431908</v>
          </cell>
          <cell r="K145">
            <v>-5.1959323436610978</v>
          </cell>
          <cell r="L145">
            <v>-2.2484870428800492</v>
          </cell>
          <cell r="M145">
            <v>-2.9872756426834943</v>
          </cell>
          <cell r="N145">
            <v>-3.6457611338126519</v>
          </cell>
          <cell r="O145">
            <v>-1.7242683494543005</v>
          </cell>
          <cell r="P145">
            <v>-1.1377344436973047</v>
          </cell>
        </row>
        <row r="146">
          <cell r="A146">
            <v>4636</v>
          </cell>
          <cell r="B146" t="str">
            <v xml:space="preserve">     ACCRUED COUNTY TAX</v>
          </cell>
          <cell r="C146" t="str">
            <v>Both</v>
          </cell>
          <cell r="D146">
            <v>8.8750391967521232</v>
          </cell>
          <cell r="E146">
            <v>14.286886670459838</v>
          </cell>
          <cell r="F146">
            <v>12.978909636373043</v>
          </cell>
          <cell r="G146">
            <v>14.066213727822896</v>
          </cell>
          <cell r="H146">
            <v>14.584971809858793</v>
          </cell>
          <cell r="I146">
            <v>13.734722495215436</v>
          </cell>
          <cell r="J146">
            <v>10.01187037707547</v>
          </cell>
          <cell r="K146">
            <v>11.310853462990744</v>
          </cell>
          <cell r="L146">
            <v>9.6415124398696559</v>
          </cell>
          <cell r="M146">
            <v>10.021506750116384</v>
          </cell>
          <cell r="N146">
            <v>11.604120415869241</v>
          </cell>
          <cell r="O146">
            <v>10.615428541871413</v>
          </cell>
          <cell r="P146">
            <v>9.4137728236693761</v>
          </cell>
        </row>
        <row r="147">
          <cell r="A147">
            <v>4637</v>
          </cell>
          <cell r="B147" t="str">
            <v xml:space="preserve">     ACCRUED COUNTY TAX B</v>
          </cell>
          <cell r="C147" t="str">
            <v>Both</v>
          </cell>
          <cell r="D147">
            <v>-342.85506910049946</v>
          </cell>
          <cell r="E147">
            <v>-330.14374644390421</v>
          </cell>
          <cell r="F147">
            <v>-235.66232090208453</v>
          </cell>
          <cell r="G147">
            <v>-329.84180675528887</v>
          </cell>
          <cell r="H147">
            <v>-341.95280039311024</v>
          </cell>
          <cell r="I147">
            <v>-350.850706046656</v>
          </cell>
          <cell r="J147">
            <v>-366.37136967878763</v>
          </cell>
          <cell r="K147">
            <v>-344.32656028552225</v>
          </cell>
          <cell r="L147">
            <v>-345.69717374437499</v>
          </cell>
          <cell r="M147">
            <v>-327.6299379299644</v>
          </cell>
          <cell r="N147">
            <v>-335.66024879739314</v>
          </cell>
          <cell r="O147">
            <v>-338.56690011896768</v>
          </cell>
          <cell r="P147">
            <v>-235.89809082915232</v>
          </cell>
        </row>
        <row r="148">
          <cell r="A148">
            <v>4638</v>
          </cell>
          <cell r="B148" t="str">
            <v xml:space="preserve">     ACCRUED CITY TAX</v>
          </cell>
          <cell r="C148" t="str">
            <v>Both</v>
          </cell>
          <cell r="D148">
            <v>-18.258472209243166</v>
          </cell>
          <cell r="E148">
            <v>9.803724719391715</v>
          </cell>
          <cell r="F148">
            <v>5.3125324574561645</v>
          </cell>
          <cell r="G148">
            <v>0.68867945999069125</v>
          </cell>
          <cell r="H148">
            <v>-4.2249071535716114</v>
          </cell>
          <cell r="I148">
            <v>-10.312525215951998</v>
          </cell>
          <cell r="J148">
            <v>-18.12730253969896</v>
          </cell>
          <cell r="K148">
            <v>6.6253276780634183</v>
          </cell>
          <cell r="L148">
            <v>1.5357166502870778</v>
          </cell>
          <cell r="M148">
            <v>-3.321978999637921</v>
          </cell>
          <cell r="N148">
            <v>-8.1719655511301887</v>
          </cell>
          <cell r="O148">
            <v>-12.744424559044118</v>
          </cell>
          <cell r="P148">
            <v>-19.233236952361246</v>
          </cell>
        </row>
        <row r="149">
          <cell r="A149">
            <v>4659</v>
          </cell>
          <cell r="B149" t="str">
            <v xml:space="preserve">     ACCRUED FED INCOME TAX</v>
          </cell>
          <cell r="C149" t="str">
            <v>Both</v>
          </cell>
          <cell r="D149">
            <v>962.71374689800541</v>
          </cell>
          <cell r="E149">
            <v>962.26733305746654</v>
          </cell>
          <cell r="F149">
            <v>962.26733305746654</v>
          </cell>
          <cell r="G149">
            <v>962.26733305746654</v>
          </cell>
          <cell r="H149">
            <v>962.26733305746654</v>
          </cell>
          <cell r="I149">
            <v>962.26733305746654</v>
          </cell>
          <cell r="J149">
            <v>962.26733305746654</v>
          </cell>
          <cell r="K149">
            <v>962.26733305746654</v>
          </cell>
          <cell r="L149">
            <v>962.26733305746654</v>
          </cell>
          <cell r="M149">
            <v>962.26733305746654</v>
          </cell>
          <cell r="N149">
            <v>962.26733305746654</v>
          </cell>
          <cell r="O149">
            <v>962.26733305746654</v>
          </cell>
          <cell r="P149">
            <v>962.26733305746654</v>
          </cell>
        </row>
        <row r="150">
          <cell r="A150">
            <v>4661</v>
          </cell>
          <cell r="B150" t="str">
            <v xml:space="preserve">     ACCRUED ST INCOME TAX</v>
          </cell>
          <cell r="C150" t="str">
            <v>Both</v>
          </cell>
          <cell r="D150">
            <v>246.52633139166645</v>
          </cell>
          <cell r="E150">
            <v>246.41201624165936</v>
          </cell>
          <cell r="F150">
            <v>246.32850100863809</v>
          </cell>
          <cell r="G150">
            <v>247.13731391920552</v>
          </cell>
          <cell r="H150">
            <v>247.1646169761548</v>
          </cell>
          <cell r="I150">
            <v>247.16590182589357</v>
          </cell>
          <cell r="J150">
            <v>247.1768230486733</v>
          </cell>
          <cell r="K150">
            <v>247.16333212641601</v>
          </cell>
          <cell r="L150">
            <v>247.1540169658098</v>
          </cell>
          <cell r="M150">
            <v>545.8115569233953</v>
          </cell>
          <cell r="N150">
            <v>545.8089872239176</v>
          </cell>
          <cell r="O150">
            <v>545.80352661252778</v>
          </cell>
          <cell r="P150">
            <v>544.73131950550874</v>
          </cell>
        </row>
        <row r="151">
          <cell r="A151">
            <v>4685</v>
          </cell>
          <cell r="B151" t="str">
            <v xml:space="preserve">     ACCRUED CUST DEP INTEREST</v>
          </cell>
          <cell r="C151" t="str">
            <v>Both</v>
          </cell>
          <cell r="D151">
            <v>-283.08955185912015</v>
          </cell>
          <cell r="E151">
            <v>-289.51133709201883</v>
          </cell>
          <cell r="F151">
            <v>-280.8623710753634</v>
          </cell>
          <cell r="G151">
            <v>-288.05560233797138</v>
          </cell>
          <cell r="H151">
            <v>-294.79206951843997</v>
          </cell>
          <cell r="I151">
            <v>-301.03643924895255</v>
          </cell>
          <cell r="J151">
            <v>-307.54709408782912</v>
          </cell>
          <cell r="K151">
            <v>-314.42682201417267</v>
          </cell>
          <cell r="L151">
            <v>-320.84368282211767</v>
          </cell>
          <cell r="M151">
            <v>-327.76805927688412</v>
          </cell>
          <cell r="N151">
            <v>-334.17849583613514</v>
          </cell>
          <cell r="O151">
            <v>-341.00682977292712</v>
          </cell>
          <cell r="P151">
            <v>-347.62252107794961</v>
          </cell>
        </row>
        <row r="152">
          <cell r="A152">
            <v>4760</v>
          </cell>
          <cell r="B152" t="str">
            <v xml:space="preserve">     COMMON STOCK</v>
          </cell>
          <cell r="C152" t="str">
            <v>Both</v>
          </cell>
          <cell r="D152">
            <v>-6427.2290232480882</v>
          </cell>
          <cell r="E152">
            <v>-6424.2486939429991</v>
          </cell>
          <cell r="F152">
            <v>-6424.2486939429991</v>
          </cell>
          <cell r="G152">
            <v>-6424.2486939429991</v>
          </cell>
          <cell r="H152">
            <v>-6424.2486939429991</v>
          </cell>
          <cell r="I152">
            <v>-6424.2486939429991</v>
          </cell>
          <cell r="J152">
            <v>-6424.2486939429991</v>
          </cell>
          <cell r="K152">
            <v>-6424.2486939429991</v>
          </cell>
          <cell r="L152">
            <v>-6424.2486939429991</v>
          </cell>
          <cell r="M152">
            <v>-6424.2486939429991</v>
          </cell>
          <cell r="N152">
            <v>-6424.2486939429991</v>
          </cell>
          <cell r="O152">
            <v>-6424.2486939429991</v>
          </cell>
          <cell r="P152">
            <v>-6424.2486939429991</v>
          </cell>
        </row>
        <row r="153">
          <cell r="A153">
            <v>4780</v>
          </cell>
          <cell r="B153" t="str">
            <v xml:space="preserve">    PAID IN CAPITAL</v>
          </cell>
          <cell r="C153" t="str">
            <v>Both</v>
          </cell>
          <cell r="D153">
            <v>-30419.030542316923</v>
          </cell>
          <cell r="E153">
            <v>-30404.925128019451</v>
          </cell>
          <cell r="F153">
            <v>-30404.925128019451</v>
          </cell>
          <cell r="G153">
            <v>-30404.925128019451</v>
          </cell>
          <cell r="H153">
            <v>-30404.925128019451</v>
          </cell>
          <cell r="I153">
            <v>-30404.925128019451</v>
          </cell>
          <cell r="J153">
            <v>-30404.925128019451</v>
          </cell>
          <cell r="K153">
            <v>-30404.925128019451</v>
          </cell>
          <cell r="L153">
            <v>-30404.925128019451</v>
          </cell>
          <cell r="M153">
            <v>-30404.925128019451</v>
          </cell>
          <cell r="N153">
            <v>-30404.925128019451</v>
          </cell>
          <cell r="O153">
            <v>-30404.925128019451</v>
          </cell>
          <cell r="P153">
            <v>-30404.925128019451</v>
          </cell>
        </row>
        <row r="154">
          <cell r="A154">
            <v>4785</v>
          </cell>
          <cell r="B154" t="str">
            <v xml:space="preserve">    MISC PAID IN CAPITAL</v>
          </cell>
          <cell r="C154" t="str">
            <v>Both</v>
          </cell>
          <cell r="D154">
            <v>-252946.21152124935</v>
          </cell>
          <cell r="E154">
            <v>-252828.91944964571</v>
          </cell>
          <cell r="F154">
            <v>-252828.91944964571</v>
          </cell>
          <cell r="G154">
            <v>-252828.91944964571</v>
          </cell>
          <cell r="H154">
            <v>-252828.91944964571</v>
          </cell>
          <cell r="I154">
            <v>-252828.91944964571</v>
          </cell>
          <cell r="J154">
            <v>-252828.91944964571</v>
          </cell>
          <cell r="K154">
            <v>-252828.91944964571</v>
          </cell>
          <cell r="L154">
            <v>-252828.91944964571</v>
          </cell>
          <cell r="M154">
            <v>-252828.91944964571</v>
          </cell>
          <cell r="N154">
            <v>-252828.91944964571</v>
          </cell>
          <cell r="O154">
            <v>-252828.91944964571</v>
          </cell>
          <cell r="P154">
            <v>-252828.91944964571</v>
          </cell>
        </row>
        <row r="155">
          <cell r="D155">
            <v>12782.116972033255</v>
          </cell>
          <cell r="E155">
            <v>15514.862941476022</v>
          </cell>
          <cell r="F155">
            <v>11867.053368946625</v>
          </cell>
          <cell r="G155">
            <v>10684.158046400436</v>
          </cell>
          <cell r="H155">
            <v>-2746.4855738175102</v>
          </cell>
          <cell r="I155">
            <v>-833.5519276545383</v>
          </cell>
          <cell r="J155">
            <v>-1580.7678288273746</v>
          </cell>
          <cell r="K155">
            <v>-2323.0052755270153</v>
          </cell>
          <cell r="L155">
            <v>-2693.2947482432355</v>
          </cell>
          <cell r="M155">
            <v>-720.06932258640882</v>
          </cell>
          <cell r="N155">
            <v>858.35686706058914</v>
          </cell>
          <cell r="O155">
            <v>1736.1196024265955</v>
          </cell>
          <cell r="P155">
            <v>-4782.2740961230011</v>
          </cell>
        </row>
      </sheetData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OVER"/>
      <sheetName val="CONTENTS vol 2"/>
      <sheetName val="CONTENTS vol 1"/>
      <sheetName val="A 1"/>
      <sheetName val="A 2"/>
      <sheetName val="A 3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8 (a)"/>
      <sheetName val="A 19"/>
      <sheetName val="A 19 (a) "/>
      <sheetName val="B 1"/>
      <sheetName val="B 2"/>
      <sheetName val="B 3"/>
      <sheetName val="B 4"/>
      <sheetName val="B 5"/>
      <sheetName val="B 5 (a)"/>
      <sheetName val="B 6"/>
      <sheetName val="B 6 (a)"/>
      <sheetName val="B 7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B 13"/>
      <sheetName val="B 14"/>
      <sheetName val="B 15"/>
      <sheetName val="C INSTRUCT"/>
      <sheetName val="C 1"/>
      <sheetName val="C 2 (w)"/>
      <sheetName val="C 2 (s)"/>
      <sheetName val="C 3"/>
      <sheetName val="C 4"/>
      <sheetName val="C 5 (w)"/>
      <sheetName val="TIMING DIFFERENCES 2008"/>
      <sheetName val="C 5 (s)"/>
      <sheetName val="C 6"/>
      <sheetName val="C 7"/>
      <sheetName val="C 8"/>
      <sheetName val="C 9"/>
      <sheetName val="C 10"/>
      <sheetName val="D 1"/>
      <sheetName val="D 2"/>
      <sheetName val="D 2 (a)"/>
      <sheetName val="D 3"/>
      <sheetName val="D 4"/>
      <sheetName val="D 5"/>
      <sheetName val="D 6"/>
      <sheetName val="D 7"/>
      <sheetName val="E 1 (w)"/>
      <sheetName val="E 1 (s)"/>
      <sheetName val="E 2 (w)"/>
      <sheetName val="E 2 (s)"/>
      <sheetName val="E 2 S Int NOT USED"/>
      <sheetName val="E 3"/>
      <sheetName val="E 4 (w)"/>
      <sheetName val="E 4 (s)"/>
      <sheetName val="E 5 (w)"/>
      <sheetName val="E 5 (s)"/>
      <sheetName val="E 6"/>
      <sheetName val="E 7"/>
      <sheetName val="E 8"/>
      <sheetName val="E 9"/>
      <sheetName val="E 10"/>
      <sheetName val="E 11"/>
      <sheetName val="E 12"/>
      <sheetName val="E 13"/>
      <sheetName val="E 14"/>
      <sheetName val="A 1 INT"/>
      <sheetName val="A 3 INT"/>
      <sheetName val="B 1 INT"/>
      <sheetName val="B 3 INT"/>
      <sheetName val="B 15 INT"/>
      <sheetName val="C 1 INT"/>
      <sheetName val="C 2 (W) (S) INT"/>
      <sheetName val="C 3 INT"/>
      <sheetName val="C 5 (W) (S) INT"/>
      <sheetName val="D-1 INT"/>
      <sheetName val="D-2 "/>
      <sheetName val="E 1 (w) INT"/>
      <sheetName val="E 1 (s) INT"/>
      <sheetName val="E 2 (w) INT"/>
      <sheetName val="E 2 (s) INT"/>
      <sheetName val="APPENDIX A PLANT ACCT "/>
      <sheetName val="Monthly BS - UC Ledger "/>
      <sheetName val="Pasco"/>
      <sheetName val="Monthly IS - UC Ledger "/>
      <sheetName val="O&amp;M EXPENSES ALLOCATED"/>
      <sheetName val="13-Mth TY UIF Consol Trial Bal"/>
      <sheetName val="UIF Combined"/>
      <sheetName val="TAX EXPENSE"/>
      <sheetName val="REVENUE REQUIREMENTS"/>
      <sheetName val="PROFORMA YEAR"/>
      <sheetName val="INTERIM COST OF CAPITAL"/>
      <sheetName val="EQUITY RETURN CALCULATION"/>
      <sheetName val="Corporate ERC"/>
      <sheetName val="2014_2015 UIF ERC"/>
      <sheetName val="2011 UIF ERC"/>
      <sheetName val="water"/>
      <sheetName val="sewer"/>
      <sheetName val="Common Plant"/>
      <sheetName val="Chemicals Pasco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>
        <row r="3">
          <cell r="D3">
            <v>2014</v>
          </cell>
          <cell r="E3">
            <v>2015</v>
          </cell>
          <cell r="F3">
            <v>2015</v>
          </cell>
          <cell r="G3">
            <v>2015</v>
          </cell>
          <cell r="H3">
            <v>2015</v>
          </cell>
          <cell r="I3">
            <v>2015</v>
          </cell>
          <cell r="J3">
            <v>2015</v>
          </cell>
          <cell r="K3">
            <v>2015</v>
          </cell>
          <cell r="L3">
            <v>2015</v>
          </cell>
          <cell r="M3">
            <v>2015</v>
          </cell>
          <cell r="N3">
            <v>2015</v>
          </cell>
          <cell r="O3">
            <v>2015</v>
          </cell>
          <cell r="P3">
            <v>2015</v>
          </cell>
        </row>
        <row r="4">
          <cell r="A4" t="str">
            <v>Obj Acct</v>
          </cell>
          <cell r="B4" t="str">
            <v>NARUC</v>
          </cell>
          <cell r="C4" t="str">
            <v>Description</v>
          </cell>
          <cell r="D4" t="str">
            <v>December</v>
          </cell>
          <cell r="E4" t="str">
            <v>January</v>
          </cell>
          <cell r="F4" t="str">
            <v>February</v>
          </cell>
          <cell r="G4" t="str">
            <v>March</v>
          </cell>
          <cell r="H4" t="str">
            <v>April</v>
          </cell>
          <cell r="I4" t="str">
            <v>May</v>
          </cell>
          <cell r="J4" t="str">
            <v>June</v>
          </cell>
          <cell r="K4" t="str">
            <v>July</v>
          </cell>
          <cell r="L4" t="str">
            <v>August</v>
          </cell>
          <cell r="M4" t="str">
            <v>September</v>
          </cell>
          <cell r="N4" t="str">
            <v>October</v>
          </cell>
          <cell r="O4" t="str">
            <v>November</v>
          </cell>
          <cell r="P4" t="str">
            <v>December</v>
          </cell>
        </row>
        <row r="5">
          <cell r="A5">
            <v>1020</v>
          </cell>
          <cell r="B5" t="str">
            <v xml:space="preserve">     ORGANIZATION</v>
          </cell>
          <cell r="C5" t="str">
            <v>Water</v>
          </cell>
          <cell r="D5">
            <v>1155.0214221495817</v>
          </cell>
          <cell r="E5">
            <v>1153.1738827433735</v>
          </cell>
          <cell r="F5">
            <v>1153.1738827433735</v>
          </cell>
          <cell r="G5">
            <v>1153.1738827433735</v>
          </cell>
          <cell r="H5">
            <v>1153.1738827433735</v>
          </cell>
          <cell r="I5">
            <v>1153.1738827433735</v>
          </cell>
          <cell r="J5">
            <v>1153.1738827433735</v>
          </cell>
          <cell r="K5">
            <v>1153.1738827433735</v>
          </cell>
          <cell r="L5">
            <v>1153.1738827433735</v>
          </cell>
          <cell r="M5">
            <v>1153.1738827433735</v>
          </cell>
          <cell r="N5">
            <v>1153.1738827433735</v>
          </cell>
          <cell r="O5">
            <v>1153.1738827433735</v>
          </cell>
          <cell r="P5">
            <v>1153.1738827433735</v>
          </cell>
        </row>
        <row r="6">
          <cell r="A6">
            <v>1025</v>
          </cell>
          <cell r="B6" t="str">
            <v xml:space="preserve">     FRANCHISES</v>
          </cell>
          <cell r="C6" t="str">
            <v>Water</v>
          </cell>
          <cell r="D6">
            <v>9228.1142572537792</v>
          </cell>
          <cell r="E6">
            <v>9223.4824777305548</v>
          </cell>
          <cell r="F6">
            <v>9223.2402341930592</v>
          </cell>
          <cell r="G6">
            <v>9222.7975132452266</v>
          </cell>
          <cell r="H6">
            <v>9222.7390406672093</v>
          </cell>
          <cell r="I6">
            <v>9222.7181576036346</v>
          </cell>
          <cell r="J6">
            <v>9222.768276956218</v>
          </cell>
          <cell r="K6">
            <v>9222.6722148637637</v>
          </cell>
          <cell r="L6">
            <v>9222.5385632568705</v>
          </cell>
          <cell r="M6">
            <v>9222.5552697077328</v>
          </cell>
          <cell r="N6">
            <v>9222.4842672915711</v>
          </cell>
          <cell r="O6">
            <v>9222.3840285864007</v>
          </cell>
          <cell r="P6">
            <v>9222.225317303215</v>
          </cell>
        </row>
        <row r="7">
          <cell r="A7">
            <v>1030</v>
          </cell>
          <cell r="B7" t="str">
            <v xml:space="preserve">     LAND &amp; LAND RIGHTS PUMP</v>
          </cell>
          <cell r="C7" t="str">
            <v>Water</v>
          </cell>
          <cell r="D7">
            <v>-5169.45</v>
          </cell>
          <cell r="E7">
            <v>-5169.45</v>
          </cell>
          <cell r="F7">
            <v>-5169.45</v>
          </cell>
          <cell r="G7">
            <v>-5169.45</v>
          </cell>
          <cell r="H7">
            <v>-5169.45</v>
          </cell>
          <cell r="I7">
            <v>-5169.45</v>
          </cell>
          <cell r="J7">
            <v>-5169.45</v>
          </cell>
          <cell r="K7">
            <v>-5169.45</v>
          </cell>
          <cell r="L7">
            <v>-5169.45</v>
          </cell>
          <cell r="M7">
            <v>-5169.45</v>
          </cell>
          <cell r="N7">
            <v>-5169.45</v>
          </cell>
          <cell r="O7">
            <v>-5169.45</v>
          </cell>
          <cell r="P7">
            <v>-5169.45</v>
          </cell>
        </row>
        <row r="8">
          <cell r="A8">
            <v>1035</v>
          </cell>
          <cell r="B8" t="str">
            <v xml:space="preserve">     LAND &amp; LAND RIGHTS WTR TR</v>
          </cell>
          <cell r="C8" t="str">
            <v>Water</v>
          </cell>
          <cell r="D8">
            <v>4685</v>
          </cell>
          <cell r="E8">
            <v>4685</v>
          </cell>
          <cell r="F8">
            <v>4685</v>
          </cell>
          <cell r="G8">
            <v>4685</v>
          </cell>
          <cell r="H8">
            <v>4685</v>
          </cell>
          <cell r="I8">
            <v>8185</v>
          </cell>
          <cell r="J8">
            <v>8185</v>
          </cell>
          <cell r="K8">
            <v>8185</v>
          </cell>
          <cell r="L8">
            <v>8185</v>
          </cell>
          <cell r="M8">
            <v>8185</v>
          </cell>
          <cell r="N8">
            <v>8185</v>
          </cell>
          <cell r="O8">
            <v>8185</v>
          </cell>
          <cell r="P8">
            <v>8185</v>
          </cell>
        </row>
        <row r="9">
          <cell r="A9">
            <v>1045</v>
          </cell>
          <cell r="B9" t="str">
            <v xml:space="preserve">     LAND &amp; LAND RIGHTS GEN PL</v>
          </cell>
          <cell r="C9" t="str">
            <v>Water</v>
          </cell>
          <cell r="D9">
            <v>690.39894360441212</v>
          </cell>
          <cell r="E9">
            <v>689.19539400908127</v>
          </cell>
          <cell r="F9">
            <v>674.50624708895941</v>
          </cell>
          <cell r="G9">
            <v>672.44300040754399</v>
          </cell>
          <cell r="H9">
            <v>676.88691633674728</v>
          </cell>
          <cell r="I9">
            <v>677.07904052165611</v>
          </cell>
          <cell r="J9">
            <v>678.89586705286183</v>
          </cell>
          <cell r="K9">
            <v>676.67808570097498</v>
          </cell>
          <cell r="L9">
            <v>675.19121157428594</v>
          </cell>
          <cell r="M9">
            <v>663.75564595947424</v>
          </cell>
          <cell r="N9">
            <v>663.34633791336353</v>
          </cell>
          <cell r="O9">
            <v>662.49430891941813</v>
          </cell>
          <cell r="P9">
            <v>660.06769693176034</v>
          </cell>
        </row>
        <row r="10">
          <cell r="A10">
            <v>1050</v>
          </cell>
          <cell r="B10" t="str">
            <v xml:space="preserve">     STRUCT &amp; IMPRV SRC SUPPLY</v>
          </cell>
          <cell r="C10" t="str">
            <v>Water</v>
          </cell>
          <cell r="D10">
            <v>107573.75999999998</v>
          </cell>
          <cell r="E10">
            <v>107573.75999999998</v>
          </cell>
          <cell r="F10">
            <v>107573.75999999998</v>
          </cell>
          <cell r="G10">
            <v>107573.75999999998</v>
          </cell>
          <cell r="H10">
            <v>107573.75999999998</v>
          </cell>
          <cell r="I10">
            <v>107742.43</v>
          </cell>
          <cell r="J10">
            <v>107742.43</v>
          </cell>
          <cell r="K10">
            <v>107742.43</v>
          </cell>
          <cell r="L10">
            <v>107742.43</v>
          </cell>
          <cell r="M10">
            <v>107742.43</v>
          </cell>
          <cell r="N10">
            <v>107742.43</v>
          </cell>
          <cell r="O10">
            <v>107742.43</v>
          </cell>
          <cell r="P10">
            <v>107742.43</v>
          </cell>
        </row>
        <row r="11">
          <cell r="A11">
            <v>1055</v>
          </cell>
          <cell r="B11" t="str">
            <v xml:space="preserve">     STRUCT &amp; IMPRV WTR TRT PL</v>
          </cell>
          <cell r="C11" t="str">
            <v>Water</v>
          </cell>
          <cell r="D11">
            <v>435573.02000000008</v>
          </cell>
          <cell r="E11">
            <v>435653.64000000007</v>
          </cell>
          <cell r="F11">
            <v>435653.64000000007</v>
          </cell>
          <cell r="G11">
            <v>435653.64000000007</v>
          </cell>
          <cell r="H11">
            <v>435653.64000000007</v>
          </cell>
          <cell r="I11">
            <v>435895.38000000006</v>
          </cell>
          <cell r="J11">
            <v>435895.38000000006</v>
          </cell>
          <cell r="K11">
            <v>435895.38000000006</v>
          </cell>
          <cell r="L11">
            <v>436412.94000000006</v>
          </cell>
          <cell r="M11">
            <v>436493.52000000008</v>
          </cell>
          <cell r="N11">
            <v>436666.04000000004</v>
          </cell>
          <cell r="O11">
            <v>437259.36000000004</v>
          </cell>
          <cell r="P11">
            <v>437299.65</v>
          </cell>
        </row>
        <row r="12">
          <cell r="A12">
            <v>1060</v>
          </cell>
          <cell r="B12" t="str">
            <v xml:space="preserve">     STRUCT &amp; IMPRV TRANS DIST</v>
          </cell>
          <cell r="C12" t="str">
            <v>Water</v>
          </cell>
          <cell r="D12">
            <v>-7880.7099999999991</v>
          </cell>
          <cell r="E12">
            <v>-7880.7099999999991</v>
          </cell>
          <cell r="F12">
            <v>-7880.7099999999991</v>
          </cell>
          <cell r="G12">
            <v>-7880.7099999999991</v>
          </cell>
          <cell r="H12">
            <v>-7880.7099999999991</v>
          </cell>
          <cell r="I12">
            <v>-7880.7099999999991</v>
          </cell>
          <cell r="J12">
            <v>-7880.7099999999991</v>
          </cell>
          <cell r="K12">
            <v>-7880.7099999999991</v>
          </cell>
          <cell r="L12">
            <v>-7880.7099999999991</v>
          </cell>
          <cell r="M12">
            <v>-7880.7099999999991</v>
          </cell>
          <cell r="N12">
            <v>-7880.7099999999991</v>
          </cell>
          <cell r="O12">
            <v>-7880.7099999999991</v>
          </cell>
          <cell r="P12">
            <v>-7880.7099999999991</v>
          </cell>
        </row>
        <row r="13">
          <cell r="A13">
            <v>1065</v>
          </cell>
          <cell r="B13" t="str">
            <v xml:space="preserve">     STRUCT &amp; IMPRV GEN PLT</v>
          </cell>
          <cell r="C13" t="str">
            <v>Water</v>
          </cell>
          <cell r="D13">
            <v>12388.8</v>
          </cell>
          <cell r="E13">
            <v>12388.8</v>
          </cell>
          <cell r="F13">
            <v>12388.8</v>
          </cell>
          <cell r="G13">
            <v>12388.8</v>
          </cell>
          <cell r="H13">
            <v>12388.8</v>
          </cell>
          <cell r="I13">
            <v>12388.8</v>
          </cell>
          <cell r="J13">
            <v>12388.8</v>
          </cell>
          <cell r="K13">
            <v>12388.8</v>
          </cell>
          <cell r="L13">
            <v>12388.8</v>
          </cell>
          <cell r="M13">
            <v>12388.8</v>
          </cell>
          <cell r="N13">
            <v>12388.8</v>
          </cell>
          <cell r="O13">
            <v>12388.8</v>
          </cell>
          <cell r="P13">
            <v>12388.8</v>
          </cell>
        </row>
        <row r="14">
          <cell r="A14">
            <v>1080</v>
          </cell>
          <cell r="B14" t="str">
            <v xml:space="preserve">     WELLS &amp; SPRINGS</v>
          </cell>
          <cell r="C14" t="str">
            <v>Water</v>
          </cell>
          <cell r="D14">
            <v>372709.13496117695</v>
          </cell>
          <cell r="E14">
            <v>372789.65242198406</v>
          </cell>
          <cell r="F14">
            <v>372789.65242198406</v>
          </cell>
          <cell r="G14">
            <v>373072.45242198411</v>
          </cell>
          <cell r="H14">
            <v>373072.45242198411</v>
          </cell>
          <cell r="I14">
            <v>373153.03242198413</v>
          </cell>
          <cell r="J14">
            <v>373233.61242198409</v>
          </cell>
          <cell r="K14">
            <v>373435.06242198404</v>
          </cell>
          <cell r="L14">
            <v>373435.06242198404</v>
          </cell>
          <cell r="M14">
            <v>374513.31242198404</v>
          </cell>
          <cell r="N14">
            <v>374703.14242198406</v>
          </cell>
          <cell r="O14">
            <v>374875.66242198407</v>
          </cell>
          <cell r="P14">
            <v>374875.66242198407</v>
          </cell>
        </row>
        <row r="15">
          <cell r="A15">
            <v>1090</v>
          </cell>
          <cell r="B15" t="str">
            <v xml:space="preserve">     SUPPLY MAINS</v>
          </cell>
          <cell r="C15" t="str">
            <v>Water</v>
          </cell>
          <cell r="D15">
            <v>414387.13</v>
          </cell>
          <cell r="E15">
            <v>414387.13</v>
          </cell>
          <cell r="F15">
            <v>414467.75</v>
          </cell>
          <cell r="G15">
            <v>414467.75</v>
          </cell>
          <cell r="H15">
            <v>414467.75</v>
          </cell>
          <cell r="I15">
            <v>414548.33</v>
          </cell>
          <cell r="J15">
            <v>414548.33</v>
          </cell>
          <cell r="K15">
            <v>414749.78</v>
          </cell>
          <cell r="L15">
            <v>414830.36</v>
          </cell>
          <cell r="M15">
            <v>415325.2</v>
          </cell>
          <cell r="N15">
            <v>415526.65</v>
          </cell>
          <cell r="O15">
            <v>415570.39</v>
          </cell>
          <cell r="P15">
            <v>415650.97</v>
          </cell>
        </row>
        <row r="16">
          <cell r="A16">
            <v>1095</v>
          </cell>
          <cell r="B16" t="str">
            <v xml:space="preserve">     POWER GENERATION EQUIP</v>
          </cell>
          <cell r="C16" t="str">
            <v>Water</v>
          </cell>
          <cell r="D16">
            <v>1312</v>
          </cell>
          <cell r="E16">
            <v>1312</v>
          </cell>
          <cell r="F16">
            <v>1312</v>
          </cell>
          <cell r="G16">
            <v>1312</v>
          </cell>
          <cell r="H16">
            <v>1312</v>
          </cell>
          <cell r="I16">
            <v>1312</v>
          </cell>
          <cell r="J16">
            <v>1312</v>
          </cell>
          <cell r="K16">
            <v>1312</v>
          </cell>
          <cell r="L16">
            <v>1312</v>
          </cell>
          <cell r="M16">
            <v>1312</v>
          </cell>
          <cell r="N16">
            <v>1312</v>
          </cell>
          <cell r="O16">
            <v>1312</v>
          </cell>
          <cell r="P16">
            <v>1312</v>
          </cell>
        </row>
        <row r="17">
          <cell r="A17">
            <v>1105</v>
          </cell>
          <cell r="B17" t="str">
            <v xml:space="preserve">     ELECTRIC PUMP EQUIP WTP</v>
          </cell>
          <cell r="C17" t="str">
            <v>Water</v>
          </cell>
          <cell r="D17">
            <v>224209.0140508787</v>
          </cell>
          <cell r="E17">
            <v>224159.37207775391</v>
          </cell>
          <cell r="F17">
            <v>224482.57207775392</v>
          </cell>
          <cell r="G17">
            <v>226118.45207775393</v>
          </cell>
          <cell r="H17">
            <v>226158.85207775404</v>
          </cell>
          <cell r="I17">
            <v>226939.85207775404</v>
          </cell>
          <cell r="J17">
            <v>227101.01207775401</v>
          </cell>
          <cell r="K17">
            <v>227141.30207775399</v>
          </cell>
          <cell r="L17">
            <v>228069.33207775402</v>
          </cell>
          <cell r="M17">
            <v>228359.88207775401</v>
          </cell>
          <cell r="N17">
            <v>228440.46207775403</v>
          </cell>
          <cell r="O17">
            <v>228773.22207775404</v>
          </cell>
          <cell r="P17">
            <v>230262.53447906981</v>
          </cell>
        </row>
        <row r="18">
          <cell r="A18">
            <v>1110</v>
          </cell>
          <cell r="B18" t="str">
            <v xml:space="preserve">     ELECTRIC PUMP EQUIP TRANS</v>
          </cell>
          <cell r="C18" t="str">
            <v>Water</v>
          </cell>
          <cell r="D18">
            <v>606.85</v>
          </cell>
          <cell r="E18">
            <v>606.85</v>
          </cell>
          <cell r="F18">
            <v>606.85</v>
          </cell>
          <cell r="G18">
            <v>606.85</v>
          </cell>
          <cell r="H18">
            <v>606.85</v>
          </cell>
          <cell r="I18">
            <v>606.85</v>
          </cell>
          <cell r="J18">
            <v>606.85</v>
          </cell>
          <cell r="K18">
            <v>834.8</v>
          </cell>
          <cell r="L18">
            <v>1041.3500000000001</v>
          </cell>
          <cell r="M18">
            <v>1041.3500000000001</v>
          </cell>
          <cell r="N18">
            <v>1041.3500000000001</v>
          </cell>
          <cell r="O18">
            <v>1041.3500000000001</v>
          </cell>
          <cell r="P18">
            <v>1041.3500000000001</v>
          </cell>
        </row>
        <row r="19">
          <cell r="A19">
            <v>1115</v>
          </cell>
          <cell r="B19" t="str">
            <v xml:space="preserve">     WATER TREATMENT EQPT</v>
          </cell>
          <cell r="C19" t="str">
            <v>Water</v>
          </cell>
          <cell r="D19">
            <v>220652.91013077248</v>
          </cell>
          <cell r="E19">
            <v>220814.13215416871</v>
          </cell>
          <cell r="F19">
            <v>221298.57215416871</v>
          </cell>
          <cell r="G19">
            <v>223177.17215416871</v>
          </cell>
          <cell r="H19">
            <v>224125.36215416872</v>
          </cell>
          <cell r="I19">
            <v>225052.0321541687</v>
          </cell>
          <cell r="J19">
            <v>226180.15215416873</v>
          </cell>
          <cell r="K19">
            <v>227402.50215416873</v>
          </cell>
          <cell r="L19">
            <v>228061.3421541687</v>
          </cell>
          <cell r="M19">
            <v>229572.22215416873</v>
          </cell>
          <cell r="N19">
            <v>230237.01215416874</v>
          </cell>
          <cell r="O19">
            <v>231123.39215416875</v>
          </cell>
          <cell r="P19">
            <v>231569.32941677349</v>
          </cell>
        </row>
        <row r="20">
          <cell r="A20">
            <v>1120</v>
          </cell>
          <cell r="B20" t="str">
            <v xml:space="preserve">     DIST RESV &amp; STANDPIPES</v>
          </cell>
          <cell r="C20" t="str">
            <v>Water</v>
          </cell>
          <cell r="D20">
            <v>311397.58</v>
          </cell>
          <cell r="E20">
            <v>311397.58</v>
          </cell>
          <cell r="F20">
            <v>311478.38</v>
          </cell>
          <cell r="G20">
            <v>312074.01</v>
          </cell>
          <cell r="H20">
            <v>312114.40999999997</v>
          </cell>
          <cell r="I20">
            <v>312356.14999999997</v>
          </cell>
          <cell r="J20">
            <v>312879.58999999997</v>
          </cell>
          <cell r="K20">
            <v>312879.58999999997</v>
          </cell>
          <cell r="L20">
            <v>312879.58999999997</v>
          </cell>
          <cell r="M20">
            <v>312960.17</v>
          </cell>
          <cell r="N20">
            <v>315711.56</v>
          </cell>
          <cell r="O20">
            <v>315711.56</v>
          </cell>
          <cell r="P20">
            <v>316013.46999999997</v>
          </cell>
        </row>
        <row r="21">
          <cell r="A21">
            <v>1125</v>
          </cell>
          <cell r="B21" t="str">
            <v xml:space="preserve">     TRANS &amp; DISTR MAINS</v>
          </cell>
          <cell r="C21" t="str">
            <v>Water</v>
          </cell>
          <cell r="D21">
            <v>1136736.1703116058</v>
          </cell>
          <cell r="E21">
            <v>1137591.3456332968</v>
          </cell>
          <cell r="F21">
            <v>1141196.9856332967</v>
          </cell>
          <cell r="G21">
            <v>1143858.9256332968</v>
          </cell>
          <cell r="H21">
            <v>1144702.2656332962</v>
          </cell>
          <cell r="I21">
            <v>1147106.9856332969</v>
          </cell>
          <cell r="J21">
            <v>1148073.9456332969</v>
          </cell>
          <cell r="K21">
            <v>1159920.5956332968</v>
          </cell>
          <cell r="L21">
            <v>1167698.8456332968</v>
          </cell>
          <cell r="M21">
            <v>1170673.5656332967</v>
          </cell>
          <cell r="N21">
            <v>1175008.6056332963</v>
          </cell>
          <cell r="O21">
            <v>1182776.8756332968</v>
          </cell>
          <cell r="P21">
            <v>1187308.9042041223</v>
          </cell>
        </row>
        <row r="22">
          <cell r="A22">
            <v>1130</v>
          </cell>
          <cell r="B22" t="str">
            <v xml:space="preserve">     SERVICE LINES</v>
          </cell>
          <cell r="C22" t="str">
            <v>Water</v>
          </cell>
          <cell r="D22">
            <v>534563.3400000002</v>
          </cell>
          <cell r="E22">
            <v>535538.51000000013</v>
          </cell>
          <cell r="F22">
            <v>538470.2100000002</v>
          </cell>
          <cell r="G22">
            <v>539670.2100000002</v>
          </cell>
          <cell r="H22">
            <v>537806.7200000002</v>
          </cell>
          <cell r="I22">
            <v>538206.93000000017</v>
          </cell>
          <cell r="J22">
            <v>539192.04000000015</v>
          </cell>
          <cell r="K22">
            <v>542617.33000000007</v>
          </cell>
          <cell r="L22">
            <v>545051.95000000007</v>
          </cell>
          <cell r="M22">
            <v>548091.5199999999</v>
          </cell>
          <cell r="N22">
            <v>549767.50000000012</v>
          </cell>
          <cell r="O22">
            <v>550261.76000000001</v>
          </cell>
          <cell r="P22">
            <v>551420.49000000011</v>
          </cell>
        </row>
        <row r="23">
          <cell r="A23">
            <v>1135</v>
          </cell>
          <cell r="B23" t="str">
            <v xml:space="preserve">     METERS</v>
          </cell>
          <cell r="C23" t="str">
            <v>Water</v>
          </cell>
          <cell r="D23">
            <v>301779.95000000007</v>
          </cell>
          <cell r="E23">
            <v>303580.14</v>
          </cell>
          <cell r="F23">
            <v>303963.09000000003</v>
          </cell>
          <cell r="G23">
            <v>304960.37000000005</v>
          </cell>
          <cell r="H23">
            <v>308392.48000000004</v>
          </cell>
          <cell r="I23">
            <v>309051.52000000002</v>
          </cell>
          <cell r="J23">
            <v>309051.52000000002</v>
          </cell>
          <cell r="K23">
            <v>309051.52000000002</v>
          </cell>
          <cell r="L23">
            <v>310893.97000000003</v>
          </cell>
          <cell r="M23">
            <v>313384.93000000005</v>
          </cell>
          <cell r="N23">
            <v>314649.7</v>
          </cell>
          <cell r="O23">
            <v>316566.46000000002</v>
          </cell>
          <cell r="P23">
            <v>318561.02</v>
          </cell>
        </row>
        <row r="24">
          <cell r="A24">
            <v>1140</v>
          </cell>
          <cell r="B24" t="str">
            <v xml:space="preserve">     METER INSTALLATIONS</v>
          </cell>
          <cell r="C24" t="str">
            <v>Water</v>
          </cell>
          <cell r="D24">
            <v>113687.57999999999</v>
          </cell>
          <cell r="E24">
            <v>114614.70999999999</v>
          </cell>
          <cell r="F24">
            <v>115893.72</v>
          </cell>
          <cell r="G24">
            <v>117853.12</v>
          </cell>
          <cell r="H24">
            <v>118458.13</v>
          </cell>
          <cell r="I24">
            <v>120119.87</v>
          </cell>
          <cell r="J24">
            <v>120542.92000000001</v>
          </cell>
          <cell r="K24">
            <v>121751.62</v>
          </cell>
          <cell r="L24">
            <v>123896.03</v>
          </cell>
          <cell r="M24">
            <v>125783.72</v>
          </cell>
          <cell r="N24">
            <v>129803.49000000002</v>
          </cell>
          <cell r="O24">
            <v>131213.11000000002</v>
          </cell>
          <cell r="P24">
            <v>132556.63</v>
          </cell>
        </row>
        <row r="25">
          <cell r="A25">
            <v>1145</v>
          </cell>
          <cell r="B25" t="str">
            <v xml:space="preserve">     HYDRANTS</v>
          </cell>
          <cell r="C25" t="str">
            <v>Water</v>
          </cell>
          <cell r="D25">
            <v>72450.239999999991</v>
          </cell>
          <cell r="E25">
            <v>72450.239999999991</v>
          </cell>
          <cell r="F25">
            <v>72450.239999999991</v>
          </cell>
          <cell r="G25">
            <v>72450.239999999991</v>
          </cell>
          <cell r="H25">
            <v>72450.239999999991</v>
          </cell>
          <cell r="I25">
            <v>72450.239999999991</v>
          </cell>
          <cell r="J25">
            <v>72450.239999999991</v>
          </cell>
          <cell r="K25">
            <v>72450.239999999991</v>
          </cell>
          <cell r="L25">
            <v>72450.239999999991</v>
          </cell>
          <cell r="M25">
            <v>72450.239999999991</v>
          </cell>
          <cell r="N25">
            <v>72450.239999999991</v>
          </cell>
          <cell r="O25">
            <v>72450.239999999991</v>
          </cell>
          <cell r="P25">
            <v>72450.239999999991</v>
          </cell>
        </row>
        <row r="26">
          <cell r="A26">
            <v>1150</v>
          </cell>
          <cell r="B26" t="str">
            <v xml:space="preserve">     BACKFLOW PREVENTION DEVIC</v>
          </cell>
          <cell r="C26" t="str">
            <v>Water</v>
          </cell>
          <cell r="D26">
            <v>237.98</v>
          </cell>
          <cell r="E26">
            <v>237.98</v>
          </cell>
          <cell r="F26">
            <v>237.98</v>
          </cell>
          <cell r="G26">
            <v>237.98</v>
          </cell>
          <cell r="H26">
            <v>237.98</v>
          </cell>
          <cell r="I26">
            <v>237.98</v>
          </cell>
          <cell r="J26">
            <v>237.98</v>
          </cell>
          <cell r="K26">
            <v>237.98</v>
          </cell>
          <cell r="L26">
            <v>237.98</v>
          </cell>
          <cell r="M26">
            <v>237.98</v>
          </cell>
          <cell r="N26">
            <v>237.98</v>
          </cell>
          <cell r="O26">
            <v>237.98</v>
          </cell>
          <cell r="P26">
            <v>2728.94</v>
          </cell>
        </row>
        <row r="27">
          <cell r="A27">
            <v>1155</v>
          </cell>
          <cell r="B27" t="str">
            <v xml:space="preserve">     OTH PLT&amp;MISC EQUIP INTANG</v>
          </cell>
          <cell r="C27" t="str">
            <v>Water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35754.949999999997</v>
          </cell>
          <cell r="M27">
            <v>35754.949999999997</v>
          </cell>
          <cell r="N27">
            <v>35754.949999999997</v>
          </cell>
          <cell r="O27">
            <v>35754.949999999997</v>
          </cell>
          <cell r="P27">
            <v>35754.949999999997</v>
          </cell>
        </row>
        <row r="28">
          <cell r="A28">
            <v>1175</v>
          </cell>
          <cell r="B28" t="str">
            <v xml:space="preserve">     OFFICE STRUCT &amp; IMPRV</v>
          </cell>
          <cell r="C28" t="str">
            <v>Water</v>
          </cell>
          <cell r="D28">
            <v>107590.56144462606</v>
          </cell>
          <cell r="E28">
            <v>107418.02830999649</v>
          </cell>
          <cell r="F28">
            <v>106843.07998020493</v>
          </cell>
          <cell r="G28">
            <v>106729.28816677339</v>
          </cell>
          <cell r="H28">
            <v>106843.86518339542</v>
          </cell>
          <cell r="I28">
            <v>106844.88010028526</v>
          </cell>
          <cell r="J28">
            <v>107115.75014133091</v>
          </cell>
          <cell r="K28">
            <v>107388.829610503</v>
          </cell>
          <cell r="L28">
            <v>107317.58912741614</v>
          </cell>
          <cell r="M28">
            <v>107045.1236203132</v>
          </cell>
          <cell r="N28">
            <v>106999.18923366905</v>
          </cell>
          <cell r="O28">
            <v>107347.04677689797</v>
          </cell>
          <cell r="P28">
            <v>107457.0462259839</v>
          </cell>
        </row>
        <row r="29">
          <cell r="A29">
            <v>1180</v>
          </cell>
          <cell r="B29" t="str">
            <v xml:space="preserve">     OFFICE FURN &amp; EQPT</v>
          </cell>
          <cell r="C29" t="str">
            <v>Water</v>
          </cell>
          <cell r="D29">
            <v>60019.554589293009</v>
          </cell>
          <cell r="E29">
            <v>60030.544415172335</v>
          </cell>
          <cell r="F29">
            <v>59814.459003114811</v>
          </cell>
          <cell r="G29">
            <v>59754.386782428977</v>
          </cell>
          <cell r="H29">
            <v>59817.445281206339</v>
          </cell>
          <cell r="I29">
            <v>60034.320073067065</v>
          </cell>
          <cell r="J29">
            <v>60156.719885305065</v>
          </cell>
          <cell r="K29">
            <v>60149.807591261051</v>
          </cell>
          <cell r="L29">
            <v>60286.292611492769</v>
          </cell>
          <cell r="M29">
            <v>60085.213768921734</v>
          </cell>
          <cell r="N29">
            <v>60280.0183372147</v>
          </cell>
          <cell r="O29">
            <v>60457.798928155549</v>
          </cell>
          <cell r="P29">
            <v>60536.390249621545</v>
          </cell>
        </row>
        <row r="30">
          <cell r="A30">
            <v>1190</v>
          </cell>
          <cell r="B30" t="str">
            <v xml:space="preserve">     TOOL SHOP &amp; MISC EQPT</v>
          </cell>
          <cell r="C30" t="str">
            <v>Water</v>
          </cell>
          <cell r="D30">
            <v>40474.073371475264</v>
          </cell>
          <cell r="E30">
            <v>40448.909630734735</v>
          </cell>
          <cell r="F30">
            <v>40419.109499010236</v>
          </cell>
          <cell r="G30">
            <v>40410.446829442226</v>
          </cell>
          <cell r="H30">
            <v>40404.833461952701</v>
          </cell>
          <cell r="I30">
            <v>40402.711742693275</v>
          </cell>
          <cell r="J30">
            <v>40408.325110182792</v>
          </cell>
          <cell r="K30">
            <v>40397.378208255686</v>
          </cell>
          <cell r="L30">
            <v>40382.325696029322</v>
          </cell>
          <cell r="M30">
            <v>40381.548846064252</v>
          </cell>
          <cell r="N30">
            <v>40373.976647211202</v>
          </cell>
          <cell r="O30">
            <v>40573.069673526988</v>
          </cell>
          <cell r="P30">
            <v>40555.26895013389</v>
          </cell>
        </row>
        <row r="31">
          <cell r="A31">
            <v>1195</v>
          </cell>
          <cell r="B31" t="str">
            <v xml:space="preserve">     LABORATORY EQUIPMENT</v>
          </cell>
          <cell r="C31" t="str">
            <v>Water</v>
          </cell>
          <cell r="D31">
            <v>2156.9501440539439</v>
          </cell>
          <cell r="E31">
            <v>2155.5079196262232</v>
          </cell>
          <cell r="F31">
            <v>2155.5079196262232</v>
          </cell>
          <cell r="G31">
            <v>2155.5079196262232</v>
          </cell>
          <cell r="H31">
            <v>2155.5079196262232</v>
          </cell>
          <cell r="I31">
            <v>2155.5079196262232</v>
          </cell>
          <cell r="J31">
            <v>2155.5079196262232</v>
          </cell>
          <cell r="K31">
            <v>2155.5079196262232</v>
          </cell>
          <cell r="L31">
            <v>2155.5079196262232</v>
          </cell>
          <cell r="M31">
            <v>2155.5079196262232</v>
          </cell>
          <cell r="N31">
            <v>2155.5079196262232</v>
          </cell>
          <cell r="O31">
            <v>2155.5079196262232</v>
          </cell>
          <cell r="P31">
            <v>2155.5079196262232</v>
          </cell>
        </row>
        <row r="32">
          <cell r="A32">
            <v>1200</v>
          </cell>
          <cell r="B32" t="str">
            <v xml:space="preserve">     POWER OPERATED EQUIP</v>
          </cell>
          <cell r="C32" t="str">
            <v>Water</v>
          </cell>
          <cell r="D32">
            <v>9359.32</v>
          </cell>
          <cell r="E32">
            <v>9359.32</v>
          </cell>
          <cell r="F32">
            <v>10367.41</v>
          </cell>
          <cell r="G32">
            <v>10967.85</v>
          </cell>
          <cell r="H32">
            <v>10967.85</v>
          </cell>
          <cell r="I32">
            <v>13171.16</v>
          </cell>
          <cell r="J32">
            <v>13171.16</v>
          </cell>
          <cell r="K32">
            <v>13171.16</v>
          </cell>
          <cell r="L32">
            <v>13171.16</v>
          </cell>
          <cell r="M32">
            <v>13171.16</v>
          </cell>
          <cell r="N32">
            <v>13171.16</v>
          </cell>
          <cell r="O32">
            <v>13171.16</v>
          </cell>
          <cell r="P32">
            <v>17341.12</v>
          </cell>
        </row>
        <row r="33">
          <cell r="A33">
            <v>1205</v>
          </cell>
          <cell r="B33" t="str">
            <v xml:space="preserve">     COMMUNICATION EQPT</v>
          </cell>
          <cell r="C33" t="str">
            <v>Water</v>
          </cell>
          <cell r="D33">
            <v>9920.1273651409883</v>
          </cell>
          <cell r="E33">
            <v>9912.4614987482528</v>
          </cell>
          <cell r="F33">
            <v>9857.6016907312533</v>
          </cell>
          <cell r="G33">
            <v>9849.8958402713106</v>
          </cell>
          <cell r="H33">
            <v>9866.4853459769456</v>
          </cell>
          <cell r="I33">
            <v>9867.2037233639967</v>
          </cell>
          <cell r="J33">
            <v>9873.9990722519815</v>
          </cell>
          <cell r="K33">
            <v>9865.7084960118791</v>
          </cell>
          <cell r="L33">
            <v>9860.1661309385199</v>
          </cell>
          <cell r="M33">
            <v>9817.4519126979521</v>
          </cell>
          <cell r="N33">
            <v>9815.9149192186778</v>
          </cell>
          <cell r="O33">
            <v>9812.7406935549625</v>
          </cell>
          <cell r="P33">
            <v>9803.6690907370757</v>
          </cell>
        </row>
        <row r="34">
          <cell r="A34">
            <v>1210</v>
          </cell>
          <cell r="B34" t="str">
            <v xml:space="preserve">     MISC EQUIPMENT</v>
          </cell>
          <cell r="C34" t="str">
            <v>Water</v>
          </cell>
          <cell r="D34">
            <v>423.34</v>
          </cell>
          <cell r="E34">
            <v>423.34</v>
          </cell>
          <cell r="F34">
            <v>423.34</v>
          </cell>
          <cell r="G34">
            <v>423.34</v>
          </cell>
          <cell r="H34">
            <v>423.34</v>
          </cell>
          <cell r="I34">
            <v>423.34</v>
          </cell>
          <cell r="J34">
            <v>423.34</v>
          </cell>
          <cell r="K34">
            <v>423.34</v>
          </cell>
          <cell r="L34">
            <v>423.34</v>
          </cell>
          <cell r="M34">
            <v>423.34</v>
          </cell>
          <cell r="N34">
            <v>423.34</v>
          </cell>
          <cell r="O34">
            <v>423.34</v>
          </cell>
          <cell r="P34">
            <v>423.34</v>
          </cell>
        </row>
        <row r="35">
          <cell r="A35">
            <v>1215</v>
          </cell>
          <cell r="B35" t="str">
            <v xml:space="preserve">     WATER PLANT ALLOCATED</v>
          </cell>
          <cell r="C35" t="str">
            <v>Water</v>
          </cell>
          <cell r="D35">
            <v>-148854.64885574172</v>
          </cell>
          <cell r="E35">
            <v>-148675.30049196552</v>
          </cell>
          <cell r="F35">
            <v>-148675.30049196552</v>
          </cell>
          <cell r="G35">
            <v>-148675.30049196552</v>
          </cell>
          <cell r="H35">
            <v>-148675.30049196552</v>
          </cell>
          <cell r="I35">
            <v>-148675.30049196552</v>
          </cell>
          <cell r="J35">
            <v>-148675.30049196552</v>
          </cell>
          <cell r="K35">
            <v>-148675.30049196552</v>
          </cell>
          <cell r="L35">
            <v>-148675.30049196552</v>
          </cell>
          <cell r="M35">
            <v>-148675.30049196552</v>
          </cell>
          <cell r="N35">
            <v>-148675.30049196552</v>
          </cell>
          <cell r="O35">
            <v>-148675.30049196552</v>
          </cell>
          <cell r="P35">
            <v>-148675.30049196552</v>
          </cell>
        </row>
        <row r="36">
          <cell r="A36">
            <v>1220</v>
          </cell>
          <cell r="B36" t="str">
            <v xml:space="preserve">     OTHER TANGIBLE PLT WATER</v>
          </cell>
          <cell r="C36" t="str">
            <v>Water</v>
          </cell>
          <cell r="D36">
            <v>-495398.24526460969</v>
          </cell>
          <cell r="E36">
            <v>-494808.29824682692</v>
          </cell>
          <cell r="F36">
            <v>-494808.29824682692</v>
          </cell>
          <cell r="G36">
            <v>-494808.29824682692</v>
          </cell>
          <cell r="H36">
            <v>-494808.29824682692</v>
          </cell>
          <cell r="I36">
            <v>-494808.29824682692</v>
          </cell>
          <cell r="J36">
            <v>-494808.29824682692</v>
          </cell>
          <cell r="K36">
            <v>-494808.29824682692</v>
          </cell>
          <cell r="L36">
            <v>-494808.29824682692</v>
          </cell>
          <cell r="M36">
            <v>-494808.29824682692</v>
          </cell>
          <cell r="N36">
            <v>-494808.29824682692</v>
          </cell>
          <cell r="O36">
            <v>-494808.29824682692</v>
          </cell>
          <cell r="P36">
            <v>-494808.29824682692</v>
          </cell>
        </row>
        <row r="37">
          <cell r="A37">
            <v>1555</v>
          </cell>
          <cell r="B37" t="str">
            <v xml:space="preserve">     TRANSPORTATION EQPT WTR</v>
          </cell>
          <cell r="C37" t="str">
            <v>Water</v>
          </cell>
          <cell r="D37">
            <v>180080.42937167958</v>
          </cell>
          <cell r="E37">
            <v>179760.32117562296</v>
          </cell>
          <cell r="F37">
            <v>179403.6802158535</v>
          </cell>
          <cell r="G37">
            <v>190847.1187456334</v>
          </cell>
          <cell r="H37">
            <v>189043.21465416858</v>
          </cell>
          <cell r="I37">
            <v>189015.23552558801</v>
          </cell>
          <cell r="J37">
            <v>189590.41774569164</v>
          </cell>
          <cell r="K37">
            <v>184297.02055629945</v>
          </cell>
          <cell r="L37">
            <v>183753.02510334185</v>
          </cell>
          <cell r="M37">
            <v>186172.33219535978</v>
          </cell>
          <cell r="N37">
            <v>186074.53263201559</v>
          </cell>
          <cell r="O37">
            <v>185953.23544553446</v>
          </cell>
          <cell r="P37">
            <v>185714.24966595831</v>
          </cell>
        </row>
        <row r="38">
          <cell r="A38">
            <v>1580</v>
          </cell>
          <cell r="B38" t="str">
            <v xml:space="preserve">     MAINFRAME COMPUTER WTR</v>
          </cell>
          <cell r="C38" t="str">
            <v>Water</v>
          </cell>
          <cell r="D38">
            <v>17272.773623825091</v>
          </cell>
          <cell r="E38">
            <v>17246.946313169537</v>
          </cell>
          <cell r="F38">
            <v>17076.411039386352</v>
          </cell>
          <cell r="G38">
            <v>17048.193843880996</v>
          </cell>
          <cell r="H38">
            <v>17098.37584565673</v>
          </cell>
          <cell r="I38">
            <v>17100.363913309269</v>
          </cell>
          <cell r="J38">
            <v>17121.672991383326</v>
          </cell>
          <cell r="K38">
            <v>17100.46415201444</v>
          </cell>
          <cell r="L38">
            <v>17082.078702841176</v>
          </cell>
          <cell r="M38">
            <v>16951.392490975781</v>
          </cell>
          <cell r="N38">
            <v>16945.975424283886</v>
          </cell>
          <cell r="O38">
            <v>16935.187233639961</v>
          </cell>
          <cell r="P38">
            <v>16905.762997059854</v>
          </cell>
        </row>
        <row r="39">
          <cell r="A39">
            <v>1585</v>
          </cell>
          <cell r="B39" t="str">
            <v xml:space="preserve">     MINI COMPUTERS WTR</v>
          </cell>
          <cell r="C39" t="str">
            <v>Water</v>
          </cell>
          <cell r="D39">
            <v>75826.998287699214</v>
          </cell>
          <cell r="E39">
            <v>75379.096979797381</v>
          </cell>
          <cell r="F39">
            <v>75081.905925419182</v>
          </cell>
          <cell r="G39">
            <v>75538.852416162073</v>
          </cell>
          <cell r="H39">
            <v>76040.079354913818</v>
          </cell>
          <cell r="I39">
            <v>76199.767965475068</v>
          </cell>
          <cell r="J39">
            <v>78364.635810869804</v>
          </cell>
          <cell r="K39">
            <v>79343.053282196066</v>
          </cell>
          <cell r="L39">
            <v>81049.441819981337</v>
          </cell>
          <cell r="M39">
            <v>81096.591600925691</v>
          </cell>
          <cell r="N39">
            <v>81089.508065760339</v>
          </cell>
          <cell r="O39">
            <v>81092.31892611782</v>
          </cell>
          <cell r="P39">
            <v>81887.495867780613</v>
          </cell>
        </row>
        <row r="40">
          <cell r="A40">
            <v>1590</v>
          </cell>
          <cell r="B40" t="str">
            <v xml:space="preserve">     COMP SYS COST WTR</v>
          </cell>
          <cell r="C40" t="str">
            <v>Water</v>
          </cell>
          <cell r="D40">
            <v>368028.54310584383</v>
          </cell>
          <cell r="E40">
            <v>367487.11344463198</v>
          </cell>
          <cell r="F40">
            <v>363875.23306430475</v>
          </cell>
          <cell r="G40">
            <v>363424.96497729386</v>
          </cell>
          <cell r="H40">
            <v>364587.47083066485</v>
          </cell>
          <cell r="I40">
            <v>364703.87302704348</v>
          </cell>
          <cell r="J40">
            <v>365189.24554392748</v>
          </cell>
          <cell r="K40">
            <v>364732.64153542725</v>
          </cell>
          <cell r="L40">
            <v>364451.70168112474</v>
          </cell>
          <cell r="M40">
            <v>361745.08122380055</v>
          </cell>
          <cell r="N40">
            <v>361635.883684356</v>
          </cell>
          <cell r="O40">
            <v>361410.79767189675</v>
          </cell>
          <cell r="P40">
            <v>360770.67747729382</v>
          </cell>
        </row>
        <row r="41">
          <cell r="A41">
            <v>1595</v>
          </cell>
          <cell r="B41" t="str">
            <v xml:space="preserve">     MICRO SYS COST WTR</v>
          </cell>
          <cell r="C41" t="str">
            <v>Water</v>
          </cell>
          <cell r="D41">
            <v>9405.9632263996718</v>
          </cell>
          <cell r="E41">
            <v>9391.7485357475525</v>
          </cell>
          <cell r="F41">
            <v>9302.5820308861166</v>
          </cell>
          <cell r="G41">
            <v>9286.3057711341371</v>
          </cell>
          <cell r="H41">
            <v>9312.0462352992508</v>
          </cell>
          <cell r="I41">
            <v>9312.9985029983654</v>
          </cell>
          <cell r="J41">
            <v>9324.2085315265449</v>
          </cell>
          <cell r="K41">
            <v>9310.191819253605</v>
          </cell>
          <cell r="L41">
            <v>9300.1763019620357</v>
          </cell>
          <cell r="M41">
            <v>9232.6279445155997</v>
          </cell>
          <cell r="N41">
            <v>9229.5664873951991</v>
          </cell>
          <cell r="O41">
            <v>9223.6022844375839</v>
          </cell>
          <cell r="P41">
            <v>9207.7854520842993</v>
          </cell>
        </row>
        <row r="42">
          <cell r="A42">
            <v>1699</v>
          </cell>
          <cell r="B42" t="str">
            <v xml:space="preserve">     WATER PLANT IN PROCESS</v>
          </cell>
          <cell r="C42" t="str">
            <v>Water</v>
          </cell>
          <cell r="D42">
            <v>136166.78374744582</v>
          </cell>
          <cell r="E42">
            <v>172262.44096923029</v>
          </cell>
          <cell r="F42">
            <v>153010.25277203653</v>
          </cell>
          <cell r="G42">
            <v>183017.25630094315</v>
          </cell>
          <cell r="H42">
            <v>53296.472641330918</v>
          </cell>
          <cell r="I42">
            <v>53994.025437383549</v>
          </cell>
          <cell r="J42">
            <v>67612.455921780391</v>
          </cell>
          <cell r="K42">
            <v>73363.225616412426</v>
          </cell>
          <cell r="L42">
            <v>66263.092592134373</v>
          </cell>
          <cell r="M42">
            <v>125762.64537872613</v>
          </cell>
          <cell r="N42">
            <v>194080.12605670703</v>
          </cell>
          <cell r="O42">
            <v>205394.1605947252</v>
          </cell>
          <cell r="P42">
            <v>211683.59220787726</v>
          </cell>
        </row>
        <row r="43">
          <cell r="A43">
            <v>1769</v>
          </cell>
          <cell r="B43" t="str">
            <v xml:space="preserve">     OTHER PLANT IN PROCESS</v>
          </cell>
          <cell r="C43" t="str">
            <v>Water</v>
          </cell>
          <cell r="D43">
            <v>45.157649162239473</v>
          </cell>
          <cell r="E43">
            <v>45.074004424778757</v>
          </cell>
          <cell r="F43">
            <v>44.986295557755007</v>
          </cell>
          <cell r="G43">
            <v>74.778074056823471</v>
          </cell>
          <cell r="H43">
            <v>74.740484542384721</v>
          </cell>
          <cell r="I43">
            <v>19.909912814392179</v>
          </cell>
          <cell r="J43">
            <v>19.918266039823013</v>
          </cell>
          <cell r="K43">
            <v>19.901559588961348</v>
          </cell>
          <cell r="L43">
            <v>19.880676525384263</v>
          </cell>
          <cell r="M43">
            <v>19.884853138099679</v>
          </cell>
          <cell r="N43">
            <v>19.872323299953429</v>
          </cell>
          <cell r="O43">
            <v>19.855616849091763</v>
          </cell>
          <cell r="P43">
            <v>19.83055717279926</v>
          </cell>
        </row>
        <row r="44">
          <cell r="A44">
            <v>1835</v>
          </cell>
          <cell r="B44" t="str">
            <v xml:space="preserve">     ACC DEPR-ORGANIZATION</v>
          </cell>
          <cell r="C44" t="str">
            <v>Water</v>
          </cell>
          <cell r="D44">
            <v>-11630.693690232929</v>
          </cell>
          <cell r="E44">
            <v>-11632.581180717285</v>
          </cell>
          <cell r="F44">
            <v>-11634.98211283186</v>
          </cell>
          <cell r="G44">
            <v>-11637.38304494644</v>
          </cell>
          <cell r="H44">
            <v>-11639.783977061015</v>
          </cell>
          <cell r="I44">
            <v>-11642.184909175594</v>
          </cell>
          <cell r="J44">
            <v>-11644.585841290178</v>
          </cell>
          <cell r="K44">
            <v>-11646.986773404757</v>
          </cell>
          <cell r="L44">
            <v>-11649.387705519326</v>
          </cell>
          <cell r="M44">
            <v>-11651.788637633912</v>
          </cell>
          <cell r="N44">
            <v>-11654.189569748491</v>
          </cell>
          <cell r="O44">
            <v>-11656.590501863067</v>
          </cell>
          <cell r="P44">
            <v>-11658.991433977648</v>
          </cell>
        </row>
        <row r="45">
          <cell r="A45">
            <v>1840</v>
          </cell>
          <cell r="B45" t="str">
            <v xml:space="preserve">     ACC DEPR-FRANCHISES</v>
          </cell>
          <cell r="C45" t="str">
            <v>Water</v>
          </cell>
          <cell r="D45">
            <v>-1965.1689027380467</v>
          </cell>
          <cell r="E45">
            <v>-1983.6310220656728</v>
          </cell>
          <cell r="F45">
            <v>-2002.8038176816485</v>
          </cell>
          <cell r="G45">
            <v>-2021.9390237831858</v>
          </cell>
          <cell r="H45">
            <v>-2041.1452323008848</v>
          </cell>
          <cell r="I45">
            <v>-2060.3556174312994</v>
          </cell>
          <cell r="J45">
            <v>-2079.5785323998603</v>
          </cell>
          <cell r="K45">
            <v>-2098.7763876921281</v>
          </cell>
          <cell r="L45">
            <v>-2117.9658897589657</v>
          </cell>
          <cell r="M45">
            <v>-2137.1846281148109</v>
          </cell>
          <cell r="N45">
            <v>-2156.3866600197944</v>
          </cell>
          <cell r="O45">
            <v>-2175.5803386993475</v>
          </cell>
          <cell r="P45">
            <v>-2194.7656641534695</v>
          </cell>
        </row>
        <row r="46">
          <cell r="A46">
            <v>1845</v>
          </cell>
          <cell r="B46" t="str">
            <v xml:space="preserve">     ACC DEPR-STRUCT&amp;IMPRV SRC</v>
          </cell>
          <cell r="C46" t="str">
            <v>Water</v>
          </cell>
          <cell r="D46">
            <v>-54811.71</v>
          </cell>
          <cell r="E46">
            <v>-55092.609999999993</v>
          </cell>
          <cell r="F46">
            <v>-55373.51</v>
          </cell>
          <cell r="G46">
            <v>-55654.409999999996</v>
          </cell>
          <cell r="H46">
            <v>-55935.31</v>
          </cell>
          <cell r="I46">
            <v>-56216.649999999994</v>
          </cell>
          <cell r="J46">
            <v>-56497.989999999991</v>
          </cell>
          <cell r="K46">
            <v>-56779.330000000009</v>
          </cell>
          <cell r="L46">
            <v>-57060.670000000006</v>
          </cell>
          <cell r="M46">
            <v>-57342.009999999995</v>
          </cell>
          <cell r="N46">
            <v>-57623.349999999984</v>
          </cell>
          <cell r="O46">
            <v>-57904.689999999988</v>
          </cell>
          <cell r="P46">
            <v>-58186.03</v>
          </cell>
        </row>
        <row r="47">
          <cell r="A47">
            <v>1850</v>
          </cell>
          <cell r="B47" t="str">
            <v xml:space="preserve">     ACC DEPR-STRUCT&amp;IMPRV WTP</v>
          </cell>
          <cell r="C47" t="str">
            <v>Water</v>
          </cell>
          <cell r="D47">
            <v>-76048.769999999975</v>
          </cell>
          <cell r="E47">
            <v>-77186.24000000002</v>
          </cell>
          <cell r="F47">
            <v>-78323.709999999992</v>
          </cell>
          <cell r="G47">
            <v>-79461.180000000022</v>
          </cell>
          <cell r="H47">
            <v>-80598.649999999994</v>
          </cell>
          <cell r="I47">
            <v>-81736.760000000038</v>
          </cell>
          <cell r="J47">
            <v>-82874.870000000024</v>
          </cell>
          <cell r="K47">
            <v>-84012.98000000004</v>
          </cell>
          <cell r="L47">
            <v>-85152.440000000031</v>
          </cell>
          <cell r="M47">
            <v>-86292.11000000003</v>
          </cell>
          <cell r="N47">
            <v>-87432.230000000025</v>
          </cell>
          <cell r="O47">
            <v>-88573.890000000043</v>
          </cell>
          <cell r="P47">
            <v>-89715.660000000018</v>
          </cell>
        </row>
        <row r="48">
          <cell r="A48">
            <v>1855</v>
          </cell>
          <cell r="B48" t="str">
            <v xml:space="preserve">     ACC DEPR-STRUCT&amp;IMPRV TRN</v>
          </cell>
          <cell r="C48" t="str">
            <v>Water</v>
          </cell>
          <cell r="D48">
            <v>-779.71</v>
          </cell>
          <cell r="E48">
            <v>-759.13</v>
          </cell>
          <cell r="F48">
            <v>-738.55000000000007</v>
          </cell>
          <cell r="G48">
            <v>-717.97</v>
          </cell>
          <cell r="H48">
            <v>-697.39000000000021</v>
          </cell>
          <cell r="I48">
            <v>-676.81000000000017</v>
          </cell>
          <cell r="J48">
            <v>-656.23000000000013</v>
          </cell>
          <cell r="K48">
            <v>-635.65000000000009</v>
          </cell>
          <cell r="L48">
            <v>-615.07000000000016</v>
          </cell>
          <cell r="M48">
            <v>-594.49000000000024</v>
          </cell>
          <cell r="N48">
            <v>-573.9100000000002</v>
          </cell>
          <cell r="O48">
            <v>-553.33000000000027</v>
          </cell>
          <cell r="P48">
            <v>-532.75000000000023</v>
          </cell>
        </row>
        <row r="49">
          <cell r="A49">
            <v>1860</v>
          </cell>
          <cell r="B49" t="str">
            <v xml:space="preserve">     ACC DEPR-STRUCT&amp;IMPRV GEN</v>
          </cell>
          <cell r="C49" t="str">
            <v>Water</v>
          </cell>
          <cell r="D49">
            <v>-1723.17</v>
          </cell>
          <cell r="E49">
            <v>-1755.52</v>
          </cell>
          <cell r="F49">
            <v>-1787.87</v>
          </cell>
          <cell r="G49">
            <v>-1820.2199999999998</v>
          </cell>
          <cell r="H49">
            <v>-1852.5699999999997</v>
          </cell>
          <cell r="I49">
            <v>-1884.9199999999996</v>
          </cell>
          <cell r="J49">
            <v>-1917.2699999999995</v>
          </cell>
          <cell r="K49">
            <v>-1949.6199999999994</v>
          </cell>
          <cell r="L49">
            <v>-1981.9699999999993</v>
          </cell>
          <cell r="M49">
            <v>-2014.3199999999993</v>
          </cell>
          <cell r="N49">
            <v>-2046.6699999999992</v>
          </cell>
          <cell r="O49">
            <v>-2079.0199999999991</v>
          </cell>
          <cell r="P49">
            <v>-2111.369999999999</v>
          </cell>
        </row>
        <row r="50">
          <cell r="A50">
            <v>1875</v>
          </cell>
          <cell r="B50" t="str">
            <v xml:space="preserve">     ACC DEPR-WELLS &amp; SPRINGS</v>
          </cell>
          <cell r="C50" t="str">
            <v>Water</v>
          </cell>
          <cell r="D50">
            <v>-142308.30097977113</v>
          </cell>
          <cell r="E50">
            <v>-143343.82377969258</v>
          </cell>
          <cell r="F50">
            <v>-144379.37184661734</v>
          </cell>
          <cell r="G50">
            <v>-145415.69991354222</v>
          </cell>
          <cell r="H50">
            <v>-146452.02798046698</v>
          </cell>
          <cell r="I50">
            <v>-147488.58604739176</v>
          </cell>
          <cell r="J50">
            <v>-148525.36411431653</v>
          </cell>
          <cell r="K50">
            <v>-149562.70218124133</v>
          </cell>
          <cell r="L50">
            <v>-150600.04024816601</v>
          </cell>
          <cell r="M50">
            <v>-151640.37831509087</v>
          </cell>
          <cell r="N50">
            <v>-152681.24638201564</v>
          </cell>
          <cell r="O50">
            <v>-153722.59444894039</v>
          </cell>
          <cell r="P50">
            <v>-154763.94251586517</v>
          </cell>
        </row>
        <row r="51">
          <cell r="A51">
            <v>1885</v>
          </cell>
          <cell r="B51" t="str">
            <v xml:space="preserve">     ACC DEPR-SUPPLY MAINS</v>
          </cell>
          <cell r="C51" t="str">
            <v>Water</v>
          </cell>
          <cell r="D51">
            <v>-159208.35</v>
          </cell>
          <cell r="E51">
            <v>-160195.00000000003</v>
          </cell>
          <cell r="F51">
            <v>-161181.84000000003</v>
          </cell>
          <cell r="G51">
            <v>-162168.68000000005</v>
          </cell>
          <cell r="H51">
            <v>-163155.52000000008</v>
          </cell>
          <cell r="I51">
            <v>-164142.55000000008</v>
          </cell>
          <cell r="J51">
            <v>-165129.58000000007</v>
          </cell>
          <cell r="K51">
            <v>-166117.09000000011</v>
          </cell>
          <cell r="L51">
            <v>-167104.79000000012</v>
          </cell>
          <cell r="M51">
            <v>-168093.67000000013</v>
          </cell>
          <cell r="N51">
            <v>-169083.03000000014</v>
          </cell>
          <cell r="O51">
            <v>-170072.50000000015</v>
          </cell>
          <cell r="P51">
            <v>-171062.16000000018</v>
          </cell>
        </row>
        <row r="52">
          <cell r="A52">
            <v>1890</v>
          </cell>
          <cell r="B52" t="str">
            <v xml:space="preserve">     ACC DEPR-POWER GENERATION</v>
          </cell>
          <cell r="C52" t="str">
            <v>Water</v>
          </cell>
          <cell r="D52">
            <v>-2641.3300000000004</v>
          </cell>
          <cell r="E52">
            <v>-2646.8000000000006</v>
          </cell>
          <cell r="F52">
            <v>-2652.27</v>
          </cell>
          <cell r="G52">
            <v>-2657.7400000000002</v>
          </cell>
          <cell r="H52">
            <v>-2663.2100000000005</v>
          </cell>
          <cell r="I52">
            <v>-2668.6800000000003</v>
          </cell>
          <cell r="J52">
            <v>-2674.1500000000005</v>
          </cell>
          <cell r="K52">
            <v>-2679.6200000000003</v>
          </cell>
          <cell r="L52">
            <v>-2685.0900000000006</v>
          </cell>
          <cell r="M52">
            <v>-2690.5600000000009</v>
          </cell>
          <cell r="N52">
            <v>-2696.0300000000007</v>
          </cell>
          <cell r="O52">
            <v>-2701.5000000000009</v>
          </cell>
          <cell r="P52">
            <v>-2706.9700000000012</v>
          </cell>
        </row>
        <row r="53">
          <cell r="A53">
            <v>1895</v>
          </cell>
          <cell r="B53" t="str">
            <v xml:space="preserve">     ACC DEPR-ELECT PUMP EQUIP</v>
          </cell>
          <cell r="C53" t="str">
            <v>Water</v>
          </cell>
          <cell r="D53">
            <v>-5698</v>
          </cell>
          <cell r="E53">
            <v>-5698</v>
          </cell>
          <cell r="F53">
            <v>-5698</v>
          </cell>
          <cell r="G53">
            <v>-5698</v>
          </cell>
          <cell r="H53">
            <v>-5698</v>
          </cell>
          <cell r="I53">
            <v>-5698</v>
          </cell>
          <cell r="J53">
            <v>-5698</v>
          </cell>
          <cell r="K53">
            <v>-5698</v>
          </cell>
          <cell r="L53">
            <v>-5698</v>
          </cell>
          <cell r="M53">
            <v>-5698</v>
          </cell>
          <cell r="N53">
            <v>-5698</v>
          </cell>
          <cell r="O53">
            <v>-5698</v>
          </cell>
          <cell r="P53">
            <v>-5698</v>
          </cell>
        </row>
        <row r="54">
          <cell r="A54">
            <v>1900</v>
          </cell>
          <cell r="B54" t="str">
            <v xml:space="preserve">     ACC DEPR-ELECT PUMP EQUIP</v>
          </cell>
          <cell r="C54" t="str">
            <v>Water</v>
          </cell>
          <cell r="D54">
            <v>-152761.20306089087</v>
          </cell>
          <cell r="E54">
            <v>-153676.39537756174</v>
          </cell>
          <cell r="F54">
            <v>-154611.72203598046</v>
          </cell>
          <cell r="G54">
            <v>-155166.73869439913</v>
          </cell>
          <cell r="H54">
            <v>-156109.04535281789</v>
          </cell>
          <cell r="I54">
            <v>-156716.58201123658</v>
          </cell>
          <cell r="J54">
            <v>-157662.8186696553</v>
          </cell>
          <cell r="K54">
            <v>-158609.22532807401</v>
          </cell>
          <cell r="L54">
            <v>-159128.65198649277</v>
          </cell>
          <cell r="M54">
            <v>-160080.13864491141</v>
          </cell>
          <cell r="N54">
            <v>-161031.96530333016</v>
          </cell>
          <cell r="O54">
            <v>-161985.17196174889</v>
          </cell>
          <cell r="P54">
            <v>-162939.1786201676</v>
          </cell>
        </row>
        <row r="55">
          <cell r="A55">
            <v>1905</v>
          </cell>
          <cell r="B55" t="str">
            <v xml:space="preserve">     ACC DEPR-ELECT PUMP EQUIP</v>
          </cell>
          <cell r="C55" t="str">
            <v>Water</v>
          </cell>
          <cell r="D55">
            <v>2504.2799999999997</v>
          </cell>
          <cell r="E55">
            <v>2501.75</v>
          </cell>
          <cell r="F55">
            <v>2499.2200000000003</v>
          </cell>
          <cell r="G55">
            <v>2496.69</v>
          </cell>
          <cell r="H55">
            <v>2494.1600000000003</v>
          </cell>
          <cell r="I55">
            <v>2491.6300000000006</v>
          </cell>
          <cell r="J55">
            <v>2489.1000000000004</v>
          </cell>
          <cell r="K55">
            <v>2485.6200000000003</v>
          </cell>
          <cell r="L55">
            <v>2481.2800000000007</v>
          </cell>
          <cell r="M55">
            <v>2476.9400000000005</v>
          </cell>
          <cell r="N55">
            <v>2472.6</v>
          </cell>
          <cell r="O55">
            <v>2468.2599999999998</v>
          </cell>
          <cell r="P55">
            <v>2463.9199999999996</v>
          </cell>
        </row>
        <row r="56">
          <cell r="A56">
            <v>1910</v>
          </cell>
          <cell r="B56" t="str">
            <v xml:space="preserve">     ACC DEPR-WATER TREATMENT</v>
          </cell>
          <cell r="C56" t="str">
            <v>Water</v>
          </cell>
          <cell r="D56">
            <v>-82842.586354720101</v>
          </cell>
          <cell r="E56">
            <v>-83679.017435083821</v>
          </cell>
          <cell r="F56">
            <v>-84517.255907661878</v>
          </cell>
          <cell r="G56">
            <v>-85362.614380239873</v>
          </cell>
          <cell r="H56">
            <v>-86211.562852817893</v>
          </cell>
          <cell r="I56">
            <v>-87064.021325395937</v>
          </cell>
          <cell r="J56">
            <v>-87920.749797973898</v>
          </cell>
          <cell r="K56">
            <v>-87776.218270551908</v>
          </cell>
          <cell r="L56">
            <v>-88640.076743129917</v>
          </cell>
          <cell r="M56">
            <v>-89509.655215707913</v>
          </cell>
          <cell r="N56">
            <v>-90381.753688286</v>
          </cell>
          <cell r="O56">
            <v>-91257.212160863943</v>
          </cell>
          <cell r="P56">
            <v>-91844.37063344194</v>
          </cell>
        </row>
        <row r="57">
          <cell r="A57">
            <v>1915</v>
          </cell>
          <cell r="B57" t="str">
            <v xml:space="preserve">     ACC DEPR-DIST RESV &amp; STAN</v>
          </cell>
          <cell r="C57" t="str">
            <v>Water</v>
          </cell>
          <cell r="D57">
            <v>-140238.93</v>
          </cell>
          <cell r="E57">
            <v>-140940.26999999996</v>
          </cell>
          <cell r="F57">
            <v>-141641.78999999998</v>
          </cell>
          <cell r="G57">
            <v>-142344.65</v>
          </cell>
          <cell r="H57">
            <v>-143047.6</v>
          </cell>
          <cell r="I57">
            <v>-143751.09999999998</v>
          </cell>
          <cell r="J57">
            <v>-144455.78</v>
          </cell>
          <cell r="K57">
            <v>-145160.46</v>
          </cell>
          <cell r="L57">
            <v>-145865.13999999998</v>
          </cell>
          <cell r="M57">
            <v>-146570</v>
          </cell>
          <cell r="N57">
            <v>-147281.05999999994</v>
          </cell>
          <cell r="O57">
            <v>-147992.12</v>
          </cell>
          <cell r="P57">
            <v>-148703.85999999996</v>
          </cell>
        </row>
        <row r="58">
          <cell r="A58">
            <v>1920</v>
          </cell>
          <cell r="B58" t="str">
            <v xml:space="preserve">     ACC DEPR-TRANS &amp; DISTR MA</v>
          </cell>
          <cell r="C58" t="str">
            <v>Water</v>
          </cell>
          <cell r="D58">
            <v>-355769.67858500208</v>
          </cell>
          <cell r="E58">
            <v>-357977.52023637638</v>
          </cell>
          <cell r="F58">
            <v>-358953.59109964455</v>
          </cell>
          <cell r="G58">
            <v>-360136.97196291311</v>
          </cell>
          <cell r="H58">
            <v>-362359.70282618195</v>
          </cell>
          <cell r="I58">
            <v>-363270.78368945012</v>
          </cell>
          <cell r="J58">
            <v>-365500.06455271889</v>
          </cell>
          <cell r="K58">
            <v>-363575.39541598712</v>
          </cell>
          <cell r="L58">
            <v>-365842.78627925593</v>
          </cell>
          <cell r="M58">
            <v>-368115.94714252505</v>
          </cell>
          <cell r="N58">
            <v>-370397.52800579346</v>
          </cell>
          <cell r="O58">
            <v>-370140.18886906141</v>
          </cell>
          <cell r="P58">
            <v>-365909.27973232977</v>
          </cell>
        </row>
        <row r="59">
          <cell r="A59">
            <v>1925</v>
          </cell>
          <cell r="B59" t="str">
            <v xml:space="preserve">     ACC DEPR-SERVICE LINES</v>
          </cell>
          <cell r="C59" t="str">
            <v>Water</v>
          </cell>
          <cell r="D59">
            <v>-62869.790000000015</v>
          </cell>
          <cell r="E59">
            <v>-63985.420000000013</v>
          </cell>
          <cell r="F59">
            <v>-62324.670000000006</v>
          </cell>
          <cell r="G59">
            <v>-63448.909999999953</v>
          </cell>
          <cell r="H59">
            <v>-56583.73000000001</v>
          </cell>
          <cell r="I59">
            <v>-57483.819999999992</v>
          </cell>
          <cell r="J59">
            <v>-57863.95</v>
          </cell>
          <cell r="K59">
            <v>-56850.519999999982</v>
          </cell>
          <cell r="L59">
            <v>-54755.610000000008</v>
          </cell>
          <cell r="M59">
            <v>-52600.509999999995</v>
          </cell>
          <cell r="N59">
            <v>-52127.92000000002</v>
          </cell>
          <cell r="O59">
            <v>-52932.35</v>
          </cell>
          <cell r="P59">
            <v>-53359.739999999991</v>
          </cell>
        </row>
        <row r="60">
          <cell r="A60">
            <v>1930</v>
          </cell>
          <cell r="B60" t="str">
            <v xml:space="preserve">     ACC DEPR-METERS</v>
          </cell>
          <cell r="C60" t="str">
            <v>Water</v>
          </cell>
          <cell r="D60">
            <v>-250979.60292194525</v>
          </cell>
          <cell r="E60">
            <v>-251981.24673032129</v>
          </cell>
          <cell r="F60">
            <v>-252986.70673032122</v>
          </cell>
          <cell r="G60">
            <v>-253996.31673032153</v>
          </cell>
          <cell r="H60">
            <v>-258036.99673032126</v>
          </cell>
          <cell r="I60">
            <v>-259324.70673032114</v>
          </cell>
          <cell r="J60">
            <v>-260612.41673032133</v>
          </cell>
          <cell r="K60">
            <v>-261900.12673032115</v>
          </cell>
          <cell r="L60">
            <v>-263195.5067303215</v>
          </cell>
          <cell r="M60">
            <v>-264501.26673032151</v>
          </cell>
          <cell r="N60">
            <v>-265812.29673032113</v>
          </cell>
          <cell r="O60">
            <v>-267131.3167303215</v>
          </cell>
          <cell r="P60">
            <v>-268458.64673032146</v>
          </cell>
        </row>
        <row r="61">
          <cell r="A61">
            <v>1935</v>
          </cell>
          <cell r="B61" t="str">
            <v xml:space="preserve">     ACC DEPR-METER INSTALLS</v>
          </cell>
          <cell r="C61" t="str">
            <v>Water</v>
          </cell>
          <cell r="D61">
            <v>-42983.53</v>
          </cell>
          <cell r="E61">
            <v>-43461.090000000004</v>
          </cell>
          <cell r="F61">
            <v>-43943.979999999996</v>
          </cell>
          <cell r="G61">
            <v>-44435.029999999992</v>
          </cell>
          <cell r="H61">
            <v>-44928.589999999975</v>
          </cell>
          <cell r="I61">
            <v>-45429.079999999987</v>
          </cell>
          <cell r="J61">
            <v>-45931.34</v>
          </cell>
          <cell r="K61">
            <v>-46438.629999999983</v>
          </cell>
          <cell r="L61">
            <v>-46954.849999999977</v>
          </cell>
          <cell r="M61">
            <v>-47478.940000000024</v>
          </cell>
          <cell r="N61">
            <v>-48019.779999999962</v>
          </cell>
          <cell r="O61">
            <v>-48566.489999999983</v>
          </cell>
          <cell r="P61">
            <v>-49118.8</v>
          </cell>
        </row>
        <row r="62">
          <cell r="A62">
            <v>1940</v>
          </cell>
          <cell r="B62" t="str">
            <v xml:space="preserve">     ACC DEPR-HYDRANTS</v>
          </cell>
          <cell r="C62" t="str">
            <v>Water</v>
          </cell>
          <cell r="D62">
            <v>-36413.339999999997</v>
          </cell>
          <cell r="E62">
            <v>-36547.25</v>
          </cell>
          <cell r="F62">
            <v>-36681.160000000003</v>
          </cell>
          <cell r="G62">
            <v>-36815.070000000014</v>
          </cell>
          <cell r="H62">
            <v>-36948.980000000003</v>
          </cell>
          <cell r="I62">
            <v>-37082.89</v>
          </cell>
          <cell r="J62">
            <v>-37216.80000000001</v>
          </cell>
          <cell r="K62">
            <v>-37350.710000000014</v>
          </cell>
          <cell r="L62">
            <v>-37484.620000000003</v>
          </cell>
          <cell r="M62">
            <v>-37618.530000000021</v>
          </cell>
          <cell r="N62">
            <v>-37752.44000000001</v>
          </cell>
          <cell r="O62">
            <v>-37886.350000000006</v>
          </cell>
          <cell r="P62">
            <v>-38020.260000000024</v>
          </cell>
        </row>
        <row r="63">
          <cell r="A63">
            <v>1945</v>
          </cell>
          <cell r="B63" t="str">
            <v xml:space="preserve">     ACC DEPR-BACKFLOW PREVENT</v>
          </cell>
          <cell r="C63" t="str">
            <v>Water</v>
          </cell>
          <cell r="D63">
            <v>328.76</v>
          </cell>
          <cell r="E63">
            <v>327.44</v>
          </cell>
          <cell r="F63">
            <v>326.12</v>
          </cell>
          <cell r="G63">
            <v>324.8</v>
          </cell>
          <cell r="H63">
            <v>323.48</v>
          </cell>
          <cell r="I63">
            <v>322.16000000000003</v>
          </cell>
          <cell r="J63">
            <v>320.84000000000003</v>
          </cell>
          <cell r="K63">
            <v>319.52000000000004</v>
          </cell>
          <cell r="L63">
            <v>318.20000000000005</v>
          </cell>
          <cell r="M63">
            <v>316.88000000000005</v>
          </cell>
          <cell r="N63">
            <v>315.56000000000006</v>
          </cell>
          <cell r="O63">
            <v>314.24000000000007</v>
          </cell>
          <cell r="P63">
            <v>299.0800000000001</v>
          </cell>
        </row>
        <row r="64">
          <cell r="A64">
            <v>1950</v>
          </cell>
          <cell r="B64" t="str">
            <v xml:space="preserve">     ACC DEPR-OTH PLANT&amp;MISC I</v>
          </cell>
          <cell r="C64" t="str">
            <v>Water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-165.53</v>
          </cell>
          <cell r="M64">
            <v>-331.06</v>
          </cell>
          <cell r="N64">
            <v>-496.59000000000003</v>
          </cell>
          <cell r="O64">
            <v>-662.12</v>
          </cell>
          <cell r="P64">
            <v>-827.65</v>
          </cell>
        </row>
        <row r="65">
          <cell r="A65">
            <v>1960</v>
          </cell>
          <cell r="B65" t="str">
            <v xml:space="preserve">     ACC DEPR-OTH PLANT&amp;MISC W</v>
          </cell>
          <cell r="C65" t="str">
            <v>Water</v>
          </cell>
          <cell r="D65">
            <v>-3177.78</v>
          </cell>
          <cell r="E65">
            <v>-3177.78</v>
          </cell>
          <cell r="F65">
            <v>-3177.78</v>
          </cell>
          <cell r="G65">
            <v>-3177.78</v>
          </cell>
          <cell r="H65">
            <v>-3177.78</v>
          </cell>
          <cell r="I65">
            <v>-3177.78</v>
          </cell>
          <cell r="J65">
            <v>-3177.78</v>
          </cell>
          <cell r="K65">
            <v>-3177.78</v>
          </cell>
          <cell r="L65">
            <v>-3177.78</v>
          </cell>
          <cell r="M65">
            <v>-3177.78</v>
          </cell>
          <cell r="N65">
            <v>-3177.78</v>
          </cell>
          <cell r="O65">
            <v>-3177.78</v>
          </cell>
          <cell r="P65">
            <v>-3177.78</v>
          </cell>
        </row>
        <row r="66">
          <cell r="A66">
            <v>1970</v>
          </cell>
          <cell r="B66" t="str">
            <v xml:space="preserve">     ACC DEPR-OFFICE STRUCTURE</v>
          </cell>
          <cell r="C66" t="str">
            <v>Water</v>
          </cell>
          <cell r="D66">
            <v>-44169.700063342869</v>
          </cell>
          <cell r="E66">
            <v>-44284.344795062876</v>
          </cell>
          <cell r="F66">
            <v>-44192.20358348859</v>
          </cell>
          <cell r="G66">
            <v>-44267.118527305531</v>
          </cell>
          <cell r="H66">
            <v>-44513.429127125048</v>
          </cell>
          <cell r="I66">
            <v>-44698.239104710054</v>
          </cell>
          <cell r="J66">
            <v>-44921.661866849085</v>
          </cell>
          <cell r="K66">
            <v>-45054.502252416154</v>
          </cell>
          <cell r="L66">
            <v>-45192.053857126215</v>
          </cell>
          <cell r="M66">
            <v>-45193.602421984157</v>
          </cell>
          <cell r="N66">
            <v>-45359.826472985558</v>
          </cell>
          <cell r="O66">
            <v>-45513.207439887054</v>
          </cell>
          <cell r="P66">
            <v>-45630.44817696204</v>
          </cell>
        </row>
        <row r="67">
          <cell r="A67">
            <v>1975</v>
          </cell>
          <cell r="B67" t="str">
            <v xml:space="preserve">     ACC DEPR-OFFICE FURN/EQPT</v>
          </cell>
          <cell r="C67" t="str">
            <v>Water</v>
          </cell>
          <cell r="D67">
            <v>-26011.157624642416</v>
          </cell>
          <cell r="E67">
            <v>-26107.953462680478</v>
          </cell>
          <cell r="F67">
            <v>-26037.55621026432</v>
          </cell>
          <cell r="G67">
            <v>-26112.475844055658</v>
          </cell>
          <cell r="H67">
            <v>-26413.484788513044</v>
          </cell>
          <cell r="I67">
            <v>-26663.622590096638</v>
          </cell>
          <cell r="J67">
            <v>-26942.123768630638</v>
          </cell>
          <cell r="K67">
            <v>-27153.703081625517</v>
          </cell>
          <cell r="L67">
            <v>-27371.924234687933</v>
          </cell>
          <cell r="M67">
            <v>-27472.945458343034</v>
          </cell>
          <cell r="N67">
            <v>-27711.406476624354</v>
          </cell>
          <cell r="O67">
            <v>-27942.65553403004</v>
          </cell>
          <cell r="P67">
            <v>-28147.855057929661</v>
          </cell>
        </row>
        <row r="68">
          <cell r="A68">
            <v>1985</v>
          </cell>
          <cell r="B68" t="str">
            <v xml:space="preserve">     ACC DEPR-TOOL SHOP &amp; MISC</v>
          </cell>
          <cell r="C68" t="str">
            <v>Water</v>
          </cell>
          <cell r="D68">
            <v>-72317.035079689405</v>
          </cell>
          <cell r="E68">
            <v>-72359.444993013502</v>
          </cell>
          <cell r="F68">
            <v>-72436.57230481485</v>
          </cell>
          <cell r="G68">
            <v>-72452.60529517931</v>
          </cell>
          <cell r="H68">
            <v>-72655.545011644164</v>
          </cell>
          <cell r="I68">
            <v>-72862.419097286896</v>
          </cell>
          <cell r="J68">
            <v>-73077.775883354698</v>
          </cell>
          <cell r="K68">
            <v>-73274.914284757804</v>
          </cell>
          <cell r="L68">
            <v>-73467.337290405223</v>
          </cell>
          <cell r="M68">
            <v>-73675.998966290179</v>
          </cell>
          <cell r="N68">
            <v>-73931.806254803232</v>
          </cell>
          <cell r="O68">
            <v>-74129.17592076154</v>
          </cell>
          <cell r="P68">
            <v>-74319.132099149982</v>
          </cell>
        </row>
        <row r="69">
          <cell r="A69">
            <v>1990</v>
          </cell>
          <cell r="B69" t="str">
            <v xml:space="preserve">     ACC DEPR-LABORATORY EQUIP</v>
          </cell>
          <cell r="C69" t="str">
            <v>Water</v>
          </cell>
          <cell r="D69">
            <v>-893.75952492848364</v>
          </cell>
          <cell r="E69">
            <v>-904.2137032778295</v>
          </cell>
          <cell r="F69">
            <v>-916.19451749534232</v>
          </cell>
          <cell r="G69">
            <v>-928.17533171285504</v>
          </cell>
          <cell r="H69">
            <v>-940.15614593036776</v>
          </cell>
          <cell r="I69">
            <v>-952.13696014788036</v>
          </cell>
          <cell r="J69">
            <v>-964.11777436539296</v>
          </cell>
          <cell r="K69">
            <v>-976.09858858290568</v>
          </cell>
          <cell r="L69">
            <v>-988.07940280041839</v>
          </cell>
          <cell r="M69">
            <v>-1000.060217017931</v>
          </cell>
          <cell r="N69">
            <v>-1012.0410312354438</v>
          </cell>
          <cell r="O69">
            <v>-1024.0218454529563</v>
          </cell>
          <cell r="P69">
            <v>-1036.0026596704693</v>
          </cell>
        </row>
        <row r="70">
          <cell r="A70">
            <v>1995</v>
          </cell>
          <cell r="B70" t="str">
            <v xml:space="preserve">     ACC DEPR-POWER OPERATED E</v>
          </cell>
          <cell r="C70" t="str">
            <v>Water</v>
          </cell>
          <cell r="D70">
            <v>2359.63</v>
          </cell>
          <cell r="E70">
            <v>2294.6400000000003</v>
          </cell>
          <cell r="F70">
            <v>3088.87</v>
          </cell>
          <cell r="G70">
            <v>3012.71</v>
          </cell>
          <cell r="H70">
            <v>2936.55</v>
          </cell>
          <cell r="I70">
            <v>2845.09</v>
          </cell>
          <cell r="J70">
            <v>2753.63</v>
          </cell>
          <cell r="K70">
            <v>2662.17</v>
          </cell>
          <cell r="L70">
            <v>2570.71</v>
          </cell>
          <cell r="M70">
            <v>2479.25</v>
          </cell>
          <cell r="N70">
            <v>2387.79</v>
          </cell>
          <cell r="O70">
            <v>2296.33</v>
          </cell>
          <cell r="P70">
            <v>2175.91</v>
          </cell>
        </row>
        <row r="71">
          <cell r="A71">
            <v>2000</v>
          </cell>
          <cell r="B71" t="str">
            <v xml:space="preserve">     ACC DEPR-COMMUNICATION EQ</v>
          </cell>
          <cell r="C71" t="str">
            <v>Water</v>
          </cell>
          <cell r="D71">
            <v>-7230.3430833673883</v>
          </cell>
          <cell r="E71">
            <v>-7270.0522853108996</v>
          </cell>
          <cell r="F71">
            <v>-7285.9777095947829</v>
          </cell>
          <cell r="G71">
            <v>-7325.0165086457855</v>
          </cell>
          <cell r="H71">
            <v>-7376.5141434268753</v>
          </cell>
          <cell r="I71">
            <v>-7419.9300326036337</v>
          </cell>
          <cell r="J71">
            <v>-7466.6120329238474</v>
          </cell>
          <cell r="K71">
            <v>-7505.2122876397298</v>
          </cell>
          <cell r="L71">
            <v>-7545.1908245517006</v>
          </cell>
          <cell r="M71">
            <v>-7564.2779446611548</v>
          </cell>
          <cell r="N71">
            <v>-7606.039895202608</v>
          </cell>
          <cell r="O71">
            <v>-7646.8286949813692</v>
          </cell>
          <cell r="P71">
            <v>-7684.1216699173256</v>
          </cell>
        </row>
        <row r="72">
          <cell r="A72">
            <v>2005</v>
          </cell>
          <cell r="B72" t="str">
            <v xml:space="preserve">     ACC DEPR-MISC EQUIPMENT</v>
          </cell>
          <cell r="C72" t="str">
            <v>Water</v>
          </cell>
          <cell r="D72">
            <v>-110.53</v>
          </cell>
          <cell r="E72">
            <v>-110.53</v>
          </cell>
          <cell r="F72">
            <v>-110.53</v>
          </cell>
          <cell r="G72">
            <v>-110.53</v>
          </cell>
          <cell r="H72">
            <v>-112.88</v>
          </cell>
          <cell r="I72">
            <v>-115.22999999999999</v>
          </cell>
          <cell r="J72">
            <v>-117.57999999999998</v>
          </cell>
          <cell r="K72">
            <v>-119.92999999999998</v>
          </cell>
          <cell r="L72">
            <v>-122.27999999999997</v>
          </cell>
          <cell r="M72">
            <v>-124.62999999999997</v>
          </cell>
          <cell r="N72">
            <v>-126.97999999999996</v>
          </cell>
          <cell r="O72">
            <v>-129.32999999999996</v>
          </cell>
          <cell r="P72">
            <v>-131.67999999999995</v>
          </cell>
        </row>
        <row r="73">
          <cell r="A73">
            <v>2400</v>
          </cell>
          <cell r="B73" t="str">
            <v xml:space="preserve">    UTILITY PAA WTR PLANT AMOR</v>
          </cell>
          <cell r="C73" t="str">
            <v>Water</v>
          </cell>
          <cell r="D73">
            <v>375485.51393747446</v>
          </cell>
          <cell r="E73">
            <v>375484.77233203308</v>
          </cell>
          <cell r="F73">
            <v>375484.77233203308</v>
          </cell>
          <cell r="G73">
            <v>375484.77233203308</v>
          </cell>
          <cell r="H73">
            <v>375484.77233203308</v>
          </cell>
          <cell r="I73">
            <v>375484.77233203308</v>
          </cell>
          <cell r="J73">
            <v>375484.77233203308</v>
          </cell>
          <cell r="K73">
            <v>375484.77233203308</v>
          </cell>
          <cell r="L73">
            <v>375484.77233203308</v>
          </cell>
          <cell r="M73">
            <v>375484.77233203308</v>
          </cell>
          <cell r="N73">
            <v>375484.77233203308</v>
          </cell>
          <cell r="O73">
            <v>375484.77233203308</v>
          </cell>
          <cell r="P73">
            <v>375484.77233203308</v>
          </cell>
        </row>
        <row r="74">
          <cell r="A74">
            <v>2420</v>
          </cell>
          <cell r="B74" t="str">
            <v xml:space="preserve">    ACC AMORT UTIL PAA-WATER</v>
          </cell>
          <cell r="C74" t="str">
            <v>Water</v>
          </cell>
          <cell r="D74">
            <v>-34442.403527789131</v>
          </cell>
          <cell r="E74">
            <v>-34440.816704558682</v>
          </cell>
          <cell r="F74">
            <v>-34440.816704558682</v>
          </cell>
          <cell r="G74">
            <v>-34440.816704558682</v>
          </cell>
          <cell r="H74">
            <v>-34440.816704558682</v>
          </cell>
          <cell r="I74">
            <v>-34440.816704558682</v>
          </cell>
          <cell r="J74">
            <v>-34440.816704558682</v>
          </cell>
          <cell r="K74">
            <v>-34440.816704558674</v>
          </cell>
          <cell r="L74">
            <v>-34440.816704558674</v>
          </cell>
          <cell r="M74">
            <v>-34440.816704558674</v>
          </cell>
          <cell r="N74">
            <v>-34440.816704558674</v>
          </cell>
          <cell r="O74">
            <v>-34440.816704558667</v>
          </cell>
          <cell r="P74">
            <v>-34440.816704558667</v>
          </cell>
        </row>
        <row r="75">
          <cell r="A75">
            <v>2960</v>
          </cell>
          <cell r="B75" t="str">
            <v xml:space="preserve">     DEF CHGS-TANK MAINT&amp;REP W</v>
          </cell>
          <cell r="C75" t="str">
            <v>Water</v>
          </cell>
          <cell r="D75">
            <v>47493.51098692276</v>
          </cell>
          <cell r="E75">
            <v>47439.902729098736</v>
          </cell>
          <cell r="F75">
            <v>47439.902729098736</v>
          </cell>
          <cell r="G75">
            <v>47439.902729098736</v>
          </cell>
          <cell r="H75">
            <v>47439.902729098736</v>
          </cell>
          <cell r="I75">
            <v>47439.902729098736</v>
          </cell>
          <cell r="J75">
            <v>47439.902729098736</v>
          </cell>
          <cell r="K75">
            <v>47439.902729098736</v>
          </cell>
          <cell r="L75">
            <v>47439.902729098736</v>
          </cell>
          <cell r="M75">
            <v>47439.902729098736</v>
          </cell>
          <cell r="N75">
            <v>47439.902729098736</v>
          </cell>
          <cell r="O75">
            <v>47439.902729098736</v>
          </cell>
          <cell r="P75">
            <v>47439.902729098736</v>
          </cell>
        </row>
        <row r="76">
          <cell r="A76">
            <v>3005</v>
          </cell>
          <cell r="B76" t="str">
            <v xml:space="preserve">     DEF CHGS-MULTI YR TESTING</v>
          </cell>
          <cell r="C76" t="str">
            <v>Water</v>
          </cell>
          <cell r="D76">
            <v>1929</v>
          </cell>
          <cell r="E76">
            <v>1929</v>
          </cell>
          <cell r="F76">
            <v>1929</v>
          </cell>
          <cell r="G76">
            <v>1929</v>
          </cell>
          <cell r="H76">
            <v>1929</v>
          </cell>
          <cell r="I76">
            <v>1929</v>
          </cell>
          <cell r="J76">
            <v>1929</v>
          </cell>
          <cell r="K76">
            <v>1929</v>
          </cell>
          <cell r="L76">
            <v>1929</v>
          </cell>
          <cell r="M76">
            <v>1929</v>
          </cell>
          <cell r="N76">
            <v>1929</v>
          </cell>
          <cell r="O76">
            <v>1929</v>
          </cell>
          <cell r="P76">
            <v>1929</v>
          </cell>
        </row>
        <row r="77">
          <cell r="A77">
            <v>3110</v>
          </cell>
          <cell r="B77" t="str">
            <v xml:space="preserve">     AMORT - TANK MAINT&amp;REP WT</v>
          </cell>
          <cell r="C77" t="str">
            <v>Water</v>
          </cell>
          <cell r="D77">
            <v>-44694.060986922763</v>
          </cell>
          <cell r="E77">
            <v>-44690.452729098746</v>
          </cell>
          <cell r="F77">
            <v>-44740.452729098746</v>
          </cell>
          <cell r="G77">
            <v>-44790.452729098739</v>
          </cell>
          <cell r="H77">
            <v>-44840.452729098746</v>
          </cell>
          <cell r="I77">
            <v>-44890.452729098746</v>
          </cell>
          <cell r="J77">
            <v>-44940.452729098746</v>
          </cell>
          <cell r="K77">
            <v>-44990.452729098753</v>
          </cell>
          <cell r="L77">
            <v>-45040.452729098753</v>
          </cell>
          <cell r="M77">
            <v>-45090.452729098761</v>
          </cell>
          <cell r="N77">
            <v>-45140.452729098768</v>
          </cell>
          <cell r="O77">
            <v>-45190.452729098768</v>
          </cell>
          <cell r="P77">
            <v>-45240.452729098768</v>
          </cell>
        </row>
        <row r="78">
          <cell r="A78">
            <v>3160</v>
          </cell>
          <cell r="B78" t="str">
            <v xml:space="preserve">     AMORT - MULTI YR TESTING</v>
          </cell>
          <cell r="C78" t="str">
            <v>Water</v>
          </cell>
          <cell r="D78">
            <v>-1929</v>
          </cell>
          <cell r="E78">
            <v>-1929</v>
          </cell>
          <cell r="F78">
            <v>-1929</v>
          </cell>
          <cell r="G78">
            <v>-1929</v>
          </cell>
          <cell r="H78">
            <v>-1929</v>
          </cell>
          <cell r="I78">
            <v>-1929</v>
          </cell>
          <cell r="J78">
            <v>-1929</v>
          </cell>
          <cell r="K78">
            <v>-1929</v>
          </cell>
          <cell r="L78">
            <v>-1929</v>
          </cell>
          <cell r="M78">
            <v>-1929</v>
          </cell>
          <cell r="N78">
            <v>-1929</v>
          </cell>
          <cell r="O78">
            <v>-1929</v>
          </cell>
          <cell r="P78">
            <v>-1929</v>
          </cell>
        </row>
        <row r="79">
          <cell r="A79">
            <v>3235</v>
          </cell>
          <cell r="B79" t="str">
            <v xml:space="preserve">    ACC AMORT-AIA-WATER</v>
          </cell>
          <cell r="C79" t="str">
            <v>Water</v>
          </cell>
          <cell r="D79">
            <v>682.86360850020424</v>
          </cell>
          <cell r="E79">
            <v>682.04085642757332</v>
          </cell>
          <cell r="F79">
            <v>682.04085642757332</v>
          </cell>
          <cell r="G79">
            <v>682.04085642757332</v>
          </cell>
          <cell r="H79">
            <v>682.04085642757332</v>
          </cell>
          <cell r="I79">
            <v>682.04085642757332</v>
          </cell>
          <cell r="J79">
            <v>682.04085642757332</v>
          </cell>
          <cell r="K79">
            <v>682.04085642757332</v>
          </cell>
          <cell r="L79">
            <v>682.04085642757332</v>
          </cell>
          <cell r="M79">
            <v>682.04085642757332</v>
          </cell>
          <cell r="N79">
            <v>682.04085642757332</v>
          </cell>
          <cell r="O79">
            <v>682.04085642757332</v>
          </cell>
          <cell r="P79">
            <v>682.04085642757332</v>
          </cell>
        </row>
        <row r="80">
          <cell r="A80">
            <v>3265</v>
          </cell>
          <cell r="B80" t="str">
            <v xml:space="preserve">     CIAC-STRUCT &amp; IMPRV SRC S</v>
          </cell>
          <cell r="C80" t="str">
            <v>Water</v>
          </cell>
          <cell r="D80">
            <v>-11518.439999999999</v>
          </cell>
          <cell r="E80">
            <v>-11518.439999999999</v>
          </cell>
          <cell r="F80">
            <v>-11518.439999999999</v>
          </cell>
          <cell r="G80">
            <v>-11518.439999999999</v>
          </cell>
          <cell r="H80">
            <v>-11518.439999999999</v>
          </cell>
          <cell r="I80">
            <v>-11518.439999999999</v>
          </cell>
          <cell r="J80">
            <v>-11518.439999999999</v>
          </cell>
          <cell r="K80">
            <v>-11518.439999999999</v>
          </cell>
          <cell r="L80">
            <v>-11518.439999999999</v>
          </cell>
          <cell r="M80">
            <v>-11518.439999999999</v>
          </cell>
          <cell r="N80">
            <v>-11518.439999999999</v>
          </cell>
          <cell r="O80">
            <v>-11518.439999999999</v>
          </cell>
          <cell r="P80">
            <v>-11518.439999999999</v>
          </cell>
        </row>
        <row r="81">
          <cell r="A81">
            <v>3270</v>
          </cell>
          <cell r="B81" t="str">
            <v xml:space="preserve">     CIAC-STRUCT &amp; IMPRV WTP</v>
          </cell>
          <cell r="C81" t="str">
            <v>Water</v>
          </cell>
          <cell r="D81">
            <v>-983.20999999999992</v>
          </cell>
          <cell r="E81">
            <v>-983.20999999999992</v>
          </cell>
          <cell r="F81">
            <v>-983.20999999999992</v>
          </cell>
          <cell r="G81">
            <v>-983.20999999999992</v>
          </cell>
          <cell r="H81">
            <v>-983.20999999999992</v>
          </cell>
          <cell r="I81">
            <v>-983.20999999999992</v>
          </cell>
          <cell r="J81">
            <v>-983.20999999999992</v>
          </cell>
          <cell r="K81">
            <v>-983.20999999999992</v>
          </cell>
          <cell r="L81">
            <v>-983.20999999999992</v>
          </cell>
          <cell r="M81">
            <v>-983.20999999999992</v>
          </cell>
          <cell r="N81">
            <v>-983.20999999999992</v>
          </cell>
          <cell r="O81">
            <v>-983.20999999999992</v>
          </cell>
          <cell r="P81">
            <v>-983.20999999999992</v>
          </cell>
        </row>
        <row r="82">
          <cell r="A82">
            <v>3295</v>
          </cell>
          <cell r="B82" t="str">
            <v xml:space="preserve">     CIAC-WELLS &amp; SPRINGS</v>
          </cell>
          <cell r="C82" t="str">
            <v>Water</v>
          </cell>
          <cell r="D82">
            <v>-102618.56</v>
          </cell>
          <cell r="E82">
            <v>-102618.56</v>
          </cell>
          <cell r="F82">
            <v>-102618.56</v>
          </cell>
          <cell r="G82">
            <v>-102618.56</v>
          </cell>
          <cell r="H82">
            <v>-102618.56</v>
          </cell>
          <cell r="I82">
            <v>-102618.56</v>
          </cell>
          <cell r="J82">
            <v>-102618.56</v>
          </cell>
          <cell r="K82">
            <v>-102618.56</v>
          </cell>
          <cell r="L82">
            <v>-102618.56</v>
          </cell>
          <cell r="M82">
            <v>-102618.56</v>
          </cell>
          <cell r="N82">
            <v>-102618.56</v>
          </cell>
          <cell r="O82">
            <v>-102618.56</v>
          </cell>
          <cell r="P82">
            <v>-102618.56</v>
          </cell>
        </row>
        <row r="83">
          <cell r="A83">
            <v>3315</v>
          </cell>
          <cell r="B83" t="str">
            <v xml:space="preserve">     CIAC-ELEC PUMP EQP SRC PU</v>
          </cell>
          <cell r="C83" t="str">
            <v>Water</v>
          </cell>
          <cell r="D83">
            <v>-43027.859999999993</v>
          </cell>
          <cell r="E83">
            <v>-43027.859999999993</v>
          </cell>
          <cell r="F83">
            <v>-43027.859999999993</v>
          </cell>
          <cell r="G83">
            <v>-43027.859999999993</v>
          </cell>
          <cell r="H83">
            <v>-43027.859999999993</v>
          </cell>
          <cell r="I83">
            <v>-43027.859999999993</v>
          </cell>
          <cell r="J83">
            <v>-43027.859999999993</v>
          </cell>
          <cell r="K83">
            <v>-43027.859999999993</v>
          </cell>
          <cell r="L83">
            <v>-43027.859999999993</v>
          </cell>
          <cell r="M83">
            <v>-43027.859999999993</v>
          </cell>
          <cell r="N83">
            <v>-43027.859999999993</v>
          </cell>
          <cell r="O83">
            <v>-43027.859999999993</v>
          </cell>
          <cell r="P83">
            <v>-43027.859999999993</v>
          </cell>
        </row>
        <row r="84">
          <cell r="A84">
            <v>3320</v>
          </cell>
          <cell r="B84" t="str">
            <v xml:space="preserve">     CIAC-ELEC PUMP EQP WTP</v>
          </cell>
          <cell r="C84" t="str">
            <v>Water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</row>
        <row r="85">
          <cell r="A85">
            <v>3330</v>
          </cell>
          <cell r="B85" t="str">
            <v xml:space="preserve">     CIAC-WATER TREATMENT EQPT</v>
          </cell>
          <cell r="C85" t="str">
            <v>Water</v>
          </cell>
          <cell r="D85">
            <v>1320.6399999999994</v>
          </cell>
          <cell r="E85">
            <v>1320.6399999999994</v>
          </cell>
          <cell r="F85">
            <v>1320.6399999999994</v>
          </cell>
          <cell r="G85">
            <v>1320.6399999999994</v>
          </cell>
          <cell r="H85">
            <v>1320.6399999999994</v>
          </cell>
          <cell r="I85">
            <v>1320.6399999999994</v>
          </cell>
          <cell r="J85">
            <v>1320.6399999999994</v>
          </cell>
          <cell r="K85">
            <v>1320.6399999999994</v>
          </cell>
          <cell r="L85">
            <v>1320.6399999999994</v>
          </cell>
          <cell r="M85">
            <v>1320.6399999999994</v>
          </cell>
          <cell r="N85">
            <v>1320.6399999999994</v>
          </cell>
          <cell r="O85">
            <v>1320.6399999999994</v>
          </cell>
          <cell r="P85">
            <v>1320.6399999999994</v>
          </cell>
        </row>
        <row r="86">
          <cell r="A86">
            <v>3335</v>
          </cell>
          <cell r="B86" t="str">
            <v xml:space="preserve">     CIAC-DIST RESV &amp; STANDPIP</v>
          </cell>
          <cell r="C86" t="str">
            <v>Water</v>
          </cell>
          <cell r="D86">
            <v>-20711.71</v>
          </cell>
          <cell r="E86">
            <v>-20711.71</v>
          </cell>
          <cell r="F86">
            <v>-20711.71</v>
          </cell>
          <cell r="G86">
            <v>-20711.71</v>
          </cell>
          <cell r="H86">
            <v>-20711.71</v>
          </cell>
          <cell r="I86">
            <v>-20711.71</v>
          </cell>
          <cell r="J86">
            <v>-20711.71</v>
          </cell>
          <cell r="K86">
            <v>-20711.71</v>
          </cell>
          <cell r="L86">
            <v>-20711.71</v>
          </cell>
          <cell r="M86">
            <v>-20711.71</v>
          </cell>
          <cell r="N86">
            <v>-20711.71</v>
          </cell>
          <cell r="O86">
            <v>-20711.71</v>
          </cell>
          <cell r="P86">
            <v>-20711.71</v>
          </cell>
        </row>
        <row r="87">
          <cell r="A87">
            <v>3340</v>
          </cell>
          <cell r="B87" t="str">
            <v xml:space="preserve">     CIAC-TRANS &amp; DISTR MAINS</v>
          </cell>
          <cell r="C87" t="str">
            <v>Water</v>
          </cell>
          <cell r="D87">
            <v>-173616.41999999998</v>
          </cell>
          <cell r="E87">
            <v>-173616.41999999998</v>
          </cell>
          <cell r="F87">
            <v>-173616.41999999998</v>
          </cell>
          <cell r="G87">
            <v>-173616.41999999998</v>
          </cell>
          <cell r="H87">
            <v>-173616.41999999998</v>
          </cell>
          <cell r="I87">
            <v>-173616.41999999998</v>
          </cell>
          <cell r="J87">
            <v>-173616.41999999998</v>
          </cell>
          <cell r="K87">
            <v>-173616.41999999998</v>
          </cell>
          <cell r="L87">
            <v>-173616.41999999998</v>
          </cell>
          <cell r="M87">
            <v>-173616.41999999998</v>
          </cell>
          <cell r="N87">
            <v>-173616.41999999998</v>
          </cell>
          <cell r="O87">
            <v>-173616.41999999998</v>
          </cell>
          <cell r="P87">
            <v>-173616.41999999998</v>
          </cell>
        </row>
        <row r="88">
          <cell r="A88">
            <v>3345</v>
          </cell>
          <cell r="B88" t="str">
            <v xml:space="preserve">     CIAC-SERVICE LINES</v>
          </cell>
          <cell r="C88" t="str">
            <v>Water</v>
          </cell>
          <cell r="D88">
            <v>-51878.35</v>
          </cell>
          <cell r="E88">
            <v>-51878.35</v>
          </cell>
          <cell r="F88">
            <v>-51878.35</v>
          </cell>
          <cell r="G88">
            <v>-51878.35</v>
          </cell>
          <cell r="H88">
            <v>-51878.35</v>
          </cell>
          <cell r="I88">
            <v>-51878.35</v>
          </cell>
          <cell r="J88">
            <v>-51878.35</v>
          </cell>
          <cell r="K88">
            <v>-51878.35</v>
          </cell>
          <cell r="L88">
            <v>-51878.35</v>
          </cell>
          <cell r="M88">
            <v>-51878.35</v>
          </cell>
          <cell r="N88">
            <v>-51878.35</v>
          </cell>
          <cell r="O88">
            <v>-51878.35</v>
          </cell>
          <cell r="P88">
            <v>-51878.35</v>
          </cell>
        </row>
        <row r="89">
          <cell r="A89">
            <v>3350</v>
          </cell>
          <cell r="B89" t="str">
            <v xml:space="preserve">     CIAC-METERS</v>
          </cell>
          <cell r="C89" t="str">
            <v>Water</v>
          </cell>
          <cell r="D89">
            <v>-38083.39</v>
          </cell>
          <cell r="E89">
            <v>-38083.39</v>
          </cell>
          <cell r="F89">
            <v>-38083.39</v>
          </cell>
          <cell r="G89">
            <v>-38083.39</v>
          </cell>
          <cell r="H89">
            <v>-38083.39</v>
          </cell>
          <cell r="I89">
            <v>-38083.39</v>
          </cell>
          <cell r="J89">
            <v>-38083.39</v>
          </cell>
          <cell r="K89">
            <v>-38083.39</v>
          </cell>
          <cell r="L89">
            <v>-38083.39</v>
          </cell>
          <cell r="M89">
            <v>-38083.39</v>
          </cell>
          <cell r="N89">
            <v>-38083.39</v>
          </cell>
          <cell r="O89">
            <v>-38083.39</v>
          </cell>
          <cell r="P89">
            <v>-38083.39</v>
          </cell>
        </row>
        <row r="90">
          <cell r="A90">
            <v>3355</v>
          </cell>
          <cell r="B90" t="str">
            <v xml:space="preserve">     CIAC-METER INSTALLS</v>
          </cell>
          <cell r="C90" t="str">
            <v>Water</v>
          </cell>
          <cell r="D90">
            <v>-761.24</v>
          </cell>
          <cell r="E90">
            <v>-761.24</v>
          </cell>
          <cell r="F90">
            <v>-761.24</v>
          </cell>
          <cell r="G90">
            <v>-761.24</v>
          </cell>
          <cell r="H90">
            <v>-761.24</v>
          </cell>
          <cell r="I90">
            <v>-761.24</v>
          </cell>
          <cell r="J90">
            <v>-761.24</v>
          </cell>
          <cell r="K90">
            <v>-761.24</v>
          </cell>
          <cell r="L90">
            <v>-761.24</v>
          </cell>
          <cell r="M90">
            <v>-761.24</v>
          </cell>
          <cell r="N90">
            <v>-761.24</v>
          </cell>
          <cell r="O90">
            <v>-761.24</v>
          </cell>
          <cell r="P90">
            <v>-761.24</v>
          </cell>
        </row>
        <row r="91">
          <cell r="A91">
            <v>3360</v>
          </cell>
          <cell r="B91" t="str">
            <v xml:space="preserve">     CIAC-HYDRANTS</v>
          </cell>
          <cell r="C91" t="str">
            <v>Water</v>
          </cell>
          <cell r="D91">
            <v>-21029.289999999997</v>
          </cell>
          <cell r="E91">
            <v>-21029.289999999997</v>
          </cell>
          <cell r="F91">
            <v>-21029.289999999997</v>
          </cell>
          <cell r="G91">
            <v>-21029.289999999997</v>
          </cell>
          <cell r="H91">
            <v>-21029.289999999997</v>
          </cell>
          <cell r="I91">
            <v>-21029.289999999997</v>
          </cell>
          <cell r="J91">
            <v>-21029.289999999997</v>
          </cell>
          <cell r="K91">
            <v>-21029.289999999997</v>
          </cell>
          <cell r="L91">
            <v>-21029.289999999997</v>
          </cell>
          <cell r="M91">
            <v>-21029.289999999997</v>
          </cell>
          <cell r="N91">
            <v>-21029.289999999997</v>
          </cell>
          <cell r="O91">
            <v>-21029.289999999997</v>
          </cell>
          <cell r="P91">
            <v>-21029.289999999997</v>
          </cell>
        </row>
        <row r="92">
          <cell r="A92">
            <v>3430</v>
          </cell>
          <cell r="B92" t="str">
            <v xml:space="preserve">     CIAC-OTHER TANGIBLE PLT W</v>
          </cell>
          <cell r="C92" t="str">
            <v>Water</v>
          </cell>
          <cell r="D92">
            <v>-238524.46118614631</v>
          </cell>
          <cell r="E92">
            <v>-238375.22121026431</v>
          </cell>
          <cell r="F92">
            <v>-238375.22121026431</v>
          </cell>
          <cell r="G92">
            <v>-238375.22121026431</v>
          </cell>
          <cell r="H92">
            <v>-238375.22121026431</v>
          </cell>
          <cell r="I92">
            <v>-238375.22121026431</v>
          </cell>
          <cell r="J92">
            <v>-238375.22121026431</v>
          </cell>
          <cell r="K92">
            <v>-238375.22121026431</v>
          </cell>
          <cell r="L92">
            <v>-238375.22121026431</v>
          </cell>
          <cell r="M92">
            <v>-238375.22121026431</v>
          </cell>
          <cell r="N92">
            <v>-238375.22121026431</v>
          </cell>
          <cell r="O92">
            <v>-238375.22121026431</v>
          </cell>
          <cell r="P92">
            <v>-238375.22121026431</v>
          </cell>
        </row>
        <row r="93">
          <cell r="A93">
            <v>3435</v>
          </cell>
          <cell r="B93" t="str">
            <v xml:space="preserve">     CIAC-WATER-TAP</v>
          </cell>
          <cell r="C93" t="str">
            <v>Water</v>
          </cell>
          <cell r="D93">
            <v>-9690</v>
          </cell>
          <cell r="E93">
            <v>-9851</v>
          </cell>
          <cell r="F93">
            <v>-9851</v>
          </cell>
          <cell r="G93">
            <v>-11051</v>
          </cell>
          <cell r="H93">
            <v>-11051</v>
          </cell>
          <cell r="I93">
            <v>-11051</v>
          </cell>
          <cell r="J93">
            <v>-11051</v>
          </cell>
          <cell r="K93">
            <v>-11051</v>
          </cell>
          <cell r="L93">
            <v>-11051</v>
          </cell>
          <cell r="M93">
            <v>-11051</v>
          </cell>
          <cell r="N93">
            <v>-11051</v>
          </cell>
          <cell r="O93">
            <v>-11051</v>
          </cell>
          <cell r="P93">
            <v>-11118</v>
          </cell>
        </row>
        <row r="94">
          <cell r="A94">
            <v>3455</v>
          </cell>
          <cell r="B94" t="str">
            <v xml:space="preserve">     CIAC-WTR PLT MTR FEE</v>
          </cell>
          <cell r="C94" t="str">
            <v>Water</v>
          </cell>
          <cell r="D94">
            <v>-8452</v>
          </cell>
          <cell r="E94">
            <v>-8452</v>
          </cell>
          <cell r="F94">
            <v>-8452</v>
          </cell>
          <cell r="G94">
            <v>-8452</v>
          </cell>
          <cell r="H94">
            <v>-8452</v>
          </cell>
          <cell r="I94">
            <v>-8452</v>
          </cell>
          <cell r="J94">
            <v>-8452</v>
          </cell>
          <cell r="K94">
            <v>-8452</v>
          </cell>
          <cell r="L94">
            <v>-8452</v>
          </cell>
          <cell r="M94">
            <v>-8452</v>
          </cell>
          <cell r="N94">
            <v>-8452</v>
          </cell>
          <cell r="O94">
            <v>-8452</v>
          </cell>
          <cell r="P94">
            <v>-8452</v>
          </cell>
        </row>
        <row r="95">
          <cell r="A95">
            <v>3810</v>
          </cell>
          <cell r="B95" t="str">
            <v xml:space="preserve">     ACC AMORT STRUCT &amp; IMPRV</v>
          </cell>
          <cell r="C95" t="str">
            <v>Water</v>
          </cell>
          <cell r="D95">
            <v>4474.8599999999997</v>
          </cell>
          <cell r="E95">
            <v>4504.9399999999996</v>
          </cell>
          <cell r="F95">
            <v>4535.0200000000004</v>
          </cell>
          <cell r="G95">
            <v>4565.1000000000004</v>
          </cell>
          <cell r="H95">
            <v>4595.1799999999994</v>
          </cell>
          <cell r="I95">
            <v>4625.2599999999993</v>
          </cell>
          <cell r="J95">
            <v>4655.3399999999992</v>
          </cell>
          <cell r="K95">
            <v>4685.4199999999992</v>
          </cell>
          <cell r="L95">
            <v>4715.4999999999982</v>
          </cell>
          <cell r="M95">
            <v>4745.5799999999981</v>
          </cell>
          <cell r="N95">
            <v>4775.659999999998</v>
          </cell>
          <cell r="O95">
            <v>4805.7399999999989</v>
          </cell>
          <cell r="P95">
            <v>4835.8199999999979</v>
          </cell>
        </row>
        <row r="96">
          <cell r="A96">
            <v>3815</v>
          </cell>
          <cell r="B96" t="str">
            <v xml:space="preserve">     ACC AMORT STRUCT &amp; IMPRV</v>
          </cell>
          <cell r="C96" t="str">
            <v>Water</v>
          </cell>
          <cell r="D96">
            <v>396.06999999999994</v>
          </cell>
          <cell r="E96">
            <v>398.63</v>
          </cell>
          <cell r="F96">
            <v>401.19</v>
          </cell>
          <cell r="G96">
            <v>403.75000000000006</v>
          </cell>
          <cell r="H96">
            <v>406.31000000000006</v>
          </cell>
          <cell r="I96">
            <v>408.87000000000012</v>
          </cell>
          <cell r="J96">
            <v>411.43000000000006</v>
          </cell>
          <cell r="K96">
            <v>413.99000000000012</v>
          </cell>
          <cell r="L96">
            <v>416.55000000000013</v>
          </cell>
          <cell r="M96">
            <v>419.11000000000018</v>
          </cell>
          <cell r="N96">
            <v>421.67000000000019</v>
          </cell>
          <cell r="O96">
            <v>424.23000000000025</v>
          </cell>
          <cell r="P96">
            <v>426.79000000000019</v>
          </cell>
        </row>
        <row r="97">
          <cell r="A97">
            <v>3840</v>
          </cell>
          <cell r="B97" t="str">
            <v xml:space="preserve">     ACC AMORT WELLS &amp; SPRINGS</v>
          </cell>
          <cell r="C97" t="str">
            <v>Water</v>
          </cell>
          <cell r="D97">
            <v>44819.33</v>
          </cell>
          <cell r="E97">
            <v>45104.38</v>
          </cell>
          <cell r="F97">
            <v>45389.429999999993</v>
          </cell>
          <cell r="G97">
            <v>45674.479999999989</v>
          </cell>
          <cell r="H97">
            <v>45959.529999999984</v>
          </cell>
          <cell r="I97">
            <v>46244.57999999998</v>
          </cell>
          <cell r="J97">
            <v>46529.629999999983</v>
          </cell>
          <cell r="K97">
            <v>46814.679999999978</v>
          </cell>
          <cell r="L97">
            <v>47099.729999999967</v>
          </cell>
          <cell r="M97">
            <v>47384.77999999997</v>
          </cell>
          <cell r="N97">
            <v>47669.829999999965</v>
          </cell>
          <cell r="O97">
            <v>47954.879999999961</v>
          </cell>
          <cell r="P97">
            <v>48239.929999999964</v>
          </cell>
        </row>
        <row r="98">
          <cell r="A98">
            <v>3860</v>
          </cell>
          <cell r="B98" t="str">
            <v xml:space="preserve">     ACC AMORT ELEC PUMP EQP S</v>
          </cell>
          <cell r="C98" t="str">
            <v>Water</v>
          </cell>
          <cell r="D98">
            <v>26477.37</v>
          </cell>
          <cell r="E98">
            <v>26656.649999999998</v>
          </cell>
          <cell r="F98">
            <v>26835.929999999997</v>
          </cell>
          <cell r="G98">
            <v>27015.21</v>
          </cell>
          <cell r="H98">
            <v>27194.489999999994</v>
          </cell>
          <cell r="I98">
            <v>27373.769999999993</v>
          </cell>
          <cell r="J98">
            <v>27553.049999999996</v>
          </cell>
          <cell r="K98">
            <v>27732.329999999991</v>
          </cell>
          <cell r="L98">
            <v>27911.60999999999</v>
          </cell>
          <cell r="M98">
            <v>28090.889999999989</v>
          </cell>
          <cell r="N98">
            <v>28270.169999999987</v>
          </cell>
          <cell r="O98">
            <v>28449.44999999999</v>
          </cell>
          <cell r="P98">
            <v>28628.729999999985</v>
          </cell>
        </row>
        <row r="99">
          <cell r="A99">
            <v>3865</v>
          </cell>
          <cell r="B99" t="str">
            <v xml:space="preserve">     ACC AMORT ELEC PUMP EQP W</v>
          </cell>
          <cell r="C99" t="str">
            <v>Water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</row>
        <row r="100">
          <cell r="A100">
            <v>3875</v>
          </cell>
          <cell r="B100" t="str">
            <v xml:space="preserve">     ACC AMORT WATER TREATMENT</v>
          </cell>
          <cell r="C100" t="str">
            <v>Water</v>
          </cell>
          <cell r="D100">
            <v>6099.6799999999994</v>
          </cell>
          <cell r="E100">
            <v>6094.6799999999994</v>
          </cell>
          <cell r="F100">
            <v>6089.6799999999994</v>
          </cell>
          <cell r="G100">
            <v>6084.6799999999994</v>
          </cell>
          <cell r="H100">
            <v>6079.6799999999994</v>
          </cell>
          <cell r="I100">
            <v>6074.6799999999994</v>
          </cell>
          <cell r="J100">
            <v>6069.6799999999994</v>
          </cell>
          <cell r="K100">
            <v>6064.6799999999985</v>
          </cell>
          <cell r="L100">
            <v>6059.6799999999985</v>
          </cell>
          <cell r="M100">
            <v>6054.6799999999994</v>
          </cell>
          <cell r="N100">
            <v>6049.6799999999985</v>
          </cell>
          <cell r="O100">
            <v>6044.6799999999994</v>
          </cell>
          <cell r="P100">
            <v>6039.6799999999985</v>
          </cell>
        </row>
        <row r="101">
          <cell r="A101">
            <v>3880</v>
          </cell>
          <cell r="B101" t="str">
            <v xml:space="preserve">     ACC AMORT DIST RESV &amp; STA</v>
          </cell>
          <cell r="C101" t="str">
            <v>Water</v>
          </cell>
          <cell r="D101">
            <v>6422.53</v>
          </cell>
          <cell r="E101">
            <v>6469.1799999999994</v>
          </cell>
          <cell r="F101">
            <v>6515.829999999999</v>
          </cell>
          <cell r="G101">
            <v>6562.4799999999987</v>
          </cell>
          <cell r="H101">
            <v>6609.1299999999974</v>
          </cell>
          <cell r="I101">
            <v>6655.7799999999979</v>
          </cell>
          <cell r="J101">
            <v>6702.4299999999967</v>
          </cell>
          <cell r="K101">
            <v>6749.0799999999972</v>
          </cell>
          <cell r="L101">
            <v>6795.7299999999959</v>
          </cell>
          <cell r="M101">
            <v>6842.3799999999965</v>
          </cell>
          <cell r="N101">
            <v>6889.0299999999952</v>
          </cell>
          <cell r="O101">
            <v>6935.6799999999957</v>
          </cell>
          <cell r="P101">
            <v>6982.3299999999945</v>
          </cell>
        </row>
        <row r="102">
          <cell r="A102">
            <v>3885</v>
          </cell>
          <cell r="B102" t="str">
            <v xml:space="preserve">     ACC AMORT TRANS &amp; DISTR M</v>
          </cell>
          <cell r="C102" t="str">
            <v>Water</v>
          </cell>
          <cell r="D102">
            <v>56329.270000000004</v>
          </cell>
          <cell r="E102">
            <v>56666.390000000007</v>
          </cell>
          <cell r="F102">
            <v>57003.51</v>
          </cell>
          <cell r="G102">
            <v>57340.630000000005</v>
          </cell>
          <cell r="H102">
            <v>57677.75</v>
          </cell>
          <cell r="I102">
            <v>58014.869999999995</v>
          </cell>
          <cell r="J102">
            <v>58351.99</v>
          </cell>
          <cell r="K102">
            <v>58689.109999999993</v>
          </cell>
          <cell r="L102">
            <v>59026.229999999996</v>
          </cell>
          <cell r="M102">
            <v>59363.35</v>
          </cell>
          <cell r="N102">
            <v>59700.469999999994</v>
          </cell>
          <cell r="O102">
            <v>60037.59</v>
          </cell>
          <cell r="P102">
            <v>60374.709999999992</v>
          </cell>
        </row>
        <row r="103">
          <cell r="A103">
            <v>3890</v>
          </cell>
          <cell r="B103" t="str">
            <v xml:space="preserve">     ACC AMORT SERVICE LINES</v>
          </cell>
          <cell r="C103" t="str">
            <v>Water</v>
          </cell>
          <cell r="D103">
            <v>17615.510000000002</v>
          </cell>
          <cell r="E103">
            <v>17723.599999999999</v>
          </cell>
          <cell r="F103">
            <v>17831.689999999999</v>
          </cell>
          <cell r="G103">
            <v>17939.779999999995</v>
          </cell>
          <cell r="H103">
            <v>18047.87</v>
          </cell>
          <cell r="I103">
            <v>18155.96</v>
          </cell>
          <cell r="J103">
            <v>18264.05</v>
          </cell>
          <cell r="K103">
            <v>18372.140000000003</v>
          </cell>
          <cell r="L103">
            <v>18480.23</v>
          </cell>
          <cell r="M103">
            <v>18588.320000000003</v>
          </cell>
          <cell r="N103">
            <v>18696.410000000007</v>
          </cell>
          <cell r="O103">
            <v>18804.500000000004</v>
          </cell>
          <cell r="P103">
            <v>18912.590000000007</v>
          </cell>
        </row>
        <row r="104">
          <cell r="A104">
            <v>3895</v>
          </cell>
          <cell r="B104" t="str">
            <v xml:space="preserve">     ACC AMORT METERS</v>
          </cell>
          <cell r="C104" t="str">
            <v>Water</v>
          </cell>
          <cell r="D104">
            <v>23318.63</v>
          </cell>
          <cell r="E104">
            <v>23477.32</v>
          </cell>
          <cell r="F104">
            <v>23636.01</v>
          </cell>
          <cell r="G104">
            <v>23794.699999999997</v>
          </cell>
          <cell r="H104">
            <v>23953.389999999996</v>
          </cell>
          <cell r="I104">
            <v>24112.079999999994</v>
          </cell>
          <cell r="J104">
            <v>24270.769999999993</v>
          </cell>
          <cell r="K104">
            <v>24429.459999999992</v>
          </cell>
          <cell r="L104">
            <v>24588.149999999991</v>
          </cell>
          <cell r="M104">
            <v>24746.839999999989</v>
          </cell>
          <cell r="N104">
            <v>24905.529999999988</v>
          </cell>
          <cell r="O104">
            <v>25064.219999999987</v>
          </cell>
          <cell r="P104">
            <v>25222.909999999989</v>
          </cell>
        </row>
        <row r="105">
          <cell r="A105">
            <v>3900</v>
          </cell>
          <cell r="B105" t="str">
            <v xml:space="preserve">     ACC AMORT METER INSTALLS</v>
          </cell>
          <cell r="C105" t="str">
            <v>Water</v>
          </cell>
          <cell r="D105">
            <v>448.61</v>
          </cell>
          <cell r="E105">
            <v>451.78</v>
          </cell>
          <cell r="F105">
            <v>454.95</v>
          </cell>
          <cell r="G105">
            <v>458.11999999999995</v>
          </cell>
          <cell r="H105">
            <v>461.29</v>
          </cell>
          <cell r="I105">
            <v>464.45999999999992</v>
          </cell>
          <cell r="J105">
            <v>467.63</v>
          </cell>
          <cell r="K105">
            <v>470.79999999999995</v>
          </cell>
          <cell r="L105">
            <v>473.96999999999997</v>
          </cell>
          <cell r="M105">
            <v>477.13999999999993</v>
          </cell>
          <cell r="N105">
            <v>480.30999999999995</v>
          </cell>
          <cell r="O105">
            <v>483.4799999999999</v>
          </cell>
          <cell r="P105">
            <v>486.64999999999992</v>
          </cell>
        </row>
        <row r="106">
          <cell r="A106">
            <v>3905</v>
          </cell>
          <cell r="B106" t="str">
            <v xml:space="preserve">     ACC AMORT HYDRANTS</v>
          </cell>
          <cell r="C106" t="str">
            <v>Water</v>
          </cell>
          <cell r="D106">
            <v>6627.88</v>
          </cell>
          <cell r="E106">
            <v>6666.75</v>
          </cell>
          <cell r="F106">
            <v>6705.62</v>
          </cell>
          <cell r="G106">
            <v>6744.49</v>
          </cell>
          <cell r="H106">
            <v>6783.36</v>
          </cell>
          <cell r="I106">
            <v>6822.23</v>
          </cell>
          <cell r="J106">
            <v>6861.0999999999995</v>
          </cell>
          <cell r="K106">
            <v>6899.9699999999993</v>
          </cell>
          <cell r="L106">
            <v>6938.8399999999992</v>
          </cell>
          <cell r="M106">
            <v>6977.7099999999991</v>
          </cell>
          <cell r="N106">
            <v>7016.579999999999</v>
          </cell>
          <cell r="O106">
            <v>7055.4499999999989</v>
          </cell>
          <cell r="P106">
            <v>7094.3199999999988</v>
          </cell>
        </row>
        <row r="107">
          <cell r="A107">
            <v>3975</v>
          </cell>
          <cell r="B107" t="str">
            <v xml:space="preserve">     ACC AMORT OTHER TANG PLT</v>
          </cell>
          <cell r="C107" t="str">
            <v>Water</v>
          </cell>
          <cell r="D107">
            <v>122547.08940028606</v>
          </cell>
          <cell r="E107">
            <v>123751.93624810787</v>
          </cell>
          <cell r="F107">
            <v>125030.45547551816</v>
          </cell>
          <cell r="G107">
            <v>126308.97470292846</v>
          </cell>
          <cell r="H107">
            <v>127587.49393033885</v>
          </cell>
          <cell r="I107">
            <v>128866.01315774917</v>
          </cell>
          <cell r="J107">
            <v>130144.53238515949</v>
          </cell>
          <cell r="K107">
            <v>131423.05161256983</v>
          </cell>
          <cell r="L107">
            <v>132701.57083998021</v>
          </cell>
          <cell r="M107">
            <v>133980.0900673905</v>
          </cell>
          <cell r="N107">
            <v>135258.60929480084</v>
          </cell>
          <cell r="O107">
            <v>136537.12852221122</v>
          </cell>
          <cell r="P107">
            <v>137815.64774962154</v>
          </cell>
        </row>
        <row r="108">
          <cell r="A108">
            <v>3980</v>
          </cell>
          <cell r="B108" t="str">
            <v xml:space="preserve">     ACC AMORT WATER-CIAC TAP</v>
          </cell>
          <cell r="C108" t="str">
            <v>Water</v>
          </cell>
          <cell r="D108">
            <v>2636.81</v>
          </cell>
          <cell r="E108">
            <v>2657.34</v>
          </cell>
          <cell r="F108">
            <v>2677.8700000000003</v>
          </cell>
          <cell r="G108">
            <v>2700.9</v>
          </cell>
          <cell r="H108">
            <v>2723.9300000000007</v>
          </cell>
          <cell r="I108">
            <v>2746.96</v>
          </cell>
          <cell r="J108">
            <v>2769.9900000000002</v>
          </cell>
          <cell r="K108">
            <v>2793.0200000000004</v>
          </cell>
          <cell r="L108">
            <v>2816.0500000000006</v>
          </cell>
          <cell r="M108">
            <v>2839.0800000000004</v>
          </cell>
          <cell r="N108">
            <v>2862.11</v>
          </cell>
          <cell r="O108">
            <v>2885.1400000000008</v>
          </cell>
          <cell r="P108">
            <v>2908.3100000000009</v>
          </cell>
        </row>
        <row r="109">
          <cell r="A109">
            <v>4005</v>
          </cell>
          <cell r="B109" t="str">
            <v xml:space="preserve">     ACC AMORT WTR PLT MTR FEE</v>
          </cell>
          <cell r="C109" t="str">
            <v>Water</v>
          </cell>
          <cell r="D109">
            <v>1503</v>
          </cell>
          <cell r="E109">
            <v>1520.61</v>
          </cell>
          <cell r="F109">
            <v>1538.2199999999998</v>
          </cell>
          <cell r="G109">
            <v>1555.8299999999997</v>
          </cell>
          <cell r="H109">
            <v>1573.4399999999996</v>
          </cell>
          <cell r="I109">
            <v>1591.0499999999995</v>
          </cell>
          <cell r="J109">
            <v>1608.6599999999994</v>
          </cell>
          <cell r="K109">
            <v>1626.2699999999993</v>
          </cell>
          <cell r="L109">
            <v>1643.8799999999992</v>
          </cell>
          <cell r="M109">
            <v>1661.4899999999991</v>
          </cell>
          <cell r="N109">
            <v>1679.099999999999</v>
          </cell>
          <cell r="O109">
            <v>1696.7099999999989</v>
          </cell>
          <cell r="P109">
            <v>1714.3199999999988</v>
          </cell>
        </row>
        <row r="110">
          <cell r="A110">
            <v>1245</v>
          </cell>
          <cell r="B110" t="str">
            <v xml:space="preserve">     ORGANIZATION</v>
          </cell>
          <cell r="C110" t="str">
            <v>Sewer</v>
          </cell>
          <cell r="D110">
            <v>255.96</v>
          </cell>
          <cell r="E110">
            <v>255.96</v>
          </cell>
          <cell r="F110">
            <v>255.96</v>
          </cell>
          <cell r="G110">
            <v>255.96</v>
          </cell>
          <cell r="H110">
            <v>255.96</v>
          </cell>
          <cell r="I110">
            <v>255.96</v>
          </cell>
          <cell r="J110">
            <v>255.96</v>
          </cell>
          <cell r="K110">
            <v>255.96</v>
          </cell>
          <cell r="L110">
            <v>255.96</v>
          </cell>
          <cell r="M110">
            <v>255.96</v>
          </cell>
          <cell r="N110">
            <v>255.96</v>
          </cell>
          <cell r="O110">
            <v>255.96</v>
          </cell>
          <cell r="P110">
            <v>255.96</v>
          </cell>
        </row>
        <row r="111">
          <cell r="A111">
            <v>1265</v>
          </cell>
          <cell r="B111" t="str">
            <v xml:space="preserve">     LAND &amp; LAND RIGHTS COLL P</v>
          </cell>
          <cell r="C111" t="str">
            <v>Sewer</v>
          </cell>
          <cell r="D111">
            <v>8454</v>
          </cell>
          <cell r="E111">
            <v>8454</v>
          </cell>
          <cell r="F111">
            <v>8454</v>
          </cell>
          <cell r="G111">
            <v>8454</v>
          </cell>
          <cell r="H111">
            <v>8454</v>
          </cell>
          <cell r="I111">
            <v>8454</v>
          </cell>
          <cell r="J111">
            <v>8454</v>
          </cell>
          <cell r="K111">
            <v>8454</v>
          </cell>
          <cell r="L111">
            <v>8454</v>
          </cell>
          <cell r="M111">
            <v>8454</v>
          </cell>
          <cell r="N111">
            <v>8454</v>
          </cell>
          <cell r="O111">
            <v>8454</v>
          </cell>
          <cell r="P111">
            <v>8454</v>
          </cell>
        </row>
        <row r="112">
          <cell r="A112">
            <v>1285</v>
          </cell>
          <cell r="B112" t="str">
            <v xml:space="preserve">     LAND &amp; LAND RIGHTS GEN PL</v>
          </cell>
          <cell r="C112" t="str">
            <v>Sewer</v>
          </cell>
          <cell r="D112">
            <v>-718.32547763825414</v>
          </cell>
          <cell r="E112">
            <v>-720.2167304459781</v>
          </cell>
          <cell r="F112">
            <v>-720.2167304459781</v>
          </cell>
          <cell r="G112">
            <v>-720.2167304459781</v>
          </cell>
          <cell r="H112">
            <v>-720.2167304459781</v>
          </cell>
          <cell r="I112">
            <v>-720.2167304459781</v>
          </cell>
          <cell r="J112">
            <v>-720.2167304459781</v>
          </cell>
          <cell r="K112">
            <v>-720.2167304459781</v>
          </cell>
          <cell r="L112">
            <v>-720.2167304459781</v>
          </cell>
          <cell r="M112">
            <v>-720.2167304459781</v>
          </cell>
          <cell r="N112">
            <v>-720.2167304459781</v>
          </cell>
          <cell r="O112">
            <v>-720.2167304459781</v>
          </cell>
          <cell r="P112">
            <v>-720.2167304459781</v>
          </cell>
        </row>
        <row r="113">
          <cell r="A113">
            <v>1295</v>
          </cell>
          <cell r="B113" t="str">
            <v xml:space="preserve">     STRUCT/IMPRV PUMP PLT LS</v>
          </cell>
          <cell r="C113" t="str">
            <v>Sewer</v>
          </cell>
          <cell r="D113">
            <v>278455.45</v>
          </cell>
          <cell r="E113">
            <v>278455.45</v>
          </cell>
          <cell r="F113">
            <v>278455.45</v>
          </cell>
          <cell r="G113">
            <v>278455.45</v>
          </cell>
          <cell r="H113">
            <v>278455.45</v>
          </cell>
          <cell r="I113">
            <v>278455.45</v>
          </cell>
          <cell r="J113">
            <v>283176.15999999997</v>
          </cell>
          <cell r="K113">
            <v>288203.08</v>
          </cell>
          <cell r="L113">
            <v>288203.08</v>
          </cell>
          <cell r="M113">
            <v>288203.08</v>
          </cell>
          <cell r="N113">
            <v>289089.60000000003</v>
          </cell>
          <cell r="O113">
            <v>289089.60000000003</v>
          </cell>
          <cell r="P113">
            <v>289409.65000000002</v>
          </cell>
        </row>
        <row r="114">
          <cell r="A114">
            <v>1300</v>
          </cell>
          <cell r="B114" t="str">
            <v xml:space="preserve">     STRUCT/IMPRV TREAT PLT</v>
          </cell>
          <cell r="C114" t="str">
            <v>Sewer</v>
          </cell>
          <cell r="D114">
            <v>31835.8</v>
          </cell>
          <cell r="E114">
            <v>31835.8</v>
          </cell>
          <cell r="F114">
            <v>31835.8</v>
          </cell>
          <cell r="G114">
            <v>31835.8</v>
          </cell>
          <cell r="H114">
            <v>31835.8</v>
          </cell>
          <cell r="I114">
            <v>31835.8</v>
          </cell>
          <cell r="J114">
            <v>31835.8</v>
          </cell>
          <cell r="K114">
            <v>31835.8</v>
          </cell>
          <cell r="L114">
            <v>31835.8</v>
          </cell>
          <cell r="M114">
            <v>31835.8</v>
          </cell>
          <cell r="N114">
            <v>31835.8</v>
          </cell>
          <cell r="O114">
            <v>31835.8</v>
          </cell>
          <cell r="P114">
            <v>31835.8</v>
          </cell>
        </row>
        <row r="115">
          <cell r="A115">
            <v>1315</v>
          </cell>
          <cell r="B115" t="str">
            <v xml:space="preserve">     STRUCT/IMPRV GEN PLT</v>
          </cell>
          <cell r="C115" t="str">
            <v>Sewer</v>
          </cell>
          <cell r="D115">
            <v>-28919.97</v>
          </cell>
          <cell r="E115">
            <v>-28758.73</v>
          </cell>
          <cell r="F115">
            <v>-28758.73</v>
          </cell>
          <cell r="G115">
            <v>-28758.73</v>
          </cell>
          <cell r="H115">
            <v>-28758.73</v>
          </cell>
          <cell r="I115">
            <v>-28718.44</v>
          </cell>
          <cell r="J115">
            <v>-28718.44</v>
          </cell>
          <cell r="K115">
            <v>-28718.44</v>
          </cell>
          <cell r="L115">
            <v>-28718.44</v>
          </cell>
          <cell r="M115">
            <v>-28508.47</v>
          </cell>
          <cell r="N115">
            <v>-28098.73</v>
          </cell>
          <cell r="O115">
            <v>-28098.73</v>
          </cell>
          <cell r="P115">
            <v>-27891.599999999999</v>
          </cell>
        </row>
        <row r="116">
          <cell r="A116">
            <v>1345</v>
          </cell>
          <cell r="B116" t="str">
            <v xml:space="preserve">     SEWER FORCE MAIN/SRVC LIN</v>
          </cell>
          <cell r="C116" t="str">
            <v>Sewer</v>
          </cell>
          <cell r="D116">
            <v>190161.64</v>
          </cell>
          <cell r="E116">
            <v>190161.64</v>
          </cell>
          <cell r="F116">
            <v>190792.06</v>
          </cell>
          <cell r="G116">
            <v>190792.06</v>
          </cell>
          <cell r="H116">
            <v>190792.06</v>
          </cell>
          <cell r="I116">
            <v>190792.06</v>
          </cell>
          <cell r="J116">
            <v>190792.06</v>
          </cell>
          <cell r="K116">
            <v>190892.79</v>
          </cell>
          <cell r="L116">
            <v>190892.79</v>
          </cell>
          <cell r="M116">
            <v>190892.79</v>
          </cell>
          <cell r="N116">
            <v>190892.79</v>
          </cell>
          <cell r="O116">
            <v>190892.79</v>
          </cell>
          <cell r="P116">
            <v>190892.79</v>
          </cell>
        </row>
        <row r="117">
          <cell r="A117">
            <v>1350</v>
          </cell>
          <cell r="B117" t="str">
            <v xml:space="preserve">     SEWER GRAVITY MAIN/MANHOL</v>
          </cell>
          <cell r="C117" t="str">
            <v>Sewer</v>
          </cell>
          <cell r="D117">
            <v>563967.01</v>
          </cell>
          <cell r="E117">
            <v>563967.01</v>
          </cell>
          <cell r="F117">
            <v>563967.01</v>
          </cell>
          <cell r="G117">
            <v>563967.01</v>
          </cell>
          <cell r="H117">
            <v>564189.05000000005</v>
          </cell>
          <cell r="I117">
            <v>564269.63000000012</v>
          </cell>
          <cell r="J117">
            <v>564269.63000000012</v>
          </cell>
          <cell r="K117">
            <v>564269.63000000012</v>
          </cell>
          <cell r="L117">
            <v>564801.92000000004</v>
          </cell>
          <cell r="M117">
            <v>564922.79</v>
          </cell>
          <cell r="N117">
            <v>565116.88000000012</v>
          </cell>
          <cell r="O117">
            <v>565116.88000000012</v>
          </cell>
          <cell r="P117">
            <v>566923.98</v>
          </cell>
        </row>
        <row r="118">
          <cell r="A118">
            <v>1353</v>
          </cell>
          <cell r="B118" t="str">
            <v xml:space="preserve">     MANHOLES</v>
          </cell>
          <cell r="C118" t="str">
            <v>Sewer</v>
          </cell>
          <cell r="D118">
            <v>28808.36</v>
          </cell>
          <cell r="E118">
            <v>28808.36</v>
          </cell>
          <cell r="F118">
            <v>28808.36</v>
          </cell>
          <cell r="G118">
            <v>28808.36</v>
          </cell>
          <cell r="H118">
            <v>28808.36</v>
          </cell>
          <cell r="I118">
            <v>28808.36</v>
          </cell>
          <cell r="J118">
            <v>28808.36</v>
          </cell>
          <cell r="K118">
            <v>28808.36</v>
          </cell>
          <cell r="L118">
            <v>28808.36</v>
          </cell>
          <cell r="M118">
            <v>28808.36</v>
          </cell>
          <cell r="N118">
            <v>28808.36</v>
          </cell>
          <cell r="O118">
            <v>28808.36</v>
          </cell>
          <cell r="P118">
            <v>31373.487141375499</v>
          </cell>
        </row>
        <row r="119">
          <cell r="A119">
            <v>1360</v>
          </cell>
          <cell r="B119" t="str">
            <v xml:space="preserve">     SERVICES TO CUSTOMERS</v>
          </cell>
          <cell r="C119" t="str">
            <v>Sewer</v>
          </cell>
          <cell r="D119">
            <v>328</v>
          </cell>
          <cell r="E119">
            <v>328</v>
          </cell>
          <cell r="F119">
            <v>328</v>
          </cell>
          <cell r="G119">
            <v>328</v>
          </cell>
          <cell r="H119">
            <v>328</v>
          </cell>
          <cell r="I119">
            <v>328</v>
          </cell>
          <cell r="J119">
            <v>328</v>
          </cell>
          <cell r="K119">
            <v>328</v>
          </cell>
          <cell r="L119">
            <v>328</v>
          </cell>
          <cell r="M119">
            <v>328</v>
          </cell>
          <cell r="N119">
            <v>328</v>
          </cell>
          <cell r="O119">
            <v>328</v>
          </cell>
          <cell r="P119">
            <v>328</v>
          </cell>
        </row>
        <row r="120">
          <cell r="A120">
            <v>1365</v>
          </cell>
          <cell r="B120" t="str">
            <v xml:space="preserve">     FLOW MEASURE DEVICES</v>
          </cell>
          <cell r="C120" t="str">
            <v>Sewer</v>
          </cell>
          <cell r="D120">
            <v>102553.36</v>
          </cell>
          <cell r="E120">
            <v>102553.36</v>
          </cell>
          <cell r="F120">
            <v>102553.36</v>
          </cell>
          <cell r="G120">
            <v>102553.36</v>
          </cell>
          <cell r="H120">
            <v>102553.36</v>
          </cell>
          <cell r="I120">
            <v>102553.36</v>
          </cell>
          <cell r="J120">
            <v>102553.36</v>
          </cell>
          <cell r="K120">
            <v>102553.36</v>
          </cell>
          <cell r="L120">
            <v>102553.36</v>
          </cell>
          <cell r="M120">
            <v>102553.36</v>
          </cell>
          <cell r="N120">
            <v>102553.36</v>
          </cell>
          <cell r="O120">
            <v>102553.36</v>
          </cell>
          <cell r="P120">
            <v>102553.36</v>
          </cell>
        </row>
        <row r="121">
          <cell r="A121">
            <v>1370</v>
          </cell>
          <cell r="B121" t="str">
            <v xml:space="preserve">     FLOW MEASURE INSTALL</v>
          </cell>
          <cell r="C121" t="str">
            <v>Sewer</v>
          </cell>
          <cell r="D121">
            <v>496.71</v>
          </cell>
          <cell r="E121">
            <v>496.71</v>
          </cell>
          <cell r="F121">
            <v>496.71</v>
          </cell>
          <cell r="G121">
            <v>496.71</v>
          </cell>
          <cell r="H121">
            <v>496.71</v>
          </cell>
          <cell r="I121">
            <v>496.71</v>
          </cell>
          <cell r="J121">
            <v>496.71</v>
          </cell>
          <cell r="K121">
            <v>496.71</v>
          </cell>
          <cell r="L121">
            <v>496.71</v>
          </cell>
          <cell r="M121">
            <v>496.71</v>
          </cell>
          <cell r="N121">
            <v>496.71</v>
          </cell>
          <cell r="O121">
            <v>496.71</v>
          </cell>
          <cell r="P121">
            <v>496.71</v>
          </cell>
        </row>
        <row r="122">
          <cell r="A122">
            <v>1380</v>
          </cell>
          <cell r="B122" t="str">
            <v xml:space="preserve">     PUMPING EQUIPMENT PUMP PL</v>
          </cell>
          <cell r="C122" t="str">
            <v>Sewer</v>
          </cell>
          <cell r="D122">
            <v>62476.75</v>
          </cell>
          <cell r="E122">
            <v>62476.75</v>
          </cell>
          <cell r="F122">
            <v>62792.15</v>
          </cell>
          <cell r="G122">
            <v>61509.15</v>
          </cell>
          <cell r="H122">
            <v>63915.950000000004</v>
          </cell>
          <cell r="I122">
            <v>64786.3</v>
          </cell>
          <cell r="J122">
            <v>64651.360000000001</v>
          </cell>
          <cell r="K122">
            <v>64995.509999999995</v>
          </cell>
          <cell r="L122">
            <v>68138.87</v>
          </cell>
          <cell r="M122">
            <v>70626.89</v>
          </cell>
          <cell r="N122">
            <v>70626.89</v>
          </cell>
          <cell r="O122">
            <v>73882.100000000006</v>
          </cell>
          <cell r="P122">
            <v>71596.899999999994</v>
          </cell>
        </row>
        <row r="123">
          <cell r="A123">
            <v>1400</v>
          </cell>
          <cell r="B123" t="str">
            <v xml:space="preserve">     TREAT/DISP EQUIP TRT PLT</v>
          </cell>
          <cell r="C123" t="str">
            <v>Sewer</v>
          </cell>
          <cell r="D123">
            <v>-29333.759999999991</v>
          </cell>
          <cell r="E123">
            <v>-29333.759999999991</v>
          </cell>
          <cell r="F123">
            <v>-29333.759999999991</v>
          </cell>
          <cell r="G123">
            <v>-29333.759999999991</v>
          </cell>
          <cell r="H123">
            <v>-29333.759999999991</v>
          </cell>
          <cell r="I123">
            <v>-29253.180000000004</v>
          </cell>
          <cell r="J123">
            <v>-29253.180000000004</v>
          </cell>
          <cell r="K123">
            <v>-29253.180000000004</v>
          </cell>
          <cell r="L123">
            <v>-29253.180000000004</v>
          </cell>
          <cell r="M123">
            <v>-29253.180000000004</v>
          </cell>
          <cell r="N123">
            <v>-29253.180000000004</v>
          </cell>
          <cell r="O123">
            <v>-29253.180000000004</v>
          </cell>
          <cell r="P123">
            <v>-29161.570000000003</v>
          </cell>
        </row>
        <row r="124">
          <cell r="A124">
            <v>1410</v>
          </cell>
          <cell r="B124" t="str">
            <v xml:space="preserve">     PLANT SEWERS TRTMT PLT</v>
          </cell>
          <cell r="C124" t="str">
            <v>Sewer</v>
          </cell>
          <cell r="D124">
            <v>254.05</v>
          </cell>
          <cell r="E124">
            <v>254.05</v>
          </cell>
          <cell r="F124">
            <v>254.05</v>
          </cell>
          <cell r="G124">
            <v>254.05</v>
          </cell>
          <cell r="H124">
            <v>642.89</v>
          </cell>
          <cell r="I124">
            <v>642.89</v>
          </cell>
          <cell r="J124">
            <v>642.89</v>
          </cell>
          <cell r="K124">
            <v>642.89</v>
          </cell>
          <cell r="L124">
            <v>642.89</v>
          </cell>
          <cell r="M124">
            <v>642.89</v>
          </cell>
          <cell r="N124">
            <v>642.89</v>
          </cell>
          <cell r="O124">
            <v>684.43</v>
          </cell>
          <cell r="P124">
            <v>1234.3599999999999</v>
          </cell>
        </row>
        <row r="125">
          <cell r="A125">
            <v>1435</v>
          </cell>
          <cell r="B125" t="str">
            <v xml:space="preserve">     OTHER PLT PUMP</v>
          </cell>
          <cell r="C125" t="str">
            <v>Sewer</v>
          </cell>
          <cell r="D125">
            <v>2255.9</v>
          </cell>
          <cell r="E125">
            <v>2255.9</v>
          </cell>
          <cell r="F125">
            <v>2255.9</v>
          </cell>
          <cell r="G125">
            <v>2255.9</v>
          </cell>
          <cell r="H125">
            <v>2255.9</v>
          </cell>
          <cell r="I125">
            <v>2255.9</v>
          </cell>
          <cell r="J125">
            <v>2255.9</v>
          </cell>
          <cell r="K125">
            <v>2255.9</v>
          </cell>
          <cell r="L125">
            <v>2255.9</v>
          </cell>
          <cell r="M125">
            <v>2255.9</v>
          </cell>
          <cell r="N125">
            <v>2255.9</v>
          </cell>
          <cell r="O125">
            <v>2255.9</v>
          </cell>
          <cell r="P125">
            <v>2255.9</v>
          </cell>
        </row>
        <row r="126">
          <cell r="A126">
            <v>1470</v>
          </cell>
          <cell r="B126" t="str">
            <v xml:space="preserve">     TOOL SHOP &amp; MISC EQPT</v>
          </cell>
          <cell r="C126" t="str">
            <v>Sewer</v>
          </cell>
          <cell r="D126">
            <v>732.63989313855984</v>
          </cell>
          <cell r="E126">
            <v>732.66391509602636</v>
          </cell>
          <cell r="F126">
            <v>732.61047494724778</v>
          </cell>
          <cell r="G126">
            <v>732.51695468688513</v>
          </cell>
          <cell r="H126">
            <v>732.5035946496904</v>
          </cell>
          <cell r="I126">
            <v>732.49914130395871</v>
          </cell>
          <cell r="J126">
            <v>732.50804799542186</v>
          </cell>
          <cell r="K126">
            <v>732.48578126676398</v>
          </cell>
          <cell r="L126">
            <v>732.45906119237463</v>
          </cell>
          <cell r="M126">
            <v>732.46351453810632</v>
          </cell>
          <cell r="N126">
            <v>732.44570115518013</v>
          </cell>
          <cell r="O126">
            <v>732.42343442652225</v>
          </cell>
          <cell r="P126">
            <v>732.39226100640133</v>
          </cell>
        </row>
        <row r="127">
          <cell r="A127">
            <v>1480</v>
          </cell>
          <cell r="B127" t="str">
            <v xml:space="preserve">     POWER OPERATED EQUIP</v>
          </cell>
          <cell r="C127" t="str">
            <v>Sewer</v>
          </cell>
          <cell r="D127">
            <v>2891.81</v>
          </cell>
          <cell r="E127">
            <v>2891.81</v>
          </cell>
          <cell r="F127">
            <v>4265.7000000000007</v>
          </cell>
          <cell r="G127">
            <v>4265.7000000000007</v>
          </cell>
          <cell r="H127">
            <v>4265.7000000000007</v>
          </cell>
          <cell r="I127">
            <v>4265.7000000000007</v>
          </cell>
          <cell r="J127">
            <v>4265.7000000000007</v>
          </cell>
          <cell r="K127">
            <v>4265.7000000000007</v>
          </cell>
          <cell r="L127">
            <v>4265.7000000000007</v>
          </cell>
          <cell r="M127">
            <v>6737.4100000000008</v>
          </cell>
          <cell r="N127">
            <v>6737.4100000000008</v>
          </cell>
          <cell r="O127">
            <v>6737.4100000000008</v>
          </cell>
          <cell r="P127">
            <v>6737.4100000000008</v>
          </cell>
        </row>
        <row r="128">
          <cell r="A128">
            <v>1495</v>
          </cell>
          <cell r="B128" t="str">
            <v xml:space="preserve">     SEWER PLANT ALLOCATED</v>
          </cell>
          <cell r="C128" t="str">
            <v>Sewer</v>
          </cell>
          <cell r="D128">
            <v>51032.274961321193</v>
          </cell>
          <cell r="E128">
            <v>51111.494295626042</v>
          </cell>
          <cell r="F128">
            <v>51111.494295626042</v>
          </cell>
          <cell r="G128">
            <v>51111.494295626042</v>
          </cell>
          <cell r="H128">
            <v>51111.494295626042</v>
          </cell>
          <cell r="I128">
            <v>51111.494295626042</v>
          </cell>
          <cell r="J128">
            <v>51111.494295626042</v>
          </cell>
          <cell r="K128">
            <v>51111.494295626042</v>
          </cell>
          <cell r="L128">
            <v>51111.494295626042</v>
          </cell>
          <cell r="M128">
            <v>51111.494295626042</v>
          </cell>
          <cell r="N128">
            <v>51111.494295626042</v>
          </cell>
          <cell r="O128">
            <v>51111.494295626042</v>
          </cell>
          <cell r="P128">
            <v>51111.494295626042</v>
          </cell>
        </row>
        <row r="129">
          <cell r="A129">
            <v>1500</v>
          </cell>
          <cell r="B129" t="str">
            <v xml:space="preserve">     OTHER TANGIBLE PLT SEWER</v>
          </cell>
          <cell r="C129" t="str">
            <v>Sewer</v>
          </cell>
          <cell r="D129">
            <v>-445263.35096175293</v>
          </cell>
          <cell r="E129">
            <v>-445954.55013483058</v>
          </cell>
          <cell r="F129">
            <v>-445954.55013483058</v>
          </cell>
          <cell r="G129">
            <v>-445954.55013483058</v>
          </cell>
          <cell r="H129">
            <v>-445954.55013483058</v>
          </cell>
          <cell r="I129">
            <v>-445954.55013483058</v>
          </cell>
          <cell r="J129">
            <v>-445954.55013483058</v>
          </cell>
          <cell r="K129">
            <v>-445954.55013483058</v>
          </cell>
          <cell r="L129">
            <v>-445954.55013483058</v>
          </cell>
          <cell r="M129">
            <v>-445954.55013483058</v>
          </cell>
          <cell r="N129">
            <v>-445954.55013483058</v>
          </cell>
          <cell r="O129">
            <v>-445954.55013483058</v>
          </cell>
          <cell r="P129">
            <v>-445954.55013483058</v>
          </cell>
        </row>
        <row r="130">
          <cell r="A130">
            <v>1540</v>
          </cell>
          <cell r="B130" t="str">
            <v xml:space="preserve">     REUSE TRANMISSION &amp; DIST</v>
          </cell>
          <cell r="C130" t="str">
            <v>Sewer</v>
          </cell>
          <cell r="D130">
            <v>6425.88</v>
          </cell>
          <cell r="E130">
            <v>6506.5</v>
          </cell>
          <cell r="F130">
            <v>6506.5</v>
          </cell>
          <cell r="G130">
            <v>6668.1</v>
          </cell>
          <cell r="H130">
            <v>6768.83</v>
          </cell>
          <cell r="I130">
            <v>7091.15</v>
          </cell>
          <cell r="J130">
            <v>7091.15</v>
          </cell>
          <cell r="K130">
            <v>7091.15</v>
          </cell>
          <cell r="L130">
            <v>7091.15</v>
          </cell>
          <cell r="M130">
            <v>7091.15</v>
          </cell>
          <cell r="N130">
            <v>7091.15</v>
          </cell>
          <cell r="O130">
            <v>7091.15</v>
          </cell>
          <cell r="P130">
            <v>7091.15</v>
          </cell>
        </row>
        <row r="131">
          <cell r="A131">
            <v>2030</v>
          </cell>
          <cell r="B131" t="str">
            <v xml:space="preserve">     ACC DEPR-ORGANIZATION</v>
          </cell>
          <cell r="C131" t="str">
            <v>Sewer</v>
          </cell>
          <cell r="D131">
            <v>906.33</v>
          </cell>
          <cell r="E131">
            <v>905.80000000000007</v>
          </cell>
          <cell r="F131">
            <v>905.2700000000001</v>
          </cell>
          <cell r="G131">
            <v>904.74000000000012</v>
          </cell>
          <cell r="H131">
            <v>904.21000000000015</v>
          </cell>
          <cell r="I131">
            <v>903.68000000000018</v>
          </cell>
          <cell r="J131">
            <v>903.1500000000002</v>
          </cell>
          <cell r="K131">
            <v>902.62000000000023</v>
          </cell>
          <cell r="L131">
            <v>902.09000000000026</v>
          </cell>
          <cell r="M131">
            <v>901.56000000000029</v>
          </cell>
          <cell r="N131">
            <v>901.03000000000031</v>
          </cell>
          <cell r="O131">
            <v>900.50000000000034</v>
          </cell>
          <cell r="P131">
            <v>899.97000000000037</v>
          </cell>
        </row>
        <row r="132">
          <cell r="A132">
            <v>2055</v>
          </cell>
          <cell r="B132" t="str">
            <v xml:space="preserve">     ACC DEPR-STRUCT/IMPRV PUM</v>
          </cell>
          <cell r="C132" t="str">
            <v>Sewer</v>
          </cell>
          <cell r="D132">
            <v>-115132.81</v>
          </cell>
          <cell r="E132">
            <v>-116061.1</v>
          </cell>
          <cell r="F132">
            <v>-116989.38999999997</v>
          </cell>
          <cell r="G132">
            <v>-117917.68000000001</v>
          </cell>
          <cell r="H132">
            <v>-118845.85999999999</v>
          </cell>
          <cell r="I132">
            <v>-119774.03999999998</v>
          </cell>
          <cell r="J132">
            <v>-113956.68999999997</v>
          </cell>
          <cell r="K132">
            <v>-114917.35999999997</v>
          </cell>
          <cell r="L132">
            <v>-115878.02999999996</v>
          </cell>
          <cell r="M132">
            <v>-116838.69999999997</v>
          </cell>
          <cell r="N132">
            <v>-117551.79999999999</v>
          </cell>
          <cell r="O132">
            <v>-118515.43</v>
          </cell>
          <cell r="P132">
            <v>-119480.12999999996</v>
          </cell>
        </row>
        <row r="133">
          <cell r="A133">
            <v>2060</v>
          </cell>
          <cell r="B133" t="str">
            <v xml:space="preserve">     ACC DEPR-STRUCT/IMPRV TRE</v>
          </cell>
          <cell r="C133" t="str">
            <v>Sewer</v>
          </cell>
          <cell r="D133">
            <v>-22200.74</v>
          </cell>
          <cell r="E133">
            <v>-22283.86</v>
          </cell>
          <cell r="F133">
            <v>-22366.98</v>
          </cell>
          <cell r="G133">
            <v>-22450.1</v>
          </cell>
          <cell r="H133">
            <v>-22533.219999999998</v>
          </cell>
          <cell r="I133">
            <v>-22616.339999999997</v>
          </cell>
          <cell r="J133">
            <v>-22699.459999999995</v>
          </cell>
          <cell r="K133">
            <v>-22782.579999999994</v>
          </cell>
          <cell r="L133">
            <v>-22865.699999999993</v>
          </cell>
          <cell r="M133">
            <v>-22948.819999999992</v>
          </cell>
          <cell r="N133">
            <v>-23031.939999999991</v>
          </cell>
          <cell r="O133">
            <v>-23115.05999999999</v>
          </cell>
          <cell r="P133">
            <v>-23198.179999999989</v>
          </cell>
        </row>
        <row r="134">
          <cell r="A134">
            <v>2075</v>
          </cell>
          <cell r="B134" t="str">
            <v xml:space="preserve">     ACC DEPR-STRUCT/IMPRV GEN</v>
          </cell>
          <cell r="C134" t="str">
            <v>Sewer</v>
          </cell>
          <cell r="D134">
            <v>-5624.4681808368987</v>
          </cell>
          <cell r="E134">
            <v>-5592.0673459461359</v>
          </cell>
          <cell r="F134">
            <v>-5516.9773459461394</v>
          </cell>
          <cell r="G134">
            <v>-5441.8873459461356</v>
          </cell>
          <cell r="H134">
            <v>-5366.7973459461355</v>
          </cell>
          <cell r="I134">
            <v>-5291.8073459461339</v>
          </cell>
          <cell r="J134">
            <v>-5216.8173459461323</v>
          </cell>
          <cell r="K134">
            <v>-5141.8273459461343</v>
          </cell>
          <cell r="L134">
            <v>-5066.8373459461363</v>
          </cell>
          <cell r="M134">
            <v>-4992.397345946134</v>
          </cell>
          <cell r="N134">
            <v>-4919.0273459461278</v>
          </cell>
          <cell r="O134">
            <v>-4845.6573459461288</v>
          </cell>
          <cell r="P134">
            <v>-4772.8273459461234</v>
          </cell>
        </row>
        <row r="135">
          <cell r="A135">
            <v>2105</v>
          </cell>
          <cell r="B135" t="str">
            <v xml:space="preserve">     ACC DEPR-SEWER FORCE MAIN</v>
          </cell>
          <cell r="C135" t="str">
            <v>Sewer</v>
          </cell>
          <cell r="D135">
            <v>-107151.07</v>
          </cell>
          <cell r="E135">
            <v>-107679.28</v>
          </cell>
          <cell r="F135">
            <v>-107917.26999999999</v>
          </cell>
          <cell r="G135">
            <v>-108447.23999999999</v>
          </cell>
          <cell r="H135">
            <v>-108977.20999999999</v>
          </cell>
          <cell r="I135">
            <v>-109507.18</v>
          </cell>
          <cell r="J135">
            <v>-110037.15</v>
          </cell>
          <cell r="K135">
            <v>-110567.4</v>
          </cell>
          <cell r="L135">
            <v>-111097.65</v>
          </cell>
          <cell r="M135">
            <v>-111627.90000000001</v>
          </cell>
          <cell r="N135">
            <v>-112158.15</v>
          </cell>
          <cell r="O135">
            <v>-112688.40000000001</v>
          </cell>
          <cell r="P135">
            <v>-113218.65000000001</v>
          </cell>
        </row>
        <row r="136">
          <cell r="A136">
            <v>2110</v>
          </cell>
          <cell r="B136" t="str">
            <v xml:space="preserve">     ACC DEPR-SEWER GRVTY MAIN</v>
          </cell>
          <cell r="C136" t="str">
            <v>Sewer</v>
          </cell>
          <cell r="D136">
            <v>-245911.06</v>
          </cell>
          <cell r="E136">
            <v>-246953.51</v>
          </cell>
          <cell r="F136">
            <v>-247995.96000000002</v>
          </cell>
          <cell r="G136">
            <v>-249038.41000000003</v>
          </cell>
          <cell r="H136">
            <v>-250302.90000000005</v>
          </cell>
          <cell r="I136">
            <v>-251345.90000000008</v>
          </cell>
          <cell r="J136">
            <v>-252388.90000000008</v>
          </cell>
          <cell r="K136">
            <v>-253431.90000000011</v>
          </cell>
          <cell r="L136">
            <v>-254475.89000000013</v>
          </cell>
          <cell r="M136">
            <v>-255520.10000000015</v>
          </cell>
          <cell r="N136">
            <v>-256564.67000000013</v>
          </cell>
          <cell r="O136">
            <v>-257609.24000000014</v>
          </cell>
          <cell r="P136">
            <v>-257097.14000000013</v>
          </cell>
        </row>
        <row r="137">
          <cell r="A137">
            <v>2113</v>
          </cell>
          <cell r="B137" t="str">
            <v xml:space="preserve">     ACC DEPR-MANHOLES</v>
          </cell>
          <cell r="C137" t="str">
            <v>Sewer</v>
          </cell>
          <cell r="D137">
            <v>-12503.68</v>
          </cell>
          <cell r="E137">
            <v>-12556.93</v>
          </cell>
          <cell r="F137">
            <v>-12610.18</v>
          </cell>
          <cell r="G137">
            <v>-12663.43</v>
          </cell>
          <cell r="H137">
            <v>-12716.68</v>
          </cell>
          <cell r="I137">
            <v>-12769.93</v>
          </cell>
          <cell r="J137">
            <v>-12823.18</v>
          </cell>
          <cell r="K137">
            <v>-12876.43</v>
          </cell>
          <cell r="L137">
            <v>-12929.68</v>
          </cell>
          <cell r="M137">
            <v>-12982.93</v>
          </cell>
          <cell r="N137">
            <v>-13036.18</v>
          </cell>
          <cell r="O137">
            <v>-13089.43</v>
          </cell>
          <cell r="P137">
            <v>-13142.68</v>
          </cell>
        </row>
        <row r="138">
          <cell r="A138">
            <v>2120</v>
          </cell>
          <cell r="B138" t="str">
            <v xml:space="preserve">     ACC DEPR-SERVICES TO CUST</v>
          </cell>
          <cell r="C138" t="str">
            <v>Sewer</v>
          </cell>
          <cell r="D138">
            <v>0</v>
          </cell>
          <cell r="E138">
            <v>-0.72</v>
          </cell>
          <cell r="F138">
            <v>-1.44</v>
          </cell>
          <cell r="G138">
            <v>-2.16</v>
          </cell>
          <cell r="H138">
            <v>-2.88</v>
          </cell>
          <cell r="I138">
            <v>-3.5999999999999996</v>
          </cell>
          <cell r="J138">
            <v>-4.3199999999999994</v>
          </cell>
          <cell r="K138">
            <v>-5.0399999999999991</v>
          </cell>
          <cell r="L138">
            <v>-5.7599999999999989</v>
          </cell>
          <cell r="M138">
            <v>-6.4799999999999986</v>
          </cell>
          <cell r="N138">
            <v>-7.1999999999999984</v>
          </cell>
          <cell r="O138">
            <v>-7.9199999999999982</v>
          </cell>
          <cell r="P138">
            <v>-8.6399999999999988</v>
          </cell>
        </row>
        <row r="139">
          <cell r="A139">
            <v>2125</v>
          </cell>
          <cell r="B139" t="str">
            <v xml:space="preserve">     ACC DEPR-FLOW MEASURE DEV</v>
          </cell>
          <cell r="C139" t="str">
            <v>Sewer</v>
          </cell>
          <cell r="D139">
            <v>-42813.97</v>
          </cell>
          <cell r="E139">
            <v>-44523.19</v>
          </cell>
          <cell r="F139">
            <v>-46232.41</v>
          </cell>
          <cell r="G139">
            <v>-47941.630000000005</v>
          </cell>
          <cell r="H139">
            <v>-49650.850000000006</v>
          </cell>
          <cell r="I139">
            <v>-51360.07</v>
          </cell>
          <cell r="J139">
            <v>-53069.29</v>
          </cell>
          <cell r="K139">
            <v>-54778.51</v>
          </cell>
          <cell r="L139">
            <v>-56487.73</v>
          </cell>
          <cell r="M139">
            <v>-58196.95</v>
          </cell>
          <cell r="N139">
            <v>-59906.17</v>
          </cell>
          <cell r="O139">
            <v>-61615.39</v>
          </cell>
          <cell r="P139">
            <v>-63324.61</v>
          </cell>
        </row>
        <row r="140">
          <cell r="A140">
            <v>2130</v>
          </cell>
          <cell r="B140" t="str">
            <v xml:space="preserve">     ACC DEPR-FLOW MEASURE INS</v>
          </cell>
          <cell r="C140" t="str">
            <v>Sewer</v>
          </cell>
          <cell r="D140">
            <v>-52.73</v>
          </cell>
          <cell r="E140">
            <v>-53.349999999999994</v>
          </cell>
          <cell r="F140">
            <v>-53.969999999999992</v>
          </cell>
          <cell r="G140">
            <v>-54.589999999999989</v>
          </cell>
          <cell r="H140">
            <v>-55.209999999999987</v>
          </cell>
          <cell r="I140">
            <v>-55.829999999999984</v>
          </cell>
          <cell r="J140">
            <v>-56.449999999999982</v>
          </cell>
          <cell r="K140">
            <v>-57.069999999999979</v>
          </cell>
          <cell r="L140">
            <v>-57.689999999999976</v>
          </cell>
          <cell r="M140">
            <v>-58.309999999999974</v>
          </cell>
          <cell r="N140">
            <v>-58.929999999999971</v>
          </cell>
          <cell r="O140">
            <v>-59.549999999999969</v>
          </cell>
          <cell r="P140">
            <v>-60.169999999999966</v>
          </cell>
        </row>
        <row r="141">
          <cell r="A141">
            <v>2140</v>
          </cell>
          <cell r="B141" t="str">
            <v xml:space="preserve">     ACC DEPR-PUMP EQP PUMP PL</v>
          </cell>
          <cell r="C141" t="str">
            <v>Sewer</v>
          </cell>
          <cell r="D141">
            <v>-20403.02</v>
          </cell>
          <cell r="E141">
            <v>-20692.260000000002</v>
          </cell>
          <cell r="F141">
            <v>-20982.970000000005</v>
          </cell>
          <cell r="G141">
            <v>-19145.810000000005</v>
          </cell>
          <cell r="H141">
            <v>-19441.720000000005</v>
          </cell>
          <cell r="I141">
            <v>-19261.700000000004</v>
          </cell>
          <cell r="J141">
            <v>-18946.680000000008</v>
          </cell>
          <cell r="K141">
            <v>-19247.580000000005</v>
          </cell>
          <cell r="L141">
            <v>-19563.040000000005</v>
          </cell>
          <cell r="M141">
            <v>-19890.020000000004</v>
          </cell>
          <cell r="N141">
            <v>-20217.000000000004</v>
          </cell>
          <cell r="O141">
            <v>-20559.050000000003</v>
          </cell>
          <cell r="P141">
            <v>-20683.140000000003</v>
          </cell>
        </row>
        <row r="142">
          <cell r="A142">
            <v>2155</v>
          </cell>
          <cell r="B142" t="str">
            <v xml:space="preserve">     ACC DEPR-TREAT/DISP EQP L</v>
          </cell>
          <cell r="C142" t="str">
            <v>Sewer</v>
          </cell>
          <cell r="D142">
            <v>-56275.08</v>
          </cell>
          <cell r="E142">
            <v>-56275.08</v>
          </cell>
          <cell r="F142">
            <v>-56275.08</v>
          </cell>
          <cell r="G142">
            <v>-56275.08</v>
          </cell>
          <cell r="H142">
            <v>-56275.08</v>
          </cell>
          <cell r="I142">
            <v>-56275.08</v>
          </cell>
          <cell r="J142">
            <v>-56275.08</v>
          </cell>
          <cell r="K142">
            <v>-56275.08</v>
          </cell>
          <cell r="L142">
            <v>-56275.08</v>
          </cell>
          <cell r="M142">
            <v>-56275.08</v>
          </cell>
          <cell r="N142">
            <v>-56275.08</v>
          </cell>
          <cell r="O142">
            <v>-56275.08</v>
          </cell>
          <cell r="P142">
            <v>-56275.08</v>
          </cell>
        </row>
        <row r="143">
          <cell r="A143">
            <v>2160</v>
          </cell>
          <cell r="B143" t="str">
            <v xml:space="preserve">     ACC DEPR-TREAT/DISP EQP T</v>
          </cell>
          <cell r="C143" t="str">
            <v>Sewer</v>
          </cell>
          <cell r="D143">
            <v>555768.71893534332</v>
          </cell>
          <cell r="E143">
            <v>555904.19680805423</v>
          </cell>
          <cell r="F143">
            <v>556039.99680805404</v>
          </cell>
          <cell r="G143">
            <v>556175.79680805409</v>
          </cell>
          <cell r="H143">
            <v>556311.5968080539</v>
          </cell>
          <cell r="I143">
            <v>556447.02680805407</v>
          </cell>
          <cell r="J143">
            <v>556582.45680805389</v>
          </cell>
          <cell r="K143">
            <v>556717.88680805406</v>
          </cell>
          <cell r="L143">
            <v>556853.31680805387</v>
          </cell>
          <cell r="M143">
            <v>556988.74680805369</v>
          </cell>
          <cell r="N143">
            <v>557124.17680805374</v>
          </cell>
          <cell r="O143">
            <v>557259.6068080538</v>
          </cell>
          <cell r="P143">
            <v>557394.6168080538</v>
          </cell>
        </row>
        <row r="144">
          <cell r="A144">
            <v>2170</v>
          </cell>
          <cell r="B144" t="str">
            <v xml:space="preserve">     ACC DEPR-PLANT SEWERS TRT</v>
          </cell>
          <cell r="C144" t="str">
            <v>Sewer</v>
          </cell>
          <cell r="D144">
            <v>194.88</v>
          </cell>
          <cell r="E144">
            <v>194.28</v>
          </cell>
          <cell r="F144">
            <v>193.68</v>
          </cell>
          <cell r="G144">
            <v>193.08</v>
          </cell>
          <cell r="H144">
            <v>191.55</v>
          </cell>
          <cell r="I144">
            <v>190.02</v>
          </cell>
          <cell r="J144">
            <v>188.49</v>
          </cell>
          <cell r="K144">
            <v>186.96</v>
          </cell>
          <cell r="L144">
            <v>185.43</v>
          </cell>
          <cell r="M144">
            <v>183.9</v>
          </cell>
          <cell r="N144">
            <v>182.37</v>
          </cell>
          <cell r="O144">
            <v>180.74</v>
          </cell>
          <cell r="P144">
            <v>177.8</v>
          </cell>
        </row>
        <row r="145">
          <cell r="A145">
            <v>2195</v>
          </cell>
          <cell r="B145" t="str">
            <v xml:space="preserve">     ACC DEPR-OTHER PLT PUMP</v>
          </cell>
          <cell r="C145" t="str">
            <v>Sewer</v>
          </cell>
          <cell r="D145">
            <v>-297.77</v>
          </cell>
          <cell r="E145">
            <v>-301.49</v>
          </cell>
          <cell r="F145">
            <v>-305.20999999999998</v>
          </cell>
          <cell r="G145">
            <v>-308.93</v>
          </cell>
          <cell r="H145">
            <v>-319.37</v>
          </cell>
          <cell r="I145">
            <v>-329.81</v>
          </cell>
          <cell r="J145">
            <v>-340.25</v>
          </cell>
          <cell r="K145">
            <v>-350.69</v>
          </cell>
          <cell r="L145">
            <v>-361.13</v>
          </cell>
          <cell r="M145">
            <v>-371.57</v>
          </cell>
          <cell r="N145">
            <v>-382.01</v>
          </cell>
          <cell r="O145">
            <v>-392.45</v>
          </cell>
          <cell r="P145">
            <v>-402.89</v>
          </cell>
        </row>
        <row r="146">
          <cell r="A146">
            <v>2200</v>
          </cell>
          <cell r="B146" t="str">
            <v xml:space="preserve">     ACC DEPR-OTHER PLT TREATM</v>
          </cell>
          <cell r="C146" t="str">
            <v>Sewer</v>
          </cell>
          <cell r="D146">
            <v>-463.61</v>
          </cell>
          <cell r="E146">
            <v>-463.61</v>
          </cell>
          <cell r="F146">
            <v>-463.61</v>
          </cell>
          <cell r="G146">
            <v>-463.61</v>
          </cell>
          <cell r="H146">
            <v>-463.61</v>
          </cell>
          <cell r="I146">
            <v>-463.61</v>
          </cell>
          <cell r="J146">
            <v>-463.61</v>
          </cell>
          <cell r="K146">
            <v>-463.61</v>
          </cell>
          <cell r="L146">
            <v>-463.61</v>
          </cell>
          <cell r="M146">
            <v>-463.61</v>
          </cell>
          <cell r="N146">
            <v>-463.61</v>
          </cell>
          <cell r="O146">
            <v>-463.61</v>
          </cell>
          <cell r="P146">
            <v>-463.61</v>
          </cell>
        </row>
        <row r="147">
          <cell r="A147">
            <v>2230</v>
          </cell>
          <cell r="B147" t="str">
            <v xml:space="preserve">     ACC DEPR-TOOL SHOP &amp; MISC</v>
          </cell>
          <cell r="C147" t="str">
            <v>Sewer</v>
          </cell>
          <cell r="D147">
            <v>189.83463893786205</v>
          </cell>
          <cell r="E147">
            <v>186.01252637602374</v>
          </cell>
          <cell r="F147">
            <v>182.22673938700331</v>
          </cell>
          <cell r="G147">
            <v>178.45876578090909</v>
          </cell>
          <cell r="H147">
            <v>174.65516540896243</v>
          </cell>
          <cell r="I147">
            <v>170.8515650370158</v>
          </cell>
          <cell r="J147">
            <v>167.03460462787453</v>
          </cell>
          <cell r="K147">
            <v>163.23545760165933</v>
          </cell>
          <cell r="L147">
            <v>159.4407639211758</v>
          </cell>
          <cell r="M147">
            <v>155.62825685776608</v>
          </cell>
          <cell r="N147">
            <v>151.82910983155097</v>
          </cell>
          <cell r="O147">
            <v>148.0299628053358</v>
          </cell>
          <cell r="P147">
            <v>144.23526912485227</v>
          </cell>
        </row>
        <row r="148">
          <cell r="A148">
            <v>2240</v>
          </cell>
          <cell r="B148" t="str">
            <v xml:space="preserve">     ACC DEPR-POWER OPERATED E</v>
          </cell>
          <cell r="C148" t="str">
            <v>Sewer</v>
          </cell>
          <cell r="D148">
            <v>-1024.5900000000001</v>
          </cell>
          <cell r="E148">
            <v>-1044.68</v>
          </cell>
          <cell r="F148">
            <v>-1074.3100000000002</v>
          </cell>
          <cell r="G148">
            <v>-1103.94</v>
          </cell>
          <cell r="H148">
            <v>-1133.5700000000002</v>
          </cell>
          <cell r="I148">
            <v>-1163.2000000000003</v>
          </cell>
          <cell r="J148">
            <v>-1192.8300000000002</v>
          </cell>
          <cell r="K148">
            <v>-1222.4600000000003</v>
          </cell>
          <cell r="L148">
            <v>-1252.0900000000001</v>
          </cell>
          <cell r="M148">
            <v>-1298.8800000000003</v>
          </cell>
          <cell r="N148">
            <v>-1345.67</v>
          </cell>
          <cell r="O148">
            <v>-1392.46</v>
          </cell>
          <cell r="P148">
            <v>-1439.25</v>
          </cell>
        </row>
        <row r="149">
          <cell r="A149">
            <v>2255</v>
          </cell>
          <cell r="B149" t="str">
            <v xml:space="preserve">     ACC DEPR-OTHER TANG PLT S</v>
          </cell>
          <cell r="C149" t="str">
            <v>Sewer</v>
          </cell>
          <cell r="D149">
            <v>430519.0115129709</v>
          </cell>
          <cell r="E149">
            <v>432327.86886448978</v>
          </cell>
          <cell r="F149">
            <v>433468.41523979831</v>
          </cell>
          <cell r="G149">
            <v>434608.96161510679</v>
          </cell>
          <cell r="H149">
            <v>435749.50799041527</v>
          </cell>
          <cell r="I149">
            <v>436890.05436572374</v>
          </cell>
          <cell r="J149">
            <v>438030.60074103222</v>
          </cell>
          <cell r="K149">
            <v>439171.1471163407</v>
          </cell>
          <cell r="L149">
            <v>440311.69349164917</v>
          </cell>
          <cell r="M149">
            <v>441452.23986695771</v>
          </cell>
          <cell r="N149">
            <v>442592.78624226619</v>
          </cell>
          <cell r="O149">
            <v>443733.33261757466</v>
          </cell>
          <cell r="P149">
            <v>444873.87899288314</v>
          </cell>
        </row>
        <row r="150">
          <cell r="A150">
            <v>2285</v>
          </cell>
          <cell r="B150" t="str">
            <v xml:space="preserve">     ACC DEPR-REUSE TRANS/DIST</v>
          </cell>
          <cell r="C150" t="str">
            <v>Sewer</v>
          </cell>
          <cell r="D150">
            <v>-676.18999999999994</v>
          </cell>
          <cell r="E150">
            <v>-688.81999999999994</v>
          </cell>
          <cell r="F150">
            <v>-701.44999999999993</v>
          </cell>
          <cell r="G150">
            <v>-714.39999999999986</v>
          </cell>
          <cell r="H150">
            <v>-727.54</v>
          </cell>
          <cell r="I150">
            <v>-741.31</v>
          </cell>
          <cell r="J150">
            <v>-755.07999999999993</v>
          </cell>
          <cell r="K150">
            <v>-768.84999999999991</v>
          </cell>
          <cell r="L150">
            <v>-782.61999999999989</v>
          </cell>
          <cell r="M150">
            <v>-796.38999999999987</v>
          </cell>
          <cell r="N150">
            <v>-810.15999999999985</v>
          </cell>
          <cell r="O150">
            <v>-823.92999999999984</v>
          </cell>
          <cell r="P150">
            <v>-837.69999999999982</v>
          </cell>
        </row>
        <row r="151">
          <cell r="A151">
            <v>2410</v>
          </cell>
          <cell r="B151" t="str">
            <v xml:space="preserve">    UTILITY PAA SWR PLANT AMOR</v>
          </cell>
          <cell r="C151" t="str">
            <v>Sewer</v>
          </cell>
          <cell r="D151">
            <v>78938</v>
          </cell>
          <cell r="E151">
            <v>78938</v>
          </cell>
          <cell r="F151">
            <v>78938</v>
          </cell>
          <cell r="G151">
            <v>78938</v>
          </cell>
          <cell r="H151">
            <v>78938</v>
          </cell>
          <cell r="I151">
            <v>78938</v>
          </cell>
          <cell r="J151">
            <v>78938</v>
          </cell>
          <cell r="K151">
            <v>78938</v>
          </cell>
          <cell r="L151">
            <v>78938</v>
          </cell>
          <cell r="M151">
            <v>78938</v>
          </cell>
          <cell r="N151">
            <v>78938</v>
          </cell>
          <cell r="O151">
            <v>78938</v>
          </cell>
          <cell r="P151">
            <v>78938</v>
          </cell>
        </row>
        <row r="152">
          <cell r="A152">
            <v>2425</v>
          </cell>
          <cell r="B152" t="str">
            <v xml:space="preserve">    ACC AMORT UTIL PAA-SEWER</v>
          </cell>
          <cell r="C152" t="str">
            <v>Sewer</v>
          </cell>
          <cell r="D152">
            <v>-7254.75</v>
          </cell>
          <cell r="E152">
            <v>-7254.75</v>
          </cell>
          <cell r="F152">
            <v>-7254.75</v>
          </cell>
          <cell r="G152">
            <v>-7254.75</v>
          </cell>
          <cell r="H152">
            <v>-7254.75</v>
          </cell>
          <cell r="I152">
            <v>-7254.75</v>
          </cell>
          <cell r="J152">
            <v>-7254.75</v>
          </cell>
          <cell r="K152">
            <v>-7254.75</v>
          </cell>
          <cell r="L152">
            <v>-7254.75</v>
          </cell>
          <cell r="M152">
            <v>-7254.75</v>
          </cell>
          <cell r="N152">
            <v>-7254.75</v>
          </cell>
          <cell r="O152">
            <v>-7254.75</v>
          </cell>
          <cell r="P152">
            <v>-7254.75</v>
          </cell>
        </row>
        <row r="153">
          <cell r="A153">
            <v>3030</v>
          </cell>
          <cell r="B153" t="str">
            <v xml:space="preserve">     DEF CHGS-TV SEWER MAINS</v>
          </cell>
          <cell r="C153" t="str">
            <v>Sewer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</row>
        <row r="154">
          <cell r="A154">
            <v>3185</v>
          </cell>
          <cell r="B154" t="str">
            <v xml:space="preserve">     AMORT - TV SEWER MAINS</v>
          </cell>
          <cell r="C154" t="str">
            <v>Sewer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</row>
        <row r="155">
          <cell r="A155">
            <v>3240</v>
          </cell>
          <cell r="B155" t="str">
            <v xml:space="preserve">    ACC AMORT-CIA-SEWER</v>
          </cell>
          <cell r="C155" t="str">
            <v>Sewer</v>
          </cell>
          <cell r="D155">
            <v>584.7073003993811</v>
          </cell>
          <cell r="E155">
            <v>585.61496369943848</v>
          </cell>
          <cell r="F155">
            <v>585.61496369943848</v>
          </cell>
          <cell r="G155">
            <v>585.61496369943848</v>
          </cell>
          <cell r="H155">
            <v>585.61496369943848</v>
          </cell>
          <cell r="I155">
            <v>585.61496369943848</v>
          </cell>
          <cell r="J155">
            <v>585.61496369943848</v>
          </cell>
          <cell r="K155">
            <v>585.61496369943848</v>
          </cell>
          <cell r="L155">
            <v>585.61496369943848</v>
          </cell>
          <cell r="M155">
            <v>585.61496369943848</v>
          </cell>
          <cell r="N155">
            <v>585.61496369943848</v>
          </cell>
          <cell r="O155">
            <v>585.61496369943848</v>
          </cell>
          <cell r="P155">
            <v>585.61496369943848</v>
          </cell>
        </row>
        <row r="156">
          <cell r="A156">
            <v>3495</v>
          </cell>
          <cell r="B156" t="str">
            <v xml:space="preserve">     CIAC-STRUCT/IMPRV COLL PL</v>
          </cell>
          <cell r="C156" t="str">
            <v>Sewer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</row>
        <row r="157">
          <cell r="A157">
            <v>3500</v>
          </cell>
          <cell r="B157" t="str">
            <v xml:space="preserve">     CIAC-STRUCT/IMPRV PUMP PL</v>
          </cell>
          <cell r="C157" t="str">
            <v>Sewer</v>
          </cell>
          <cell r="D157">
            <v>-72330.75</v>
          </cell>
          <cell r="E157">
            <v>-72330.75</v>
          </cell>
          <cell r="F157">
            <v>-72330.75</v>
          </cell>
          <cell r="G157">
            <v>-72330.75</v>
          </cell>
          <cell r="H157">
            <v>-72330.75</v>
          </cell>
          <cell r="I157">
            <v>-72330.75</v>
          </cell>
          <cell r="J157">
            <v>-72330.75</v>
          </cell>
          <cell r="K157">
            <v>-72330.75</v>
          </cell>
          <cell r="L157">
            <v>-72330.75</v>
          </cell>
          <cell r="M157">
            <v>-72330.75</v>
          </cell>
          <cell r="N157">
            <v>-72330.75</v>
          </cell>
          <cell r="O157">
            <v>-72330.75</v>
          </cell>
          <cell r="P157">
            <v>-72330.75</v>
          </cell>
        </row>
        <row r="158">
          <cell r="A158">
            <v>3520</v>
          </cell>
          <cell r="B158" t="str">
            <v xml:space="preserve">     CIAC-STRUCT/IMPRV GEN PLT</v>
          </cell>
          <cell r="C158" t="str">
            <v>Sewer</v>
          </cell>
          <cell r="D158">
            <v>-105691</v>
          </cell>
          <cell r="E158">
            <v>-105691</v>
          </cell>
          <cell r="F158">
            <v>-105691</v>
          </cell>
          <cell r="G158">
            <v>-105691</v>
          </cell>
          <cell r="H158">
            <v>-105691</v>
          </cell>
          <cell r="I158">
            <v>-105691</v>
          </cell>
          <cell r="J158">
            <v>-105691</v>
          </cell>
          <cell r="K158">
            <v>-105691</v>
          </cell>
          <cell r="L158">
            <v>-105691</v>
          </cell>
          <cell r="M158">
            <v>-105691</v>
          </cell>
          <cell r="N158">
            <v>-105691</v>
          </cell>
          <cell r="O158">
            <v>-105691</v>
          </cell>
          <cell r="P158">
            <v>-105691</v>
          </cell>
        </row>
        <row r="159">
          <cell r="A159">
            <v>3550</v>
          </cell>
          <cell r="B159" t="str">
            <v xml:space="preserve">     CIAC-SEWER FORCE MAIN/SRV</v>
          </cell>
          <cell r="C159" t="str">
            <v>Sewer</v>
          </cell>
          <cell r="D159">
            <v>-55179.53</v>
          </cell>
          <cell r="E159">
            <v>-55179.53</v>
          </cell>
          <cell r="F159">
            <v>-55179.53</v>
          </cell>
          <cell r="G159">
            <v>-55179.53</v>
          </cell>
          <cell r="H159">
            <v>-55179.53</v>
          </cell>
          <cell r="I159">
            <v>-55179.53</v>
          </cell>
          <cell r="J159">
            <v>-55179.53</v>
          </cell>
          <cell r="K159">
            <v>-55179.53</v>
          </cell>
          <cell r="L159">
            <v>-55179.53</v>
          </cell>
          <cell r="M159">
            <v>-55179.53</v>
          </cell>
          <cell r="N159">
            <v>-55179.53</v>
          </cell>
          <cell r="O159">
            <v>-55179.53</v>
          </cell>
          <cell r="P159">
            <v>-55179.53</v>
          </cell>
        </row>
        <row r="160">
          <cell r="A160">
            <v>3555</v>
          </cell>
          <cell r="B160" t="str">
            <v xml:space="preserve">     CIAC-SEWER GRAVITY MAIN/M</v>
          </cell>
          <cell r="C160" t="str">
            <v>Sewer</v>
          </cell>
          <cell r="D160">
            <v>-167260.65000000002</v>
          </cell>
          <cell r="E160">
            <v>-167260.65000000002</v>
          </cell>
          <cell r="F160">
            <v>-167260.65000000002</v>
          </cell>
          <cell r="G160">
            <v>-167260.65000000002</v>
          </cell>
          <cell r="H160">
            <v>-167260.65000000002</v>
          </cell>
          <cell r="I160">
            <v>-167260.65000000002</v>
          </cell>
          <cell r="J160">
            <v>-167260.65000000002</v>
          </cell>
          <cell r="K160">
            <v>-167260.65000000002</v>
          </cell>
          <cell r="L160">
            <v>-167260.65000000002</v>
          </cell>
          <cell r="M160">
            <v>-167260.65000000002</v>
          </cell>
          <cell r="N160">
            <v>-167260.65000000002</v>
          </cell>
          <cell r="O160">
            <v>-167260.65000000002</v>
          </cell>
          <cell r="P160">
            <v>-167260.65000000002</v>
          </cell>
        </row>
        <row r="161">
          <cell r="A161">
            <v>3557</v>
          </cell>
          <cell r="B161" t="str">
            <v xml:space="preserve">     CIAC-MANHOLES</v>
          </cell>
          <cell r="C161" t="str">
            <v>Sewer</v>
          </cell>
          <cell r="D161">
            <v>-8685.39</v>
          </cell>
          <cell r="E161">
            <v>-8685.39</v>
          </cell>
          <cell r="F161">
            <v>-8685.39</v>
          </cell>
          <cell r="G161">
            <v>-8685.39</v>
          </cell>
          <cell r="H161">
            <v>-8685.39</v>
          </cell>
          <cell r="I161">
            <v>-8685.39</v>
          </cell>
          <cell r="J161">
            <v>-8685.39</v>
          </cell>
          <cell r="K161">
            <v>-8685.39</v>
          </cell>
          <cell r="L161">
            <v>-8685.39</v>
          </cell>
          <cell r="M161">
            <v>-8685.39</v>
          </cell>
          <cell r="N161">
            <v>-8685.39</v>
          </cell>
          <cell r="O161">
            <v>-8685.39</v>
          </cell>
          <cell r="P161">
            <v>-8685.39</v>
          </cell>
        </row>
        <row r="162">
          <cell r="A162">
            <v>3565</v>
          </cell>
          <cell r="B162" t="str">
            <v xml:space="preserve">     CIAC-SERVICES TO CUSTOMER</v>
          </cell>
          <cell r="C162" t="str">
            <v>Sewer</v>
          </cell>
          <cell r="D162">
            <v>-36736.17</v>
          </cell>
          <cell r="E162">
            <v>-36736.17</v>
          </cell>
          <cell r="F162">
            <v>-36736.17</v>
          </cell>
          <cell r="G162">
            <v>-36736.17</v>
          </cell>
          <cell r="H162">
            <v>-36736.17</v>
          </cell>
          <cell r="I162">
            <v>-36736.17</v>
          </cell>
          <cell r="J162">
            <v>-36736.17</v>
          </cell>
          <cell r="K162">
            <v>-36736.17</v>
          </cell>
          <cell r="L162">
            <v>-36736.17</v>
          </cell>
          <cell r="M162">
            <v>-36736.17</v>
          </cell>
          <cell r="N162">
            <v>-36736.17</v>
          </cell>
          <cell r="O162">
            <v>-36736.17</v>
          </cell>
          <cell r="P162">
            <v>-36736.17</v>
          </cell>
        </row>
        <row r="163">
          <cell r="A163">
            <v>3600</v>
          </cell>
          <cell r="B163" t="str">
            <v xml:space="preserve">     CIAC-TREAT/DISP EQUIP LAG</v>
          </cell>
          <cell r="C163" t="str">
            <v>Sewer</v>
          </cell>
          <cell r="D163">
            <v>-68371.199999999997</v>
          </cell>
          <cell r="E163">
            <v>-68371.199999999997</v>
          </cell>
          <cell r="F163">
            <v>-68371.199999999997</v>
          </cell>
          <cell r="G163">
            <v>-68371.199999999997</v>
          </cell>
          <cell r="H163">
            <v>-68371.199999999997</v>
          </cell>
          <cell r="I163">
            <v>-68371.199999999997</v>
          </cell>
          <cell r="J163">
            <v>-68371.199999999997</v>
          </cell>
          <cell r="K163">
            <v>-68371.199999999997</v>
          </cell>
          <cell r="L163">
            <v>-68371.199999999997</v>
          </cell>
          <cell r="M163">
            <v>-68371.199999999997</v>
          </cell>
          <cell r="N163">
            <v>-68371.199999999997</v>
          </cell>
          <cell r="O163">
            <v>-68371.199999999997</v>
          </cell>
          <cell r="P163">
            <v>-68371.199999999997</v>
          </cell>
        </row>
        <row r="164">
          <cell r="A164">
            <v>3605</v>
          </cell>
          <cell r="B164" t="str">
            <v xml:space="preserve">     CIAC-TREAT/DISP EQUIP TRT</v>
          </cell>
          <cell r="C164" t="str">
            <v>Sewer</v>
          </cell>
          <cell r="D164">
            <v>-85277.09</v>
          </cell>
          <cell r="E164">
            <v>-85277.09</v>
          </cell>
          <cell r="F164">
            <v>-85277.09</v>
          </cell>
          <cell r="G164">
            <v>-85277.09</v>
          </cell>
          <cell r="H164">
            <v>-85277.09</v>
          </cell>
          <cell r="I164">
            <v>-85277.09</v>
          </cell>
          <cell r="J164">
            <v>-85277.09</v>
          </cell>
          <cell r="K164">
            <v>-85277.09</v>
          </cell>
          <cell r="L164">
            <v>-85277.09</v>
          </cell>
          <cell r="M164">
            <v>-85277.09</v>
          </cell>
          <cell r="N164">
            <v>-85277.09</v>
          </cell>
          <cell r="O164">
            <v>-85277.09</v>
          </cell>
          <cell r="P164">
            <v>-85277.09</v>
          </cell>
        </row>
        <row r="165">
          <cell r="A165">
            <v>3700</v>
          </cell>
          <cell r="B165" t="str">
            <v xml:space="preserve">     CIAC-OTHER TANGIBLE PLT S</v>
          </cell>
          <cell r="C165" t="str">
            <v>Sewer</v>
          </cell>
          <cell r="D165">
            <v>-88459</v>
          </cell>
          <cell r="E165">
            <v>-88459</v>
          </cell>
          <cell r="F165">
            <v>-88459</v>
          </cell>
          <cell r="G165">
            <v>-88459</v>
          </cell>
          <cell r="H165">
            <v>-88459</v>
          </cell>
          <cell r="I165">
            <v>-88459</v>
          </cell>
          <cell r="J165">
            <v>-88459</v>
          </cell>
          <cell r="K165">
            <v>-88459</v>
          </cell>
          <cell r="L165">
            <v>-88459</v>
          </cell>
          <cell r="M165">
            <v>-88459</v>
          </cell>
          <cell r="N165">
            <v>-88459</v>
          </cell>
          <cell r="O165">
            <v>-88459</v>
          </cell>
          <cell r="P165">
            <v>-88459</v>
          </cell>
        </row>
        <row r="166">
          <cell r="A166">
            <v>3705</v>
          </cell>
          <cell r="B166" t="str">
            <v xml:space="preserve">     CIAC-SEWER-TAP</v>
          </cell>
          <cell r="C166" t="str">
            <v>Sewer</v>
          </cell>
          <cell r="D166">
            <v>95998</v>
          </cell>
          <cell r="E166">
            <v>95998</v>
          </cell>
          <cell r="F166">
            <v>95998</v>
          </cell>
          <cell r="G166">
            <v>95998</v>
          </cell>
          <cell r="H166">
            <v>95998</v>
          </cell>
          <cell r="I166">
            <v>95998</v>
          </cell>
          <cell r="J166">
            <v>95998</v>
          </cell>
          <cell r="K166">
            <v>95998</v>
          </cell>
          <cell r="L166">
            <v>95998</v>
          </cell>
          <cell r="M166">
            <v>95998</v>
          </cell>
          <cell r="N166">
            <v>95998</v>
          </cell>
          <cell r="O166">
            <v>95998</v>
          </cell>
          <cell r="P166">
            <v>95998</v>
          </cell>
        </row>
        <row r="167">
          <cell r="A167">
            <v>3780</v>
          </cell>
          <cell r="B167" t="str">
            <v xml:space="preserve">     CIAC-REUSE RES CAP FEE</v>
          </cell>
          <cell r="C167" t="str">
            <v>Sewer</v>
          </cell>
          <cell r="D167">
            <v>-41779</v>
          </cell>
          <cell r="E167">
            <v>-41779</v>
          </cell>
          <cell r="F167">
            <v>-41779</v>
          </cell>
          <cell r="G167">
            <v>-41779</v>
          </cell>
          <cell r="H167">
            <v>-41779</v>
          </cell>
          <cell r="I167">
            <v>-41779</v>
          </cell>
          <cell r="J167">
            <v>-41779</v>
          </cell>
          <cell r="K167">
            <v>-41779</v>
          </cell>
          <cell r="L167">
            <v>-41779</v>
          </cell>
          <cell r="M167">
            <v>-41779</v>
          </cell>
          <cell r="N167">
            <v>-41779</v>
          </cell>
          <cell r="O167">
            <v>-41779</v>
          </cell>
          <cell r="P167">
            <v>-41779</v>
          </cell>
        </row>
        <row r="168">
          <cell r="A168">
            <v>4050</v>
          </cell>
          <cell r="B168" t="str">
            <v xml:space="preserve">     ACC AMORTSTRUCT/IMPRV PUM</v>
          </cell>
          <cell r="C168" t="str">
            <v>Sewer</v>
          </cell>
          <cell r="D168">
            <v>36633.339999999997</v>
          </cell>
          <cell r="E168">
            <v>36874.44</v>
          </cell>
          <cell r="F168">
            <v>37115.54</v>
          </cell>
          <cell r="G168">
            <v>37356.640000000007</v>
          </cell>
          <cell r="H168">
            <v>37597.740000000005</v>
          </cell>
          <cell r="I168">
            <v>37838.840000000011</v>
          </cell>
          <cell r="J168">
            <v>38079.94000000001</v>
          </cell>
          <cell r="K168">
            <v>38321.040000000015</v>
          </cell>
          <cell r="L168">
            <v>38562.140000000014</v>
          </cell>
          <cell r="M168">
            <v>38803.24000000002</v>
          </cell>
          <cell r="N168">
            <v>39044.340000000018</v>
          </cell>
          <cell r="O168">
            <v>39285.440000000024</v>
          </cell>
          <cell r="P168">
            <v>39526.540000000023</v>
          </cell>
        </row>
        <row r="169">
          <cell r="A169">
            <v>4070</v>
          </cell>
          <cell r="B169" t="str">
            <v xml:space="preserve">     ACC AMORTSTRUCT/IMPRV GEN</v>
          </cell>
          <cell r="C169" t="str">
            <v>Sewer</v>
          </cell>
          <cell r="D169">
            <v>-448.58</v>
          </cell>
          <cell r="E169">
            <v>-172.62</v>
          </cell>
          <cell r="F169">
            <v>103.33999999999997</v>
          </cell>
          <cell r="G169">
            <v>379.2999999999999</v>
          </cell>
          <cell r="H169">
            <v>655.26</v>
          </cell>
          <cell r="I169">
            <v>931.22</v>
          </cell>
          <cell r="J169">
            <v>1207.18</v>
          </cell>
          <cell r="K169">
            <v>1483.14</v>
          </cell>
          <cell r="L169">
            <v>1759.1</v>
          </cell>
          <cell r="M169">
            <v>2035.06</v>
          </cell>
          <cell r="N169">
            <v>2311.02</v>
          </cell>
          <cell r="O169">
            <v>2586.98</v>
          </cell>
          <cell r="P169">
            <v>2862.94</v>
          </cell>
        </row>
        <row r="170">
          <cell r="A170">
            <v>4100</v>
          </cell>
          <cell r="B170" t="str">
            <v xml:space="preserve">     ACC AMORT SWR FORCE MAIN/</v>
          </cell>
          <cell r="C170" t="str">
            <v>Sewer</v>
          </cell>
          <cell r="D170">
            <v>31256.520000000004</v>
          </cell>
          <cell r="E170">
            <v>31409.800000000003</v>
          </cell>
          <cell r="F170">
            <v>31563.08</v>
          </cell>
          <cell r="G170">
            <v>31716.359999999993</v>
          </cell>
          <cell r="H170">
            <v>31830.719999999994</v>
          </cell>
          <cell r="I170">
            <v>31983.999999999993</v>
          </cell>
          <cell r="J170">
            <v>32137.279999999992</v>
          </cell>
          <cell r="K170">
            <v>32290.559999999994</v>
          </cell>
          <cell r="L170">
            <v>32443.839999999993</v>
          </cell>
          <cell r="M170">
            <v>32597.119999999992</v>
          </cell>
          <cell r="N170">
            <v>32750.399999999991</v>
          </cell>
          <cell r="O170">
            <v>32903.679999999993</v>
          </cell>
          <cell r="P170">
            <v>33056.959999999992</v>
          </cell>
        </row>
        <row r="171">
          <cell r="A171">
            <v>4105</v>
          </cell>
          <cell r="B171" t="str">
            <v xml:space="preserve">     ACC AMORT SWR GRAVITY MAI</v>
          </cell>
          <cell r="C171" t="str">
            <v>Sewer</v>
          </cell>
          <cell r="D171">
            <v>55981.729999999996</v>
          </cell>
          <cell r="E171">
            <v>56290.89</v>
          </cell>
          <cell r="F171">
            <v>56600.049999999996</v>
          </cell>
          <cell r="G171">
            <v>56909.21</v>
          </cell>
          <cell r="H171">
            <v>57218.369999999995</v>
          </cell>
          <cell r="I171">
            <v>57527.53</v>
          </cell>
          <cell r="J171">
            <v>57836.69</v>
          </cell>
          <cell r="K171">
            <v>58145.85</v>
          </cell>
          <cell r="L171">
            <v>58455.01</v>
          </cell>
          <cell r="M171">
            <v>58764.17</v>
          </cell>
          <cell r="N171">
            <v>59073.329999999994</v>
          </cell>
          <cell r="O171">
            <v>59382.49</v>
          </cell>
          <cell r="P171">
            <v>59691.649999999994</v>
          </cell>
        </row>
        <row r="172">
          <cell r="A172">
            <v>4107</v>
          </cell>
          <cell r="B172" t="str">
            <v xml:space="preserve">     ACC AMORT MANHOLES</v>
          </cell>
          <cell r="C172" t="str">
            <v>Sewer</v>
          </cell>
          <cell r="D172">
            <v>2315.48</v>
          </cell>
          <cell r="E172">
            <v>2339.61</v>
          </cell>
          <cell r="F172">
            <v>2363.7400000000002</v>
          </cell>
          <cell r="G172">
            <v>2387.8700000000003</v>
          </cell>
          <cell r="H172">
            <v>2412.0000000000005</v>
          </cell>
          <cell r="I172">
            <v>2436.1300000000006</v>
          </cell>
          <cell r="J172">
            <v>2460.2600000000007</v>
          </cell>
          <cell r="K172">
            <v>2484.3900000000008</v>
          </cell>
          <cell r="L172">
            <v>2508.5200000000009</v>
          </cell>
          <cell r="M172">
            <v>2532.650000000001</v>
          </cell>
          <cell r="N172">
            <v>2556.7800000000011</v>
          </cell>
          <cell r="O172">
            <v>2580.9100000000012</v>
          </cell>
          <cell r="P172">
            <v>2605.0400000000013</v>
          </cell>
        </row>
        <row r="173">
          <cell r="A173">
            <v>4115</v>
          </cell>
          <cell r="B173" t="str">
            <v xml:space="preserve">     ACC AMORT SERVICES TO CUS</v>
          </cell>
          <cell r="C173" t="str">
            <v>Sewer</v>
          </cell>
          <cell r="D173">
            <v>8119.24</v>
          </cell>
          <cell r="E173">
            <v>8199.7999999999993</v>
          </cell>
          <cell r="F173">
            <v>8280.3599999999988</v>
          </cell>
          <cell r="G173">
            <v>8360.9199999999983</v>
          </cell>
          <cell r="H173">
            <v>8441.4799999999977</v>
          </cell>
          <cell r="I173">
            <v>8522.0399999999972</v>
          </cell>
          <cell r="J173">
            <v>8602.5999999999967</v>
          </cell>
          <cell r="K173">
            <v>8683.1599999999962</v>
          </cell>
          <cell r="L173">
            <v>8763.7199999999957</v>
          </cell>
          <cell r="M173">
            <v>8844.2799999999952</v>
          </cell>
          <cell r="N173">
            <v>8924.8399999999947</v>
          </cell>
          <cell r="O173">
            <v>9005.3999999999942</v>
          </cell>
          <cell r="P173">
            <v>9085.9599999999937</v>
          </cell>
        </row>
        <row r="174">
          <cell r="A174">
            <v>4150</v>
          </cell>
          <cell r="B174" t="str">
            <v xml:space="preserve">     ACC AMORT TREAT/DISP EQUI</v>
          </cell>
          <cell r="C174" t="str">
            <v>Sewer</v>
          </cell>
          <cell r="D174">
            <v>80867.740000000005</v>
          </cell>
          <cell r="E174">
            <v>81184.27</v>
          </cell>
          <cell r="F174">
            <v>81500.800000000003</v>
          </cell>
          <cell r="G174">
            <v>81817.33</v>
          </cell>
          <cell r="H174">
            <v>82133.86</v>
          </cell>
          <cell r="I174">
            <v>82450.39</v>
          </cell>
          <cell r="J174">
            <v>82766.92</v>
          </cell>
          <cell r="K174">
            <v>83083.45</v>
          </cell>
          <cell r="L174">
            <v>83399.98</v>
          </cell>
          <cell r="M174">
            <v>83716.509999999995</v>
          </cell>
          <cell r="N174">
            <v>84033.04</v>
          </cell>
          <cell r="O174">
            <v>84349.569999999992</v>
          </cell>
          <cell r="P174">
            <v>84666.099999999991</v>
          </cell>
        </row>
        <row r="175">
          <cell r="A175">
            <v>4155</v>
          </cell>
          <cell r="B175" t="str">
            <v xml:space="preserve">     ACC AMORT TREAT/DISP EQUI</v>
          </cell>
          <cell r="C175" t="str">
            <v>Sewer</v>
          </cell>
          <cell r="D175">
            <v>86332.49</v>
          </cell>
          <cell r="E175">
            <v>86727.290000000008</v>
          </cell>
          <cell r="F175">
            <v>87122.09</v>
          </cell>
          <cell r="G175">
            <v>87516.89</v>
          </cell>
          <cell r="H175">
            <v>87911.69</v>
          </cell>
          <cell r="I175">
            <v>88306.489999999991</v>
          </cell>
          <cell r="J175">
            <v>88701.29</v>
          </cell>
          <cell r="K175">
            <v>89096.089999999982</v>
          </cell>
          <cell r="L175">
            <v>89490.889999999985</v>
          </cell>
          <cell r="M175">
            <v>89885.689999999988</v>
          </cell>
          <cell r="N175">
            <v>90280.489999999976</v>
          </cell>
          <cell r="O175">
            <v>90675.289999999979</v>
          </cell>
          <cell r="P175">
            <v>91070.089999999967</v>
          </cell>
        </row>
        <row r="176">
          <cell r="A176">
            <v>4260</v>
          </cell>
          <cell r="B176" t="str">
            <v xml:space="preserve">     ACC AMORT OTHER TANG PLT</v>
          </cell>
          <cell r="C176" t="str">
            <v>Sewer</v>
          </cell>
          <cell r="D176">
            <v>80166.428108876338</v>
          </cell>
          <cell r="E176">
            <v>80903.497169986775</v>
          </cell>
          <cell r="F176">
            <v>81640.657169986778</v>
          </cell>
          <cell r="G176">
            <v>82377.817169986782</v>
          </cell>
          <cell r="H176">
            <v>83114.977169986785</v>
          </cell>
          <cell r="I176">
            <v>83852.137169986789</v>
          </cell>
          <cell r="J176">
            <v>84589.297169986778</v>
          </cell>
          <cell r="K176">
            <v>85326.457169986781</v>
          </cell>
          <cell r="L176">
            <v>86063.617169986785</v>
          </cell>
          <cell r="M176">
            <v>86800.777169986788</v>
          </cell>
          <cell r="N176">
            <v>87537.937169986792</v>
          </cell>
          <cell r="O176">
            <v>88275.097169986795</v>
          </cell>
          <cell r="P176">
            <v>89012.257169986799</v>
          </cell>
        </row>
        <row r="177">
          <cell r="A177">
            <v>4265</v>
          </cell>
          <cell r="B177" t="str">
            <v xml:space="preserve">     ACC AMORT SEWER-TAP</v>
          </cell>
          <cell r="C177" t="str">
            <v>Sewer</v>
          </cell>
          <cell r="D177">
            <v>362.83</v>
          </cell>
          <cell r="E177">
            <v>162.83999999999997</v>
          </cell>
          <cell r="F177">
            <v>-37.150000000000034</v>
          </cell>
          <cell r="G177">
            <v>-237.14</v>
          </cell>
          <cell r="H177">
            <v>-437.13000000000005</v>
          </cell>
          <cell r="I177">
            <v>-637.12000000000012</v>
          </cell>
          <cell r="J177">
            <v>-837.11000000000013</v>
          </cell>
          <cell r="K177">
            <v>-1037.1000000000004</v>
          </cell>
          <cell r="L177">
            <v>-1237.0900000000004</v>
          </cell>
          <cell r="M177">
            <v>-1437.0800000000004</v>
          </cell>
          <cell r="N177">
            <v>-1637.0700000000004</v>
          </cell>
          <cell r="O177">
            <v>-1837.0600000000004</v>
          </cell>
          <cell r="P177">
            <v>-2037.0500000000004</v>
          </cell>
        </row>
        <row r="178">
          <cell r="A178">
            <v>4340</v>
          </cell>
          <cell r="B178" t="str">
            <v xml:space="preserve">     ACC AMORT REUSE RES CAP F</v>
          </cell>
          <cell r="C178" t="str">
            <v>Sewer</v>
          </cell>
          <cell r="D178">
            <v>0</v>
          </cell>
          <cell r="E178">
            <v>87.04</v>
          </cell>
          <cell r="F178">
            <v>174.08</v>
          </cell>
          <cell r="G178">
            <v>261.12</v>
          </cell>
          <cell r="H178">
            <v>348.16</v>
          </cell>
          <cell r="I178">
            <v>435.20000000000005</v>
          </cell>
          <cell r="J178">
            <v>522.24</v>
          </cell>
          <cell r="K178">
            <v>609.28</v>
          </cell>
          <cell r="L178">
            <v>696.31999999999994</v>
          </cell>
          <cell r="M178">
            <v>783.3599999999999</v>
          </cell>
          <cell r="N178">
            <v>870.39999999999986</v>
          </cell>
          <cell r="O178">
            <v>957.43999999999983</v>
          </cell>
          <cell r="P178">
            <v>1044.4799999999998</v>
          </cell>
        </row>
        <row r="180">
          <cell r="D180">
            <v>-1170685.1174604846</v>
          </cell>
          <cell r="E180">
            <v>-1138465.9996262966</v>
          </cell>
          <cell r="F180">
            <v>-1154832.1554765082</v>
          </cell>
          <cell r="G180">
            <v>-1165234.5312705371</v>
          </cell>
          <cell r="H180">
            <v>-1262943.0593870217</v>
          </cell>
          <cell r="I180">
            <v>-1211693.4916013596</v>
          </cell>
          <cell r="J180">
            <v>-1185732.1255992926</v>
          </cell>
          <cell r="K180">
            <v>-1156137.1470162552</v>
          </cell>
          <cell r="L180">
            <v>-1087945.5784860644</v>
          </cell>
          <cell r="M180">
            <v>-1101435.3116432684</v>
          </cell>
          <cell r="N180">
            <v>-1082105.6631030487</v>
          </cell>
          <cell r="O180">
            <v>-1047161.8878722009</v>
          </cell>
          <cell r="P180">
            <v>-1096926.8766134204</v>
          </cell>
        </row>
      </sheetData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>
        <row r="3">
          <cell r="D3">
            <v>55258.622040930764</v>
          </cell>
          <cell r="E3">
            <v>55442.076245590441</v>
          </cell>
          <cell r="F3">
            <v>55332.080251176747</v>
          </cell>
          <cell r="G3">
            <v>58861.49089825686</v>
          </cell>
          <cell r="H3">
            <v>58305.126804531108</v>
          </cell>
          <cell r="I3">
            <v>58296.497419748615</v>
          </cell>
          <cell r="J3">
            <v>58473.896393524024</v>
          </cell>
          <cell r="K3">
            <v>56841.295112812288</v>
          </cell>
          <cell r="L3">
            <v>56673.514830807428</v>
          </cell>
          <cell r="M3">
            <v>57419.682880463457</v>
          </cell>
          <cell r="N3">
            <v>57389.519322609012</v>
          </cell>
          <cell r="O3">
            <v>57352.108575803039</v>
          </cell>
          <cell r="P3">
            <v>57278.400052552635</v>
          </cell>
        </row>
        <row r="4">
          <cell r="D4">
            <v>5300.2409679261546</v>
          </cell>
          <cell r="E4">
            <v>5319.341366575286</v>
          </cell>
          <cell r="F4">
            <v>5266.7444998706878</v>
          </cell>
          <cell r="G4">
            <v>5258.0416899601723</v>
          </cell>
          <cell r="H4">
            <v>5273.5189340505876</v>
          </cell>
          <cell r="I4">
            <v>5274.1320982775578</v>
          </cell>
          <cell r="J4">
            <v>5280.7042913153682</v>
          </cell>
          <cell r="K4">
            <v>5274.1630141209334</v>
          </cell>
          <cell r="L4">
            <v>5268.4925331816075</v>
          </cell>
          <cell r="M4">
            <v>5228.1860023793524</v>
          </cell>
          <cell r="N4">
            <v>5226.5152586768745</v>
          </cell>
          <cell r="O4">
            <v>5223.1879410334668</v>
          </cell>
          <cell r="P4">
            <v>5214.1128528422914</v>
          </cell>
        </row>
        <row r="5">
          <cell r="D5">
            <v>23267.911196669058</v>
          </cell>
          <cell r="E5">
            <v>23248.587979516888</v>
          </cell>
          <cell r="F5">
            <v>23156.927656545802</v>
          </cell>
          <cell r="G5">
            <v>23297.860104898358</v>
          </cell>
          <cell r="H5">
            <v>23452.449627062531</v>
          </cell>
          <cell r="I5">
            <v>23501.701141881753</v>
          </cell>
          <cell r="J5">
            <v>24169.394475766821</v>
          </cell>
          <cell r="K5">
            <v>24471.160158485487</v>
          </cell>
          <cell r="L5">
            <v>24997.44828924636</v>
          </cell>
          <cell r="M5">
            <v>25011.990329074633</v>
          </cell>
          <cell r="N5">
            <v>25009.805609476021</v>
          </cell>
          <cell r="O5">
            <v>25010.672541250708</v>
          </cell>
          <cell r="P5">
            <v>25255.922774116792</v>
          </cell>
        </row>
        <row r="6">
          <cell r="D6">
            <v>112931.48419690787</v>
          </cell>
          <cell r="E6">
            <v>113341.18914353695</v>
          </cell>
          <cell r="F6">
            <v>112227.20499994827</v>
          </cell>
          <cell r="G6">
            <v>112088.33231966068</v>
          </cell>
          <cell r="H6">
            <v>112446.87494874049</v>
          </cell>
          <cell r="I6">
            <v>112482.77597186157</v>
          </cell>
          <cell r="J6">
            <v>112632.47563813168</v>
          </cell>
          <cell r="K6">
            <v>112491.64881891066</v>
          </cell>
          <cell r="L6">
            <v>112405.00072704701</v>
          </cell>
          <cell r="M6">
            <v>111570.21885315262</v>
          </cell>
          <cell r="N6">
            <v>111536.53990627424</v>
          </cell>
          <cell r="O6">
            <v>111467.11837997205</v>
          </cell>
          <cell r="P6">
            <v>111269.69109232916</v>
          </cell>
        </row>
        <row r="7">
          <cell r="D7">
            <v>2886.2690336313326</v>
          </cell>
          <cell r="E7">
            <v>2896.6238766875285</v>
          </cell>
          <cell r="F7">
            <v>2869.1229458438934</v>
          </cell>
          <cell r="G7">
            <v>2864.1029857756162</v>
          </cell>
          <cell r="H7">
            <v>2872.0419167227014</v>
          </cell>
          <cell r="I7">
            <v>2872.335617234779</v>
          </cell>
          <cell r="J7">
            <v>2875.7930390523966</v>
          </cell>
          <cell r="K7">
            <v>2871.4699736202338</v>
          </cell>
          <cell r="L7">
            <v>2868.3809656028543</v>
          </cell>
          <cell r="M7">
            <v>2847.5475516474412</v>
          </cell>
          <cell r="N7">
            <v>2846.6033302643141</v>
          </cell>
          <cell r="O7">
            <v>2844.7638375834058</v>
          </cell>
          <cell r="P7">
            <v>2839.885575130605</v>
          </cell>
        </row>
        <row r="8">
          <cell r="D8">
            <v>916.22207993866505</v>
          </cell>
          <cell r="E8">
            <v>920.07578348901427</v>
          </cell>
          <cell r="F8">
            <v>920.07578348901427</v>
          </cell>
          <cell r="G8">
            <v>920.07578348901427</v>
          </cell>
          <cell r="H8">
            <v>920.07578348901427</v>
          </cell>
          <cell r="I8">
            <v>920.07578348901427</v>
          </cell>
          <cell r="J8">
            <v>920.07578348901427</v>
          </cell>
          <cell r="K8">
            <v>920.07578348901427</v>
          </cell>
          <cell r="L8">
            <v>920.07578348901427</v>
          </cell>
          <cell r="M8">
            <v>920.07578348901427</v>
          </cell>
          <cell r="N8">
            <v>920.07578348901427</v>
          </cell>
          <cell r="O8">
            <v>920.07578348901427</v>
          </cell>
          <cell r="P8">
            <v>920.07578348901427</v>
          </cell>
        </row>
        <row r="138">
          <cell r="D138">
            <v>128112.54087188112</v>
          </cell>
          <cell r="E138">
            <v>127763.44184606631</v>
          </cell>
          <cell r="F138">
            <v>127509.9616774427</v>
          </cell>
          <cell r="G138">
            <v>135643.30881187605</v>
          </cell>
          <cell r="H138">
            <v>134361.19608544974</v>
          </cell>
          <cell r="I138">
            <v>134341.31010758804</v>
          </cell>
          <cell r="J138">
            <v>134750.11701029327</v>
          </cell>
          <cell r="K138">
            <v>130987.87048362901</v>
          </cell>
          <cell r="L138">
            <v>130601.22936636838</v>
          </cell>
          <cell r="M138">
            <v>132320.73564526974</v>
          </cell>
          <cell r="N138">
            <v>132251.22526198727</v>
          </cell>
          <cell r="O138">
            <v>132165.01410076037</v>
          </cell>
          <cell r="P138">
            <v>131995.15656183727</v>
          </cell>
        </row>
        <row r="139">
          <cell r="D139">
            <v>12288.16992814794</v>
          </cell>
          <cell r="E139">
            <v>12258.15134226452</v>
          </cell>
          <cell r="F139">
            <v>12136.94454094036</v>
          </cell>
          <cell r="G139">
            <v>12116.889358609631</v>
          </cell>
          <cell r="H139">
            <v>12152.555879584132</v>
          </cell>
          <cell r="I139">
            <v>12153.96888532561</v>
          </cell>
          <cell r="J139">
            <v>12169.114169554648</v>
          </cell>
          <cell r="K139">
            <v>12154.040129312574</v>
          </cell>
          <cell r="L139">
            <v>12140.972794703359</v>
          </cell>
          <cell r="M139">
            <v>12048.088446697358</v>
          </cell>
          <cell r="N139">
            <v>12044.238302901775</v>
          </cell>
          <cell r="O139">
            <v>12036.570668804636</v>
          </cell>
          <cell r="P139">
            <v>12015.657590130866</v>
          </cell>
        </row>
        <row r="140">
          <cell r="D140">
            <v>53944.725982826109</v>
          </cell>
          <cell r="E140">
            <v>53575.187284953179</v>
          </cell>
          <cell r="F140">
            <v>53363.960737598922</v>
          </cell>
          <cell r="G140">
            <v>53688.732389179117</v>
          </cell>
          <cell r="H140">
            <v>54044.976072001235</v>
          </cell>
          <cell r="I140">
            <v>54158.473680235853</v>
          </cell>
          <cell r="J140">
            <v>55697.138972223649</v>
          </cell>
          <cell r="K140">
            <v>56392.542623493493</v>
          </cell>
          <cell r="L140">
            <v>57605.346824600405</v>
          </cell>
          <cell r="M140">
            <v>57638.858214969208</v>
          </cell>
          <cell r="N140">
            <v>57633.823639890332</v>
          </cell>
          <cell r="O140">
            <v>57635.821440024818</v>
          </cell>
          <cell r="P140">
            <v>58200.988114622654</v>
          </cell>
        </row>
        <row r="141">
          <cell r="D141">
            <v>261822.29759877059</v>
          </cell>
          <cell r="E141">
            <v>261188.99955619921</v>
          </cell>
          <cell r="F141">
            <v>258621.87981637611</v>
          </cell>
          <cell r="G141">
            <v>258301.85479542747</v>
          </cell>
          <cell r="H141">
            <v>259128.09802875909</v>
          </cell>
          <cell r="I141">
            <v>259210.83010862253</v>
          </cell>
          <cell r="J141">
            <v>259555.80536750628</v>
          </cell>
          <cell r="K141">
            <v>259231.27713288157</v>
          </cell>
          <cell r="L141">
            <v>259031.60101691404</v>
          </cell>
          <cell r="M141">
            <v>257107.88869187393</v>
          </cell>
          <cell r="N141">
            <v>257030.27727357365</v>
          </cell>
          <cell r="O141">
            <v>256870.29890084307</v>
          </cell>
          <cell r="P141">
            <v>256415.33776858216</v>
          </cell>
        </row>
        <row r="142">
          <cell r="D142">
            <v>6691.5758280119189</v>
          </cell>
          <cell r="E142">
            <v>6675.1222407282867</v>
          </cell>
          <cell r="F142">
            <v>6611.7477458232024</v>
          </cell>
          <cell r="G142">
            <v>6600.1795034397119</v>
          </cell>
          <cell r="H142">
            <v>6618.4743655925085</v>
          </cell>
          <cell r="I142">
            <v>6619.151183468678</v>
          </cell>
          <cell r="J142">
            <v>6627.1186360109632</v>
          </cell>
          <cell r="K142">
            <v>6617.1563518336498</v>
          </cell>
          <cell r="L142">
            <v>6610.0378901360345</v>
          </cell>
          <cell r="M142">
            <v>6562.028348419798</v>
          </cell>
          <cell r="N142">
            <v>6559.8524383178992</v>
          </cell>
          <cell r="O142">
            <v>6555.6134210934642</v>
          </cell>
          <cell r="P142">
            <v>6544.3717136502328</v>
          </cell>
        </row>
        <row r="143">
          <cell r="D143">
            <v>2124.185047121111</v>
          </cell>
          <cell r="E143">
            <v>2120.2677969175443</v>
          </cell>
          <cell r="F143">
            <v>2120.2677969175443</v>
          </cell>
          <cell r="G143">
            <v>2120.2677969175443</v>
          </cell>
          <cell r="H143">
            <v>2120.2677969175443</v>
          </cell>
          <cell r="I143">
            <v>2120.2677969175443</v>
          </cell>
          <cell r="J143">
            <v>2120.2677969175443</v>
          </cell>
          <cell r="K143">
            <v>2120.2677969175443</v>
          </cell>
          <cell r="L143">
            <v>2120.2677969175443</v>
          </cell>
          <cell r="M143">
            <v>2120.2677969175443</v>
          </cell>
          <cell r="N143">
            <v>2120.2677969175443</v>
          </cell>
          <cell r="O143">
            <v>2120.2677969175443</v>
          </cell>
          <cell r="P143">
            <v>2120.2677969175443</v>
          </cell>
        </row>
        <row r="145">
          <cell r="D145">
            <v>-103021.84909136218</v>
          </cell>
          <cell r="E145">
            <v>-104143.32024207314</v>
          </cell>
          <cell r="F145">
            <v>-104652.82458335489</v>
          </cell>
          <cell r="G145">
            <v>-109137.3129648787</v>
          </cell>
          <cell r="H145">
            <v>-108733.8345186986</v>
          </cell>
          <cell r="I145">
            <v>-109600.91539905861</v>
          </cell>
          <cell r="J145">
            <v>-110525.24379144466</v>
          </cell>
          <cell r="K145">
            <v>-99300.691306574226</v>
          </cell>
          <cell r="L145">
            <v>-100083.75474680595</v>
          </cell>
          <cell r="M145">
            <v>-101072.27990844667</v>
          </cell>
          <cell r="N145">
            <v>-102051.90550871564</v>
          </cell>
          <cell r="O145">
            <v>-102909.99183572129</v>
          </cell>
          <cell r="P145">
            <v>-103866.63828169448</v>
          </cell>
        </row>
        <row r="146">
          <cell r="D146">
            <v>-12270.927386329418</v>
          </cell>
          <cell r="E146">
            <v>-12242.10363420059</v>
          </cell>
          <cell r="F146">
            <v>-12122.202972637459</v>
          </cell>
          <cell r="G146">
            <v>-12103.305505094913</v>
          </cell>
          <cell r="H146">
            <v>-12140.067402369003</v>
          </cell>
          <cell r="I146">
            <v>-12142.617343402468</v>
          </cell>
          <cell r="J146">
            <v>-12158.890657425123</v>
          </cell>
          <cell r="K146">
            <v>-12141.352762633833</v>
          </cell>
          <cell r="L146">
            <v>-12129.502512801941</v>
          </cell>
          <cell r="M146">
            <v>-12037.903525060772</v>
          </cell>
          <cell r="N146">
            <v>-12035.243749547402</v>
          </cell>
          <cell r="O146">
            <v>-12028.772420731386</v>
          </cell>
          <cell r="P146">
            <v>-12009.058615838198</v>
          </cell>
        </row>
        <row r="147">
          <cell r="D147">
            <v>-39816.262779283345</v>
          </cell>
          <cell r="E147">
            <v>-40168.478975327162</v>
          </cell>
          <cell r="F147">
            <v>-40398.258644286972</v>
          </cell>
          <cell r="G147">
            <v>-40796.040540009315</v>
          </cell>
          <cell r="H147">
            <v>-41316.290849324992</v>
          </cell>
          <cell r="I147">
            <v>-41817.450738633437</v>
          </cell>
          <cell r="J147">
            <v>-42396.17751875033</v>
          </cell>
          <cell r="K147">
            <v>-42898.061721926249</v>
          </cell>
          <cell r="L147">
            <v>-43442.707159778627</v>
          </cell>
          <cell r="M147">
            <v>-43836.481581234177</v>
          </cell>
          <cell r="N147">
            <v>-44410.233156261325</v>
          </cell>
          <cell r="O147">
            <v>-44971.724828531536</v>
          </cell>
          <cell r="P147">
            <v>-45511.558328764302</v>
          </cell>
        </row>
        <row r="148">
          <cell r="D148">
            <v>-212562.40235699672</v>
          </cell>
          <cell r="E148">
            <v>-214744.99695753373</v>
          </cell>
          <cell r="F148">
            <v>-215166.85338385144</v>
          </cell>
          <cell r="G148">
            <v>-217510.51635855788</v>
          </cell>
          <cell r="H148">
            <v>-221276.69614700251</v>
          </cell>
          <cell r="I148">
            <v>-224015.28532095379</v>
          </cell>
          <cell r="J148">
            <v>-226779.62029069464</v>
          </cell>
          <cell r="K148">
            <v>-229150.51627941857</v>
          </cell>
          <cell r="L148">
            <v>-231686.68644390418</v>
          </cell>
          <cell r="M148">
            <v>-232502.81303108673</v>
          </cell>
          <cell r="N148">
            <v>-235152.39471732269</v>
          </cell>
          <cell r="O148">
            <v>-237724.12453680235</v>
          </cell>
          <cell r="P148">
            <v>-239861.94879066877</v>
          </cell>
        </row>
        <row r="149">
          <cell r="D149">
            <v>-6691.5758280119189</v>
          </cell>
          <cell r="E149">
            <v>-6675.1222407282867</v>
          </cell>
          <cell r="F149">
            <v>-6611.7477458232024</v>
          </cell>
          <cell r="G149">
            <v>-6600.1795034397119</v>
          </cell>
          <cell r="H149">
            <v>-6618.4743655925085</v>
          </cell>
          <cell r="I149">
            <v>-6619.151183468678</v>
          </cell>
          <cell r="J149">
            <v>-6627.1186360109632</v>
          </cell>
          <cell r="K149">
            <v>-6617.1563518336498</v>
          </cell>
          <cell r="L149">
            <v>-6610.0378901360345</v>
          </cell>
          <cell r="M149">
            <v>-6562.028348419798</v>
          </cell>
          <cell r="N149">
            <v>-6559.8524383178992</v>
          </cell>
          <cell r="O149">
            <v>-6555.6134210934642</v>
          </cell>
          <cell r="P149">
            <v>-6544.3717136502328</v>
          </cell>
        </row>
      </sheetData>
      <sheetData sheetId="13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OVER"/>
      <sheetName val="CONTENTS vol 1"/>
      <sheetName val="A 1"/>
      <sheetName val="A 2"/>
      <sheetName val="A 3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 "/>
      <sheetName val="A 18 (a)"/>
      <sheetName val="A 19 "/>
      <sheetName val="A 19 (a) "/>
      <sheetName val="B 1"/>
      <sheetName val="B 2"/>
      <sheetName val="B 3"/>
      <sheetName val="B 4"/>
      <sheetName val="B 5"/>
      <sheetName val="B 5 (a)"/>
      <sheetName val="B 6"/>
      <sheetName val="B 6 (a)"/>
      <sheetName val="B 7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B 13"/>
      <sheetName val="B 14"/>
      <sheetName val="B 15"/>
      <sheetName val="C INSTRUCT"/>
      <sheetName val="C 1"/>
      <sheetName val="C 2 (w)"/>
      <sheetName val="C 3"/>
      <sheetName val="C 4"/>
      <sheetName val="C 5 (w)"/>
      <sheetName val="C 6"/>
      <sheetName val="C 7"/>
      <sheetName val="C 8"/>
      <sheetName val="C 9"/>
      <sheetName val="C 10"/>
      <sheetName val="D 1"/>
      <sheetName val="D 2"/>
      <sheetName val="D 2 (a)"/>
      <sheetName val="D 3"/>
      <sheetName val="D 4"/>
      <sheetName val="D 5"/>
      <sheetName val="D 6"/>
      <sheetName val="D 7"/>
      <sheetName val="E 1 (w)"/>
      <sheetName val="E 2 (w)"/>
      <sheetName val="E - 1 - W  INTERIM"/>
      <sheetName val="E 2 - W INTERIM"/>
      <sheetName val="E 3 (w)"/>
      <sheetName val="E 4 (w)"/>
      <sheetName val="E-4 S"/>
      <sheetName val="E 5 (w)"/>
      <sheetName val="E-5 S"/>
      <sheetName val="E 6 (w)"/>
      <sheetName val="E 7"/>
      <sheetName val="E 8"/>
      <sheetName val="E 9"/>
      <sheetName val="E 10"/>
      <sheetName val="E 11"/>
      <sheetName val="E 12"/>
      <sheetName val="E 13"/>
      <sheetName val="E 14"/>
      <sheetName val="A 1 INT"/>
      <sheetName val="A 3 INT"/>
      <sheetName val="B 1 INT"/>
      <sheetName val="B 3 INT"/>
      <sheetName val="B 15 INT"/>
      <sheetName val="C 1 INT"/>
      <sheetName val="C 2 (w) INT"/>
      <sheetName val="C 3 INT"/>
      <sheetName val="C 5 (w) INT"/>
      <sheetName val="D 1 INT"/>
      <sheetName val="D 2 INT"/>
      <sheetName val="E 1 (w) INT"/>
      <sheetName val="E 2 (w) INT"/>
      <sheetName val="Monthly BS -UC Ledger FORMATTED"/>
      <sheetName val="Pinellas W"/>
      <sheetName val="APPENDIX A PLANT ACCT"/>
      <sheetName val="Monthly IS -UC Ledger FORMATTED"/>
      <sheetName val="O&amp;M EXPENSES ALLOCATED"/>
      <sheetName val="TAX EXPENSE"/>
      <sheetName val="REVENUE REQUIREMENTS"/>
      <sheetName val="INTERIM COST OF CAPITAL"/>
      <sheetName val="PROFORMA YEAR"/>
      <sheetName val="EQUITY RETURN CALCULATION"/>
      <sheetName val="Leverage Formula"/>
      <sheetName val="Corporate ERC"/>
      <sheetName val="2014_2015 UIF ERC"/>
      <sheetName val="2011 UIF ERC"/>
      <sheetName val="13-Mth TY UIF Consol Trial Bal"/>
      <sheetName val="UIF only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19">
          <cell r="C19">
            <v>64154.360000000008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OVER"/>
      <sheetName val="CONTENTS vol 2"/>
      <sheetName val="CONTENTS vol 1"/>
      <sheetName val="A 1"/>
      <sheetName val="A 2"/>
      <sheetName val="A 3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 "/>
      <sheetName val="A 18 (a)"/>
      <sheetName val="A 19 "/>
      <sheetName val="A 19 (a) "/>
      <sheetName val="B 1"/>
      <sheetName val="B 2"/>
      <sheetName val="B 3"/>
      <sheetName val="B 4"/>
      <sheetName val="B 5"/>
      <sheetName val="B 5 (a)"/>
      <sheetName val="B 6"/>
      <sheetName val="B 6 (a)"/>
      <sheetName val="B 7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B 13"/>
      <sheetName val="B 14"/>
      <sheetName val="B 15"/>
      <sheetName val="C INSTRUCT"/>
      <sheetName val="C 1"/>
      <sheetName val="C 2 (w)"/>
      <sheetName val="C 2 (s)"/>
      <sheetName val="C 3"/>
      <sheetName val="C 4"/>
      <sheetName val="C 5 (w)"/>
      <sheetName val="C 5 (s)"/>
      <sheetName val="C 6"/>
      <sheetName val="C 7"/>
      <sheetName val="C 8"/>
      <sheetName val="C 9"/>
      <sheetName val="C 10"/>
      <sheetName val="D 1"/>
      <sheetName val="D 2"/>
      <sheetName val="D 2 (a)"/>
      <sheetName val="D 3"/>
      <sheetName val="D 4"/>
      <sheetName val="D 5"/>
      <sheetName val="D 6"/>
      <sheetName val="D 7"/>
      <sheetName val="E 1 (w) "/>
      <sheetName val="E 1 (s)"/>
      <sheetName val="E 2 (w)"/>
      <sheetName val="E 2 (s)"/>
      <sheetName val="E 3"/>
      <sheetName val="E 4 (w)"/>
      <sheetName val="E 4 (s)"/>
      <sheetName val="E 5 (w)"/>
      <sheetName val="E 5 (s)"/>
      <sheetName val="E 6 (w)"/>
      <sheetName val="E 7"/>
      <sheetName val="E 8"/>
      <sheetName val="E 9"/>
      <sheetName val="E 10"/>
      <sheetName val="E 11"/>
      <sheetName val="E 12"/>
      <sheetName val="E 13"/>
      <sheetName val="E 14"/>
      <sheetName val="A 1 INT"/>
      <sheetName val="A 2 INT"/>
      <sheetName val="A 3 INT"/>
      <sheetName val="B 1 INT"/>
      <sheetName val="B 2 INT"/>
      <sheetName val="B 3 INT"/>
      <sheetName val="B 15 INT"/>
      <sheetName val="C 1 INT"/>
      <sheetName val="C 2 (w) INT "/>
      <sheetName val="C 2 (s) INT"/>
      <sheetName val="C 3 INT"/>
      <sheetName val="C 5 (w) INT"/>
      <sheetName val="C 5 (s) INT"/>
      <sheetName val="D 1 INT"/>
      <sheetName val="D 2 INT"/>
      <sheetName val="E 1 (w) INT"/>
      <sheetName val="E 1 (s) INT"/>
      <sheetName val="E 2 (w) INT"/>
      <sheetName val="E 2 (s) INT"/>
      <sheetName val="Monthly BS -UC Ledger FORMATTED"/>
      <sheetName val="Seminole BS"/>
      <sheetName val="APPENDIX A PLANT ACCT "/>
      <sheetName val="REVENUES TESTING"/>
      <sheetName val="TAX EXPENSE"/>
      <sheetName val="Monthly IS -UC Ledger FORMATTED"/>
      <sheetName val="O&amp;M EXPENSES ALLOCATED"/>
      <sheetName val="13-Mth TY UIF Consol Trial Bal"/>
      <sheetName val="UIF only"/>
      <sheetName val="REVENUE REQUIREMENTS"/>
      <sheetName val="PROFORMA YEAR"/>
      <sheetName val="INTERIM COST OF CAPITAL"/>
      <sheetName val="EQUITY RETURN CALCULATION"/>
      <sheetName val="Leverage Formula"/>
      <sheetName val="Corporate ERC"/>
      <sheetName val="2014_ 2015 UIF ERC"/>
      <sheetName val="2007 - 2009 &amp; Test Year BS"/>
      <sheetName val="Seminole sewer"/>
      <sheetName val="Seminole water"/>
      <sheetName val="Common Pla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41">
          <cell r="M41">
            <v>2711.5</v>
          </cell>
          <cell r="N41">
            <v>1474.5</v>
          </cell>
        </row>
      </sheetData>
      <sheetData sheetId="134"/>
      <sheetData sheetId="135"/>
      <sheetData sheetId="136"/>
      <sheetData sheetId="13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OVER"/>
      <sheetName val="CONTENTS vol 1"/>
      <sheetName val="CONTENTS vol 2"/>
      <sheetName val="APPENDIX A PLANT ACCT REC"/>
      <sheetName val="A 2"/>
      <sheetName val="A 3"/>
      <sheetName val="A 4"/>
      <sheetName val="A 6"/>
      <sheetName val="ProformaAdd"/>
      <sheetName val="ProformaExp"/>
      <sheetName val="A 6 (a)"/>
      <sheetName val="A 7"/>
      <sheetName val="A 8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8 (a)"/>
      <sheetName val="A 19"/>
      <sheetName val="A 19 (a)"/>
      <sheetName val="B 2"/>
      <sheetName val="B 3"/>
      <sheetName val="B 4"/>
      <sheetName val="B 5"/>
      <sheetName val="B 6"/>
      <sheetName val="B 8"/>
      <sheetName val="B 9"/>
      <sheetName val="B 10"/>
      <sheetName val="B 11"/>
      <sheetName val="B 12"/>
      <sheetName val="B 12 (2)"/>
      <sheetName val="B 12 (3)"/>
      <sheetName val="B 12 (4)"/>
      <sheetName val="B 12 (5)"/>
      <sheetName val="B 12 (6)"/>
      <sheetName val="B 12 (7)"/>
      <sheetName val="B 12 (8)"/>
      <sheetName val="B 12 (9)"/>
      <sheetName val="B 12 (10)"/>
      <sheetName val="B 12 (11)"/>
      <sheetName val="B 12 (12)"/>
      <sheetName val="B 12 (13)"/>
      <sheetName val="B 14"/>
      <sheetName val="B 15"/>
      <sheetName val="C INSTRUCT"/>
      <sheetName val="C 1"/>
      <sheetName val="C 2"/>
      <sheetName val="C 3"/>
      <sheetName val="C 4"/>
      <sheetName val="C 5"/>
      <sheetName val="C 6"/>
      <sheetName val="C 7"/>
      <sheetName val="C 8"/>
      <sheetName val="C 9"/>
      <sheetName val="C 10"/>
      <sheetName val="D 1"/>
      <sheetName val="D 2"/>
      <sheetName val="D 3"/>
      <sheetName val="D 4"/>
      <sheetName val="D 5"/>
      <sheetName val="D 6"/>
      <sheetName val="D 7"/>
      <sheetName val="E 1"/>
      <sheetName val="E 2"/>
      <sheetName val="E 3"/>
      <sheetName val="E 4(S)"/>
      <sheetName val="E 5(S)"/>
      <sheetName val="E 6"/>
      <sheetName val="E 7"/>
      <sheetName val="E 8"/>
      <sheetName val="E 9"/>
      <sheetName val="E 10"/>
      <sheetName val="E 11"/>
      <sheetName val="E 12"/>
      <sheetName val="E 13"/>
      <sheetName val="E 14"/>
      <sheetName val="F 2"/>
      <sheetName val="F 4"/>
      <sheetName val="F 6"/>
      <sheetName val="F 6(2)"/>
      <sheetName val="F 7"/>
      <sheetName val="F 8"/>
      <sheetName val="F 10"/>
      <sheetName val="A 2 (I) "/>
      <sheetName val="A 3 (I) "/>
      <sheetName val="B 2 (I)"/>
      <sheetName val="B 3 (I)"/>
      <sheetName val="B 15 (I)"/>
      <sheetName val="C 1 (I)"/>
      <sheetName val="C 2 (S) (I)"/>
      <sheetName val="C 5 (S) (I)"/>
      <sheetName val="D 1 (I)"/>
      <sheetName val="D 2 (I)"/>
      <sheetName val="E 1 S (I)"/>
      <sheetName val="E 2 S (I)"/>
      <sheetName val="12-31-15 Plant Acc Bal_PerAR"/>
      <sheetName val="Rev &amp; other exp"/>
      <sheetName val="12-31-15 Depreciation Exp_PerAR"/>
      <sheetName val="12-31-15 CIAC Amort Exp_PerAR"/>
      <sheetName val="12-31-15 CIAC Bal &amp; Proj_PerAR"/>
      <sheetName val="Trial Blc"/>
      <sheetName val="O&amp;M per TB"/>
      <sheetName val="O&amp;M"/>
      <sheetName val="Other BalSheet Acct_PerAR"/>
      <sheetName val="Working Capital_PerAR"/>
      <sheetName val="12 Mo IS"/>
      <sheetName val="IncomeAccountsAllocationPerAR "/>
      <sheetName val="IncomeAccounts_Water BU"/>
      <sheetName val="IncomeAccounts_Sewer BU"/>
      <sheetName val="ADJUSTED MONTHLY FINAL"/>
      <sheetName val="APPENDIX B INC. STAT.ACCT RECON"/>
      <sheetName val="CommonPlant_PerAR"/>
      <sheetName val="Interest Expense Adj_PerAR"/>
      <sheetName val="RateCase&amp;Other Deferred_PerAR"/>
      <sheetName val="Property Taxes"/>
      <sheetName val="C 5 Calculation"/>
      <sheetName val="Rev Requirements Final"/>
      <sheetName val="Rev Requirements Interim"/>
      <sheetName val="Reuse RateBase"/>
      <sheetName val="REVENUE REQUIREMENTS"/>
      <sheetName val="PROFORMA YEAR"/>
      <sheetName val="INTERIM COST OF CAPITAL"/>
      <sheetName val="AR to MFR"/>
      <sheetName val="Chemica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>
        <row r="4">
          <cell r="B4">
            <v>5140</v>
          </cell>
          <cell r="D4">
            <v>-63030.95</v>
          </cell>
          <cell r="E4">
            <v>-61492.31</v>
          </cell>
          <cell r="F4">
            <v>-62687.14</v>
          </cell>
          <cell r="G4">
            <v>-64063.49000000002</v>
          </cell>
          <cell r="H4">
            <v>-62452.339999999967</v>
          </cell>
          <cell r="I4">
            <v>-58734.619999999995</v>
          </cell>
          <cell r="J4">
            <v>-52808.180000000051</v>
          </cell>
          <cell r="K4">
            <v>-54703.169999999984</v>
          </cell>
          <cell r="L4">
            <v>-73482.450000000012</v>
          </cell>
          <cell r="M4">
            <v>-53672.039999999921</v>
          </cell>
          <cell r="N4">
            <v>-57939.670000000042</v>
          </cell>
          <cell r="O4">
            <v>-65239.310000000056</v>
          </cell>
          <cell r="P4">
            <v>-730305.67</v>
          </cell>
        </row>
        <row r="5">
          <cell r="B5">
            <v>5155</v>
          </cell>
          <cell r="D5">
            <v>-11281.88</v>
          </cell>
          <cell r="E5">
            <v>-11281.88</v>
          </cell>
          <cell r="F5">
            <v>-11281.880000000001</v>
          </cell>
          <cell r="G5">
            <v>-11287.510000000002</v>
          </cell>
          <cell r="H5">
            <v>-11257.869999999995</v>
          </cell>
          <cell r="I5">
            <v>-11257.870000000003</v>
          </cell>
          <cell r="J5">
            <v>-11257.869999999995</v>
          </cell>
          <cell r="K5">
            <v>-11257.87000000001</v>
          </cell>
          <cell r="L5">
            <v>-11266.989999999991</v>
          </cell>
          <cell r="M5">
            <v>-11345.940000000002</v>
          </cell>
          <cell r="N5">
            <v>-11345.940000000002</v>
          </cell>
          <cell r="O5">
            <v>-11345.940000000002</v>
          </cell>
          <cell r="P5">
            <v>-135469.44</v>
          </cell>
        </row>
        <row r="6">
          <cell r="B6">
            <v>5270</v>
          </cell>
          <cell r="D6">
            <v>-2.2200000000000002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-2.2200000000000002</v>
          </cell>
        </row>
        <row r="7">
          <cell r="B7">
            <v>5285</v>
          </cell>
          <cell r="D7">
            <v>-105</v>
          </cell>
          <cell r="E7">
            <v>-84</v>
          </cell>
          <cell r="F7">
            <v>-147</v>
          </cell>
          <cell r="G7">
            <v>-231</v>
          </cell>
          <cell r="H7">
            <v>-126</v>
          </cell>
          <cell r="I7">
            <v>-126</v>
          </cell>
          <cell r="J7">
            <v>-193</v>
          </cell>
          <cell r="K7">
            <v>-147</v>
          </cell>
          <cell r="L7">
            <v>-105</v>
          </cell>
          <cell r="M7">
            <v>-105</v>
          </cell>
          <cell r="N7">
            <v>-345</v>
          </cell>
          <cell r="O7">
            <v>-21</v>
          </cell>
          <cell r="P7">
            <v>-1735</v>
          </cell>
        </row>
        <row r="8">
          <cell r="B8">
            <v>5440</v>
          </cell>
          <cell r="D8">
            <v>304.65999999999997</v>
          </cell>
          <cell r="E8">
            <v>330.81999999999994</v>
          </cell>
          <cell r="F8">
            <v>291.09000000000015</v>
          </cell>
          <cell r="G8">
            <v>317.7399999999999</v>
          </cell>
          <cell r="H8">
            <v>350.44000000000005</v>
          </cell>
          <cell r="I8">
            <v>298.11999999999989</v>
          </cell>
          <cell r="J8">
            <v>291.58000000000038</v>
          </cell>
          <cell r="K8">
            <v>337.35999999999967</v>
          </cell>
          <cell r="L8">
            <v>280.57000000000016</v>
          </cell>
          <cell r="M8">
            <v>285.03999999999996</v>
          </cell>
          <cell r="N8">
            <v>337.35999999999967</v>
          </cell>
          <cell r="O8">
            <v>337.36000000000013</v>
          </cell>
          <cell r="P8">
            <v>3762.14</v>
          </cell>
        </row>
        <row r="9">
          <cell r="B9">
            <v>5470</v>
          </cell>
          <cell r="D9">
            <v>5753.07</v>
          </cell>
          <cell r="E9">
            <v>6487.2000000000007</v>
          </cell>
          <cell r="F9">
            <v>7275.489999999998</v>
          </cell>
          <cell r="G9">
            <v>7279.9000000000015</v>
          </cell>
          <cell r="H9">
            <v>5731.48</v>
          </cell>
          <cell r="I9">
            <v>5168.2099999999991</v>
          </cell>
          <cell r="J9">
            <v>5537.2699999999968</v>
          </cell>
          <cell r="K9">
            <v>5851.8600000000006</v>
          </cell>
          <cell r="L9">
            <v>4947.1600000000035</v>
          </cell>
          <cell r="M9">
            <v>5458.8000000000029</v>
          </cell>
          <cell r="N9">
            <v>5780.9499999999971</v>
          </cell>
          <cell r="O9">
            <v>5606.4400000000023</v>
          </cell>
          <cell r="P9">
            <v>70877.83</v>
          </cell>
        </row>
        <row r="10">
          <cell r="B10">
            <v>5480</v>
          </cell>
          <cell r="D10">
            <v>3035.5</v>
          </cell>
          <cell r="E10">
            <v>3386.5</v>
          </cell>
          <cell r="F10">
            <v>2944.5</v>
          </cell>
          <cell r="G10">
            <v>3048.5</v>
          </cell>
          <cell r="H10">
            <v>3627</v>
          </cell>
          <cell r="I10">
            <v>2749.5</v>
          </cell>
          <cell r="J10">
            <v>2646.91</v>
          </cell>
          <cell r="K10">
            <v>2423.1499999999978</v>
          </cell>
          <cell r="L10">
            <v>4827.5</v>
          </cell>
          <cell r="M10">
            <v>2905.5</v>
          </cell>
          <cell r="N10">
            <v>2460.5200000000041</v>
          </cell>
          <cell r="O10">
            <v>2994.8000000000029</v>
          </cell>
          <cell r="P10">
            <v>37049.880000000005</v>
          </cell>
        </row>
        <row r="11">
          <cell r="B11">
            <v>5485</v>
          </cell>
          <cell r="D11">
            <v>197.83</v>
          </cell>
          <cell r="E11">
            <v>350.49</v>
          </cell>
          <cell r="F11">
            <v>0</v>
          </cell>
          <cell r="G11">
            <v>548.54999999999984</v>
          </cell>
          <cell r="H11">
            <v>218.15000000000009</v>
          </cell>
          <cell r="I11">
            <v>957.9699999999998</v>
          </cell>
          <cell r="J11">
            <v>279.19000000000005</v>
          </cell>
          <cell r="K11">
            <v>0</v>
          </cell>
          <cell r="L11">
            <v>622.5300000000002</v>
          </cell>
          <cell r="M11">
            <v>0</v>
          </cell>
          <cell r="N11">
            <v>0</v>
          </cell>
          <cell r="O11">
            <v>502.05000000000018</v>
          </cell>
          <cell r="P11">
            <v>3676.76</v>
          </cell>
        </row>
        <row r="12">
          <cell r="B12">
            <v>5490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166</v>
          </cell>
          <cell r="I12">
            <v>0</v>
          </cell>
          <cell r="J12">
            <v>0</v>
          </cell>
          <cell r="K12">
            <v>0</v>
          </cell>
          <cell r="L12">
            <v>218.88</v>
          </cell>
          <cell r="M12">
            <v>450.75</v>
          </cell>
          <cell r="N12">
            <v>0</v>
          </cell>
          <cell r="O12">
            <v>0</v>
          </cell>
          <cell r="P12">
            <v>835.63</v>
          </cell>
        </row>
        <row r="13">
          <cell r="B13">
            <v>5495</v>
          </cell>
          <cell r="D13">
            <v>15</v>
          </cell>
          <cell r="E13">
            <v>15</v>
          </cell>
          <cell r="F13">
            <v>15</v>
          </cell>
          <cell r="G13">
            <v>15</v>
          </cell>
          <cell r="H13">
            <v>15</v>
          </cell>
          <cell r="I13">
            <v>15</v>
          </cell>
          <cell r="J13">
            <v>15</v>
          </cell>
          <cell r="K13">
            <v>15</v>
          </cell>
          <cell r="L13">
            <v>15</v>
          </cell>
          <cell r="M13">
            <v>15</v>
          </cell>
          <cell r="N13">
            <v>15</v>
          </cell>
          <cell r="O13">
            <v>15</v>
          </cell>
          <cell r="P13">
            <v>180</v>
          </cell>
        </row>
        <row r="14">
          <cell r="B14">
            <v>5505</v>
          </cell>
          <cell r="D14">
            <v>9.5</v>
          </cell>
          <cell r="E14">
            <v>-7.88</v>
          </cell>
          <cell r="F14">
            <v>21.02</v>
          </cell>
          <cell r="G14">
            <v>18.549999999999997</v>
          </cell>
          <cell r="H14">
            <v>12.89</v>
          </cell>
          <cell r="I14">
            <v>11.75</v>
          </cell>
          <cell r="J14">
            <v>10.260000000000005</v>
          </cell>
          <cell r="K14">
            <v>11.030000000000001</v>
          </cell>
          <cell r="L14">
            <v>8.4199999999999875</v>
          </cell>
          <cell r="M14">
            <v>12.670000000000016</v>
          </cell>
          <cell r="N14">
            <v>11.769999999999996</v>
          </cell>
          <cell r="O14">
            <v>10.320000000000007</v>
          </cell>
          <cell r="P14">
            <v>130.30000000000001</v>
          </cell>
        </row>
        <row r="15">
          <cell r="B15">
            <v>5510</v>
          </cell>
          <cell r="D15">
            <v>0.1</v>
          </cell>
          <cell r="E15">
            <v>0</v>
          </cell>
          <cell r="F15">
            <v>146.86000000000001</v>
          </cell>
          <cell r="G15">
            <v>416.08999999999992</v>
          </cell>
          <cell r="H15">
            <v>0</v>
          </cell>
          <cell r="I15">
            <v>109.8900000000001</v>
          </cell>
          <cell r="J15">
            <v>0</v>
          </cell>
          <cell r="K15">
            <v>798.78</v>
          </cell>
          <cell r="L15">
            <v>0</v>
          </cell>
          <cell r="M15">
            <v>0</v>
          </cell>
          <cell r="N15">
            <v>1248.1099999999999</v>
          </cell>
          <cell r="O15">
            <v>0</v>
          </cell>
          <cell r="P15">
            <v>2719.83</v>
          </cell>
        </row>
        <row r="16">
          <cell r="B16">
            <v>5515</v>
          </cell>
          <cell r="D16">
            <v>55</v>
          </cell>
          <cell r="E16">
            <v>228</v>
          </cell>
          <cell r="F16">
            <v>-48</v>
          </cell>
          <cell r="G16">
            <v>99</v>
          </cell>
          <cell r="H16">
            <v>251</v>
          </cell>
          <cell r="I16">
            <v>-30</v>
          </cell>
          <cell r="J16">
            <v>-39</v>
          </cell>
          <cell r="K16">
            <v>-528</v>
          </cell>
          <cell r="L16">
            <v>149</v>
          </cell>
          <cell r="M16">
            <v>40</v>
          </cell>
          <cell r="N16">
            <v>-1246</v>
          </cell>
          <cell r="O16">
            <v>93</v>
          </cell>
          <cell r="P16">
            <v>-976</v>
          </cell>
        </row>
        <row r="17">
          <cell r="B17">
            <v>5525</v>
          </cell>
          <cell r="D17">
            <v>21.33</v>
          </cell>
          <cell r="E17">
            <v>21.060000000000002</v>
          </cell>
          <cell r="F17">
            <v>22.260000000000005</v>
          </cell>
          <cell r="G17">
            <v>23.049999999999983</v>
          </cell>
          <cell r="H17">
            <v>23.440000000000026</v>
          </cell>
          <cell r="I17">
            <v>23.72999999999999</v>
          </cell>
          <cell r="J17">
            <v>16.279999999999973</v>
          </cell>
          <cell r="K17">
            <v>20.760000000000019</v>
          </cell>
          <cell r="L17">
            <v>10.830000000000013</v>
          </cell>
          <cell r="M17">
            <v>29.680000000000007</v>
          </cell>
          <cell r="N17">
            <v>13.899999999999977</v>
          </cell>
          <cell r="O17">
            <v>17.490000000000009</v>
          </cell>
          <cell r="P17">
            <v>243.81</v>
          </cell>
        </row>
        <row r="18">
          <cell r="B18">
            <v>5535</v>
          </cell>
          <cell r="D18">
            <v>37.56</v>
          </cell>
          <cell r="E18">
            <v>38.960000000000008</v>
          </cell>
          <cell r="F18">
            <v>35.72999999999999</v>
          </cell>
          <cell r="G18">
            <v>33.509999999999991</v>
          </cell>
          <cell r="H18">
            <v>37.72</v>
          </cell>
          <cell r="I18">
            <v>33.130000000000024</v>
          </cell>
          <cell r="J18">
            <v>31.759999999999991</v>
          </cell>
          <cell r="K18">
            <v>39.95999999999998</v>
          </cell>
          <cell r="L18">
            <v>23.069999999999993</v>
          </cell>
          <cell r="M18">
            <v>57.980000000000018</v>
          </cell>
          <cell r="N18">
            <v>29.669999999999959</v>
          </cell>
          <cell r="O18">
            <v>32.470000000000027</v>
          </cell>
          <cell r="P18">
            <v>431.52</v>
          </cell>
        </row>
        <row r="19">
          <cell r="B19">
            <v>5540</v>
          </cell>
          <cell r="D19">
            <v>758.66000000000008</v>
          </cell>
          <cell r="E19">
            <v>485.24</v>
          </cell>
          <cell r="F19">
            <v>600.03</v>
          </cell>
          <cell r="G19">
            <v>619.43000000000006</v>
          </cell>
          <cell r="H19">
            <v>533.98</v>
          </cell>
          <cell r="I19">
            <v>670.91999999999962</v>
          </cell>
          <cell r="J19">
            <v>527.0900000000006</v>
          </cell>
          <cell r="K19">
            <v>713.96999999999935</v>
          </cell>
          <cell r="L19">
            <v>581.48000000000047</v>
          </cell>
          <cell r="M19">
            <v>559.22000000000025</v>
          </cell>
          <cell r="N19">
            <v>529.48999999999978</v>
          </cell>
          <cell r="O19">
            <v>654.88000000000011</v>
          </cell>
          <cell r="P19">
            <v>7234.39</v>
          </cell>
        </row>
        <row r="20">
          <cell r="B20">
            <v>5545</v>
          </cell>
          <cell r="D20">
            <v>7.79</v>
          </cell>
          <cell r="E20">
            <v>0</v>
          </cell>
          <cell r="F20">
            <v>0</v>
          </cell>
          <cell r="G20">
            <v>37.630000000000003</v>
          </cell>
          <cell r="H20">
            <v>17.47</v>
          </cell>
          <cell r="I20">
            <v>16.060000000000002</v>
          </cell>
          <cell r="J20">
            <v>18.700000000000003</v>
          </cell>
          <cell r="K20">
            <v>19.319999999999993</v>
          </cell>
          <cell r="L20">
            <v>16.110000000000014</v>
          </cell>
          <cell r="M20">
            <v>16.650000000000006</v>
          </cell>
          <cell r="N20">
            <v>18.95999999999998</v>
          </cell>
          <cell r="O20">
            <v>0</v>
          </cell>
          <cell r="P20">
            <v>168.69</v>
          </cell>
        </row>
        <row r="21">
          <cell r="B21">
            <v>5625</v>
          </cell>
          <cell r="D21">
            <v>714.42000000000007</v>
          </cell>
          <cell r="E21">
            <v>706.65999999999985</v>
          </cell>
          <cell r="F21">
            <v>703.90000000000009</v>
          </cell>
          <cell r="G21">
            <v>714.48</v>
          </cell>
          <cell r="H21">
            <v>713.86999999999989</v>
          </cell>
          <cell r="I21">
            <v>715.09000000000015</v>
          </cell>
          <cell r="J21">
            <v>713.55999999999949</v>
          </cell>
          <cell r="K21">
            <v>905.72000000000116</v>
          </cell>
          <cell r="L21">
            <v>746.33999999999924</v>
          </cell>
          <cell r="M21">
            <v>733.08999999999924</v>
          </cell>
          <cell r="N21">
            <v>732.42000000000007</v>
          </cell>
          <cell r="O21">
            <v>730.29000000000087</v>
          </cell>
          <cell r="P21">
            <v>8829.84</v>
          </cell>
        </row>
        <row r="22">
          <cell r="B22">
            <v>5630</v>
          </cell>
          <cell r="D22">
            <v>669.06999999999994</v>
          </cell>
          <cell r="E22">
            <v>497.56999999999994</v>
          </cell>
          <cell r="F22">
            <v>499.37000000000035</v>
          </cell>
          <cell r="G22">
            <v>509.59000000000015</v>
          </cell>
          <cell r="H22">
            <v>510.44999999999982</v>
          </cell>
          <cell r="I22">
            <v>505.80999999999949</v>
          </cell>
          <cell r="J22">
            <v>512.65999999999985</v>
          </cell>
          <cell r="K22">
            <v>510.25000000000091</v>
          </cell>
          <cell r="L22">
            <v>488.96999999999935</v>
          </cell>
          <cell r="M22">
            <v>594.18000000000029</v>
          </cell>
          <cell r="N22">
            <v>603.84000000000015</v>
          </cell>
          <cell r="O22">
            <v>587.01999999999953</v>
          </cell>
          <cell r="P22">
            <v>6488.78</v>
          </cell>
        </row>
        <row r="23">
          <cell r="B23">
            <v>5635</v>
          </cell>
          <cell r="D23">
            <v>106.75</v>
          </cell>
          <cell r="E23">
            <v>79.22999999999999</v>
          </cell>
          <cell r="F23">
            <v>113.43000000000004</v>
          </cell>
          <cell r="G23">
            <v>58.899999999999977</v>
          </cell>
          <cell r="H23">
            <v>115.02000000000004</v>
          </cell>
          <cell r="I23">
            <v>108.33999999999992</v>
          </cell>
          <cell r="J23">
            <v>123.0200000000001</v>
          </cell>
          <cell r="K23">
            <v>125.64999999999998</v>
          </cell>
          <cell r="L23">
            <v>44.759999999999991</v>
          </cell>
          <cell r="M23">
            <v>90.439999999999941</v>
          </cell>
          <cell r="N23">
            <v>65.950000000000045</v>
          </cell>
          <cell r="O23">
            <v>80.659999999999854</v>
          </cell>
          <cell r="P23">
            <v>1112.1499999999999</v>
          </cell>
        </row>
        <row r="24">
          <cell r="B24">
            <v>5645</v>
          </cell>
          <cell r="D24">
            <v>-721.8</v>
          </cell>
          <cell r="E24">
            <v>-747.91999999999985</v>
          </cell>
          <cell r="F24">
            <v>-1009.3300000000004</v>
          </cell>
          <cell r="G24">
            <v>-732.63999999999987</v>
          </cell>
          <cell r="H24">
            <v>-750.56999999999971</v>
          </cell>
          <cell r="I24">
            <v>-773.7199999999998</v>
          </cell>
          <cell r="J24">
            <v>-824.43000000000029</v>
          </cell>
          <cell r="K24">
            <v>-791.63000000000011</v>
          </cell>
          <cell r="L24">
            <v>-1027.7499999999991</v>
          </cell>
          <cell r="M24">
            <v>-767.00000000000182</v>
          </cell>
          <cell r="N24">
            <v>-773.1299999999992</v>
          </cell>
          <cell r="O24">
            <v>-485.60000000000036</v>
          </cell>
          <cell r="P24">
            <v>-9405.52</v>
          </cell>
        </row>
        <row r="25">
          <cell r="B25">
            <v>5650</v>
          </cell>
          <cell r="D25">
            <v>0.78</v>
          </cell>
          <cell r="E25">
            <v>16.75</v>
          </cell>
          <cell r="F25">
            <v>20.71</v>
          </cell>
          <cell r="G25">
            <v>0.36999999999999744</v>
          </cell>
          <cell r="H25">
            <v>21.600000000000009</v>
          </cell>
          <cell r="I25">
            <v>37.209999999999994</v>
          </cell>
          <cell r="J25">
            <v>40.439999999999984</v>
          </cell>
          <cell r="K25">
            <v>37.580000000000013</v>
          </cell>
          <cell r="L25">
            <v>31.389999999999986</v>
          </cell>
          <cell r="M25">
            <v>14.77000000000001</v>
          </cell>
          <cell r="N25">
            <v>2.7500000000000284</v>
          </cell>
          <cell r="O25">
            <v>42.759999999999991</v>
          </cell>
          <cell r="P25">
            <v>267.11</v>
          </cell>
        </row>
        <row r="26">
          <cell r="B26">
            <v>5655</v>
          </cell>
          <cell r="D26">
            <v>5470.54</v>
          </cell>
          <cell r="E26">
            <v>3792.8499999999995</v>
          </cell>
          <cell r="F26">
            <v>3223.630000000001</v>
          </cell>
          <cell r="G26">
            <v>2716.2199999999993</v>
          </cell>
          <cell r="H26">
            <v>3116.1000000000004</v>
          </cell>
          <cell r="I26">
            <v>4585.7400000000016</v>
          </cell>
          <cell r="J26">
            <v>3276.5699999999997</v>
          </cell>
          <cell r="K26">
            <v>3762.3299999999981</v>
          </cell>
          <cell r="L26">
            <v>2638.630000000001</v>
          </cell>
          <cell r="M26">
            <v>3717.1500000000015</v>
          </cell>
          <cell r="N26">
            <v>3919.3099999999977</v>
          </cell>
          <cell r="O26">
            <v>4974.3799999999974</v>
          </cell>
          <cell r="P26">
            <v>45193.45</v>
          </cell>
        </row>
        <row r="27">
          <cell r="B27">
            <v>5660</v>
          </cell>
          <cell r="D27">
            <v>2.14</v>
          </cell>
          <cell r="E27">
            <v>16.119999999999997</v>
          </cell>
          <cell r="F27">
            <v>35.300000000000004</v>
          </cell>
          <cell r="G27">
            <v>19.009999999999991</v>
          </cell>
          <cell r="H27">
            <v>11.040000000000006</v>
          </cell>
          <cell r="I27">
            <v>38.590000000000003</v>
          </cell>
          <cell r="J27">
            <v>8.5599999999999881</v>
          </cell>
          <cell r="K27">
            <v>20.810000000000002</v>
          </cell>
          <cell r="L27">
            <v>5.9399999999999977</v>
          </cell>
          <cell r="M27">
            <v>18.210000000000008</v>
          </cell>
          <cell r="N27">
            <v>23.859999999999985</v>
          </cell>
          <cell r="O27">
            <v>48.890000000000043</v>
          </cell>
          <cell r="P27">
            <v>248.47000000000003</v>
          </cell>
        </row>
        <row r="28">
          <cell r="B28">
            <v>5665</v>
          </cell>
          <cell r="D28">
            <v>250.35000000000002</v>
          </cell>
          <cell r="E28">
            <v>287.70999999999992</v>
          </cell>
          <cell r="F28">
            <v>304.47000000000003</v>
          </cell>
          <cell r="G28">
            <v>219.91000000000008</v>
          </cell>
          <cell r="H28">
            <v>306.15000000000009</v>
          </cell>
          <cell r="I28">
            <v>250.61999999999989</v>
          </cell>
          <cell r="J28">
            <v>245.39999999999986</v>
          </cell>
          <cell r="K28">
            <v>236.82000000000039</v>
          </cell>
          <cell r="L28">
            <v>281.58999999999969</v>
          </cell>
          <cell r="M28">
            <v>231.49000000000024</v>
          </cell>
          <cell r="N28">
            <v>225.50999999999976</v>
          </cell>
          <cell r="O28">
            <v>228.63000000000011</v>
          </cell>
          <cell r="P28">
            <v>3068.65</v>
          </cell>
        </row>
        <row r="29">
          <cell r="B29">
            <v>5670</v>
          </cell>
          <cell r="D29">
            <v>123.72</v>
          </cell>
          <cell r="E29">
            <v>124.29999999999998</v>
          </cell>
          <cell r="F29">
            <v>124.5</v>
          </cell>
          <cell r="G29">
            <v>124.66000000000003</v>
          </cell>
          <cell r="H29">
            <v>41.339999999999975</v>
          </cell>
          <cell r="I29">
            <v>210.12</v>
          </cell>
          <cell r="J29">
            <v>124.35000000000002</v>
          </cell>
          <cell r="K29">
            <v>125.26999999999998</v>
          </cell>
          <cell r="L29">
            <v>125.8900000000001</v>
          </cell>
          <cell r="M29">
            <v>126.21000000000004</v>
          </cell>
          <cell r="N29">
            <v>126.50999999999999</v>
          </cell>
          <cell r="O29">
            <v>123.25999999999999</v>
          </cell>
          <cell r="P29">
            <v>1500.13</v>
          </cell>
        </row>
        <row r="30">
          <cell r="B30">
            <v>5675</v>
          </cell>
          <cell r="D30">
            <v>-25.880000000000003</v>
          </cell>
          <cell r="E30">
            <v>-25.979999999999997</v>
          </cell>
          <cell r="F30">
            <v>-32.099999999999994</v>
          </cell>
          <cell r="G30">
            <v>-25.870000000000005</v>
          </cell>
          <cell r="H30">
            <v>-24.850000000000009</v>
          </cell>
          <cell r="I30">
            <v>-24.97999999999999</v>
          </cell>
          <cell r="J30">
            <v>-23.150000000000006</v>
          </cell>
          <cell r="K30">
            <v>-23.699999999999989</v>
          </cell>
          <cell r="L30">
            <v>-31.509999999999991</v>
          </cell>
          <cell r="M30">
            <v>-24.800000000000011</v>
          </cell>
          <cell r="N30">
            <v>-24.629999999999995</v>
          </cell>
          <cell r="O30">
            <v>-18.04000000000002</v>
          </cell>
          <cell r="P30">
            <v>-305.49</v>
          </cell>
        </row>
        <row r="31">
          <cell r="B31">
            <v>5680</v>
          </cell>
          <cell r="D31">
            <v>-12.92</v>
          </cell>
          <cell r="E31">
            <v>-12.809999999999997</v>
          </cell>
          <cell r="F31">
            <v>-16.160000000000004</v>
          </cell>
          <cell r="G31">
            <v>-13.269999999999996</v>
          </cell>
          <cell r="H31">
            <v>-13.230000000000004</v>
          </cell>
          <cell r="I31">
            <v>-13.320000000000007</v>
          </cell>
          <cell r="J31">
            <v>-11.939999999999998</v>
          </cell>
          <cell r="K31">
            <v>-12.509999999999991</v>
          </cell>
          <cell r="L31">
            <v>-15.75</v>
          </cell>
          <cell r="M31">
            <v>-12.580000000000013</v>
          </cell>
          <cell r="N31">
            <v>-12.819999999999993</v>
          </cell>
          <cell r="O31">
            <v>-9.5500000000000114</v>
          </cell>
          <cell r="P31">
            <v>-156.86000000000001</v>
          </cell>
        </row>
        <row r="32">
          <cell r="B32">
            <v>5690</v>
          </cell>
          <cell r="D32">
            <v>0</v>
          </cell>
          <cell r="E32">
            <v>0</v>
          </cell>
          <cell r="F32">
            <v>5.49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5.49</v>
          </cell>
        </row>
        <row r="33">
          <cell r="B33">
            <v>5705</v>
          </cell>
          <cell r="D33">
            <v>1737.48</v>
          </cell>
          <cell r="E33">
            <v>1518.1100000000001</v>
          </cell>
          <cell r="F33">
            <v>1703.5900000000001</v>
          </cell>
          <cell r="G33">
            <v>1738.2299999999996</v>
          </cell>
          <cell r="H33">
            <v>1708.4099999999999</v>
          </cell>
          <cell r="I33">
            <v>1715.2700000000004</v>
          </cell>
          <cell r="J33">
            <v>1707.6800000000003</v>
          </cell>
          <cell r="K33">
            <v>1706.1699999999983</v>
          </cell>
          <cell r="L33">
            <v>1688.0300000000025</v>
          </cell>
          <cell r="M33">
            <v>1803.739999999998</v>
          </cell>
          <cell r="N33">
            <v>1760.7700000000004</v>
          </cell>
          <cell r="O33">
            <v>1757.3899999999994</v>
          </cell>
          <cell r="P33">
            <v>20544.87</v>
          </cell>
        </row>
        <row r="34">
          <cell r="B34">
            <v>5715</v>
          </cell>
          <cell r="D34">
            <v>57</v>
          </cell>
          <cell r="E34">
            <v>103.07</v>
          </cell>
          <cell r="F34">
            <v>56.240000000000009</v>
          </cell>
          <cell r="G34">
            <v>212.92000000000002</v>
          </cell>
          <cell r="H34">
            <v>249.63</v>
          </cell>
          <cell r="I34">
            <v>491.43999999999994</v>
          </cell>
          <cell r="J34">
            <v>590.02</v>
          </cell>
          <cell r="K34">
            <v>134.07000000000016</v>
          </cell>
          <cell r="L34">
            <v>477.6099999999999</v>
          </cell>
          <cell r="M34">
            <v>874.42000000000007</v>
          </cell>
          <cell r="N34">
            <v>1493.8599999999997</v>
          </cell>
          <cell r="O34">
            <v>-242.05999999999949</v>
          </cell>
          <cell r="P34">
            <v>4498.22</v>
          </cell>
        </row>
        <row r="35">
          <cell r="B35">
            <v>5735</v>
          </cell>
          <cell r="D35">
            <v>398.79</v>
          </cell>
          <cell r="E35">
            <v>417.59</v>
          </cell>
          <cell r="F35">
            <v>790.9</v>
          </cell>
          <cell r="G35">
            <v>676.93000000000006</v>
          </cell>
          <cell r="H35">
            <v>660.84000000000015</v>
          </cell>
          <cell r="I35">
            <v>649.90999999999985</v>
          </cell>
          <cell r="J35">
            <v>569.92000000000007</v>
          </cell>
          <cell r="K35">
            <v>706.09999999999945</v>
          </cell>
          <cell r="L35">
            <v>684.04000000000087</v>
          </cell>
          <cell r="M35">
            <v>578.27000000000044</v>
          </cell>
          <cell r="N35">
            <v>636.95999999999913</v>
          </cell>
          <cell r="O35">
            <v>682.8700000000008</v>
          </cell>
          <cell r="P35">
            <v>7453.1200000000008</v>
          </cell>
        </row>
        <row r="36">
          <cell r="B36">
            <v>5740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1.75</v>
          </cell>
          <cell r="O36">
            <v>-2.73</v>
          </cell>
          <cell r="P36">
            <v>-0.98</v>
          </cell>
        </row>
        <row r="37">
          <cell r="B37">
            <v>5750</v>
          </cell>
          <cell r="D37">
            <v>89.52000000000001</v>
          </cell>
          <cell r="E37">
            <v>93.109999999999985</v>
          </cell>
          <cell r="F37">
            <v>88.710000000000036</v>
          </cell>
          <cell r="G37">
            <v>84.059999999999945</v>
          </cell>
          <cell r="H37">
            <v>106.10000000000002</v>
          </cell>
          <cell r="I37">
            <v>98.349999999999909</v>
          </cell>
          <cell r="J37">
            <v>104.93000000000006</v>
          </cell>
          <cell r="K37">
            <v>110.55000000000007</v>
          </cell>
          <cell r="L37">
            <v>119.75999999999999</v>
          </cell>
          <cell r="M37">
            <v>401.83000000000004</v>
          </cell>
          <cell r="N37">
            <v>187.36999999999989</v>
          </cell>
          <cell r="O37">
            <v>90.509999999999991</v>
          </cell>
          <cell r="P37">
            <v>1574.8</v>
          </cell>
        </row>
        <row r="38">
          <cell r="B38">
            <v>5785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</row>
        <row r="39">
          <cell r="B39">
            <v>5790</v>
          </cell>
          <cell r="D39">
            <v>61.120000000000005</v>
          </cell>
          <cell r="E39">
            <v>49.499999999999986</v>
          </cell>
          <cell r="F39">
            <v>84.280000000000015</v>
          </cell>
          <cell r="G39">
            <v>70.669999999999987</v>
          </cell>
          <cell r="H39">
            <v>72.430000000000007</v>
          </cell>
          <cell r="I39">
            <v>66.549999999999955</v>
          </cell>
          <cell r="J39">
            <v>75.120000000000061</v>
          </cell>
          <cell r="K39">
            <v>77.839999999999975</v>
          </cell>
          <cell r="L39">
            <v>75.539999999999964</v>
          </cell>
          <cell r="M39">
            <v>74.910000000000082</v>
          </cell>
          <cell r="N39">
            <v>72.63</v>
          </cell>
          <cell r="O39">
            <v>71.340000000000032</v>
          </cell>
          <cell r="P39">
            <v>851.93000000000006</v>
          </cell>
        </row>
        <row r="40">
          <cell r="B40">
            <v>5795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4.62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14</v>
          </cell>
          <cell r="P40">
            <v>18.62</v>
          </cell>
        </row>
        <row r="41">
          <cell r="B41">
            <v>5800</v>
          </cell>
          <cell r="D41">
            <v>0</v>
          </cell>
          <cell r="E41">
            <v>0</v>
          </cell>
          <cell r="F41">
            <v>1.2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1.2</v>
          </cell>
        </row>
        <row r="42">
          <cell r="B42">
            <v>5805</v>
          </cell>
          <cell r="D42">
            <v>0</v>
          </cell>
          <cell r="E42">
            <v>0</v>
          </cell>
          <cell r="F42">
            <v>0</v>
          </cell>
          <cell r="G42">
            <v>184.3</v>
          </cell>
          <cell r="H42">
            <v>0</v>
          </cell>
          <cell r="I42">
            <v>0</v>
          </cell>
          <cell r="J42">
            <v>0.87000000000000455</v>
          </cell>
          <cell r="K42">
            <v>0</v>
          </cell>
          <cell r="L42">
            <v>0</v>
          </cell>
          <cell r="M42">
            <v>0</v>
          </cell>
          <cell r="N42">
            <v>1.3100000000000023</v>
          </cell>
          <cell r="O42">
            <v>2.589999999999975</v>
          </cell>
          <cell r="P42">
            <v>189.07</v>
          </cell>
        </row>
        <row r="43">
          <cell r="B43">
            <v>5810</v>
          </cell>
          <cell r="D43">
            <v>0</v>
          </cell>
          <cell r="E43">
            <v>56.18</v>
          </cell>
          <cell r="F43">
            <v>454.96</v>
          </cell>
          <cell r="G43">
            <v>397.14</v>
          </cell>
          <cell r="H43">
            <v>518.08999999999992</v>
          </cell>
          <cell r="I43">
            <v>1.4000000000000909</v>
          </cell>
          <cell r="J43">
            <v>14.059999999999945</v>
          </cell>
          <cell r="K43">
            <v>-197.53999999999996</v>
          </cell>
          <cell r="L43">
            <v>51.299999999999955</v>
          </cell>
          <cell r="M43">
            <v>1.7300000000000182</v>
          </cell>
          <cell r="N43">
            <v>10.129999999999882</v>
          </cell>
          <cell r="O43">
            <v>136.45000000000027</v>
          </cell>
          <cell r="P43">
            <v>1443.9</v>
          </cell>
        </row>
        <row r="44">
          <cell r="B44">
            <v>5815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</row>
        <row r="45">
          <cell r="B45">
            <v>5820</v>
          </cell>
          <cell r="D45">
            <v>0</v>
          </cell>
          <cell r="E45">
            <v>0</v>
          </cell>
          <cell r="F45">
            <v>10.220000000000001</v>
          </cell>
          <cell r="G45">
            <v>18.43</v>
          </cell>
          <cell r="H45">
            <v>22.009999999999998</v>
          </cell>
          <cell r="I45">
            <v>52.150000000000006</v>
          </cell>
          <cell r="J45">
            <v>120.74000000000001</v>
          </cell>
          <cell r="K45">
            <v>-14</v>
          </cell>
          <cell r="L45">
            <v>21.45999999999998</v>
          </cell>
          <cell r="M45">
            <v>18.870000000000005</v>
          </cell>
          <cell r="N45">
            <v>4.8300000000000125</v>
          </cell>
          <cell r="O45">
            <v>-3.8199999999999932</v>
          </cell>
          <cell r="P45">
            <v>250.89000000000001</v>
          </cell>
        </row>
        <row r="46">
          <cell r="B46">
            <v>5825</v>
          </cell>
          <cell r="D46">
            <v>21.4</v>
          </cell>
          <cell r="E46">
            <v>10.43</v>
          </cell>
          <cell r="F46">
            <v>5.2800000000000011</v>
          </cell>
          <cell r="G46">
            <v>44.13000000000001</v>
          </cell>
          <cell r="H46">
            <v>1.019999999999996</v>
          </cell>
          <cell r="I46">
            <v>4.8799999999999955</v>
          </cell>
          <cell r="J46">
            <v>-50.04</v>
          </cell>
          <cell r="K46">
            <v>11.04</v>
          </cell>
          <cell r="L46">
            <v>15.600000000000001</v>
          </cell>
          <cell r="M46">
            <v>5.3099999999999952</v>
          </cell>
          <cell r="N46">
            <v>59.709999999999994</v>
          </cell>
          <cell r="O46">
            <v>-30.129999999999995</v>
          </cell>
          <cell r="P46">
            <v>98.63</v>
          </cell>
        </row>
        <row r="47">
          <cell r="B47">
            <v>5855</v>
          </cell>
          <cell r="D47">
            <v>0</v>
          </cell>
          <cell r="E47">
            <v>38.81</v>
          </cell>
          <cell r="F47">
            <v>10.599999999999994</v>
          </cell>
          <cell r="G47">
            <v>30.060000000000002</v>
          </cell>
          <cell r="H47">
            <v>0</v>
          </cell>
          <cell r="I47">
            <v>28.570000000000007</v>
          </cell>
          <cell r="J47">
            <v>19.570000000000007</v>
          </cell>
          <cell r="K47">
            <v>0</v>
          </cell>
          <cell r="L47">
            <v>19.349999999999994</v>
          </cell>
          <cell r="M47">
            <v>39.849999999999994</v>
          </cell>
          <cell r="N47">
            <v>20.29000000000002</v>
          </cell>
          <cell r="O47">
            <v>23.109999999999985</v>
          </cell>
          <cell r="P47">
            <v>230.21</v>
          </cell>
        </row>
        <row r="48">
          <cell r="B48">
            <v>5860</v>
          </cell>
          <cell r="D48">
            <v>83.61</v>
          </cell>
          <cell r="E48">
            <v>127.27999999999999</v>
          </cell>
          <cell r="F48">
            <v>5.9300000000000068</v>
          </cell>
          <cell r="G48">
            <v>487.24999999999994</v>
          </cell>
          <cell r="H48">
            <v>166.61</v>
          </cell>
          <cell r="I48">
            <v>384.66999999999996</v>
          </cell>
          <cell r="J48">
            <v>16.180000000000064</v>
          </cell>
          <cell r="K48">
            <v>661.86000000000013</v>
          </cell>
          <cell r="L48">
            <v>358.28</v>
          </cell>
          <cell r="M48">
            <v>331.57999999999993</v>
          </cell>
          <cell r="N48">
            <v>109.26000000000022</v>
          </cell>
          <cell r="O48">
            <v>316.67000000000007</v>
          </cell>
          <cell r="P48">
            <v>3049.1800000000003</v>
          </cell>
        </row>
        <row r="49">
          <cell r="B49">
            <v>5865</v>
          </cell>
          <cell r="D49">
            <v>0</v>
          </cell>
          <cell r="E49">
            <v>6.39</v>
          </cell>
          <cell r="F49">
            <v>2.6900000000000004</v>
          </cell>
          <cell r="G49">
            <v>10.049999999999999</v>
          </cell>
          <cell r="H49">
            <v>3.8000000000000007</v>
          </cell>
          <cell r="I49">
            <v>2.3400000000000034</v>
          </cell>
          <cell r="J49">
            <v>3.4899999999999949</v>
          </cell>
          <cell r="K49">
            <v>135.95000000000002</v>
          </cell>
          <cell r="L49">
            <v>11.799999999999983</v>
          </cell>
          <cell r="M49">
            <v>11.550000000000011</v>
          </cell>
          <cell r="N49">
            <v>12.139999999999986</v>
          </cell>
          <cell r="O49">
            <v>2.9000000000000057</v>
          </cell>
          <cell r="P49">
            <v>203.1</v>
          </cell>
        </row>
        <row r="50">
          <cell r="B50">
            <v>5870</v>
          </cell>
          <cell r="D50">
            <v>73.84</v>
          </cell>
          <cell r="E50">
            <v>22.560000000000002</v>
          </cell>
          <cell r="F50">
            <v>0</v>
          </cell>
          <cell r="G50">
            <v>0</v>
          </cell>
          <cell r="H50">
            <v>1.5900000000000034</v>
          </cell>
          <cell r="I50">
            <v>2.0600000000000023</v>
          </cell>
          <cell r="J50">
            <v>0</v>
          </cell>
          <cell r="K50">
            <v>0</v>
          </cell>
          <cell r="L50">
            <v>0</v>
          </cell>
          <cell r="M50">
            <v>1.4099999999999824</v>
          </cell>
          <cell r="N50">
            <v>4.7800000000000011</v>
          </cell>
          <cell r="O50">
            <v>445.11</v>
          </cell>
          <cell r="P50">
            <v>551.35</v>
          </cell>
        </row>
        <row r="51">
          <cell r="B51">
            <v>5875</v>
          </cell>
          <cell r="D51">
            <v>3.0300000000000002</v>
          </cell>
          <cell r="E51">
            <v>1.5099999999999998</v>
          </cell>
          <cell r="F51">
            <v>4.3199999999999994</v>
          </cell>
          <cell r="G51">
            <v>0.49000000000000199</v>
          </cell>
          <cell r="H51">
            <v>2.7699999999999996</v>
          </cell>
          <cell r="I51">
            <v>2.139999999999997</v>
          </cell>
          <cell r="J51">
            <v>2.4500000000000028</v>
          </cell>
          <cell r="K51">
            <v>3.4699999999999989</v>
          </cell>
          <cell r="L51">
            <v>2.8599999999999994</v>
          </cell>
          <cell r="M51">
            <v>3.25</v>
          </cell>
          <cell r="N51">
            <v>3.5300000000000011</v>
          </cell>
          <cell r="O51">
            <v>3.1199999999999974</v>
          </cell>
          <cell r="P51">
            <v>32.94</v>
          </cell>
        </row>
        <row r="52">
          <cell r="B52">
            <v>5880</v>
          </cell>
          <cell r="D52">
            <v>160.01</v>
          </cell>
          <cell r="E52">
            <v>223.23000000000002</v>
          </cell>
          <cell r="F52">
            <v>20.129999999999995</v>
          </cell>
          <cell r="G52">
            <v>255.37</v>
          </cell>
          <cell r="H52">
            <v>21.590000000000032</v>
          </cell>
          <cell r="I52">
            <v>67.199999999999932</v>
          </cell>
          <cell r="J52">
            <v>257.61000000000013</v>
          </cell>
          <cell r="K52">
            <v>205.51</v>
          </cell>
          <cell r="L52">
            <v>6.9099999999998545</v>
          </cell>
          <cell r="M52">
            <v>18.829999999999927</v>
          </cell>
          <cell r="N52">
            <v>39.340000000000146</v>
          </cell>
          <cell r="O52">
            <v>222.28999999999996</v>
          </cell>
          <cell r="P52">
            <v>1498.02</v>
          </cell>
        </row>
        <row r="53">
          <cell r="B53">
            <v>5885</v>
          </cell>
          <cell r="D53">
            <v>0.31</v>
          </cell>
          <cell r="E53">
            <v>5</v>
          </cell>
          <cell r="F53">
            <v>59.879999999999995</v>
          </cell>
          <cell r="G53">
            <v>0</v>
          </cell>
          <cell r="H53">
            <v>1.5300000000000011</v>
          </cell>
          <cell r="I53">
            <v>1.5799999999999983</v>
          </cell>
          <cell r="J53">
            <v>44.56</v>
          </cell>
          <cell r="K53">
            <v>41.8</v>
          </cell>
          <cell r="L53">
            <v>8.9099999999999966</v>
          </cell>
          <cell r="M53">
            <v>0</v>
          </cell>
          <cell r="N53">
            <v>13.510000000000019</v>
          </cell>
          <cell r="O53">
            <v>0</v>
          </cell>
          <cell r="P53">
            <v>177.08</v>
          </cell>
        </row>
        <row r="54">
          <cell r="B54">
            <v>5890</v>
          </cell>
          <cell r="D54">
            <v>17.329999999999998</v>
          </cell>
          <cell r="E54">
            <v>2.7200000000000024</v>
          </cell>
          <cell r="F54">
            <v>92.88000000000001</v>
          </cell>
          <cell r="G54">
            <v>2.6999999999999886</v>
          </cell>
          <cell r="H54">
            <v>2.7000000000000028</v>
          </cell>
          <cell r="I54">
            <v>2.7000000000000028</v>
          </cell>
          <cell r="J54">
            <v>2.980000000000004</v>
          </cell>
          <cell r="K54">
            <v>2.7000000000000028</v>
          </cell>
          <cell r="L54">
            <v>2.6899999999999977</v>
          </cell>
          <cell r="M54">
            <v>2.6899999999999977</v>
          </cell>
          <cell r="N54">
            <v>2.6899999999999977</v>
          </cell>
          <cell r="O54">
            <v>2.6899999999999977</v>
          </cell>
          <cell r="P54">
            <v>137.47</v>
          </cell>
        </row>
        <row r="55">
          <cell r="B55">
            <v>5895</v>
          </cell>
          <cell r="D55">
            <v>11.32</v>
          </cell>
          <cell r="E55">
            <v>13.84</v>
          </cell>
          <cell r="F55">
            <v>40.200000000000003</v>
          </cell>
          <cell r="G55">
            <v>15.310000000000002</v>
          </cell>
          <cell r="H55">
            <v>41.429999999999993</v>
          </cell>
          <cell r="I55">
            <v>18.570000000000022</v>
          </cell>
          <cell r="J55">
            <v>43.989999999999981</v>
          </cell>
          <cell r="K55">
            <v>10.640000000000015</v>
          </cell>
          <cell r="L55">
            <v>11.96999999999997</v>
          </cell>
          <cell r="M55">
            <v>47.84</v>
          </cell>
          <cell r="N55">
            <v>10.890000000000015</v>
          </cell>
          <cell r="O55">
            <v>40.870000000000005</v>
          </cell>
          <cell r="P55">
            <v>306.87</v>
          </cell>
        </row>
        <row r="56">
          <cell r="B56">
            <v>5900</v>
          </cell>
          <cell r="D56">
            <v>19.89</v>
          </cell>
          <cell r="E56">
            <v>183.98000000000002</v>
          </cell>
          <cell r="F56">
            <v>96.100000000000023</v>
          </cell>
          <cell r="G56">
            <v>6.5499999999999545</v>
          </cell>
          <cell r="H56">
            <v>57.69</v>
          </cell>
          <cell r="I56">
            <v>188.54000000000002</v>
          </cell>
          <cell r="J56">
            <v>122.65999999999997</v>
          </cell>
          <cell r="K56">
            <v>12.260000000000105</v>
          </cell>
          <cell r="L56">
            <v>154.74999999999989</v>
          </cell>
          <cell r="M56">
            <v>21.919999999999959</v>
          </cell>
          <cell r="N56">
            <v>69.670000000000073</v>
          </cell>
          <cell r="O56">
            <v>39.269999999999982</v>
          </cell>
          <cell r="P56">
            <v>973.28</v>
          </cell>
        </row>
        <row r="57">
          <cell r="B57">
            <v>5930</v>
          </cell>
          <cell r="D57">
            <v>66.42</v>
          </cell>
          <cell r="E57">
            <v>62.17</v>
          </cell>
          <cell r="F57">
            <v>60.570000000000022</v>
          </cell>
          <cell r="G57">
            <v>62.049999999999983</v>
          </cell>
          <cell r="H57">
            <v>55.359999999999985</v>
          </cell>
          <cell r="I57">
            <v>63.090000000000032</v>
          </cell>
          <cell r="J57">
            <v>65.06</v>
          </cell>
          <cell r="K57">
            <v>68.539999999999964</v>
          </cell>
          <cell r="L57">
            <v>65.5</v>
          </cell>
          <cell r="M57">
            <v>56.740000000000009</v>
          </cell>
          <cell r="N57">
            <v>53.889999999999986</v>
          </cell>
          <cell r="O57">
            <v>53.790000000000077</v>
          </cell>
          <cell r="P57">
            <v>733.18000000000006</v>
          </cell>
        </row>
        <row r="58">
          <cell r="B58">
            <v>5935</v>
          </cell>
          <cell r="D58">
            <v>20.29</v>
          </cell>
          <cell r="E58">
            <v>10.23</v>
          </cell>
          <cell r="F58">
            <v>9.0999999999999979</v>
          </cell>
          <cell r="G58">
            <v>4.8300000000000054</v>
          </cell>
          <cell r="H58">
            <v>2.7299999999999969</v>
          </cell>
          <cell r="I58">
            <v>2.0800000000000054</v>
          </cell>
          <cell r="J58">
            <v>0.83999999999999631</v>
          </cell>
          <cell r="K58">
            <v>0.89000000000000057</v>
          </cell>
          <cell r="L58">
            <v>0</v>
          </cell>
          <cell r="M58">
            <v>1.8099999999999952</v>
          </cell>
          <cell r="N58">
            <v>0</v>
          </cell>
          <cell r="O58">
            <v>3.5600000000000023</v>
          </cell>
          <cell r="P58">
            <v>56.36</v>
          </cell>
        </row>
        <row r="59">
          <cell r="B59">
            <v>5940</v>
          </cell>
          <cell r="D59">
            <v>0</v>
          </cell>
          <cell r="E59">
            <v>3.2299999999999995</v>
          </cell>
          <cell r="F59">
            <v>0</v>
          </cell>
          <cell r="G59">
            <v>0</v>
          </cell>
          <cell r="H59">
            <v>4.41</v>
          </cell>
          <cell r="I59">
            <v>0</v>
          </cell>
          <cell r="J59">
            <v>0</v>
          </cell>
          <cell r="K59">
            <v>4.0900000000000007</v>
          </cell>
          <cell r="L59">
            <v>0</v>
          </cell>
          <cell r="M59">
            <v>0</v>
          </cell>
          <cell r="N59">
            <v>3.4199999999999982</v>
          </cell>
          <cell r="O59">
            <v>-0.32999999999999829</v>
          </cell>
          <cell r="P59">
            <v>14.82</v>
          </cell>
        </row>
        <row r="60">
          <cell r="B60">
            <v>5945</v>
          </cell>
          <cell r="D60">
            <v>881.67000000000007</v>
          </cell>
          <cell r="E60">
            <v>957.07000000000016</v>
          </cell>
          <cell r="F60">
            <v>1003.5299999999997</v>
          </cell>
          <cell r="G60">
            <v>997.12999999999965</v>
          </cell>
          <cell r="H60">
            <v>982.30000000000018</v>
          </cell>
          <cell r="I60">
            <v>987.82000000000062</v>
          </cell>
          <cell r="J60">
            <v>989.66999999999916</v>
          </cell>
          <cell r="K60">
            <v>930.39000000000033</v>
          </cell>
          <cell r="L60">
            <v>902.28999999999905</v>
          </cell>
          <cell r="M60">
            <v>947.50000000000182</v>
          </cell>
          <cell r="N60">
            <v>897.20999999999913</v>
          </cell>
          <cell r="O60">
            <v>921.60000000000036</v>
          </cell>
          <cell r="P60">
            <v>11398.18</v>
          </cell>
        </row>
        <row r="61">
          <cell r="B61">
            <v>5950</v>
          </cell>
          <cell r="D61">
            <v>226.2</v>
          </cell>
          <cell r="E61">
            <v>41.050000000000011</v>
          </cell>
          <cell r="F61">
            <v>204.89999999999998</v>
          </cell>
          <cell r="G61">
            <v>20.210000000000036</v>
          </cell>
          <cell r="H61">
            <v>112.40999999999997</v>
          </cell>
          <cell r="I61">
            <v>207.16000000000008</v>
          </cell>
          <cell r="J61">
            <v>152.95999999999992</v>
          </cell>
          <cell r="K61">
            <v>92.340000000000032</v>
          </cell>
          <cell r="L61">
            <v>22.419999999999845</v>
          </cell>
          <cell r="M61">
            <v>222.91000000000031</v>
          </cell>
          <cell r="N61">
            <v>22.2199999999998</v>
          </cell>
          <cell r="O61">
            <v>224.60000000000014</v>
          </cell>
          <cell r="P61">
            <v>1549.38</v>
          </cell>
        </row>
        <row r="62">
          <cell r="B62">
            <v>5955</v>
          </cell>
          <cell r="D62">
            <v>15.809999999999999</v>
          </cell>
          <cell r="E62">
            <v>22.080000000000002</v>
          </cell>
          <cell r="F62">
            <v>15.680000000000007</v>
          </cell>
          <cell r="G62">
            <v>15.689999999999998</v>
          </cell>
          <cell r="H62">
            <v>15.670000000000002</v>
          </cell>
          <cell r="I62">
            <v>102.64999999999998</v>
          </cell>
          <cell r="J62">
            <v>15.650000000000006</v>
          </cell>
          <cell r="K62">
            <v>21.890000000000015</v>
          </cell>
          <cell r="L62">
            <v>15.609999999999985</v>
          </cell>
          <cell r="M62">
            <v>121.91999999999999</v>
          </cell>
          <cell r="N62">
            <v>15.600000000000023</v>
          </cell>
          <cell r="O62">
            <v>77.21999999999997</v>
          </cell>
          <cell r="P62">
            <v>455.46999999999997</v>
          </cell>
        </row>
        <row r="63">
          <cell r="B63">
            <v>5960</v>
          </cell>
          <cell r="D63">
            <v>53.16</v>
          </cell>
          <cell r="E63">
            <v>3.4300000000000068</v>
          </cell>
          <cell r="F63">
            <v>234.87000000000003</v>
          </cell>
          <cell r="G63">
            <v>95.979999999999961</v>
          </cell>
          <cell r="H63">
            <v>58.510000000000048</v>
          </cell>
          <cell r="I63">
            <v>58.509999999999991</v>
          </cell>
          <cell r="J63">
            <v>92.430000000000064</v>
          </cell>
          <cell r="K63">
            <v>58.509999999999991</v>
          </cell>
          <cell r="L63">
            <v>0</v>
          </cell>
          <cell r="M63">
            <v>150.7299999999999</v>
          </cell>
          <cell r="N63">
            <v>58.509999999999991</v>
          </cell>
          <cell r="O63">
            <v>0</v>
          </cell>
          <cell r="P63">
            <v>864.64</v>
          </cell>
        </row>
        <row r="64">
          <cell r="B64">
            <v>5965</v>
          </cell>
          <cell r="D64">
            <v>31.9</v>
          </cell>
          <cell r="E64">
            <v>47.750000000000007</v>
          </cell>
          <cell r="F64">
            <v>235.20000000000002</v>
          </cell>
          <cell r="G64">
            <v>408.95999999999992</v>
          </cell>
          <cell r="H64">
            <v>82.730000000000018</v>
          </cell>
          <cell r="I64">
            <v>91.860000000000014</v>
          </cell>
          <cell r="J64">
            <v>35.379999999999995</v>
          </cell>
          <cell r="K64">
            <v>93.899999999999864</v>
          </cell>
          <cell r="L64">
            <v>84.200000000000045</v>
          </cell>
          <cell r="M64">
            <v>69.080000000000155</v>
          </cell>
          <cell r="N64">
            <v>109.36999999999989</v>
          </cell>
          <cell r="O64">
            <v>76.579999999999927</v>
          </cell>
          <cell r="P64">
            <v>1366.9099999999999</v>
          </cell>
        </row>
        <row r="65">
          <cell r="B65">
            <v>5970</v>
          </cell>
          <cell r="D65">
            <v>38.520000000000003</v>
          </cell>
          <cell r="E65">
            <v>38.24</v>
          </cell>
          <cell r="F65">
            <v>38.059999999999988</v>
          </cell>
          <cell r="G65">
            <v>38.170000000000016</v>
          </cell>
          <cell r="H65">
            <v>38.129999999999995</v>
          </cell>
          <cell r="I65">
            <v>38.180000000000007</v>
          </cell>
          <cell r="J65">
            <v>38.109999999999957</v>
          </cell>
          <cell r="K65">
            <v>38.060000000000059</v>
          </cell>
          <cell r="L65">
            <v>37.799999999999955</v>
          </cell>
          <cell r="M65">
            <v>37.82000000000005</v>
          </cell>
          <cell r="N65">
            <v>60.42999999999995</v>
          </cell>
          <cell r="O65">
            <v>37.680000000000007</v>
          </cell>
          <cell r="P65">
            <v>479.2</v>
          </cell>
        </row>
        <row r="66">
          <cell r="B66">
            <v>5975</v>
          </cell>
          <cell r="D66">
            <v>0</v>
          </cell>
          <cell r="E66">
            <v>11.66</v>
          </cell>
          <cell r="F66">
            <v>-10.07</v>
          </cell>
          <cell r="G66">
            <v>0</v>
          </cell>
          <cell r="H66">
            <v>24.720000000000002</v>
          </cell>
          <cell r="I66">
            <v>0</v>
          </cell>
          <cell r="J66">
            <v>15.969999999999999</v>
          </cell>
          <cell r="K66">
            <v>14.089999999999996</v>
          </cell>
          <cell r="L66">
            <v>0</v>
          </cell>
          <cell r="M66">
            <v>0</v>
          </cell>
          <cell r="N66">
            <v>68.900000000000006</v>
          </cell>
          <cell r="O66">
            <v>0</v>
          </cell>
          <cell r="P66">
            <v>125.27000000000001</v>
          </cell>
        </row>
        <row r="67">
          <cell r="B67">
            <v>5980</v>
          </cell>
          <cell r="D67">
            <v>0</v>
          </cell>
          <cell r="E67">
            <v>0</v>
          </cell>
          <cell r="F67">
            <v>0.5</v>
          </cell>
          <cell r="G67">
            <v>0</v>
          </cell>
          <cell r="H67">
            <v>0</v>
          </cell>
          <cell r="I67">
            <v>0.5</v>
          </cell>
          <cell r="J67">
            <v>0</v>
          </cell>
          <cell r="K67">
            <v>0</v>
          </cell>
          <cell r="L67">
            <v>0.39999999999999991</v>
          </cell>
          <cell r="M67">
            <v>0</v>
          </cell>
          <cell r="N67">
            <v>0</v>
          </cell>
          <cell r="O67">
            <v>-74.2</v>
          </cell>
          <cell r="P67">
            <v>-72.8</v>
          </cell>
        </row>
        <row r="68">
          <cell r="B68">
            <v>6010</v>
          </cell>
          <cell r="D68">
            <v>206.32999999999998</v>
          </cell>
          <cell r="E68">
            <v>214.36</v>
          </cell>
          <cell r="F68">
            <v>205.05</v>
          </cell>
          <cell r="G68">
            <v>204.14999999999998</v>
          </cell>
          <cell r="H68">
            <v>203.9799999999999</v>
          </cell>
          <cell r="I68">
            <v>204.33000000000015</v>
          </cell>
          <cell r="J68">
            <v>296.22000000000003</v>
          </cell>
          <cell r="K68">
            <v>295.78999999999996</v>
          </cell>
          <cell r="L68">
            <v>292.80999999999995</v>
          </cell>
          <cell r="M68">
            <v>292.9699999999998</v>
          </cell>
          <cell r="N68">
            <v>401.85000000000036</v>
          </cell>
          <cell r="O68">
            <v>430.6899999999996</v>
          </cell>
          <cell r="P68">
            <v>3248.5299999999997</v>
          </cell>
        </row>
        <row r="69">
          <cell r="B69">
            <v>6015</v>
          </cell>
          <cell r="D69">
            <v>1.53</v>
          </cell>
          <cell r="E69">
            <v>0.17000000000000015</v>
          </cell>
          <cell r="F69">
            <v>1.21</v>
          </cell>
          <cell r="G69">
            <v>0</v>
          </cell>
          <cell r="H69">
            <v>0.22999999999999998</v>
          </cell>
          <cell r="I69">
            <v>0</v>
          </cell>
          <cell r="J69">
            <v>0.22999999999999998</v>
          </cell>
          <cell r="K69">
            <v>0</v>
          </cell>
          <cell r="L69">
            <v>0.22999999999999954</v>
          </cell>
          <cell r="M69">
            <v>0</v>
          </cell>
          <cell r="N69">
            <v>10.950000000000001</v>
          </cell>
          <cell r="O69">
            <v>0</v>
          </cell>
          <cell r="P69">
            <v>14.55</v>
          </cell>
        </row>
        <row r="70">
          <cell r="B70">
            <v>6020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114</v>
          </cell>
          <cell r="L70">
            <v>-113.81</v>
          </cell>
          <cell r="M70">
            <v>0</v>
          </cell>
          <cell r="N70">
            <v>0</v>
          </cell>
          <cell r="O70">
            <v>0</v>
          </cell>
          <cell r="P70">
            <v>0.18999999999999773</v>
          </cell>
        </row>
        <row r="71">
          <cell r="B71">
            <v>6025</v>
          </cell>
          <cell r="D71">
            <v>0</v>
          </cell>
          <cell r="E71">
            <v>5.59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-233.85</v>
          </cell>
          <cell r="L71">
            <v>0</v>
          </cell>
          <cell r="M71">
            <v>20.089999999999975</v>
          </cell>
          <cell r="N71">
            <v>0</v>
          </cell>
          <cell r="O71">
            <v>72.78000000000003</v>
          </cell>
          <cell r="P71">
            <v>-135.38999999999999</v>
          </cell>
        </row>
        <row r="72">
          <cell r="B72">
            <v>6035</v>
          </cell>
          <cell r="D72">
            <v>109.69</v>
          </cell>
          <cell r="E72">
            <v>63.420000000000016</v>
          </cell>
          <cell r="F72">
            <v>64.559999999999974</v>
          </cell>
          <cell r="G72">
            <v>82.140000000000015</v>
          </cell>
          <cell r="H72">
            <v>66.399999999999977</v>
          </cell>
          <cell r="I72">
            <v>77.38</v>
          </cell>
          <cell r="J72">
            <v>82.010000000000048</v>
          </cell>
          <cell r="K72">
            <v>65.840000000000032</v>
          </cell>
          <cell r="L72">
            <v>63.459999999999923</v>
          </cell>
          <cell r="M72">
            <v>72.149999999999977</v>
          </cell>
          <cell r="N72">
            <v>67.509999999999991</v>
          </cell>
          <cell r="O72">
            <v>71.990000000000009</v>
          </cell>
          <cell r="P72">
            <v>886.55</v>
          </cell>
        </row>
        <row r="73">
          <cell r="B73">
            <v>6040</v>
          </cell>
          <cell r="D73">
            <v>297.43</v>
          </cell>
          <cell r="E73">
            <v>294.19</v>
          </cell>
          <cell r="F73">
            <v>327.75999999999988</v>
          </cell>
          <cell r="G73">
            <v>294.29000000000019</v>
          </cell>
          <cell r="H73">
            <v>294.03999999999996</v>
          </cell>
          <cell r="I73">
            <v>294.53999999999996</v>
          </cell>
          <cell r="J73">
            <v>293.90999999999985</v>
          </cell>
          <cell r="K73">
            <v>293.49000000000024</v>
          </cell>
          <cell r="L73">
            <v>290.52999999999975</v>
          </cell>
          <cell r="M73">
            <v>290.69000000000005</v>
          </cell>
          <cell r="N73">
            <v>290.42000000000007</v>
          </cell>
          <cell r="O73">
            <v>261.94999999999982</v>
          </cell>
          <cell r="P73">
            <v>3523.24</v>
          </cell>
        </row>
        <row r="74">
          <cell r="B74">
            <v>6045</v>
          </cell>
          <cell r="D74">
            <v>0</v>
          </cell>
          <cell r="E74">
            <v>0</v>
          </cell>
          <cell r="F74">
            <v>1.27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12.56</v>
          </cell>
          <cell r="M74">
            <v>56.31</v>
          </cell>
          <cell r="N74">
            <v>23.269999999999996</v>
          </cell>
          <cell r="O74">
            <v>51.25</v>
          </cell>
          <cell r="P74">
            <v>144.66</v>
          </cell>
        </row>
        <row r="75">
          <cell r="B75">
            <v>6050</v>
          </cell>
          <cell r="D75">
            <v>1318.87</v>
          </cell>
          <cell r="E75">
            <v>223.74000000000024</v>
          </cell>
          <cell r="F75">
            <v>1204.3399999999997</v>
          </cell>
          <cell r="G75">
            <v>2080.6000000000004</v>
          </cell>
          <cell r="H75">
            <v>203.08999999999924</v>
          </cell>
          <cell r="I75">
            <v>1084.7900000000009</v>
          </cell>
          <cell r="J75">
            <v>2209.0299999999988</v>
          </cell>
          <cell r="K75">
            <v>1392.6599999999999</v>
          </cell>
          <cell r="L75">
            <v>1037.6600000000017</v>
          </cell>
          <cell r="M75">
            <v>883.52000000000044</v>
          </cell>
          <cell r="N75">
            <v>2162.8099999999995</v>
          </cell>
          <cell r="O75">
            <v>1386.3899999999994</v>
          </cell>
          <cell r="P75">
            <v>15187.5</v>
          </cell>
        </row>
        <row r="76">
          <cell r="B76">
            <v>6065</v>
          </cell>
          <cell r="D76">
            <v>1840.53</v>
          </cell>
          <cell r="E76">
            <v>1840.5400000000002</v>
          </cell>
          <cell r="F76">
            <v>1840.5300000000002</v>
          </cell>
          <cell r="G76">
            <v>1840.5299999999997</v>
          </cell>
          <cell r="H76">
            <v>1840.54</v>
          </cell>
          <cell r="I76">
            <v>1840.5300000000007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11043.2</v>
          </cell>
        </row>
        <row r="77">
          <cell r="B77">
            <v>6070</v>
          </cell>
          <cell r="D77">
            <v>-217.17000000000002</v>
          </cell>
          <cell r="E77">
            <v>-4.1399999999999864</v>
          </cell>
          <cell r="F77">
            <v>12.949999999999989</v>
          </cell>
          <cell r="G77">
            <v>0</v>
          </cell>
          <cell r="H77">
            <v>38.070000000000022</v>
          </cell>
          <cell r="I77">
            <v>39.519999999999982</v>
          </cell>
          <cell r="J77">
            <v>13.320000000000007</v>
          </cell>
          <cell r="K77">
            <v>12.670000000000002</v>
          </cell>
          <cell r="L77">
            <v>0</v>
          </cell>
          <cell r="M77">
            <v>151.19999999999999</v>
          </cell>
          <cell r="N77">
            <v>4.2100000000000009</v>
          </cell>
          <cell r="O77">
            <v>132.07999999999998</v>
          </cell>
          <cell r="P77">
            <v>182.70999999999998</v>
          </cell>
        </row>
        <row r="78">
          <cell r="B78">
            <v>6090</v>
          </cell>
          <cell r="D78">
            <v>15.92</v>
          </cell>
          <cell r="E78">
            <v>15.750000000000002</v>
          </cell>
          <cell r="F78">
            <v>16.159999999999997</v>
          </cell>
          <cell r="G78">
            <v>16.22</v>
          </cell>
          <cell r="H78">
            <v>16.78</v>
          </cell>
          <cell r="I78">
            <v>16.810000000000002</v>
          </cell>
          <cell r="J78">
            <v>17.309999999999988</v>
          </cell>
          <cell r="K78">
            <v>17.28</v>
          </cell>
          <cell r="L78">
            <v>17.099999999999994</v>
          </cell>
          <cell r="M78">
            <v>17.120000000000005</v>
          </cell>
          <cell r="N78">
            <v>17.100000000000023</v>
          </cell>
          <cell r="O78">
            <v>34.099999999999966</v>
          </cell>
          <cell r="P78">
            <v>217.64999999999998</v>
          </cell>
        </row>
        <row r="79">
          <cell r="B79">
            <v>6110</v>
          </cell>
          <cell r="D79">
            <v>784.24</v>
          </cell>
          <cell r="E79">
            <v>712.99</v>
          </cell>
          <cell r="F79">
            <v>874.90999999999985</v>
          </cell>
          <cell r="G79">
            <v>970.49000000000024</v>
          </cell>
          <cell r="H79">
            <v>806.59999999999945</v>
          </cell>
          <cell r="I79">
            <v>818.48000000000047</v>
          </cell>
          <cell r="J79">
            <v>825.85000000000036</v>
          </cell>
          <cell r="K79">
            <v>787.86999999999898</v>
          </cell>
          <cell r="L79">
            <v>809.55000000000018</v>
          </cell>
          <cell r="M79">
            <v>820.01000000000022</v>
          </cell>
          <cell r="N79">
            <v>708.82999999999993</v>
          </cell>
          <cell r="O79">
            <v>826.84000000000015</v>
          </cell>
          <cell r="P79">
            <v>9746.66</v>
          </cell>
        </row>
        <row r="80">
          <cell r="B80">
            <v>6115</v>
          </cell>
          <cell r="D80">
            <v>145.6</v>
          </cell>
          <cell r="E80">
            <v>105.77000000000001</v>
          </cell>
          <cell r="F80">
            <v>136.84000000000003</v>
          </cell>
          <cell r="G80">
            <v>178.94999999999993</v>
          </cell>
          <cell r="H80">
            <v>119.61000000000001</v>
          </cell>
          <cell r="I80">
            <v>123.13</v>
          </cell>
          <cell r="J80">
            <v>135.15000000000009</v>
          </cell>
          <cell r="K80">
            <v>148.96999999999991</v>
          </cell>
          <cell r="L80">
            <v>152.15000000000009</v>
          </cell>
          <cell r="M80">
            <v>154.8599999999999</v>
          </cell>
          <cell r="N80">
            <v>152.31000000000017</v>
          </cell>
          <cell r="O80">
            <v>170.64999999999964</v>
          </cell>
          <cell r="P80">
            <v>1723.9899999999998</v>
          </cell>
        </row>
        <row r="81">
          <cell r="B81">
            <v>6120</v>
          </cell>
          <cell r="D81">
            <v>633.71</v>
          </cell>
          <cell r="E81">
            <v>646.34999999999991</v>
          </cell>
          <cell r="F81">
            <v>620.27</v>
          </cell>
          <cell r="G81">
            <v>646.29</v>
          </cell>
          <cell r="H81">
            <v>635.3100000000004</v>
          </cell>
          <cell r="I81">
            <v>637.24999999999955</v>
          </cell>
          <cell r="J81">
            <v>815.5300000000002</v>
          </cell>
          <cell r="K81">
            <v>488.72000000000025</v>
          </cell>
          <cell r="L81">
            <v>620.39999999999964</v>
          </cell>
          <cell r="M81">
            <v>634.39999999999964</v>
          </cell>
          <cell r="N81">
            <v>1546.1599999999999</v>
          </cell>
          <cell r="O81">
            <v>54.25</v>
          </cell>
          <cell r="P81">
            <v>7978.6399999999994</v>
          </cell>
        </row>
        <row r="82">
          <cell r="B82">
            <v>6125</v>
          </cell>
          <cell r="D82">
            <v>123.53</v>
          </cell>
          <cell r="E82">
            <v>123.92999999999998</v>
          </cell>
          <cell r="F82">
            <v>124.44</v>
          </cell>
          <cell r="G82">
            <v>125.95000000000005</v>
          </cell>
          <cell r="H82">
            <v>129.83000000000004</v>
          </cell>
          <cell r="I82">
            <v>129.73000000000002</v>
          </cell>
          <cell r="J82">
            <v>129.44999999999993</v>
          </cell>
          <cell r="K82">
            <v>128.2700000000001</v>
          </cell>
          <cell r="L82">
            <v>127.29999999999973</v>
          </cell>
          <cell r="M82">
            <v>131.21000000000004</v>
          </cell>
          <cell r="N82">
            <v>128.24</v>
          </cell>
          <cell r="O82">
            <v>127.54000000000019</v>
          </cell>
          <cell r="P82">
            <v>1529.42</v>
          </cell>
        </row>
        <row r="83">
          <cell r="B83">
            <v>6130</v>
          </cell>
          <cell r="D83">
            <v>294.02999999999997</v>
          </cell>
          <cell r="E83">
            <v>279.27</v>
          </cell>
          <cell r="F83">
            <v>266.40000000000009</v>
          </cell>
          <cell r="G83">
            <v>288.61999999999989</v>
          </cell>
          <cell r="H83">
            <v>286.76</v>
          </cell>
          <cell r="I83">
            <v>288.86000000000013</v>
          </cell>
          <cell r="J83">
            <v>294.81999999999994</v>
          </cell>
          <cell r="K83">
            <v>309.43999999999983</v>
          </cell>
          <cell r="L83">
            <v>321.78999999999996</v>
          </cell>
          <cell r="M83">
            <v>309.67000000000007</v>
          </cell>
          <cell r="N83">
            <v>312.72000000000025</v>
          </cell>
          <cell r="O83">
            <v>313.75</v>
          </cell>
          <cell r="P83">
            <v>3566.13</v>
          </cell>
        </row>
        <row r="84">
          <cell r="B84">
            <v>6135</v>
          </cell>
          <cell r="D84">
            <v>1644.43</v>
          </cell>
          <cell r="E84">
            <v>1702.1699999999998</v>
          </cell>
          <cell r="F84">
            <v>1831.4900000000002</v>
          </cell>
          <cell r="G84">
            <v>1675.5100000000002</v>
          </cell>
          <cell r="H84">
            <v>1828.6299999999992</v>
          </cell>
          <cell r="I84">
            <v>2250.7900000000009</v>
          </cell>
          <cell r="J84">
            <v>2426.8899999999994</v>
          </cell>
          <cell r="K84">
            <v>2418.7100000000009</v>
          </cell>
          <cell r="L84">
            <v>2277.0499999999975</v>
          </cell>
          <cell r="M84">
            <v>2261.630000000001</v>
          </cell>
          <cell r="N84">
            <v>2340.3899999999994</v>
          </cell>
          <cell r="O84">
            <v>2805.880000000001</v>
          </cell>
          <cell r="P84">
            <v>25463.57</v>
          </cell>
        </row>
        <row r="85">
          <cell r="B85">
            <v>6140</v>
          </cell>
          <cell r="D85">
            <v>168.13</v>
          </cell>
          <cell r="E85">
            <v>219.36</v>
          </cell>
          <cell r="F85">
            <v>245.76</v>
          </cell>
          <cell r="G85">
            <v>262.40999999999997</v>
          </cell>
          <cell r="H85">
            <v>224.53000000000009</v>
          </cell>
          <cell r="I85">
            <v>245.74</v>
          </cell>
          <cell r="J85">
            <v>241.83999999999992</v>
          </cell>
          <cell r="K85">
            <v>246.01999999999998</v>
          </cell>
          <cell r="L85">
            <v>252.67000000000007</v>
          </cell>
          <cell r="M85">
            <v>243.67999999999984</v>
          </cell>
          <cell r="N85">
            <v>245.74000000000024</v>
          </cell>
          <cell r="O85">
            <v>242.75</v>
          </cell>
          <cell r="P85">
            <v>2838.63</v>
          </cell>
        </row>
        <row r="86">
          <cell r="B86">
            <v>6145</v>
          </cell>
          <cell r="D86">
            <v>811.79000000000008</v>
          </cell>
          <cell r="E86">
            <v>745.94999999999993</v>
          </cell>
          <cell r="F86">
            <v>759.03999999999974</v>
          </cell>
          <cell r="G86">
            <v>798.11999999999989</v>
          </cell>
          <cell r="H86">
            <v>784.33000000000084</v>
          </cell>
          <cell r="I86">
            <v>832.22999999999956</v>
          </cell>
          <cell r="J86">
            <v>840.73000000000047</v>
          </cell>
          <cell r="K86">
            <v>782.76999999999953</v>
          </cell>
          <cell r="L86">
            <v>794.38000000000011</v>
          </cell>
          <cell r="M86">
            <v>786.43000000000029</v>
          </cell>
          <cell r="N86">
            <v>789.85000000000036</v>
          </cell>
          <cell r="O86">
            <v>843.48999999999978</v>
          </cell>
          <cell r="P86">
            <v>9569.11</v>
          </cell>
        </row>
        <row r="87">
          <cell r="B87">
            <v>6146</v>
          </cell>
          <cell r="D87">
            <v>340.35</v>
          </cell>
          <cell r="E87">
            <v>316.95999999999992</v>
          </cell>
          <cell r="F87">
            <v>331.67000000000007</v>
          </cell>
          <cell r="G87">
            <v>403.84000000000015</v>
          </cell>
          <cell r="H87">
            <v>331.86999999999989</v>
          </cell>
          <cell r="I87">
            <v>341.87999999999965</v>
          </cell>
          <cell r="J87">
            <v>313.20000000000027</v>
          </cell>
          <cell r="K87">
            <v>306.67000000000007</v>
          </cell>
          <cell r="L87">
            <v>360.24000000000024</v>
          </cell>
          <cell r="M87">
            <v>316.04999999999973</v>
          </cell>
          <cell r="N87">
            <v>320.99000000000024</v>
          </cell>
          <cell r="O87">
            <v>343.60999999999967</v>
          </cell>
          <cell r="P87">
            <v>4027.33</v>
          </cell>
        </row>
        <row r="88">
          <cell r="B88">
            <v>6150</v>
          </cell>
          <cell r="D88">
            <v>14406.130000000001</v>
          </cell>
          <cell r="E88">
            <v>10912.68</v>
          </cell>
          <cell r="F88">
            <v>12168.23</v>
          </cell>
          <cell r="G88">
            <v>12723.089999999997</v>
          </cell>
          <cell r="H88">
            <v>12141.71</v>
          </cell>
          <cell r="I88">
            <v>12745.130000000005</v>
          </cell>
          <cell r="J88">
            <v>13313.11</v>
          </cell>
          <cell r="K88">
            <v>12263.050000000003</v>
          </cell>
          <cell r="L88">
            <v>12899.919999999998</v>
          </cell>
          <cell r="M88">
            <v>12069.939999999988</v>
          </cell>
          <cell r="N88">
            <v>11329.49000000002</v>
          </cell>
          <cell r="O88">
            <v>14023.859999999986</v>
          </cell>
          <cell r="P88">
            <v>150996.34</v>
          </cell>
        </row>
        <row r="89">
          <cell r="B89">
            <v>6155</v>
          </cell>
          <cell r="D89">
            <v>192.02999999999997</v>
          </cell>
          <cell r="E89">
            <v>195.25</v>
          </cell>
          <cell r="F89">
            <v>228.95000000000005</v>
          </cell>
          <cell r="G89">
            <v>237.06999999999994</v>
          </cell>
          <cell r="H89">
            <v>226.04999999999995</v>
          </cell>
          <cell r="I89">
            <v>248.60000000000014</v>
          </cell>
          <cell r="J89">
            <v>247.08999999999992</v>
          </cell>
          <cell r="K89">
            <v>225.83999999999992</v>
          </cell>
          <cell r="L89">
            <v>236.3599999999999</v>
          </cell>
          <cell r="M89">
            <v>218.0300000000002</v>
          </cell>
          <cell r="N89">
            <v>208.7199999999998</v>
          </cell>
          <cell r="O89">
            <v>215.97000000000025</v>
          </cell>
          <cell r="P89">
            <v>2679.96</v>
          </cell>
        </row>
        <row r="90">
          <cell r="B90">
            <v>6165</v>
          </cell>
          <cell r="D90">
            <v>-1335.01</v>
          </cell>
          <cell r="E90">
            <v>-1776.34</v>
          </cell>
          <cell r="F90">
            <v>-3698.11</v>
          </cell>
          <cell r="G90">
            <v>-3723.1599999999989</v>
          </cell>
          <cell r="H90">
            <v>-2118.8000000000011</v>
          </cell>
          <cell r="I90">
            <v>-1715.1599999999999</v>
          </cell>
          <cell r="J90">
            <v>-2668.08</v>
          </cell>
          <cell r="K90">
            <v>-3435.5200000000004</v>
          </cell>
          <cell r="L90">
            <v>-3917.869999999999</v>
          </cell>
          <cell r="M90">
            <v>-2582.2299999999996</v>
          </cell>
          <cell r="N90">
            <v>-1501.5400000000009</v>
          </cell>
          <cell r="O90">
            <v>-2555.6499999999978</v>
          </cell>
          <cell r="P90">
            <v>-31027.469999999998</v>
          </cell>
        </row>
        <row r="91">
          <cell r="B91">
            <v>6185</v>
          </cell>
          <cell r="D91">
            <v>3.8600000000000003</v>
          </cell>
          <cell r="E91">
            <v>43.93</v>
          </cell>
          <cell r="F91">
            <v>347.59999999999997</v>
          </cell>
          <cell r="G91">
            <v>-25.810000000000002</v>
          </cell>
          <cell r="H91">
            <v>115.5</v>
          </cell>
          <cell r="I91">
            <v>26.310000000000059</v>
          </cell>
          <cell r="J91">
            <v>65.289999999999907</v>
          </cell>
          <cell r="K91">
            <v>48.480000000000018</v>
          </cell>
          <cell r="L91">
            <v>127.25</v>
          </cell>
          <cell r="M91">
            <v>26.090000000000032</v>
          </cell>
          <cell r="N91">
            <v>102.38999999999999</v>
          </cell>
          <cell r="O91">
            <v>15.160000000000082</v>
          </cell>
          <cell r="P91">
            <v>896.05000000000007</v>
          </cell>
        </row>
        <row r="92">
          <cell r="B92">
            <v>6190</v>
          </cell>
          <cell r="D92">
            <v>5.1899999999999995</v>
          </cell>
          <cell r="E92">
            <v>17.36</v>
          </cell>
          <cell r="F92">
            <v>36.200000000000003</v>
          </cell>
          <cell r="G92">
            <v>7.269999999999996</v>
          </cell>
          <cell r="H92">
            <v>30.440000000000012</v>
          </cell>
          <cell r="I92">
            <v>14.459999999999994</v>
          </cell>
          <cell r="J92">
            <v>54.45</v>
          </cell>
          <cell r="K92">
            <v>5.5</v>
          </cell>
          <cell r="L92">
            <v>58.889999999999986</v>
          </cell>
          <cell r="M92">
            <v>93.660000000000025</v>
          </cell>
          <cell r="N92">
            <v>33.70999999999998</v>
          </cell>
          <cell r="O92">
            <v>22.529999999999973</v>
          </cell>
          <cell r="P92">
            <v>379.65999999999997</v>
          </cell>
        </row>
        <row r="93">
          <cell r="B93">
            <v>6195</v>
          </cell>
          <cell r="D93">
            <v>0.26</v>
          </cell>
          <cell r="E93">
            <v>4</v>
          </cell>
          <cell r="F93">
            <v>3.4399999999999995</v>
          </cell>
          <cell r="G93">
            <v>6.24</v>
          </cell>
          <cell r="H93">
            <v>7.4400000000000031</v>
          </cell>
          <cell r="I93">
            <v>2.6699999999999982</v>
          </cell>
          <cell r="J93">
            <v>51.600000000000009</v>
          </cell>
          <cell r="K93">
            <v>2.4000000000000057</v>
          </cell>
          <cell r="L93">
            <v>15.47999999999999</v>
          </cell>
          <cell r="M93">
            <v>8.1199999999999903</v>
          </cell>
          <cell r="N93">
            <v>9.2399999999999949</v>
          </cell>
          <cell r="O93">
            <v>8.0900000000000176</v>
          </cell>
          <cell r="P93">
            <v>118.98</v>
          </cell>
        </row>
        <row r="94">
          <cell r="B94">
            <v>6200</v>
          </cell>
          <cell r="D94">
            <v>57.49</v>
          </cell>
          <cell r="E94">
            <v>14.860000000000007</v>
          </cell>
          <cell r="F94">
            <v>176.3</v>
          </cell>
          <cell r="G94">
            <v>2.6599999999999966</v>
          </cell>
          <cell r="H94">
            <v>38.579999999999984</v>
          </cell>
          <cell r="I94">
            <v>16.79000000000002</v>
          </cell>
          <cell r="J94">
            <v>32.31</v>
          </cell>
          <cell r="K94">
            <v>4.1100000000000136</v>
          </cell>
          <cell r="L94">
            <v>68.69</v>
          </cell>
          <cell r="M94">
            <v>11.96999999999997</v>
          </cell>
          <cell r="N94">
            <v>33.20999999999998</v>
          </cell>
          <cell r="O94">
            <v>57.730000000000075</v>
          </cell>
          <cell r="P94">
            <v>514.70000000000005</v>
          </cell>
        </row>
        <row r="95">
          <cell r="B95">
            <v>6205</v>
          </cell>
          <cell r="D95">
            <v>0</v>
          </cell>
          <cell r="E95">
            <v>0.8600000000000001</v>
          </cell>
          <cell r="F95">
            <v>0</v>
          </cell>
          <cell r="G95">
            <v>6.61</v>
          </cell>
          <cell r="H95">
            <v>0.44999999999999929</v>
          </cell>
          <cell r="I95">
            <v>1.6600000000000001</v>
          </cell>
          <cell r="J95">
            <v>0.66000000000000014</v>
          </cell>
          <cell r="K95">
            <v>2.67</v>
          </cell>
          <cell r="L95">
            <v>0.29999999999999893</v>
          </cell>
          <cell r="M95">
            <v>0</v>
          </cell>
          <cell r="N95">
            <v>11.180000000000001</v>
          </cell>
          <cell r="O95">
            <v>0</v>
          </cell>
          <cell r="P95">
            <v>24.39</v>
          </cell>
        </row>
        <row r="96">
          <cell r="B96">
            <v>6207</v>
          </cell>
          <cell r="D96">
            <v>41.24</v>
          </cell>
          <cell r="E96">
            <v>79.5</v>
          </cell>
          <cell r="F96">
            <v>48.269999999999982</v>
          </cell>
          <cell r="G96">
            <v>256.88</v>
          </cell>
          <cell r="H96">
            <v>-185.01999999999998</v>
          </cell>
          <cell r="I96">
            <v>4.5300000000000011</v>
          </cell>
          <cell r="J96">
            <v>83.139999999999958</v>
          </cell>
          <cell r="K96">
            <v>39.730000000000018</v>
          </cell>
          <cell r="L96">
            <v>32.019999999999982</v>
          </cell>
          <cell r="M96">
            <v>40.700000000000045</v>
          </cell>
          <cell r="N96">
            <v>84.389999999999986</v>
          </cell>
          <cell r="O96">
            <v>30.240000000000009</v>
          </cell>
          <cell r="P96">
            <v>555.62</v>
          </cell>
        </row>
        <row r="97">
          <cell r="B97">
            <v>6215</v>
          </cell>
          <cell r="D97">
            <v>480.7</v>
          </cell>
          <cell r="E97">
            <v>472.58</v>
          </cell>
          <cell r="F97">
            <v>579.81999999999994</v>
          </cell>
          <cell r="G97">
            <v>569.70000000000027</v>
          </cell>
          <cell r="H97">
            <v>599.09999999999991</v>
          </cell>
          <cell r="I97">
            <v>662.66999999999962</v>
          </cell>
          <cell r="J97">
            <v>645.42000000000007</v>
          </cell>
          <cell r="K97">
            <v>606.61000000000058</v>
          </cell>
          <cell r="L97">
            <v>510.1299999999992</v>
          </cell>
          <cell r="M97">
            <v>536.18000000000029</v>
          </cell>
          <cell r="N97">
            <v>485.72999999999956</v>
          </cell>
          <cell r="O97">
            <v>467.19000000000051</v>
          </cell>
          <cell r="P97">
            <v>6615.83</v>
          </cell>
        </row>
        <row r="98">
          <cell r="B98">
            <v>6220</v>
          </cell>
          <cell r="D98">
            <v>197.19</v>
          </cell>
          <cell r="E98">
            <v>264.43</v>
          </cell>
          <cell r="F98">
            <v>163.51999999999998</v>
          </cell>
          <cell r="G98">
            <v>422.55000000000007</v>
          </cell>
          <cell r="H98">
            <v>299.91999999999985</v>
          </cell>
          <cell r="I98">
            <v>242.94000000000005</v>
          </cell>
          <cell r="J98">
            <v>315.66000000000008</v>
          </cell>
          <cell r="K98">
            <v>234.97000000000025</v>
          </cell>
          <cell r="L98">
            <v>302.54999999999973</v>
          </cell>
          <cell r="M98">
            <v>219.96000000000004</v>
          </cell>
          <cell r="N98">
            <v>289.11000000000013</v>
          </cell>
          <cell r="O98">
            <v>234.28999999999996</v>
          </cell>
          <cell r="P98">
            <v>3187.09</v>
          </cell>
        </row>
        <row r="99">
          <cell r="B99">
            <v>6225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159.37</v>
          </cell>
          <cell r="I99">
            <v>-1.1400000000000148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92.359999999999985</v>
          </cell>
          <cell r="O99">
            <v>0.11000000000001364</v>
          </cell>
          <cell r="P99">
            <v>250.7</v>
          </cell>
        </row>
        <row r="100">
          <cell r="B100">
            <v>6230</v>
          </cell>
          <cell r="D100">
            <v>52.150000000000006</v>
          </cell>
          <cell r="E100">
            <v>52.180000000000007</v>
          </cell>
          <cell r="F100">
            <v>51.91</v>
          </cell>
          <cell r="G100">
            <v>51.739999999999981</v>
          </cell>
          <cell r="H100">
            <v>83.299999999999983</v>
          </cell>
          <cell r="I100">
            <v>65.700000000000045</v>
          </cell>
          <cell r="J100">
            <v>0</v>
          </cell>
          <cell r="K100">
            <v>57.480000000000018</v>
          </cell>
          <cell r="L100">
            <v>0</v>
          </cell>
          <cell r="M100">
            <v>218.76</v>
          </cell>
          <cell r="N100">
            <v>0</v>
          </cell>
          <cell r="O100">
            <v>104.63999999999999</v>
          </cell>
          <cell r="P100">
            <v>737.86</v>
          </cell>
        </row>
        <row r="101">
          <cell r="B101">
            <v>6260</v>
          </cell>
          <cell r="D101">
            <v>639.29</v>
          </cell>
          <cell r="E101">
            <v>0</v>
          </cell>
          <cell r="F101">
            <v>653.83000000000015</v>
          </cell>
          <cell r="G101">
            <v>1094.1999999999996</v>
          </cell>
          <cell r="H101">
            <v>262.42000000000007</v>
          </cell>
          <cell r="I101">
            <v>566.25</v>
          </cell>
          <cell r="J101">
            <v>360.68000000000029</v>
          </cell>
          <cell r="K101">
            <v>370.88999999999987</v>
          </cell>
          <cell r="L101">
            <v>513.30999999999995</v>
          </cell>
          <cell r="M101">
            <v>546.98000000000047</v>
          </cell>
          <cell r="N101">
            <v>367.64999999999964</v>
          </cell>
          <cell r="O101">
            <v>654.04</v>
          </cell>
          <cell r="P101">
            <v>6029.54</v>
          </cell>
        </row>
        <row r="102">
          <cell r="B102">
            <v>6270</v>
          </cell>
          <cell r="D102">
            <v>3036.3599999999997</v>
          </cell>
          <cell r="E102">
            <v>2190.3200000000006</v>
          </cell>
          <cell r="F102">
            <v>500</v>
          </cell>
          <cell r="G102">
            <v>2866</v>
          </cell>
          <cell r="H102">
            <v>2068</v>
          </cell>
          <cell r="I102">
            <v>2986.5</v>
          </cell>
          <cell r="J102">
            <v>0</v>
          </cell>
          <cell r="K102">
            <v>2891</v>
          </cell>
          <cell r="L102">
            <v>1712</v>
          </cell>
          <cell r="M102">
            <v>3819</v>
          </cell>
          <cell r="N102">
            <v>1938</v>
          </cell>
          <cell r="O102">
            <v>3386</v>
          </cell>
          <cell r="P102">
            <v>27393.18</v>
          </cell>
        </row>
        <row r="103">
          <cell r="B103">
            <v>6320</v>
          </cell>
          <cell r="D103">
            <v>211.3</v>
          </cell>
          <cell r="E103">
            <v>0</v>
          </cell>
          <cell r="F103">
            <v>219.38</v>
          </cell>
          <cell r="G103">
            <v>852.57999999999993</v>
          </cell>
          <cell r="H103">
            <v>960.51</v>
          </cell>
          <cell r="I103">
            <v>541.7199999999998</v>
          </cell>
          <cell r="J103">
            <v>801.55000000000018</v>
          </cell>
          <cell r="K103">
            <v>296.92999999999984</v>
          </cell>
          <cell r="L103">
            <v>199.58000000000038</v>
          </cell>
          <cell r="M103">
            <v>1078.4299999999994</v>
          </cell>
          <cell r="N103">
            <v>1015.5600000000004</v>
          </cell>
          <cell r="O103">
            <v>244.53999999999996</v>
          </cell>
          <cell r="P103">
            <v>6422.08</v>
          </cell>
        </row>
        <row r="104">
          <cell r="B104">
            <v>6325</v>
          </cell>
          <cell r="D104">
            <v>360</v>
          </cell>
          <cell r="E104">
            <v>0</v>
          </cell>
          <cell r="F104">
            <v>367.39</v>
          </cell>
          <cell r="G104">
            <v>0</v>
          </cell>
          <cell r="H104">
            <v>480.00000000000011</v>
          </cell>
          <cell r="I104">
            <v>352.5</v>
          </cell>
          <cell r="J104">
            <v>0</v>
          </cell>
          <cell r="K104">
            <v>0</v>
          </cell>
          <cell r="L104">
            <v>0</v>
          </cell>
          <cell r="M104">
            <v>911.39999999999986</v>
          </cell>
          <cell r="N104">
            <v>0</v>
          </cell>
          <cell r="O104">
            <v>0</v>
          </cell>
          <cell r="P104">
            <v>2471.29</v>
          </cell>
        </row>
        <row r="105">
          <cell r="B105">
            <v>6335</v>
          </cell>
          <cell r="D105">
            <v>0</v>
          </cell>
          <cell r="E105">
            <v>2115.9899999999998</v>
          </cell>
          <cell r="F105">
            <v>0</v>
          </cell>
          <cell r="G105">
            <v>525</v>
          </cell>
          <cell r="H105">
            <v>400.86000000000013</v>
          </cell>
          <cell r="I105">
            <v>481.46000000000004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200</v>
          </cell>
          <cell r="O105">
            <v>858.29999999999973</v>
          </cell>
          <cell r="P105">
            <v>4581.6099999999997</v>
          </cell>
        </row>
        <row r="106">
          <cell r="B106">
            <v>6340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B107">
            <v>6345</v>
          </cell>
          <cell r="D107">
            <v>2707.72</v>
          </cell>
          <cell r="E107">
            <v>6407.0800000000017</v>
          </cell>
          <cell r="F107">
            <v>4717.869999999999</v>
          </cell>
          <cell r="G107">
            <v>2357.59</v>
          </cell>
          <cell r="H107">
            <v>2261.1999999999989</v>
          </cell>
          <cell r="I107">
            <v>4363.9200000000019</v>
          </cell>
          <cell r="J107">
            <v>774.10999999999694</v>
          </cell>
          <cell r="K107">
            <v>5982.8700000000026</v>
          </cell>
          <cell r="L107">
            <v>2603.7900000000009</v>
          </cell>
          <cell r="M107">
            <v>10566.799999999996</v>
          </cell>
          <cell r="N107">
            <v>957.76000000000204</v>
          </cell>
          <cell r="O107">
            <v>2080.5599999999977</v>
          </cell>
          <cell r="P107">
            <v>45781.27</v>
          </cell>
        </row>
        <row r="108">
          <cell r="B108">
            <v>6355</v>
          </cell>
          <cell r="D108">
            <v>273.33999999999997</v>
          </cell>
          <cell r="E108">
            <v>273.33999999999997</v>
          </cell>
          <cell r="F108">
            <v>273.34000000000003</v>
          </cell>
          <cell r="G108">
            <v>273.33999999999992</v>
          </cell>
          <cell r="H108">
            <v>273.34000000000015</v>
          </cell>
          <cell r="I108">
            <v>273.32999999999993</v>
          </cell>
          <cell r="J108">
            <v>273.33999999999992</v>
          </cell>
          <cell r="K108">
            <v>273.34000000000015</v>
          </cell>
          <cell r="L108">
            <v>273.34000000000015</v>
          </cell>
          <cell r="M108">
            <v>273.33999999999969</v>
          </cell>
          <cell r="N108">
            <v>273.34000000000015</v>
          </cell>
          <cell r="O108">
            <v>273.34000000000015</v>
          </cell>
          <cell r="P108">
            <v>3280.07</v>
          </cell>
        </row>
        <row r="109">
          <cell r="B109">
            <v>6360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22.64</v>
          </cell>
          <cell r="P109">
            <v>22.64</v>
          </cell>
        </row>
        <row r="110">
          <cell r="B110">
            <v>6365</v>
          </cell>
          <cell r="D110">
            <v>0</v>
          </cell>
          <cell r="E110">
            <v>0</v>
          </cell>
          <cell r="F110">
            <v>21.79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10.86</v>
          </cell>
          <cell r="P110">
            <v>32.65</v>
          </cell>
        </row>
        <row r="111">
          <cell r="B111">
            <v>6385</v>
          </cell>
          <cell r="D111">
            <v>0</v>
          </cell>
          <cell r="E111">
            <v>189.86</v>
          </cell>
          <cell r="F111">
            <v>2.7899999999999636</v>
          </cell>
          <cell r="G111">
            <v>0</v>
          </cell>
          <cell r="H111">
            <v>0.16000000000002501</v>
          </cell>
          <cell r="I111">
            <v>20.96999999999997</v>
          </cell>
          <cell r="J111">
            <v>2.0200000000000387</v>
          </cell>
          <cell r="K111">
            <v>227.49999999999994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443.29999999999995</v>
          </cell>
        </row>
        <row r="112">
          <cell r="B112">
            <v>6390</v>
          </cell>
          <cell r="D112">
            <v>5.76</v>
          </cell>
          <cell r="E112">
            <v>4.7799999999999994</v>
          </cell>
          <cell r="F112">
            <v>10.18</v>
          </cell>
          <cell r="G112">
            <v>7.0300000000000011</v>
          </cell>
          <cell r="H112">
            <v>10.619999999999997</v>
          </cell>
          <cell r="I112">
            <v>1299.3600000000001</v>
          </cell>
          <cell r="J112">
            <v>12.839999999999918</v>
          </cell>
          <cell r="K112">
            <v>7.8300000000001546</v>
          </cell>
          <cell r="L112">
            <v>4.1700000000000728</v>
          </cell>
          <cell r="M112">
            <v>4.9799999999997908</v>
          </cell>
          <cell r="N112">
            <v>7.5700000000001637</v>
          </cell>
          <cell r="O112">
            <v>5.6699999999998454</v>
          </cell>
          <cell r="P112">
            <v>1380.79</v>
          </cell>
        </row>
        <row r="113">
          <cell r="B113">
            <v>6400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</row>
        <row r="114">
          <cell r="B114">
            <v>6410</v>
          </cell>
          <cell r="D114">
            <v>324.48</v>
          </cell>
          <cell r="E114">
            <v>9021.42</v>
          </cell>
          <cell r="F114">
            <v>0</v>
          </cell>
          <cell r="G114">
            <v>9611.9999999999982</v>
          </cell>
          <cell r="H114">
            <v>0</v>
          </cell>
          <cell r="I114">
            <v>9523</v>
          </cell>
          <cell r="J114">
            <v>3560</v>
          </cell>
          <cell r="K114">
            <v>9434.0000000000036</v>
          </cell>
          <cell r="L114">
            <v>0</v>
          </cell>
          <cell r="M114">
            <v>0</v>
          </cell>
          <cell r="N114">
            <v>9434</v>
          </cell>
          <cell r="O114">
            <v>0</v>
          </cell>
          <cell r="P114">
            <v>50908.9</v>
          </cell>
        </row>
        <row r="115">
          <cell r="D115">
            <v>50715.55</v>
          </cell>
          <cell r="E115">
            <v>57799.72</v>
          </cell>
          <cell r="F115">
            <v>46043.899999999987</v>
          </cell>
          <cell r="G115">
            <v>59598.869999999981</v>
          </cell>
          <cell r="H115">
            <v>45626.63</v>
          </cell>
          <cell r="I115">
            <v>62645.99000000002</v>
          </cell>
          <cell r="J115">
            <v>45142.039999999986</v>
          </cell>
          <cell r="K115">
            <v>56308.540000000008</v>
          </cell>
          <cell r="L115">
            <v>42503.539999999994</v>
          </cell>
          <cell r="M115">
            <v>55618.02</v>
          </cell>
          <cell r="N115">
            <v>54452.130000000012</v>
          </cell>
          <cell r="O115">
            <v>49452.19</v>
          </cell>
          <cell r="P115">
            <v>625907.12</v>
          </cell>
        </row>
        <row r="117">
          <cell r="B117">
            <v>6640</v>
          </cell>
          <cell r="D117">
            <v>29.78</v>
          </cell>
          <cell r="E117">
            <v>29.78</v>
          </cell>
          <cell r="F117">
            <v>29.78</v>
          </cell>
          <cell r="G117">
            <v>34.22</v>
          </cell>
          <cell r="H117">
            <v>34.22</v>
          </cell>
          <cell r="I117">
            <v>34.22</v>
          </cell>
          <cell r="J117">
            <v>34.22</v>
          </cell>
          <cell r="K117">
            <v>34.22</v>
          </cell>
          <cell r="L117">
            <v>34.21999999999997</v>
          </cell>
          <cell r="M117">
            <v>34.220000000000027</v>
          </cell>
          <cell r="N117">
            <v>34.21999999999997</v>
          </cell>
          <cell r="O117">
            <v>34.220000000000027</v>
          </cell>
          <cell r="P117">
            <v>397.32</v>
          </cell>
        </row>
        <row r="118">
          <cell r="B118">
            <v>6645</v>
          </cell>
          <cell r="D118">
            <v>3.3</v>
          </cell>
          <cell r="E118">
            <v>3.3</v>
          </cell>
          <cell r="F118">
            <v>3.3000000000000007</v>
          </cell>
          <cell r="G118">
            <v>3.2999999999999989</v>
          </cell>
          <cell r="H118">
            <v>3.3000000000000007</v>
          </cell>
          <cell r="I118">
            <v>3.3000000000000007</v>
          </cell>
          <cell r="J118">
            <v>3.3000000000000007</v>
          </cell>
          <cell r="K118">
            <v>3.2999999999999972</v>
          </cell>
          <cell r="L118">
            <v>3.3000000000000007</v>
          </cell>
          <cell r="M118">
            <v>3.3000000000000007</v>
          </cell>
          <cell r="N118">
            <v>3.2999999999999972</v>
          </cell>
          <cell r="O118">
            <v>3.3000000000000043</v>
          </cell>
          <cell r="P118">
            <v>39.6</v>
          </cell>
        </row>
        <row r="119">
          <cell r="B119">
            <v>6655</v>
          </cell>
          <cell r="D119">
            <v>136.28</v>
          </cell>
          <cell r="E119">
            <v>140.91</v>
          </cell>
          <cell r="F119">
            <v>148.62</v>
          </cell>
          <cell r="G119">
            <v>154.41000000000003</v>
          </cell>
          <cell r="H119">
            <v>159.03999999999996</v>
          </cell>
          <cell r="I119">
            <v>161.66999999999996</v>
          </cell>
          <cell r="J119">
            <v>165.35000000000002</v>
          </cell>
          <cell r="K119">
            <v>171.66000000000008</v>
          </cell>
          <cell r="L119">
            <v>178.39999999999986</v>
          </cell>
          <cell r="M119">
            <v>183.66000000000008</v>
          </cell>
          <cell r="N119">
            <v>187.23000000000002</v>
          </cell>
          <cell r="O119">
            <v>191.01999999999998</v>
          </cell>
          <cell r="P119">
            <v>1978.25</v>
          </cell>
        </row>
        <row r="120">
          <cell r="B120">
            <v>6660</v>
          </cell>
          <cell r="D120">
            <v>1125.99</v>
          </cell>
          <cell r="E120">
            <v>1139.45</v>
          </cell>
          <cell r="F120">
            <v>1140.0499999999997</v>
          </cell>
          <cell r="G120">
            <v>1174.8100000000004</v>
          </cell>
          <cell r="H120">
            <v>1175.5500000000002</v>
          </cell>
          <cell r="I120">
            <v>1181.2700000000004</v>
          </cell>
          <cell r="J120">
            <v>1224.7699999999986</v>
          </cell>
          <cell r="K120">
            <v>1227.380000000001</v>
          </cell>
          <cell r="L120">
            <v>1227.3799999999992</v>
          </cell>
          <cell r="M120">
            <v>1229.3799999999992</v>
          </cell>
          <cell r="N120">
            <v>1253.260000000002</v>
          </cell>
          <cell r="O120">
            <v>1244.880000000001</v>
          </cell>
          <cell r="P120">
            <v>14344.170000000002</v>
          </cell>
        </row>
        <row r="121">
          <cell r="B121">
            <v>6665</v>
          </cell>
          <cell r="D121">
            <v>7463.1</v>
          </cell>
          <cell r="E121">
            <v>7463.1</v>
          </cell>
          <cell r="F121">
            <v>7466.6499999999978</v>
          </cell>
          <cell r="G121">
            <v>7466.6500000000015</v>
          </cell>
          <cell r="H121">
            <v>7466.6500000000015</v>
          </cell>
          <cell r="I121">
            <v>7473.9199999999983</v>
          </cell>
          <cell r="J121">
            <v>7479.5800000000017</v>
          </cell>
          <cell r="K121">
            <v>7477.07</v>
          </cell>
          <cell r="L121">
            <v>7483.7300000000105</v>
          </cell>
          <cell r="M121">
            <v>7484.859999999986</v>
          </cell>
          <cell r="N121">
            <v>7489.5</v>
          </cell>
          <cell r="O121">
            <v>7489.5</v>
          </cell>
          <cell r="P121">
            <v>89704.31</v>
          </cell>
        </row>
        <row r="122">
          <cell r="B122">
            <v>6675</v>
          </cell>
          <cell r="D122">
            <v>38.71</v>
          </cell>
          <cell r="E122">
            <v>38.71</v>
          </cell>
          <cell r="F122">
            <v>38.709999999999994</v>
          </cell>
          <cell r="G122">
            <v>38.710000000000008</v>
          </cell>
          <cell r="H122">
            <v>38.710000000000008</v>
          </cell>
          <cell r="I122">
            <v>38.70999999999998</v>
          </cell>
          <cell r="J122">
            <v>38.710000000000036</v>
          </cell>
          <cell r="K122">
            <v>38.70999999999998</v>
          </cell>
          <cell r="L122">
            <v>38.70999999999998</v>
          </cell>
          <cell r="M122">
            <v>38.710000000000036</v>
          </cell>
          <cell r="N122">
            <v>38.70999999999998</v>
          </cell>
          <cell r="O122">
            <v>38.70999999999998</v>
          </cell>
          <cell r="P122">
            <v>464.52</v>
          </cell>
        </row>
        <row r="123">
          <cell r="B123">
            <v>6695</v>
          </cell>
          <cell r="D123">
            <v>22.5</v>
          </cell>
          <cell r="E123">
            <v>22.5</v>
          </cell>
          <cell r="F123">
            <v>22.5</v>
          </cell>
          <cell r="G123">
            <v>22.5</v>
          </cell>
          <cell r="H123">
            <v>22.5</v>
          </cell>
          <cell r="I123">
            <v>22.5</v>
          </cell>
          <cell r="J123">
            <v>22.5</v>
          </cell>
          <cell r="K123">
            <v>22.5</v>
          </cell>
          <cell r="L123">
            <v>22.5</v>
          </cell>
          <cell r="M123">
            <v>22.5</v>
          </cell>
          <cell r="N123">
            <v>22.5</v>
          </cell>
          <cell r="O123">
            <v>22.5</v>
          </cell>
          <cell r="P123">
            <v>270</v>
          </cell>
        </row>
        <row r="124">
          <cell r="B124">
            <v>6710</v>
          </cell>
          <cell r="D124">
            <v>299.67</v>
          </cell>
          <cell r="E124">
            <v>299.67</v>
          </cell>
          <cell r="F124">
            <v>299.66999999999996</v>
          </cell>
          <cell r="G124">
            <v>299.67000000000007</v>
          </cell>
          <cell r="H124">
            <v>299.66999999999985</v>
          </cell>
          <cell r="I124">
            <v>299.67000000000007</v>
          </cell>
          <cell r="J124">
            <v>299.67000000000007</v>
          </cell>
          <cell r="K124">
            <v>299.67000000000007</v>
          </cell>
          <cell r="L124">
            <v>299.66999999999962</v>
          </cell>
          <cell r="M124">
            <v>299.67000000000007</v>
          </cell>
          <cell r="N124">
            <v>299.67000000000007</v>
          </cell>
          <cell r="O124">
            <v>299.67000000000007</v>
          </cell>
          <cell r="P124">
            <v>3596.04</v>
          </cell>
        </row>
        <row r="125">
          <cell r="B125">
            <v>6715</v>
          </cell>
          <cell r="D125">
            <v>2596.6799999999998</v>
          </cell>
          <cell r="E125">
            <v>2598.14</v>
          </cell>
          <cell r="F125">
            <v>2598.1400000000003</v>
          </cell>
          <cell r="G125">
            <v>2598.1400000000003</v>
          </cell>
          <cell r="H125">
            <v>2598.1400000000012</v>
          </cell>
          <cell r="I125">
            <v>2598.1399999999976</v>
          </cell>
          <cell r="J125">
            <v>2598.1400000000012</v>
          </cell>
          <cell r="K125">
            <v>2598.1399999999994</v>
          </cell>
          <cell r="L125">
            <v>2598.1399999999994</v>
          </cell>
          <cell r="M125">
            <v>2598.1400000000031</v>
          </cell>
          <cell r="N125">
            <v>2598.1399999999958</v>
          </cell>
          <cell r="O125">
            <v>2598.1400000000031</v>
          </cell>
          <cell r="P125">
            <v>31176.22</v>
          </cell>
        </row>
        <row r="126">
          <cell r="B126">
            <v>6717</v>
          </cell>
          <cell r="D126">
            <v>43.06</v>
          </cell>
          <cell r="E126">
            <v>43.06</v>
          </cell>
          <cell r="F126">
            <v>43.06</v>
          </cell>
          <cell r="G126">
            <v>43.06</v>
          </cell>
          <cell r="H126">
            <v>43.059999999999974</v>
          </cell>
          <cell r="I126">
            <v>43.060000000000031</v>
          </cell>
          <cell r="J126">
            <v>43.06</v>
          </cell>
          <cell r="K126">
            <v>43.06</v>
          </cell>
          <cell r="L126">
            <v>43.059999999999945</v>
          </cell>
          <cell r="M126">
            <v>43.06</v>
          </cell>
          <cell r="N126">
            <v>43.06</v>
          </cell>
          <cell r="O126">
            <v>43.060000000000059</v>
          </cell>
          <cell r="P126">
            <v>516.72</v>
          </cell>
        </row>
        <row r="127">
          <cell r="B127">
            <v>6720</v>
          </cell>
          <cell r="D127">
            <v>24.7</v>
          </cell>
          <cell r="E127">
            <v>24.7</v>
          </cell>
          <cell r="F127">
            <v>24.699999999999996</v>
          </cell>
          <cell r="G127">
            <v>24.700000000000003</v>
          </cell>
          <cell r="H127">
            <v>24.700000000000003</v>
          </cell>
          <cell r="I127">
            <v>24.699999999999989</v>
          </cell>
          <cell r="J127">
            <v>24.700000000000017</v>
          </cell>
          <cell r="K127">
            <v>24.699999999999989</v>
          </cell>
          <cell r="L127">
            <v>24.700000000000017</v>
          </cell>
          <cell r="M127">
            <v>24.699999999999989</v>
          </cell>
          <cell r="N127">
            <v>24.699999999999989</v>
          </cell>
          <cell r="O127">
            <v>24.699999999999989</v>
          </cell>
          <cell r="P127">
            <v>296.39999999999998</v>
          </cell>
        </row>
        <row r="128">
          <cell r="B128">
            <v>6725</v>
          </cell>
          <cell r="D128">
            <v>378.14</v>
          </cell>
          <cell r="E128">
            <v>378.14</v>
          </cell>
          <cell r="F128">
            <v>378.1400000000001</v>
          </cell>
          <cell r="G128">
            <v>378.13999999999987</v>
          </cell>
          <cell r="H128">
            <v>378.1400000000001</v>
          </cell>
          <cell r="I128">
            <v>378.1400000000001</v>
          </cell>
          <cell r="J128">
            <v>378.13999999999987</v>
          </cell>
          <cell r="K128">
            <v>378.13999999999987</v>
          </cell>
          <cell r="L128">
            <v>378.14000000000033</v>
          </cell>
          <cell r="M128">
            <v>378.13999999999987</v>
          </cell>
          <cell r="N128">
            <v>378.13999999999987</v>
          </cell>
          <cell r="O128">
            <v>378.14000000000033</v>
          </cell>
          <cell r="P128">
            <v>4537.68</v>
          </cell>
        </row>
        <row r="129">
          <cell r="B129">
            <v>6730</v>
          </cell>
          <cell r="D129">
            <v>217.45</v>
          </cell>
          <cell r="E129">
            <v>217.45</v>
          </cell>
          <cell r="F129">
            <v>217.45000000000005</v>
          </cell>
          <cell r="G129">
            <v>217.44999999999993</v>
          </cell>
          <cell r="H129">
            <v>217.45000000000005</v>
          </cell>
          <cell r="I129">
            <v>217.45000000000005</v>
          </cell>
          <cell r="J129">
            <v>217.45000000000005</v>
          </cell>
          <cell r="K129">
            <v>217.44999999999982</v>
          </cell>
          <cell r="L129">
            <v>217.44999999999982</v>
          </cell>
          <cell r="M129">
            <v>217.45000000000027</v>
          </cell>
          <cell r="N129">
            <v>217.44999999999982</v>
          </cell>
          <cell r="O129">
            <v>217.45000000000027</v>
          </cell>
          <cell r="P129">
            <v>2609.4</v>
          </cell>
        </row>
        <row r="130">
          <cell r="B130">
            <v>6745</v>
          </cell>
          <cell r="D130">
            <v>566.23</v>
          </cell>
          <cell r="E130">
            <v>619.21</v>
          </cell>
          <cell r="F130">
            <v>587.73</v>
          </cell>
          <cell r="G130">
            <v>580.25</v>
          </cell>
          <cell r="H130">
            <v>581.25</v>
          </cell>
          <cell r="I130">
            <v>585.36999999999989</v>
          </cell>
          <cell r="J130">
            <v>583.19999999999982</v>
          </cell>
          <cell r="K130">
            <v>587.24000000000069</v>
          </cell>
          <cell r="L130">
            <v>628.44999999999982</v>
          </cell>
          <cell r="M130">
            <v>630.1299999999992</v>
          </cell>
          <cell r="N130">
            <v>630.5</v>
          </cell>
          <cell r="O130">
            <v>605.3100000000004</v>
          </cell>
          <cell r="P130">
            <v>7184.87</v>
          </cell>
        </row>
        <row r="131">
          <cell r="B131">
            <v>6750</v>
          </cell>
          <cell r="D131">
            <v>87.35</v>
          </cell>
          <cell r="E131">
            <v>87.35</v>
          </cell>
          <cell r="F131">
            <v>87.350000000000023</v>
          </cell>
          <cell r="G131">
            <v>87.349999999999966</v>
          </cell>
          <cell r="H131">
            <v>87.350000000000023</v>
          </cell>
          <cell r="I131">
            <v>87.350000000000023</v>
          </cell>
          <cell r="J131">
            <v>87.350000000000023</v>
          </cell>
          <cell r="K131">
            <v>87.349999999999909</v>
          </cell>
          <cell r="L131">
            <v>87.350000000000023</v>
          </cell>
          <cell r="M131">
            <v>87.350000000000023</v>
          </cell>
          <cell r="N131">
            <v>87.350000000000023</v>
          </cell>
          <cell r="O131">
            <v>87.350000000000023</v>
          </cell>
          <cell r="P131">
            <v>1048.2</v>
          </cell>
        </row>
        <row r="132">
          <cell r="B132">
            <v>6755</v>
          </cell>
          <cell r="D132">
            <v>6.28</v>
          </cell>
          <cell r="E132">
            <v>6.28</v>
          </cell>
          <cell r="F132">
            <v>6.2799999999999994</v>
          </cell>
          <cell r="G132">
            <v>6.2800000000000011</v>
          </cell>
          <cell r="H132">
            <v>6.2799999999999976</v>
          </cell>
          <cell r="I132">
            <v>6.2800000000000011</v>
          </cell>
          <cell r="J132">
            <v>6.2800000000000011</v>
          </cell>
          <cell r="K132">
            <v>6.2800000000000011</v>
          </cell>
          <cell r="L132">
            <v>6.2800000000000011</v>
          </cell>
          <cell r="M132">
            <v>6.279999999999994</v>
          </cell>
          <cell r="N132">
            <v>6.2800000000000011</v>
          </cell>
          <cell r="O132">
            <v>6.2800000000000011</v>
          </cell>
          <cell r="P132">
            <v>75.36</v>
          </cell>
        </row>
        <row r="133">
          <cell r="B133">
            <v>6760</v>
          </cell>
          <cell r="D133">
            <v>694.63</v>
          </cell>
          <cell r="E133">
            <v>694.63</v>
          </cell>
          <cell r="F133">
            <v>694.62999999999988</v>
          </cell>
          <cell r="G133">
            <v>694.63000000000011</v>
          </cell>
          <cell r="H133">
            <v>694.63000000000011</v>
          </cell>
          <cell r="I133">
            <v>694.62999999999965</v>
          </cell>
          <cell r="J133">
            <v>694.63000000000011</v>
          </cell>
          <cell r="K133">
            <v>694.63000000000011</v>
          </cell>
          <cell r="L133">
            <v>694.63000000000011</v>
          </cell>
          <cell r="M133">
            <v>694.63000000000011</v>
          </cell>
          <cell r="N133">
            <v>694.63000000000011</v>
          </cell>
          <cell r="O133">
            <v>694.6299999999992</v>
          </cell>
          <cell r="P133">
            <v>8335.56</v>
          </cell>
        </row>
        <row r="134">
          <cell r="B134">
            <v>6765</v>
          </cell>
          <cell r="D134">
            <v>5045.55</v>
          </cell>
          <cell r="E134">
            <v>5045.55</v>
          </cell>
          <cell r="F134">
            <v>5050.4599999999991</v>
          </cell>
          <cell r="G134">
            <v>5055.33</v>
          </cell>
          <cell r="H134">
            <v>5055.3300000000017</v>
          </cell>
          <cell r="I134">
            <v>5058.2999999999993</v>
          </cell>
          <cell r="J134">
            <v>5063.7100000000028</v>
          </cell>
          <cell r="K134">
            <v>5067.1899999999951</v>
          </cell>
          <cell r="L134">
            <v>5094.1000000000058</v>
          </cell>
          <cell r="M134">
            <v>5082.25</v>
          </cell>
          <cell r="N134">
            <v>5082.25</v>
          </cell>
          <cell r="O134">
            <v>5083.4099999999962</v>
          </cell>
          <cell r="P134">
            <v>60783.43</v>
          </cell>
        </row>
        <row r="135">
          <cell r="B135">
            <v>6770</v>
          </cell>
          <cell r="D135">
            <v>12.66</v>
          </cell>
          <cell r="E135">
            <v>12.66</v>
          </cell>
          <cell r="F135">
            <v>12.659999999999997</v>
          </cell>
          <cell r="G135">
            <v>12.660000000000004</v>
          </cell>
          <cell r="H135">
            <v>12.659999999999997</v>
          </cell>
          <cell r="I135">
            <v>12.659999999999997</v>
          </cell>
          <cell r="J135">
            <v>12.660000000000011</v>
          </cell>
          <cell r="K135">
            <v>12.659999999999997</v>
          </cell>
          <cell r="L135">
            <v>12.659999999999997</v>
          </cell>
          <cell r="M135">
            <v>12.659999999999997</v>
          </cell>
          <cell r="N135">
            <v>12.659999999999997</v>
          </cell>
          <cell r="O135">
            <v>12.659999999999997</v>
          </cell>
          <cell r="P135">
            <v>151.91999999999999</v>
          </cell>
        </row>
        <row r="136">
          <cell r="B136">
            <v>6775</v>
          </cell>
          <cell r="D136">
            <v>396.3</v>
          </cell>
          <cell r="E136">
            <v>396.21</v>
          </cell>
          <cell r="F136">
            <v>396.21000000000004</v>
          </cell>
          <cell r="G136">
            <v>396.21000000000004</v>
          </cell>
          <cell r="H136">
            <v>396.21000000000004</v>
          </cell>
          <cell r="I136">
            <v>429.46000000000026</v>
          </cell>
          <cell r="J136">
            <v>407.21999999999935</v>
          </cell>
          <cell r="K136">
            <v>411.86000000000058</v>
          </cell>
          <cell r="L136">
            <v>411.85999999999967</v>
          </cell>
          <cell r="M136">
            <v>411.86000000000013</v>
          </cell>
          <cell r="N136">
            <v>411.87999999999965</v>
          </cell>
          <cell r="O136">
            <v>411.88000000000011</v>
          </cell>
          <cell r="P136">
            <v>4877.16</v>
          </cell>
        </row>
        <row r="137">
          <cell r="B137">
            <v>6780</v>
          </cell>
          <cell r="D137">
            <v>20.420000000000002</v>
          </cell>
          <cell r="E137">
            <v>20.420000000000002</v>
          </cell>
          <cell r="F137">
            <v>20.419999999999995</v>
          </cell>
          <cell r="G137">
            <v>20.420000000000009</v>
          </cell>
          <cell r="H137">
            <v>20.419999999999987</v>
          </cell>
          <cell r="I137">
            <v>20.420000000000002</v>
          </cell>
          <cell r="J137">
            <v>20.420000000000002</v>
          </cell>
          <cell r="K137">
            <v>20.420000000000016</v>
          </cell>
          <cell r="L137">
            <v>20.419999999999987</v>
          </cell>
          <cell r="M137">
            <v>20.419999999999987</v>
          </cell>
          <cell r="N137">
            <v>20.420000000000016</v>
          </cell>
          <cell r="O137">
            <v>20.419999999999987</v>
          </cell>
          <cell r="P137">
            <v>245.04</v>
          </cell>
        </row>
        <row r="138">
          <cell r="B138">
            <v>6785</v>
          </cell>
          <cell r="D138">
            <v>45.49</v>
          </cell>
          <cell r="E138">
            <v>45.49</v>
          </cell>
          <cell r="F138">
            <v>45.489999999999995</v>
          </cell>
          <cell r="G138">
            <v>45.490000000000009</v>
          </cell>
          <cell r="H138">
            <v>45.489999999999981</v>
          </cell>
          <cell r="I138">
            <v>45.490000000000009</v>
          </cell>
          <cell r="J138">
            <v>45.490000000000009</v>
          </cell>
          <cell r="K138">
            <v>45.490000000000009</v>
          </cell>
          <cell r="L138">
            <v>45.490000000000009</v>
          </cell>
          <cell r="M138">
            <v>45.489999999999952</v>
          </cell>
          <cell r="N138">
            <v>45.490000000000009</v>
          </cell>
          <cell r="O138">
            <v>45.490000000000009</v>
          </cell>
          <cell r="P138">
            <v>545.88</v>
          </cell>
        </row>
        <row r="139">
          <cell r="B139">
            <v>6795</v>
          </cell>
          <cell r="D139">
            <v>13.5</v>
          </cell>
          <cell r="E139">
            <v>13.5</v>
          </cell>
          <cell r="F139">
            <v>13.5</v>
          </cell>
          <cell r="G139">
            <v>13.5</v>
          </cell>
          <cell r="H139">
            <v>13.5</v>
          </cell>
          <cell r="I139">
            <v>13.5</v>
          </cell>
          <cell r="J139">
            <v>13.5</v>
          </cell>
          <cell r="K139">
            <v>13.5</v>
          </cell>
          <cell r="L139">
            <v>13.5</v>
          </cell>
          <cell r="M139">
            <v>13.5</v>
          </cell>
          <cell r="N139">
            <v>13.5</v>
          </cell>
          <cell r="O139">
            <v>13.5</v>
          </cell>
          <cell r="P139">
            <v>162</v>
          </cell>
        </row>
        <row r="140">
          <cell r="B140">
            <v>6800</v>
          </cell>
          <cell r="D140">
            <v>17.96</v>
          </cell>
          <cell r="E140">
            <v>17.96</v>
          </cell>
          <cell r="F140">
            <v>17.96</v>
          </cell>
          <cell r="G140">
            <v>17.96</v>
          </cell>
          <cell r="H140">
            <v>17.960000000000008</v>
          </cell>
          <cell r="I140">
            <v>17.959999999999994</v>
          </cell>
          <cell r="J140">
            <v>17.959999999999994</v>
          </cell>
          <cell r="K140">
            <v>17.960000000000008</v>
          </cell>
          <cell r="L140">
            <v>17.95999999999998</v>
          </cell>
          <cell r="M140">
            <v>17.960000000000036</v>
          </cell>
          <cell r="N140">
            <v>17.95999999999998</v>
          </cell>
          <cell r="O140">
            <v>17.960000000000008</v>
          </cell>
          <cell r="P140">
            <v>215.52</v>
          </cell>
        </row>
        <row r="141">
          <cell r="B141">
            <v>6805</v>
          </cell>
          <cell r="D141">
            <v>121.11999999999999</v>
          </cell>
          <cell r="E141">
            <v>121.11999999999999</v>
          </cell>
          <cell r="F141">
            <v>121.11999999999998</v>
          </cell>
          <cell r="G141">
            <v>121.12</v>
          </cell>
          <cell r="H141">
            <v>121.12000000000006</v>
          </cell>
          <cell r="I141">
            <v>121.11999999999989</v>
          </cell>
          <cell r="J141">
            <v>121.12000000000012</v>
          </cell>
          <cell r="K141">
            <v>121.11999999999989</v>
          </cell>
          <cell r="L141">
            <v>121.12000000000023</v>
          </cell>
          <cell r="M141">
            <v>121.11999999999989</v>
          </cell>
          <cell r="N141">
            <v>121.11999999999989</v>
          </cell>
          <cell r="O141">
            <v>121.11999999999989</v>
          </cell>
          <cell r="P141">
            <v>1453.4399999999998</v>
          </cell>
        </row>
        <row r="142">
          <cell r="B142">
            <v>6820</v>
          </cell>
          <cell r="D142">
            <v>13.370000000000001</v>
          </cell>
          <cell r="E142">
            <v>13.370000000000001</v>
          </cell>
          <cell r="F142">
            <v>13.369999999999997</v>
          </cell>
          <cell r="G142">
            <v>13.370000000000005</v>
          </cell>
          <cell r="H142">
            <v>13.36999999999999</v>
          </cell>
          <cell r="I142">
            <v>13.370000000000005</v>
          </cell>
          <cell r="J142">
            <v>13.370000000000005</v>
          </cell>
          <cell r="K142">
            <v>13.370000000000005</v>
          </cell>
          <cell r="L142">
            <v>13.36999999999999</v>
          </cell>
          <cell r="M142">
            <v>13.36999999999999</v>
          </cell>
          <cell r="N142">
            <v>13.370000000000005</v>
          </cell>
          <cell r="O142">
            <v>13.370000000000005</v>
          </cell>
          <cell r="P142">
            <v>160.44</v>
          </cell>
        </row>
        <row r="143">
          <cell r="B143">
            <v>6825</v>
          </cell>
          <cell r="D143">
            <v>13.41</v>
          </cell>
          <cell r="E143">
            <v>13.41</v>
          </cell>
          <cell r="F143">
            <v>13.410000000000004</v>
          </cell>
          <cell r="G143">
            <v>15.289999999999992</v>
          </cell>
          <cell r="H143">
            <v>15.290000000000006</v>
          </cell>
          <cell r="I143">
            <v>15.289999999999992</v>
          </cell>
          <cell r="J143">
            <v>15.290000000000006</v>
          </cell>
          <cell r="K143">
            <v>15.290000000000006</v>
          </cell>
          <cell r="L143">
            <v>15.289999999999992</v>
          </cell>
          <cell r="M143">
            <v>16.939999999999998</v>
          </cell>
          <cell r="N143">
            <v>18.28</v>
          </cell>
          <cell r="O143">
            <v>18.28</v>
          </cell>
          <cell r="P143">
            <v>185.47</v>
          </cell>
        </row>
        <row r="144">
          <cell r="B144">
            <v>6835</v>
          </cell>
          <cell r="D144">
            <v>348.66</v>
          </cell>
          <cell r="E144">
            <v>348.66</v>
          </cell>
          <cell r="F144">
            <v>348.65999999999997</v>
          </cell>
          <cell r="G144">
            <v>348.66000000000008</v>
          </cell>
          <cell r="H144">
            <v>348.65999999999985</v>
          </cell>
          <cell r="I144">
            <v>350.02000000000021</v>
          </cell>
          <cell r="J144">
            <v>350.01999999999953</v>
          </cell>
          <cell r="K144">
            <v>350.02000000000044</v>
          </cell>
          <cell r="L144">
            <v>350.01999999999953</v>
          </cell>
          <cell r="M144">
            <v>350.02000000000044</v>
          </cell>
          <cell r="N144">
            <v>350.02</v>
          </cell>
          <cell r="O144">
            <v>350.02000000000044</v>
          </cell>
          <cell r="P144">
            <v>4193.4400000000005</v>
          </cell>
        </row>
        <row r="145">
          <cell r="B145">
            <v>6840</v>
          </cell>
          <cell r="D145">
            <v>81.5</v>
          </cell>
          <cell r="E145">
            <v>84.53</v>
          </cell>
          <cell r="F145">
            <v>84.53</v>
          </cell>
          <cell r="G145">
            <v>84.53000000000003</v>
          </cell>
          <cell r="H145">
            <v>84.529999999999973</v>
          </cell>
          <cell r="I145">
            <v>84.529999999999973</v>
          </cell>
          <cell r="J145">
            <v>87.810000000000059</v>
          </cell>
          <cell r="K145">
            <v>84.62</v>
          </cell>
          <cell r="L145">
            <v>86.069999999999936</v>
          </cell>
          <cell r="M145">
            <v>86.07000000000005</v>
          </cell>
          <cell r="N145">
            <v>86.069999999999936</v>
          </cell>
          <cell r="O145">
            <v>86.07000000000005</v>
          </cell>
          <cell r="P145">
            <v>1020.86</v>
          </cell>
        </row>
        <row r="146">
          <cell r="B146">
            <v>6860</v>
          </cell>
          <cell r="D146">
            <v>29.37</v>
          </cell>
          <cell r="E146">
            <v>29.37</v>
          </cell>
          <cell r="F146">
            <v>29.369999999999997</v>
          </cell>
          <cell r="G146">
            <v>29.370000000000005</v>
          </cell>
          <cell r="H146">
            <v>29.36999999999999</v>
          </cell>
          <cell r="I146">
            <v>29.370000000000005</v>
          </cell>
          <cell r="J146">
            <v>29.370000000000005</v>
          </cell>
          <cell r="K146">
            <v>29.370000000000005</v>
          </cell>
          <cell r="L146">
            <v>29.369999999999976</v>
          </cell>
          <cell r="M146">
            <v>29.370000000000005</v>
          </cell>
          <cell r="N146">
            <v>29.370000000000005</v>
          </cell>
          <cell r="O146">
            <v>29.370000000000005</v>
          </cell>
          <cell r="P146">
            <v>352.44</v>
          </cell>
        </row>
        <row r="147">
          <cell r="B147">
            <v>6885</v>
          </cell>
          <cell r="D147">
            <v>21</v>
          </cell>
          <cell r="E147">
            <v>21</v>
          </cell>
          <cell r="F147">
            <v>21</v>
          </cell>
          <cell r="G147">
            <v>21</v>
          </cell>
          <cell r="H147">
            <v>21</v>
          </cell>
          <cell r="I147">
            <v>21</v>
          </cell>
          <cell r="J147">
            <v>21</v>
          </cell>
          <cell r="K147">
            <v>21</v>
          </cell>
          <cell r="L147">
            <v>21</v>
          </cell>
          <cell r="M147">
            <v>21</v>
          </cell>
          <cell r="N147">
            <v>21</v>
          </cell>
          <cell r="O147">
            <v>21</v>
          </cell>
          <cell r="P147">
            <v>252</v>
          </cell>
        </row>
        <row r="148">
          <cell r="B148">
            <v>6890</v>
          </cell>
          <cell r="D148">
            <v>104.83</v>
          </cell>
          <cell r="E148">
            <v>104.83</v>
          </cell>
          <cell r="F148">
            <v>104.83000000000001</v>
          </cell>
          <cell r="G148">
            <v>110.41999999999996</v>
          </cell>
          <cell r="H148">
            <v>110.42000000000007</v>
          </cell>
          <cell r="I148">
            <v>110.41999999999996</v>
          </cell>
          <cell r="J148">
            <v>110.41999999999996</v>
          </cell>
          <cell r="K148">
            <v>110.41999999999996</v>
          </cell>
          <cell r="L148">
            <v>110.42000000000007</v>
          </cell>
          <cell r="M148">
            <v>110.42000000000007</v>
          </cell>
          <cell r="N148">
            <v>110.42000000000007</v>
          </cell>
          <cell r="O148">
            <v>110.41999999999985</v>
          </cell>
          <cell r="P148">
            <v>1308.27</v>
          </cell>
        </row>
        <row r="149">
          <cell r="B149">
            <v>6905</v>
          </cell>
          <cell r="D149">
            <v>1258.8899999999999</v>
          </cell>
          <cell r="E149">
            <v>641.29</v>
          </cell>
          <cell r="F149">
            <v>4337.8600000000006</v>
          </cell>
          <cell r="G149">
            <v>786.21</v>
          </cell>
          <cell r="H149">
            <v>789.45000000000073</v>
          </cell>
          <cell r="I149">
            <v>787.19999999999891</v>
          </cell>
          <cell r="J149">
            <v>854.05999999999949</v>
          </cell>
          <cell r="K149">
            <v>795.4900000000016</v>
          </cell>
          <cell r="L149">
            <v>868.73999999999796</v>
          </cell>
          <cell r="M149">
            <v>923.26000000000204</v>
          </cell>
          <cell r="N149">
            <v>839.94000000000051</v>
          </cell>
          <cell r="O149">
            <v>969.17000000000007</v>
          </cell>
          <cell r="P149">
            <v>13851.560000000003</v>
          </cell>
        </row>
        <row r="150">
          <cell r="B150">
            <v>6920</v>
          </cell>
          <cell r="D150">
            <v>2822.46</v>
          </cell>
          <cell r="E150">
            <v>2822.5999999999995</v>
          </cell>
          <cell r="F150">
            <v>2828.6499999999996</v>
          </cell>
          <cell r="G150">
            <v>3157.2700000000004</v>
          </cell>
          <cell r="H150">
            <v>2865.9600000000009</v>
          </cell>
          <cell r="I150">
            <v>2691.42</v>
          </cell>
          <cell r="J150">
            <v>2934.5</v>
          </cell>
          <cell r="K150">
            <v>3010.59</v>
          </cell>
          <cell r="L150">
            <v>2949.3100000000013</v>
          </cell>
          <cell r="M150">
            <v>2952.7999999999956</v>
          </cell>
          <cell r="N150">
            <v>2951.5300000000061</v>
          </cell>
          <cell r="O150">
            <v>2821.5599999999977</v>
          </cell>
          <cell r="P150">
            <v>34808.65</v>
          </cell>
        </row>
        <row r="152">
          <cell r="B152">
            <v>7225</v>
          </cell>
          <cell r="D152">
            <v>-555.22</v>
          </cell>
          <cell r="E152">
            <v>-555.22</v>
          </cell>
          <cell r="F152">
            <v>-555.22</v>
          </cell>
          <cell r="G152">
            <v>-555.22</v>
          </cell>
          <cell r="H152">
            <v>-555.22000000000025</v>
          </cell>
          <cell r="I152">
            <v>-555.2199999999998</v>
          </cell>
          <cell r="J152">
            <v>-555.2199999999998</v>
          </cell>
          <cell r="K152">
            <v>-555.22000000000025</v>
          </cell>
          <cell r="L152">
            <v>-555.21999999999935</v>
          </cell>
          <cell r="M152">
            <v>-555.22000000000116</v>
          </cell>
          <cell r="N152">
            <v>-555.21999999999935</v>
          </cell>
          <cell r="O152">
            <v>-555.22000000000025</v>
          </cell>
          <cell r="P152">
            <v>-6662.64</v>
          </cell>
        </row>
        <row r="153">
          <cell r="B153">
            <v>7230</v>
          </cell>
          <cell r="D153">
            <v>-4138.68</v>
          </cell>
          <cell r="E153">
            <v>-4138.68</v>
          </cell>
          <cell r="F153">
            <v>-4138.68</v>
          </cell>
          <cell r="G153">
            <v>-4138.68</v>
          </cell>
          <cell r="H153">
            <v>-4138.68</v>
          </cell>
          <cell r="I153">
            <v>-4138.68</v>
          </cell>
          <cell r="J153">
            <v>-4138.6799999999967</v>
          </cell>
          <cell r="K153">
            <v>-4138.6800000000039</v>
          </cell>
          <cell r="L153">
            <v>-4138.68</v>
          </cell>
          <cell r="M153">
            <v>-4138.68</v>
          </cell>
          <cell r="N153">
            <v>-4138.68</v>
          </cell>
          <cell r="O153">
            <v>-4138.68</v>
          </cell>
          <cell r="P153">
            <v>-49664.160000000003</v>
          </cell>
        </row>
        <row r="154">
          <cell r="B154">
            <v>7240</v>
          </cell>
          <cell r="D154">
            <v>0.44</v>
          </cell>
          <cell r="E154">
            <v>0.44</v>
          </cell>
          <cell r="F154">
            <v>0.44000000000000006</v>
          </cell>
          <cell r="G154">
            <v>0.43999999999999995</v>
          </cell>
          <cell r="H154">
            <v>0.44000000000000017</v>
          </cell>
          <cell r="I154">
            <v>0.43999999999999995</v>
          </cell>
          <cell r="J154">
            <v>0.43999999999999995</v>
          </cell>
          <cell r="K154">
            <v>0.43999999999999995</v>
          </cell>
          <cell r="L154">
            <v>0.43999999999999995</v>
          </cell>
          <cell r="M154">
            <v>0.44000000000000039</v>
          </cell>
          <cell r="N154">
            <v>0.4399999999999995</v>
          </cell>
          <cell r="O154">
            <v>0.44000000000000039</v>
          </cell>
          <cell r="P154">
            <v>5.28</v>
          </cell>
        </row>
        <row r="155">
          <cell r="B155">
            <v>7275</v>
          </cell>
          <cell r="D155">
            <v>-217.14999999999998</v>
          </cell>
          <cell r="E155">
            <v>-217.14999999999998</v>
          </cell>
          <cell r="F155">
            <v>-217.14999999999998</v>
          </cell>
          <cell r="G155">
            <v>-217.14999999999998</v>
          </cell>
          <cell r="H155">
            <v>-217.15000000000009</v>
          </cell>
          <cell r="I155">
            <v>-217.14999999999986</v>
          </cell>
          <cell r="J155">
            <v>-217.15000000000032</v>
          </cell>
          <cell r="K155">
            <v>-217.14999999999964</v>
          </cell>
          <cell r="L155">
            <v>-217.15000000000032</v>
          </cell>
          <cell r="M155">
            <v>-217.14999999999986</v>
          </cell>
          <cell r="N155">
            <v>-217.15000000000009</v>
          </cell>
          <cell r="O155">
            <v>-217.14999999999964</v>
          </cell>
          <cell r="P155">
            <v>-2605.7999999999997</v>
          </cell>
        </row>
        <row r="156">
          <cell r="B156">
            <v>7280</v>
          </cell>
          <cell r="D156">
            <v>-1895.61</v>
          </cell>
          <cell r="E156">
            <v>-1895.61</v>
          </cell>
          <cell r="F156">
            <v>-1895.6100000000001</v>
          </cell>
          <cell r="G156">
            <v>-1895.6099999999997</v>
          </cell>
          <cell r="H156">
            <v>-1895.6099999999997</v>
          </cell>
          <cell r="I156">
            <v>-1895.6100000000006</v>
          </cell>
          <cell r="J156">
            <v>-1895.6100000000006</v>
          </cell>
          <cell r="K156">
            <v>-1895.6099999999988</v>
          </cell>
          <cell r="L156">
            <v>-1895.6099999999988</v>
          </cell>
          <cell r="M156">
            <v>-1895.6100000000006</v>
          </cell>
          <cell r="N156">
            <v>-1895.6100000000006</v>
          </cell>
          <cell r="O156">
            <v>-1895.6100000000006</v>
          </cell>
          <cell r="P156">
            <v>-22747.32</v>
          </cell>
        </row>
        <row r="157">
          <cell r="B157">
            <v>7285</v>
          </cell>
          <cell r="D157">
            <v>-27.77</v>
          </cell>
          <cell r="E157">
            <v>-27.77</v>
          </cell>
          <cell r="F157">
            <v>-27.770000000000003</v>
          </cell>
          <cell r="G157">
            <v>-27.769999999999996</v>
          </cell>
          <cell r="H157">
            <v>-27.769999999999996</v>
          </cell>
          <cell r="I157">
            <v>-27.77000000000001</v>
          </cell>
          <cell r="J157">
            <v>-27.769999999999982</v>
          </cell>
          <cell r="K157">
            <v>-27.77000000000001</v>
          </cell>
          <cell r="L157">
            <v>-27.77000000000001</v>
          </cell>
          <cell r="M157">
            <v>-27.769999999999982</v>
          </cell>
          <cell r="N157">
            <v>-27.770000000000039</v>
          </cell>
          <cell r="O157">
            <v>-27.769999999999982</v>
          </cell>
          <cell r="P157">
            <v>-333.24</v>
          </cell>
        </row>
        <row r="158">
          <cell r="B158">
            <v>7290</v>
          </cell>
          <cell r="D158">
            <v>-221.33</v>
          </cell>
          <cell r="E158">
            <v>-221.33</v>
          </cell>
          <cell r="F158">
            <v>-221.32999999999998</v>
          </cell>
          <cell r="G158">
            <v>-221.33000000000004</v>
          </cell>
          <cell r="H158">
            <v>-221.33000000000004</v>
          </cell>
          <cell r="I158">
            <v>-221.32999999999993</v>
          </cell>
          <cell r="J158">
            <v>-221.32999999999993</v>
          </cell>
          <cell r="K158">
            <v>-221.33000000000015</v>
          </cell>
          <cell r="L158">
            <v>-221.32999999999993</v>
          </cell>
          <cell r="M158">
            <v>-221.33000000000015</v>
          </cell>
          <cell r="N158">
            <v>-221.32999999999993</v>
          </cell>
          <cell r="O158">
            <v>-221.32999999999993</v>
          </cell>
          <cell r="P158">
            <v>-2655.96</v>
          </cell>
        </row>
        <row r="159">
          <cell r="B159">
            <v>7325</v>
          </cell>
          <cell r="D159">
            <v>-21.35</v>
          </cell>
          <cell r="E159">
            <v>-21.35</v>
          </cell>
          <cell r="F159">
            <v>-21.349999999999994</v>
          </cell>
          <cell r="G159">
            <v>-21.350000000000009</v>
          </cell>
          <cell r="H159">
            <v>-21.349999999999994</v>
          </cell>
          <cell r="I159">
            <v>-21.349999999999994</v>
          </cell>
          <cell r="J159">
            <v>-21.349999999999994</v>
          </cell>
          <cell r="K159">
            <v>-21.350000000000023</v>
          </cell>
          <cell r="L159">
            <v>-21.349999999999994</v>
          </cell>
          <cell r="M159">
            <v>-21.349999999999994</v>
          </cell>
          <cell r="N159">
            <v>-21.349999999999994</v>
          </cell>
          <cell r="O159">
            <v>-21.349999999999994</v>
          </cell>
          <cell r="P159">
            <v>-256.2</v>
          </cell>
        </row>
        <row r="160">
          <cell r="B160">
            <v>7330</v>
          </cell>
          <cell r="D160">
            <v>-2617.7800000000002</v>
          </cell>
          <cell r="E160">
            <v>-2617.7800000000002</v>
          </cell>
          <cell r="F160">
            <v>-2617.7799999999997</v>
          </cell>
          <cell r="G160">
            <v>-2617.7800000000007</v>
          </cell>
          <cell r="H160">
            <v>-3092.4999999999982</v>
          </cell>
          <cell r="I160">
            <v>-3092.5</v>
          </cell>
          <cell r="J160">
            <v>-3092.5</v>
          </cell>
          <cell r="K160">
            <v>-3092.5000000000036</v>
          </cell>
          <cell r="L160">
            <v>-3092.4999999999964</v>
          </cell>
          <cell r="M160">
            <v>-3092.5</v>
          </cell>
          <cell r="N160">
            <v>-3092.5000000000036</v>
          </cell>
          <cell r="O160">
            <v>-3092.5</v>
          </cell>
          <cell r="P160">
            <v>-35211.120000000003</v>
          </cell>
        </row>
        <row r="161">
          <cell r="B161">
            <v>7350</v>
          </cell>
          <cell r="D161">
            <v>-32.53</v>
          </cell>
          <cell r="E161">
            <v>-32.53</v>
          </cell>
          <cell r="F161">
            <v>-32.53</v>
          </cell>
          <cell r="G161">
            <v>-32.53</v>
          </cell>
          <cell r="H161">
            <v>-32.53</v>
          </cell>
          <cell r="I161">
            <v>-32.53</v>
          </cell>
          <cell r="J161">
            <v>-32.53</v>
          </cell>
          <cell r="K161">
            <v>-32.53</v>
          </cell>
          <cell r="L161">
            <v>-32.529999999999973</v>
          </cell>
          <cell r="M161">
            <v>-32.53000000000003</v>
          </cell>
          <cell r="N161">
            <v>-32.529999999999973</v>
          </cell>
          <cell r="O161">
            <v>-32.53000000000003</v>
          </cell>
          <cell r="P161">
            <v>-390.36</v>
          </cell>
        </row>
        <row r="162">
          <cell r="B162">
            <v>7430</v>
          </cell>
          <cell r="D162">
            <v>-326.22000000000003</v>
          </cell>
          <cell r="E162">
            <v>-326.22000000000003</v>
          </cell>
          <cell r="F162">
            <v>-326.21999999999991</v>
          </cell>
          <cell r="G162">
            <v>-326.22000000000014</v>
          </cell>
          <cell r="H162">
            <v>-326.2199999999998</v>
          </cell>
          <cell r="I162">
            <v>-326.22000000000003</v>
          </cell>
          <cell r="J162">
            <v>-326.22000000000003</v>
          </cell>
          <cell r="K162">
            <v>-326.22000000000025</v>
          </cell>
          <cell r="L162">
            <v>-326.2199999999998</v>
          </cell>
          <cell r="M162">
            <v>-326.2199999999998</v>
          </cell>
          <cell r="N162">
            <v>-326.22000000000025</v>
          </cell>
          <cell r="O162">
            <v>-326.2199999999998</v>
          </cell>
          <cell r="P162">
            <v>-3914.64</v>
          </cell>
        </row>
        <row r="164">
          <cell r="B164">
            <v>7510</v>
          </cell>
          <cell r="D164">
            <v>1108.3499999999999</v>
          </cell>
          <cell r="E164">
            <v>1140.7400000000002</v>
          </cell>
          <cell r="F164">
            <v>1076.6999999999998</v>
          </cell>
          <cell r="G164">
            <v>1152.0699999999997</v>
          </cell>
          <cell r="H164">
            <v>1000.4100000000008</v>
          </cell>
          <cell r="I164">
            <v>1048.8799999999992</v>
          </cell>
          <cell r="J164">
            <v>1095.7700000000004</v>
          </cell>
          <cell r="K164">
            <v>1023.4200000000001</v>
          </cell>
          <cell r="L164">
            <v>1033</v>
          </cell>
          <cell r="M164">
            <v>1034.9500000000007</v>
          </cell>
          <cell r="N164">
            <v>983.81999999999971</v>
          </cell>
          <cell r="O164">
            <v>1072.9499999999989</v>
          </cell>
          <cell r="P164">
            <v>12771.06</v>
          </cell>
        </row>
        <row r="165">
          <cell r="B165">
            <v>7515</v>
          </cell>
          <cell r="D165">
            <v>229.23</v>
          </cell>
          <cell r="E165">
            <v>35.500000000000028</v>
          </cell>
          <cell r="F165">
            <v>12.829999999999984</v>
          </cell>
          <cell r="G165">
            <v>2.089999999999975</v>
          </cell>
          <cell r="H165">
            <v>1.660000000000025</v>
          </cell>
          <cell r="I165">
            <v>2.1500000000000341</v>
          </cell>
          <cell r="J165">
            <v>3.2299999999999613</v>
          </cell>
          <cell r="K165">
            <v>1.8199999999999932</v>
          </cell>
          <cell r="L165">
            <v>0.82000000000005002</v>
          </cell>
          <cell r="M165">
            <v>2.3699999999999477</v>
          </cell>
          <cell r="N165">
            <v>1.6999999999999886</v>
          </cell>
          <cell r="O165">
            <v>1.2300000000000182</v>
          </cell>
          <cell r="P165">
            <v>294.63</v>
          </cell>
        </row>
        <row r="166">
          <cell r="B166">
            <v>7520</v>
          </cell>
          <cell r="D166">
            <v>444.55</v>
          </cell>
          <cell r="E166">
            <v>189.92000000000002</v>
          </cell>
          <cell r="F166">
            <v>108.75999999999999</v>
          </cell>
          <cell r="G166">
            <v>30.899999999999977</v>
          </cell>
          <cell r="H166">
            <v>18.889999999999986</v>
          </cell>
          <cell r="I166">
            <v>20.910000000000082</v>
          </cell>
          <cell r="J166">
            <v>-208.68000000000006</v>
          </cell>
          <cell r="K166">
            <v>17.740000000000009</v>
          </cell>
          <cell r="L166">
            <v>11.349999999999909</v>
          </cell>
          <cell r="M166">
            <v>16.330000000000155</v>
          </cell>
          <cell r="N166">
            <v>12.099999999999909</v>
          </cell>
          <cell r="O166">
            <v>-154.36000000000001</v>
          </cell>
          <cell r="P166">
            <v>508.40999999999997</v>
          </cell>
        </row>
        <row r="167">
          <cell r="B167">
            <v>7535</v>
          </cell>
          <cell r="D167">
            <v>0</v>
          </cell>
          <cell r="E167">
            <v>0.06</v>
          </cell>
          <cell r="F167">
            <v>0</v>
          </cell>
          <cell r="G167">
            <v>5.55</v>
          </cell>
          <cell r="H167">
            <v>163.33000000000004</v>
          </cell>
          <cell r="I167">
            <v>52.919999999999987</v>
          </cell>
          <cell r="J167">
            <v>0</v>
          </cell>
          <cell r="K167">
            <v>0.13999999999998636</v>
          </cell>
          <cell r="L167">
            <v>0</v>
          </cell>
          <cell r="M167">
            <v>0</v>
          </cell>
          <cell r="N167">
            <v>0.97999999999998977</v>
          </cell>
          <cell r="O167">
            <v>7.789999999999992</v>
          </cell>
          <cell r="P167">
            <v>230.77</v>
          </cell>
        </row>
        <row r="168">
          <cell r="B168">
            <v>7540</v>
          </cell>
          <cell r="D168">
            <v>24675.35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26305.630000000005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1382.0899999999965</v>
          </cell>
          <cell r="P168">
            <v>52363.07</v>
          </cell>
        </row>
        <row r="169">
          <cell r="B169">
            <v>7545</v>
          </cell>
          <cell r="D169">
            <v>0</v>
          </cell>
          <cell r="E169">
            <v>0</v>
          </cell>
          <cell r="F169">
            <v>2.77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2.77</v>
          </cell>
        </row>
        <row r="170">
          <cell r="B170">
            <v>7550</v>
          </cell>
          <cell r="D170">
            <v>-19755.59</v>
          </cell>
          <cell r="E170">
            <v>4551.6900000000005</v>
          </cell>
          <cell r="F170">
            <v>4916.58</v>
          </cell>
          <cell r="G170">
            <v>4913.0999999999995</v>
          </cell>
          <cell r="H170">
            <v>4767.01</v>
          </cell>
          <cell r="I170">
            <v>4919.71</v>
          </cell>
          <cell r="J170">
            <v>-21700.639999999999</v>
          </cell>
          <cell r="K170">
            <v>4918.3099999999995</v>
          </cell>
          <cell r="L170">
            <v>4917.7299999999996</v>
          </cell>
          <cell r="M170">
            <v>4918.7700000000004</v>
          </cell>
          <cell r="N170">
            <v>-837.27</v>
          </cell>
          <cell r="O170">
            <v>3470.1</v>
          </cell>
          <cell r="P170">
            <v>-0.5</v>
          </cell>
        </row>
        <row r="171">
          <cell r="B171">
            <v>7555</v>
          </cell>
          <cell r="D171">
            <v>0</v>
          </cell>
          <cell r="E171">
            <v>366.86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314.19999999999993</v>
          </cell>
          <cell r="K171">
            <v>0</v>
          </cell>
          <cell r="L171">
            <v>0</v>
          </cell>
          <cell r="M171">
            <v>0</v>
          </cell>
          <cell r="N171">
            <v>5753.6400000000012</v>
          </cell>
          <cell r="O171">
            <v>30.029999999999745</v>
          </cell>
          <cell r="P171">
            <v>6464.7300000000005</v>
          </cell>
        </row>
        <row r="172">
          <cell r="B172">
            <v>7595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46741.67</v>
          </cell>
          <cell r="P172">
            <v>46741.67</v>
          </cell>
        </row>
        <row r="173">
          <cell r="B173">
            <v>7600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-42756.74</v>
          </cell>
          <cell r="P173">
            <v>-42756.74</v>
          </cell>
        </row>
        <row r="174">
          <cell r="B174">
            <v>7610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819.65000000000009</v>
          </cell>
          <cell r="P174">
            <v>819.65000000000009</v>
          </cell>
        </row>
        <row r="175">
          <cell r="B175">
            <v>7660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</row>
        <row r="176">
          <cell r="B176">
            <v>7710</v>
          </cell>
          <cell r="D176">
            <v>0</v>
          </cell>
          <cell r="E176">
            <v>0</v>
          </cell>
          <cell r="F176">
            <v>18201.059999999998</v>
          </cell>
          <cell r="G176">
            <v>0</v>
          </cell>
          <cell r="H176">
            <v>0</v>
          </cell>
          <cell r="I176">
            <v>17910.150000000001</v>
          </cell>
          <cell r="J176">
            <v>0</v>
          </cell>
          <cell r="K176">
            <v>0</v>
          </cell>
          <cell r="L176">
            <v>16714.199999999997</v>
          </cell>
          <cell r="M176">
            <v>0</v>
          </cell>
          <cell r="N176">
            <v>0</v>
          </cell>
          <cell r="O176">
            <v>17336.159999999996</v>
          </cell>
          <cell r="P176">
            <v>70161.569999999992</v>
          </cell>
        </row>
        <row r="177">
          <cell r="B177">
            <v>7735</v>
          </cell>
          <cell r="D177">
            <v>-22.759999999999998</v>
          </cell>
          <cell r="E177">
            <v>37.549999999999997</v>
          </cell>
          <cell r="F177">
            <v>15.419999999999995</v>
          </cell>
          <cell r="G177">
            <v>28.13</v>
          </cell>
          <cell r="H177">
            <v>15.059999999999995</v>
          </cell>
          <cell r="I177">
            <v>15.219999999999999</v>
          </cell>
          <cell r="J177">
            <v>13.320000000000007</v>
          </cell>
          <cell r="K177">
            <v>15.400000000000006</v>
          </cell>
          <cell r="L177">
            <v>14.810000000000002</v>
          </cell>
          <cell r="M177">
            <v>22.789999999999992</v>
          </cell>
          <cell r="N177">
            <v>10.570000000000022</v>
          </cell>
          <cell r="O177">
            <v>16.22999999999999</v>
          </cell>
          <cell r="P177">
            <v>181.73999999999998</v>
          </cell>
        </row>
        <row r="178">
          <cell r="B178">
            <v>7750</v>
          </cell>
          <cell r="D178">
            <v>0</v>
          </cell>
          <cell r="E178">
            <v>0</v>
          </cell>
          <cell r="F178">
            <v>-0.02</v>
          </cell>
          <cell r="G178">
            <v>-7.3100000000000005</v>
          </cell>
          <cell r="H178">
            <v>-7.4099999999999984</v>
          </cell>
          <cell r="I178">
            <v>-13.23</v>
          </cell>
          <cell r="J178">
            <v>-16.550000000000004</v>
          </cell>
          <cell r="K178">
            <v>-18.739999999999995</v>
          </cell>
          <cell r="L178">
            <v>-23.279999999999994</v>
          </cell>
          <cell r="M178">
            <v>-26.27000000000001</v>
          </cell>
          <cell r="N178">
            <v>-26.689999999999998</v>
          </cell>
          <cell r="O178">
            <v>-30.090000000000003</v>
          </cell>
          <cell r="P178">
            <v>-169.59</v>
          </cell>
        </row>
        <row r="179">
          <cell r="B179">
            <v>7765</v>
          </cell>
          <cell r="D179">
            <v>0</v>
          </cell>
          <cell r="E179">
            <v>0</v>
          </cell>
          <cell r="F179">
            <v>0</v>
          </cell>
          <cell r="G179">
            <v>-176.47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-176.47</v>
          </cell>
        </row>
        <row r="180">
          <cell r="B180" t="str">
            <v>Grand Total</v>
          </cell>
        </row>
      </sheetData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Macros"/>
      <sheetName val="COVER"/>
      <sheetName val="CONTENTS vol 1"/>
      <sheetName val="CONTENTS vol 2"/>
      <sheetName val="APPENDIX A PLANT ACCT REC"/>
      <sheetName val="A 1"/>
      <sheetName val="A 2"/>
      <sheetName val="A 3"/>
      <sheetName val="A-3 COA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8 (a)"/>
      <sheetName val="A 19"/>
      <sheetName val="A 19 (a)"/>
      <sheetName val="B 1"/>
      <sheetName val="B 2"/>
      <sheetName val="B 3"/>
      <sheetName val="B-3 COA"/>
      <sheetName val="B 4"/>
      <sheetName val="B 5"/>
      <sheetName val="B 6"/>
      <sheetName val="B 7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C INSTRUCT"/>
      <sheetName val="B 13"/>
      <sheetName val="B 14"/>
      <sheetName val="B 15"/>
      <sheetName val="C 1"/>
      <sheetName val="C 2 (w)"/>
      <sheetName val="C 2 (s)"/>
      <sheetName val="C 3"/>
      <sheetName val="C 4"/>
      <sheetName val="C 5 (w)"/>
      <sheetName val="C 5 (s)"/>
      <sheetName val="C 6"/>
      <sheetName val="C 7"/>
      <sheetName val="C 8"/>
      <sheetName val="C 9"/>
      <sheetName val="C 10"/>
      <sheetName val="D 1"/>
      <sheetName val="D 2"/>
      <sheetName val="D 3"/>
      <sheetName val="D 4"/>
      <sheetName val="D 5"/>
      <sheetName val="D 6"/>
      <sheetName val="D 7"/>
      <sheetName val="E 1 (w)"/>
      <sheetName val="E 1 (s)"/>
      <sheetName val="E 2 (w)"/>
      <sheetName val="E 2 (s)"/>
      <sheetName val="E 3"/>
      <sheetName val="E 4 (w)"/>
      <sheetName val="E 4 (s)"/>
      <sheetName val="E 5 (w)"/>
      <sheetName val="E 5 (s)"/>
      <sheetName val="E 6"/>
      <sheetName val="E 7"/>
      <sheetName val="E 8"/>
      <sheetName val="E 9"/>
      <sheetName val="E 10"/>
      <sheetName val="E 11"/>
      <sheetName val="E 12"/>
      <sheetName val="E 13"/>
      <sheetName val="E 14"/>
      <sheetName val="A 1 (I)"/>
      <sheetName val="A 2 (I) "/>
      <sheetName val="A 3 (I) "/>
      <sheetName val="B 1 (I)"/>
      <sheetName val="B 2 (I)"/>
      <sheetName val="B 3 (I)"/>
      <sheetName val="B 15 (I)"/>
      <sheetName val="C 1 (I)"/>
      <sheetName val="C 2 (W) (I)"/>
      <sheetName val="C 2 (S) (I)"/>
      <sheetName val="C 5 (W) (I)"/>
      <sheetName val="C 5 (S) (I)"/>
      <sheetName val="D 1 (I)"/>
      <sheetName val="D 2 (I)"/>
      <sheetName val="E 1 W (I)"/>
      <sheetName val="E 1 S (I)"/>
      <sheetName val="E 2 W (I)"/>
      <sheetName val="E 2 S (I)"/>
      <sheetName val="F 1"/>
      <sheetName val="F 2"/>
      <sheetName val="F 3"/>
      <sheetName val="F 4"/>
      <sheetName val="F 5"/>
      <sheetName val="F 6"/>
      <sheetName val="F 6 (2)"/>
      <sheetName val="F 7"/>
      <sheetName val="F 8"/>
      <sheetName val="F 9"/>
      <sheetName val="F 10"/>
      <sheetName val="AR to MFR"/>
      <sheetName val="PROFORMA ADJUSTMENTS"/>
      <sheetName val="Trial Blc"/>
      <sheetName val="P&amp;L Per TB"/>
      <sheetName val="12-31-15 Plant Acc Bal_PerAR"/>
      <sheetName val="12-31-15 CIAC Bal &amp; Proj_PerAR"/>
      <sheetName val="Other BalSheet Acct_PerAR"/>
      <sheetName val="12 Month IS UC"/>
      <sheetName val="IncomeAccountsAllocationPerAR "/>
      <sheetName val="O&amp;M EXPENSES TO BE ALLOCATED"/>
      <sheetName val="O&amp;M EXPENSES ALLOCATED TO WATER"/>
      <sheetName val="O&amp;M EXPENSES ALLOCATED TO SEWER"/>
      <sheetName val="Working Capital_PerAR"/>
      <sheetName val="ADJUSTED MONTHLY FINAL"/>
      <sheetName val="APPENDIX B INC. STAT.ACCT RECON"/>
      <sheetName val="Interest Expense Adj_PerAR"/>
      <sheetName val="AR_F-23"/>
      <sheetName val="C 5 Calculation"/>
      <sheetName val="Property Taxes"/>
      <sheetName val="12-31-15 Depreciation Exp_PerAR"/>
      <sheetName val="Rev Requirements Final"/>
      <sheetName val="Rev Requirements Interim"/>
      <sheetName val="Reuse RateBase"/>
      <sheetName val="CommonPlant_PerAR-not used"/>
      <sheetName val="TAX EXPENSE-not used"/>
      <sheetName val="REVENUE REQUIREMENTS"/>
      <sheetName val="PROFORMA YEAR"/>
      <sheetName val="INTERIM COST OF CAPITAL"/>
      <sheetName val="COA Adjustment to MFRS"/>
      <sheetName val="COA F1-F6"/>
      <sheetName val="COA Revision"/>
      <sheetName val="COA - Deprec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>
        <row r="3">
          <cell r="B3" t="str">
            <v>Object Code</v>
          </cell>
          <cell r="C3">
            <v>41974</v>
          </cell>
          <cell r="D3">
            <v>42005</v>
          </cell>
          <cell r="E3">
            <v>42036</v>
          </cell>
          <cell r="F3">
            <v>42064</v>
          </cell>
          <cell r="G3">
            <v>42095</v>
          </cell>
          <cell r="H3">
            <v>42125</v>
          </cell>
          <cell r="I3">
            <v>42156</v>
          </cell>
          <cell r="J3">
            <v>42186</v>
          </cell>
          <cell r="K3">
            <v>42217</v>
          </cell>
          <cell r="L3">
            <v>42248</v>
          </cell>
          <cell r="M3">
            <v>42278</v>
          </cell>
          <cell r="N3">
            <v>42309</v>
          </cell>
          <cell r="O3">
            <v>42339</v>
          </cell>
        </row>
        <row r="4">
          <cell r="B4">
            <v>1020</v>
          </cell>
          <cell r="C4">
            <v>-0.03</v>
          </cell>
          <cell r="D4">
            <v>-0.03</v>
          </cell>
          <cell r="E4">
            <v>-0.03</v>
          </cell>
          <cell r="F4">
            <v>-0.03</v>
          </cell>
          <cell r="G4">
            <v>-0.03</v>
          </cell>
          <cell r="H4">
            <v>-0.03</v>
          </cell>
          <cell r="I4">
            <v>-0.03</v>
          </cell>
          <cell r="J4">
            <v>-0.03</v>
          </cell>
          <cell r="K4">
            <v>-0.03</v>
          </cell>
          <cell r="L4">
            <v>-0.03</v>
          </cell>
          <cell r="M4">
            <v>-0.03</v>
          </cell>
          <cell r="N4">
            <v>-0.03</v>
          </cell>
          <cell r="O4">
            <v>-0.03</v>
          </cell>
        </row>
        <row r="5">
          <cell r="B5">
            <v>1025</v>
          </cell>
          <cell r="C5">
            <v>7980.08</v>
          </cell>
          <cell r="D5">
            <v>7980.29</v>
          </cell>
          <cell r="E5">
            <v>7980.17</v>
          </cell>
          <cell r="F5">
            <v>7979.99</v>
          </cell>
          <cell r="G5">
            <v>7979.51</v>
          </cell>
          <cell r="H5">
            <v>7979.24</v>
          </cell>
          <cell r="I5">
            <v>7979.05</v>
          </cell>
          <cell r="J5">
            <v>7978.9</v>
          </cell>
          <cell r="K5">
            <v>7978.91</v>
          </cell>
          <cell r="L5">
            <v>7978.87</v>
          </cell>
          <cell r="M5">
            <v>7979.19</v>
          </cell>
          <cell r="N5">
            <v>7979.37</v>
          </cell>
          <cell r="O5">
            <v>7979.54</v>
          </cell>
        </row>
        <row r="6">
          <cell r="B6">
            <v>1045</v>
          </cell>
          <cell r="C6">
            <v>532.41</v>
          </cell>
          <cell r="D6">
            <v>534.97</v>
          </cell>
          <cell r="E6">
            <v>529.02</v>
          </cell>
          <cell r="F6">
            <v>528.11</v>
          </cell>
          <cell r="G6">
            <v>524.59</v>
          </cell>
          <cell r="H6">
            <v>521.70000000000005</v>
          </cell>
          <cell r="I6">
            <v>520.1</v>
          </cell>
          <cell r="J6">
            <v>518.01</v>
          </cell>
          <cell r="K6">
            <v>518.1</v>
          </cell>
          <cell r="L6">
            <v>513.28</v>
          </cell>
          <cell r="M6">
            <v>517.01</v>
          </cell>
          <cell r="N6">
            <v>519.08000000000004</v>
          </cell>
          <cell r="O6">
            <v>520.79999999999995</v>
          </cell>
        </row>
        <row r="7">
          <cell r="B7">
            <v>1050</v>
          </cell>
          <cell r="C7">
            <v>18447.89</v>
          </cell>
          <cell r="D7">
            <v>18447.89</v>
          </cell>
          <cell r="E7">
            <v>18447.89</v>
          </cell>
          <cell r="F7">
            <v>18447.89</v>
          </cell>
          <cell r="G7">
            <v>18447.89</v>
          </cell>
          <cell r="H7">
            <v>18447.89</v>
          </cell>
          <cell r="I7">
            <v>18447.89</v>
          </cell>
          <cell r="J7">
            <v>18447.89</v>
          </cell>
          <cell r="K7">
            <v>18447.89</v>
          </cell>
          <cell r="L7">
            <v>18447.89</v>
          </cell>
          <cell r="M7">
            <v>18447.89</v>
          </cell>
          <cell r="N7">
            <v>18447.89</v>
          </cell>
          <cell r="O7">
            <v>18447.89</v>
          </cell>
        </row>
        <row r="8">
          <cell r="B8">
            <v>1055</v>
          </cell>
          <cell r="C8">
            <v>3123.07</v>
          </cell>
          <cell r="D8">
            <v>3123.07</v>
          </cell>
          <cell r="E8">
            <v>3123.07</v>
          </cell>
          <cell r="F8">
            <v>3123.07</v>
          </cell>
          <cell r="G8">
            <v>3284.67</v>
          </cell>
          <cell r="H8">
            <v>3284.67</v>
          </cell>
          <cell r="I8">
            <v>4136.08</v>
          </cell>
          <cell r="J8">
            <v>5032.54</v>
          </cell>
          <cell r="K8">
            <v>5414.28</v>
          </cell>
          <cell r="L8">
            <v>5414.28</v>
          </cell>
          <cell r="M8">
            <v>5414.28</v>
          </cell>
          <cell r="N8">
            <v>5414.28</v>
          </cell>
          <cell r="O8">
            <v>5414.28</v>
          </cell>
        </row>
        <row r="9">
          <cell r="B9">
            <v>1080</v>
          </cell>
          <cell r="C9">
            <v>57685.7</v>
          </cell>
          <cell r="D9">
            <v>57685.7</v>
          </cell>
          <cell r="E9">
            <v>57685.7</v>
          </cell>
          <cell r="F9">
            <v>57685.7</v>
          </cell>
          <cell r="G9">
            <v>57685.7</v>
          </cell>
          <cell r="H9">
            <v>57685.7</v>
          </cell>
          <cell r="I9">
            <v>57685.7</v>
          </cell>
          <cell r="J9">
            <v>57685.7</v>
          </cell>
          <cell r="K9">
            <v>57685.7</v>
          </cell>
          <cell r="L9">
            <v>57685.7</v>
          </cell>
          <cell r="M9">
            <v>57685.7</v>
          </cell>
          <cell r="N9">
            <v>57685.7</v>
          </cell>
          <cell r="O9">
            <v>57685.7</v>
          </cell>
        </row>
        <row r="10">
          <cell r="B10">
            <v>1090</v>
          </cell>
          <cell r="J10">
            <v>1180</v>
          </cell>
          <cell r="K10">
            <v>1180</v>
          </cell>
          <cell r="L10">
            <v>1260.58</v>
          </cell>
          <cell r="M10">
            <v>1260.58</v>
          </cell>
          <cell r="N10">
            <v>1341.16</v>
          </cell>
          <cell r="O10">
            <v>1341.16</v>
          </cell>
        </row>
        <row r="11">
          <cell r="B11">
            <v>1095</v>
          </cell>
          <cell r="C11">
            <v>203.25</v>
          </cell>
          <cell r="D11">
            <v>203.25</v>
          </cell>
          <cell r="E11">
            <v>203.25</v>
          </cell>
          <cell r="F11">
            <v>203.25</v>
          </cell>
          <cell r="G11">
            <v>203.25</v>
          </cell>
          <cell r="H11">
            <v>203.25</v>
          </cell>
          <cell r="I11">
            <v>203.25</v>
          </cell>
          <cell r="J11">
            <v>203.25</v>
          </cell>
          <cell r="K11">
            <v>203.25</v>
          </cell>
          <cell r="L11">
            <v>203.25</v>
          </cell>
          <cell r="M11">
            <v>203.25</v>
          </cell>
          <cell r="N11">
            <v>203.25</v>
          </cell>
          <cell r="O11">
            <v>203.25</v>
          </cell>
        </row>
        <row r="12">
          <cell r="B12">
            <v>1100</v>
          </cell>
          <cell r="E12">
            <v>450</v>
          </cell>
          <cell r="F12">
            <v>450</v>
          </cell>
          <cell r="G12">
            <v>450</v>
          </cell>
          <cell r="H12">
            <v>450</v>
          </cell>
          <cell r="I12">
            <v>450</v>
          </cell>
          <cell r="J12">
            <v>450</v>
          </cell>
          <cell r="K12">
            <v>450</v>
          </cell>
          <cell r="L12">
            <v>450</v>
          </cell>
          <cell r="M12">
            <v>450</v>
          </cell>
          <cell r="N12">
            <v>450</v>
          </cell>
          <cell r="O12">
            <v>450</v>
          </cell>
        </row>
        <row r="13">
          <cell r="B13">
            <v>1105</v>
          </cell>
          <cell r="C13">
            <v>169712.01</v>
          </cell>
          <cell r="D13">
            <v>169712.01</v>
          </cell>
          <cell r="E13">
            <v>170495.67</v>
          </cell>
          <cell r="F13">
            <v>170495.67</v>
          </cell>
          <cell r="G13">
            <v>170817.99</v>
          </cell>
          <cell r="H13">
            <v>171019.44</v>
          </cell>
          <cell r="I13">
            <v>171019.44</v>
          </cell>
          <cell r="J13">
            <v>171019.44</v>
          </cell>
          <cell r="K13">
            <v>171019.44</v>
          </cell>
          <cell r="L13">
            <v>171019.44</v>
          </cell>
          <cell r="M13">
            <v>171486.86</v>
          </cell>
          <cell r="N13">
            <v>172323.48</v>
          </cell>
          <cell r="O13">
            <v>172323.48</v>
          </cell>
        </row>
        <row r="14">
          <cell r="B14">
            <v>1110</v>
          </cell>
          <cell r="C14">
            <v>169364.25</v>
          </cell>
          <cell r="D14">
            <v>169364.25</v>
          </cell>
          <cell r="E14">
            <v>169364.25</v>
          </cell>
          <cell r="F14">
            <v>169364.25</v>
          </cell>
          <cell r="G14">
            <v>169364.25</v>
          </cell>
          <cell r="H14">
            <v>169364.25</v>
          </cell>
          <cell r="I14">
            <v>169364.25</v>
          </cell>
          <cell r="J14">
            <v>164000.25</v>
          </cell>
          <cell r="K14">
            <v>164000.25</v>
          </cell>
          <cell r="L14">
            <v>164000.25</v>
          </cell>
          <cell r="M14">
            <v>164000.25</v>
          </cell>
          <cell r="N14">
            <v>164000.25</v>
          </cell>
          <cell r="O14">
            <v>164000.25</v>
          </cell>
        </row>
        <row r="15">
          <cell r="B15">
            <v>1115</v>
          </cell>
          <cell r="C15">
            <v>24645.47</v>
          </cell>
          <cell r="D15">
            <v>24645.47</v>
          </cell>
          <cell r="E15">
            <v>24645.47</v>
          </cell>
          <cell r="F15">
            <v>24645.47</v>
          </cell>
          <cell r="G15">
            <v>24645.47</v>
          </cell>
          <cell r="H15">
            <v>24825.47</v>
          </cell>
          <cell r="I15">
            <v>25095.47</v>
          </cell>
          <cell r="J15">
            <v>21728.82</v>
          </cell>
          <cell r="K15">
            <v>21728.82</v>
          </cell>
          <cell r="L15">
            <v>21908.82</v>
          </cell>
          <cell r="M15">
            <v>22268.82</v>
          </cell>
          <cell r="N15">
            <v>22808.82</v>
          </cell>
          <cell r="O15">
            <v>22898.82</v>
          </cell>
        </row>
        <row r="16">
          <cell r="B16">
            <v>1120</v>
          </cell>
          <cell r="C16">
            <v>43227.66</v>
          </cell>
          <cell r="D16">
            <v>43227.66</v>
          </cell>
          <cell r="E16">
            <v>43227.66</v>
          </cell>
          <cell r="F16">
            <v>43227.66</v>
          </cell>
          <cell r="G16">
            <v>43227.66</v>
          </cell>
          <cell r="H16">
            <v>43912.59</v>
          </cell>
          <cell r="I16">
            <v>45383.18</v>
          </cell>
          <cell r="J16">
            <v>45683.18</v>
          </cell>
          <cell r="K16">
            <v>45683.18</v>
          </cell>
          <cell r="L16">
            <v>45683.18</v>
          </cell>
          <cell r="M16">
            <v>45683.18</v>
          </cell>
          <cell r="N16">
            <v>223069.49</v>
          </cell>
          <cell r="O16">
            <v>223069.49</v>
          </cell>
        </row>
        <row r="17">
          <cell r="B17">
            <v>1125</v>
          </cell>
          <cell r="C17">
            <v>263927.46000000002</v>
          </cell>
          <cell r="D17">
            <v>264471.65000000002</v>
          </cell>
          <cell r="E17">
            <v>264552.45</v>
          </cell>
          <cell r="F17">
            <v>265905.84999999998</v>
          </cell>
          <cell r="G17">
            <v>265905.84999999998</v>
          </cell>
          <cell r="H17">
            <v>265905.84999999998</v>
          </cell>
          <cell r="I17">
            <v>265905.84999999998</v>
          </cell>
          <cell r="J17">
            <v>264725.84999999998</v>
          </cell>
          <cell r="K17">
            <v>264725.84999999998</v>
          </cell>
          <cell r="L17">
            <v>264725.84999999998</v>
          </cell>
          <cell r="M17">
            <v>264725.84999999998</v>
          </cell>
          <cell r="N17">
            <v>264725.84999999998</v>
          </cell>
          <cell r="O17">
            <v>264725.84999999998</v>
          </cell>
        </row>
        <row r="18">
          <cell r="B18">
            <v>1130</v>
          </cell>
          <cell r="C18">
            <v>39506.11</v>
          </cell>
          <cell r="D18">
            <v>39788.28</v>
          </cell>
          <cell r="E18">
            <v>41783.06</v>
          </cell>
          <cell r="F18">
            <v>43349.42</v>
          </cell>
          <cell r="G18">
            <v>43551.42</v>
          </cell>
          <cell r="H18">
            <v>43632</v>
          </cell>
          <cell r="I18">
            <v>43632</v>
          </cell>
          <cell r="J18">
            <v>43632</v>
          </cell>
          <cell r="K18">
            <v>43632</v>
          </cell>
          <cell r="L18">
            <v>43712.58</v>
          </cell>
          <cell r="M18">
            <v>43712.58</v>
          </cell>
          <cell r="N18">
            <v>43712.58</v>
          </cell>
          <cell r="O18">
            <v>43712.58</v>
          </cell>
        </row>
        <row r="19">
          <cell r="B19">
            <v>1135</v>
          </cell>
          <cell r="C19">
            <v>26396.639999999999</v>
          </cell>
          <cell r="D19">
            <v>26396.639999999999</v>
          </cell>
          <cell r="E19">
            <v>26396.639999999999</v>
          </cell>
          <cell r="F19">
            <v>27505.200000000001</v>
          </cell>
          <cell r="G19">
            <v>27783.4</v>
          </cell>
          <cell r="H19">
            <v>28319.72</v>
          </cell>
          <cell r="I19">
            <v>28319.72</v>
          </cell>
          <cell r="J19">
            <v>28319.72</v>
          </cell>
          <cell r="K19">
            <v>28319.72</v>
          </cell>
          <cell r="L19">
            <v>28319.72</v>
          </cell>
          <cell r="M19">
            <v>30013.96</v>
          </cell>
          <cell r="N19">
            <v>30013.96</v>
          </cell>
          <cell r="O19">
            <v>30013.96</v>
          </cell>
        </row>
        <row r="20">
          <cell r="B20">
            <v>1140</v>
          </cell>
          <cell r="C20">
            <v>16108.3</v>
          </cell>
          <cell r="D20">
            <v>16108.3</v>
          </cell>
          <cell r="E20">
            <v>16189.1</v>
          </cell>
          <cell r="F20">
            <v>16431.5</v>
          </cell>
          <cell r="G20">
            <v>16431.5</v>
          </cell>
          <cell r="H20">
            <v>16592.66</v>
          </cell>
          <cell r="I20">
            <v>16592.66</v>
          </cell>
          <cell r="J20">
            <v>16592.66</v>
          </cell>
          <cell r="K20">
            <v>17338.03</v>
          </cell>
          <cell r="L20">
            <v>17418.61</v>
          </cell>
          <cell r="M20">
            <v>17700.64</v>
          </cell>
          <cell r="N20">
            <v>17700.64</v>
          </cell>
          <cell r="O20">
            <v>17700.64</v>
          </cell>
        </row>
        <row r="21">
          <cell r="B21">
            <v>1145</v>
          </cell>
          <cell r="C21">
            <v>8035.16</v>
          </cell>
          <cell r="D21">
            <v>8035.16</v>
          </cell>
          <cell r="E21">
            <v>8035.16</v>
          </cell>
          <cell r="F21">
            <v>8035.16</v>
          </cell>
          <cell r="G21">
            <v>8035.16</v>
          </cell>
          <cell r="H21">
            <v>8035.16</v>
          </cell>
          <cell r="I21">
            <v>8035.16</v>
          </cell>
          <cell r="J21">
            <v>8035.16</v>
          </cell>
          <cell r="K21">
            <v>8035.16</v>
          </cell>
          <cell r="L21">
            <v>8035.16</v>
          </cell>
          <cell r="M21">
            <v>8035.16</v>
          </cell>
          <cell r="N21">
            <v>8035.16</v>
          </cell>
          <cell r="O21">
            <v>8035.16</v>
          </cell>
        </row>
        <row r="22">
          <cell r="B22">
            <v>1150</v>
          </cell>
          <cell r="C22">
            <v>248.11</v>
          </cell>
          <cell r="D22">
            <v>248.11</v>
          </cell>
          <cell r="E22">
            <v>248.11</v>
          </cell>
          <cell r="F22">
            <v>248.11</v>
          </cell>
          <cell r="G22">
            <v>248.11</v>
          </cell>
          <cell r="H22">
            <v>248.11</v>
          </cell>
          <cell r="I22">
            <v>248.11</v>
          </cell>
          <cell r="J22">
            <v>248.11</v>
          </cell>
          <cell r="K22">
            <v>248.11</v>
          </cell>
          <cell r="L22">
            <v>248.11</v>
          </cell>
          <cell r="M22">
            <v>248.11</v>
          </cell>
          <cell r="N22">
            <v>248.11</v>
          </cell>
          <cell r="O22">
            <v>248.11</v>
          </cell>
        </row>
        <row r="23">
          <cell r="B23">
            <v>1175</v>
          </cell>
          <cell r="C23">
            <v>39321.589999999997</v>
          </cell>
          <cell r="D23">
            <v>39502.620000000003</v>
          </cell>
          <cell r="E23">
            <v>39258.22</v>
          </cell>
          <cell r="F23">
            <v>39205.54</v>
          </cell>
          <cell r="G23">
            <v>38862.86</v>
          </cell>
          <cell r="H23">
            <v>38643.97</v>
          </cell>
          <cell r="I23">
            <v>38576.269999999997</v>
          </cell>
          <cell r="J23">
            <v>38585.01</v>
          </cell>
          <cell r="K23">
            <v>38606.629999999997</v>
          </cell>
          <cell r="L23">
            <v>38464.879999999997</v>
          </cell>
          <cell r="M23">
            <v>38738.57</v>
          </cell>
          <cell r="N23">
            <v>39050.03</v>
          </cell>
          <cell r="O23">
            <v>39290.57</v>
          </cell>
        </row>
        <row r="24">
          <cell r="B24">
            <v>1180</v>
          </cell>
          <cell r="C24">
            <v>14967.02</v>
          </cell>
          <cell r="D24">
            <v>15053.82</v>
          </cell>
          <cell r="E24">
            <v>14962.95</v>
          </cell>
          <cell r="F24">
            <v>14936.9</v>
          </cell>
          <cell r="G24">
            <v>14831.72</v>
          </cell>
          <cell r="H24">
            <v>14840.16</v>
          </cell>
          <cell r="I24">
            <v>14829.08</v>
          </cell>
          <cell r="J24">
            <v>14794.97</v>
          </cell>
          <cell r="K24">
            <v>14797.17</v>
          </cell>
          <cell r="L24">
            <v>14708.5</v>
          </cell>
          <cell r="M24">
            <v>14814.86</v>
          </cell>
          <cell r="N24">
            <v>14869.83</v>
          </cell>
          <cell r="O24">
            <v>14966.11</v>
          </cell>
        </row>
        <row r="25">
          <cell r="B25">
            <v>1190</v>
          </cell>
          <cell r="C25">
            <v>39514.32</v>
          </cell>
          <cell r="D25">
            <v>39537.94</v>
          </cell>
          <cell r="E25">
            <v>39523.279999999999</v>
          </cell>
          <cell r="F25">
            <v>39503.26</v>
          </cell>
          <cell r="G25">
            <v>39449.129999999997</v>
          </cell>
          <cell r="H25">
            <v>39418.839999999997</v>
          </cell>
          <cell r="I25">
            <v>39398.17</v>
          </cell>
          <cell r="J25">
            <v>39381.519999999997</v>
          </cell>
          <cell r="K25">
            <v>39382.33</v>
          </cell>
          <cell r="L25">
            <v>39376.74</v>
          </cell>
          <cell r="M25">
            <v>39412.870000000003</v>
          </cell>
          <cell r="N25">
            <v>39432.629999999997</v>
          </cell>
          <cell r="O25">
            <v>39452.339999999997</v>
          </cell>
        </row>
        <row r="26">
          <cell r="B26">
            <v>1195</v>
          </cell>
          <cell r="C26">
            <v>443.24</v>
          </cell>
          <cell r="D26">
            <v>443.24</v>
          </cell>
          <cell r="E26">
            <v>443.24</v>
          </cell>
          <cell r="F26">
            <v>443.24</v>
          </cell>
          <cell r="G26">
            <v>443.24</v>
          </cell>
          <cell r="H26">
            <v>443.24</v>
          </cell>
          <cell r="I26">
            <v>443.24</v>
          </cell>
          <cell r="J26">
            <v>443.24</v>
          </cell>
          <cell r="K26">
            <v>443.24</v>
          </cell>
          <cell r="L26">
            <v>443.24</v>
          </cell>
          <cell r="M26">
            <v>443.24</v>
          </cell>
          <cell r="N26">
            <v>443.24</v>
          </cell>
          <cell r="O26">
            <v>443.24</v>
          </cell>
        </row>
        <row r="27">
          <cell r="B27">
            <v>1200</v>
          </cell>
          <cell r="E27">
            <v>13288.13</v>
          </cell>
          <cell r="F27">
            <v>13288.13</v>
          </cell>
          <cell r="G27">
            <v>13288.13</v>
          </cell>
          <cell r="H27">
            <v>13288.13</v>
          </cell>
          <cell r="I27">
            <v>13288.13</v>
          </cell>
          <cell r="J27">
            <v>13288.13</v>
          </cell>
          <cell r="K27">
            <v>13288.13</v>
          </cell>
          <cell r="L27">
            <v>14377.34</v>
          </cell>
          <cell r="M27">
            <v>18494.64</v>
          </cell>
          <cell r="N27">
            <v>18494.64</v>
          </cell>
          <cell r="O27">
            <v>18494.64</v>
          </cell>
        </row>
        <row r="28">
          <cell r="B28">
            <v>1205</v>
          </cell>
          <cell r="C28">
            <v>3067.41</v>
          </cell>
          <cell r="D28">
            <v>3076.97</v>
          </cell>
          <cell r="E28">
            <v>3054.73</v>
          </cell>
          <cell r="F28">
            <v>3051.32</v>
          </cell>
          <cell r="G28">
            <v>3038.19</v>
          </cell>
          <cell r="H28">
            <v>3027.41</v>
          </cell>
          <cell r="I28">
            <v>3021.42</v>
          </cell>
          <cell r="J28">
            <v>3013.6</v>
          </cell>
          <cell r="K28">
            <v>3013.95</v>
          </cell>
          <cell r="L28">
            <v>2995.95</v>
          </cell>
          <cell r="M28">
            <v>3009.88</v>
          </cell>
          <cell r="N28">
            <v>3017.62</v>
          </cell>
          <cell r="O28">
            <v>3024.02</v>
          </cell>
        </row>
        <row r="29">
          <cell r="B29">
            <v>1250</v>
          </cell>
          <cell r="C29">
            <v>7933</v>
          </cell>
          <cell r="D29">
            <v>7933</v>
          </cell>
          <cell r="E29">
            <v>7933</v>
          </cell>
          <cell r="F29">
            <v>7933</v>
          </cell>
          <cell r="G29">
            <v>7933</v>
          </cell>
          <cell r="H29">
            <v>7933</v>
          </cell>
          <cell r="I29">
            <v>7933</v>
          </cell>
          <cell r="J29">
            <v>7933</v>
          </cell>
          <cell r="K29">
            <v>7933</v>
          </cell>
          <cell r="L29">
            <v>7933</v>
          </cell>
          <cell r="M29">
            <v>7933</v>
          </cell>
          <cell r="N29">
            <v>7933</v>
          </cell>
          <cell r="O29">
            <v>7933</v>
          </cell>
        </row>
        <row r="30">
          <cell r="B30">
            <v>1290</v>
          </cell>
          <cell r="J30">
            <v>577</v>
          </cell>
          <cell r="K30">
            <v>577</v>
          </cell>
          <cell r="L30">
            <v>577</v>
          </cell>
          <cell r="M30">
            <v>577</v>
          </cell>
          <cell r="N30">
            <v>577</v>
          </cell>
          <cell r="O30">
            <v>577</v>
          </cell>
        </row>
        <row r="31">
          <cell r="B31">
            <v>1295</v>
          </cell>
          <cell r="C31">
            <v>20020.259999999998</v>
          </cell>
          <cell r="D31">
            <v>20020.259999999998</v>
          </cell>
          <cell r="E31">
            <v>20020.259999999998</v>
          </cell>
          <cell r="F31">
            <v>20020.259999999998</v>
          </cell>
          <cell r="G31">
            <v>20020.259999999998</v>
          </cell>
          <cell r="H31">
            <v>20020.259999999998</v>
          </cell>
          <cell r="I31">
            <v>20020.259999999998</v>
          </cell>
          <cell r="J31">
            <v>19443.259999999998</v>
          </cell>
          <cell r="K31">
            <v>19443.259999999998</v>
          </cell>
          <cell r="L31">
            <v>19443.259999999998</v>
          </cell>
          <cell r="M31">
            <v>19785.73</v>
          </cell>
          <cell r="N31">
            <v>19785.73</v>
          </cell>
          <cell r="O31">
            <v>19785.73</v>
          </cell>
        </row>
        <row r="32">
          <cell r="B32">
            <v>1300</v>
          </cell>
          <cell r="C32">
            <v>1479262.14</v>
          </cell>
          <cell r="D32">
            <v>1479262.14</v>
          </cell>
          <cell r="E32">
            <v>1479423.74</v>
          </cell>
          <cell r="F32">
            <v>1479423.74</v>
          </cell>
          <cell r="G32">
            <v>1479423.74</v>
          </cell>
          <cell r="H32">
            <v>1479423.74</v>
          </cell>
          <cell r="I32">
            <v>1479423.74</v>
          </cell>
          <cell r="J32">
            <v>1479312.03</v>
          </cell>
          <cell r="K32">
            <v>1479312.03</v>
          </cell>
          <cell r="L32">
            <v>1479312.03</v>
          </cell>
          <cell r="M32">
            <v>1479464.03</v>
          </cell>
          <cell r="N32">
            <v>1479705.77</v>
          </cell>
          <cell r="O32">
            <v>1479705.77</v>
          </cell>
        </row>
        <row r="33">
          <cell r="B33">
            <v>1305</v>
          </cell>
          <cell r="C33">
            <v>1377.63</v>
          </cell>
          <cell r="D33">
            <v>1377.63</v>
          </cell>
          <cell r="E33">
            <v>1377.63</v>
          </cell>
          <cell r="F33">
            <v>1377.63</v>
          </cell>
          <cell r="G33">
            <v>1377.63</v>
          </cell>
          <cell r="H33">
            <v>1377.63</v>
          </cell>
          <cell r="I33">
            <v>1377.63</v>
          </cell>
          <cell r="J33">
            <v>1377.63</v>
          </cell>
          <cell r="K33">
            <v>1377.63</v>
          </cell>
          <cell r="L33">
            <v>1377.63</v>
          </cell>
          <cell r="M33">
            <v>1377.63</v>
          </cell>
          <cell r="N33">
            <v>1377.63</v>
          </cell>
          <cell r="O33">
            <v>1377.63</v>
          </cell>
        </row>
        <row r="34">
          <cell r="B34">
            <v>1310</v>
          </cell>
          <cell r="C34">
            <v>6308.22</v>
          </cell>
          <cell r="D34">
            <v>6308.22</v>
          </cell>
          <cell r="E34">
            <v>6308.22</v>
          </cell>
          <cell r="F34">
            <v>6308.22</v>
          </cell>
          <cell r="G34">
            <v>6308.22</v>
          </cell>
          <cell r="H34">
            <v>6308.22</v>
          </cell>
          <cell r="I34">
            <v>6308.22</v>
          </cell>
          <cell r="J34">
            <v>8933.2199999999993</v>
          </cell>
          <cell r="K34">
            <v>8933.2199999999993</v>
          </cell>
          <cell r="L34">
            <v>8933.2199999999993</v>
          </cell>
          <cell r="M34">
            <v>8933.2199999999993</v>
          </cell>
          <cell r="N34">
            <v>8933.2199999999993</v>
          </cell>
          <cell r="O34">
            <v>8933.2199999999993</v>
          </cell>
        </row>
        <row r="35">
          <cell r="B35">
            <v>1315</v>
          </cell>
          <cell r="C35">
            <v>3439.7</v>
          </cell>
          <cell r="D35">
            <v>3439.7</v>
          </cell>
          <cell r="E35">
            <v>3439.7</v>
          </cell>
          <cell r="F35">
            <v>3439.7</v>
          </cell>
          <cell r="G35">
            <v>3439.7</v>
          </cell>
          <cell r="H35">
            <v>3439.7</v>
          </cell>
          <cell r="I35">
            <v>3439.7</v>
          </cell>
          <cell r="J35">
            <v>3439.7</v>
          </cell>
          <cell r="K35">
            <v>3439.7</v>
          </cell>
          <cell r="L35">
            <v>3439.7</v>
          </cell>
          <cell r="M35">
            <v>3439.7</v>
          </cell>
          <cell r="N35">
            <v>3439.7</v>
          </cell>
          <cell r="O35">
            <v>3439.7</v>
          </cell>
        </row>
        <row r="36">
          <cell r="B36">
            <v>1330</v>
          </cell>
          <cell r="J36">
            <v>152</v>
          </cell>
          <cell r="K36">
            <v>152</v>
          </cell>
          <cell r="L36">
            <v>152</v>
          </cell>
          <cell r="M36">
            <v>0</v>
          </cell>
        </row>
        <row r="37">
          <cell r="B37">
            <v>1345</v>
          </cell>
          <cell r="C37">
            <v>43684.09</v>
          </cell>
          <cell r="D37">
            <v>43684.09</v>
          </cell>
          <cell r="E37">
            <v>43886.74</v>
          </cell>
          <cell r="F37">
            <v>44852.92</v>
          </cell>
          <cell r="G37">
            <v>45073.279999999999</v>
          </cell>
          <cell r="H37">
            <v>45275.53</v>
          </cell>
          <cell r="I37">
            <v>45495.8</v>
          </cell>
          <cell r="J37">
            <v>45495.8</v>
          </cell>
          <cell r="K37">
            <v>45495.8</v>
          </cell>
          <cell r="L37">
            <v>45495.8</v>
          </cell>
          <cell r="M37">
            <v>45495.8</v>
          </cell>
          <cell r="N37">
            <v>45495.8</v>
          </cell>
          <cell r="O37">
            <v>45698.05</v>
          </cell>
        </row>
        <row r="38">
          <cell r="B38">
            <v>1350</v>
          </cell>
          <cell r="C38">
            <v>376863.82</v>
          </cell>
          <cell r="D38">
            <v>376863.82</v>
          </cell>
          <cell r="E38">
            <v>376863.82</v>
          </cell>
          <cell r="F38">
            <v>377025.42</v>
          </cell>
          <cell r="G38">
            <v>377025.42</v>
          </cell>
          <cell r="H38">
            <v>377025.42</v>
          </cell>
          <cell r="I38">
            <v>377025.42</v>
          </cell>
          <cell r="J38">
            <v>377025.42</v>
          </cell>
          <cell r="K38">
            <v>377025.42</v>
          </cell>
          <cell r="L38">
            <v>377025.42</v>
          </cell>
          <cell r="M38">
            <v>377026.42</v>
          </cell>
          <cell r="N38">
            <v>377026.42</v>
          </cell>
          <cell r="O38">
            <v>377026.42</v>
          </cell>
        </row>
        <row r="39">
          <cell r="B39">
            <v>1353</v>
          </cell>
          <cell r="C39">
            <v>1812.61</v>
          </cell>
          <cell r="D39">
            <v>1812.61</v>
          </cell>
          <cell r="E39">
            <v>1812.61</v>
          </cell>
          <cell r="F39">
            <v>1812.61</v>
          </cell>
          <cell r="G39">
            <v>1812.61</v>
          </cell>
          <cell r="H39">
            <v>1812.61</v>
          </cell>
          <cell r="I39">
            <v>1812.61</v>
          </cell>
          <cell r="J39">
            <v>1812.61</v>
          </cell>
          <cell r="K39">
            <v>1812.61</v>
          </cell>
          <cell r="L39">
            <v>1812.61</v>
          </cell>
          <cell r="M39">
            <v>1811.61</v>
          </cell>
          <cell r="N39">
            <v>1811.61</v>
          </cell>
          <cell r="O39">
            <v>1811.61</v>
          </cell>
        </row>
        <row r="40">
          <cell r="B40">
            <v>1355</v>
          </cell>
          <cell r="C40">
            <v>2485</v>
          </cell>
          <cell r="D40">
            <v>2485</v>
          </cell>
          <cell r="E40">
            <v>2485</v>
          </cell>
          <cell r="F40">
            <v>2485</v>
          </cell>
          <cell r="G40">
            <v>2485</v>
          </cell>
          <cell r="H40">
            <v>2485</v>
          </cell>
          <cell r="I40">
            <v>2485</v>
          </cell>
          <cell r="J40">
            <v>2485</v>
          </cell>
          <cell r="K40">
            <v>2485</v>
          </cell>
          <cell r="L40">
            <v>2485</v>
          </cell>
          <cell r="M40">
            <v>2485</v>
          </cell>
          <cell r="N40">
            <v>2485</v>
          </cell>
          <cell r="O40">
            <v>2485</v>
          </cell>
        </row>
        <row r="41">
          <cell r="B41">
            <v>1360</v>
          </cell>
          <cell r="C41">
            <v>14206.29</v>
          </cell>
          <cell r="D41">
            <v>14206.29</v>
          </cell>
          <cell r="E41">
            <v>14206.29</v>
          </cell>
          <cell r="F41">
            <v>14206.29</v>
          </cell>
          <cell r="G41">
            <v>14206.29</v>
          </cell>
          <cell r="H41">
            <v>14206.29</v>
          </cell>
          <cell r="I41">
            <v>14206.29</v>
          </cell>
          <cell r="J41">
            <v>14206.29</v>
          </cell>
          <cell r="K41">
            <v>14206.29</v>
          </cell>
          <cell r="L41">
            <v>14206.29</v>
          </cell>
          <cell r="M41">
            <v>14206.29</v>
          </cell>
          <cell r="N41">
            <v>14206.29</v>
          </cell>
          <cell r="O41">
            <v>14206.29</v>
          </cell>
        </row>
        <row r="42">
          <cell r="B42">
            <v>1365</v>
          </cell>
          <cell r="C42">
            <v>7063.42</v>
          </cell>
          <cell r="D42">
            <v>7224.66</v>
          </cell>
          <cell r="E42">
            <v>7305.28</v>
          </cell>
          <cell r="F42">
            <v>7305.28</v>
          </cell>
          <cell r="G42">
            <v>7466.88</v>
          </cell>
          <cell r="H42">
            <v>7668.33</v>
          </cell>
          <cell r="I42">
            <v>7789.2</v>
          </cell>
          <cell r="J42">
            <v>5164.2</v>
          </cell>
          <cell r="K42">
            <v>5164.2</v>
          </cell>
          <cell r="L42">
            <v>5164.2</v>
          </cell>
          <cell r="M42">
            <v>8326.9699999999993</v>
          </cell>
          <cell r="N42">
            <v>11590.46</v>
          </cell>
          <cell r="O42">
            <v>14128.73</v>
          </cell>
        </row>
        <row r="43">
          <cell r="B43">
            <v>1380</v>
          </cell>
          <cell r="C43">
            <v>49112.51</v>
          </cell>
          <cell r="D43">
            <v>49536.17</v>
          </cell>
          <cell r="E43">
            <v>49536.17</v>
          </cell>
          <cell r="F43">
            <v>50962.77</v>
          </cell>
          <cell r="G43">
            <v>51124.37</v>
          </cell>
          <cell r="H43">
            <v>51124.37</v>
          </cell>
          <cell r="I43">
            <v>51509.37</v>
          </cell>
          <cell r="J43">
            <v>50222.28</v>
          </cell>
          <cell r="K43">
            <v>50222.28</v>
          </cell>
          <cell r="L43">
            <v>50302.86</v>
          </cell>
          <cell r="M43">
            <v>51336.44</v>
          </cell>
          <cell r="N43">
            <v>52190.97</v>
          </cell>
          <cell r="O43">
            <v>52190.97</v>
          </cell>
        </row>
        <row r="44">
          <cell r="B44">
            <v>1395</v>
          </cell>
          <cell r="C44">
            <v>63563.91</v>
          </cell>
          <cell r="D44">
            <v>63563.91</v>
          </cell>
          <cell r="E44">
            <v>63563.91</v>
          </cell>
          <cell r="F44">
            <v>63563.91</v>
          </cell>
          <cell r="G44">
            <v>63563.91</v>
          </cell>
          <cell r="H44">
            <v>63563.91</v>
          </cell>
          <cell r="I44">
            <v>63563.91</v>
          </cell>
          <cell r="J44">
            <v>63563.91</v>
          </cell>
          <cell r="K44">
            <v>63563.91</v>
          </cell>
          <cell r="L44">
            <v>63563.91</v>
          </cell>
          <cell r="M44">
            <v>63563.91</v>
          </cell>
          <cell r="N44">
            <v>63563.91</v>
          </cell>
          <cell r="O44">
            <v>63563.91</v>
          </cell>
        </row>
        <row r="45">
          <cell r="B45">
            <v>1400</v>
          </cell>
          <cell r="C45">
            <v>589598.62</v>
          </cell>
          <cell r="D45">
            <v>589866.86</v>
          </cell>
          <cell r="E45">
            <v>590588.87</v>
          </cell>
          <cell r="F45">
            <v>590588.87</v>
          </cell>
          <cell r="G45">
            <v>590786.66</v>
          </cell>
          <cell r="H45">
            <v>590786.66</v>
          </cell>
          <cell r="I45">
            <v>590786.66</v>
          </cell>
          <cell r="J45">
            <v>589624.46</v>
          </cell>
          <cell r="K45">
            <v>589624.46</v>
          </cell>
          <cell r="L45">
            <v>591790.29</v>
          </cell>
          <cell r="M45">
            <v>593512.71</v>
          </cell>
          <cell r="N45">
            <v>593512.71</v>
          </cell>
          <cell r="O45">
            <v>593512.71</v>
          </cell>
        </row>
        <row r="46">
          <cell r="B46">
            <v>1410</v>
          </cell>
          <cell r="C46">
            <v>20177.05</v>
          </cell>
          <cell r="D46">
            <v>20177.05</v>
          </cell>
          <cell r="E46">
            <v>20177.05</v>
          </cell>
          <cell r="F46">
            <v>20845.259999999998</v>
          </cell>
          <cell r="G46">
            <v>20845.259999999998</v>
          </cell>
          <cell r="H46">
            <v>23871.39</v>
          </cell>
          <cell r="I46">
            <v>23892.7</v>
          </cell>
          <cell r="J46">
            <v>21867.7</v>
          </cell>
          <cell r="K46">
            <v>21867.7</v>
          </cell>
          <cell r="L46">
            <v>21867.7</v>
          </cell>
          <cell r="M46">
            <v>27272.61</v>
          </cell>
          <cell r="N46">
            <v>27369.54</v>
          </cell>
          <cell r="O46">
            <v>27929.06</v>
          </cell>
        </row>
        <row r="47">
          <cell r="B47">
            <v>1420</v>
          </cell>
          <cell r="C47">
            <v>5777.88</v>
          </cell>
          <cell r="D47">
            <v>5777.88</v>
          </cell>
          <cell r="E47">
            <v>5777.88</v>
          </cell>
          <cell r="F47">
            <v>5777.88</v>
          </cell>
          <cell r="G47">
            <v>5777.88</v>
          </cell>
          <cell r="H47">
            <v>5777.88</v>
          </cell>
          <cell r="I47">
            <v>5777.88</v>
          </cell>
          <cell r="J47">
            <v>5777.88</v>
          </cell>
          <cell r="K47">
            <v>5777.88</v>
          </cell>
          <cell r="L47">
            <v>5777.88</v>
          </cell>
          <cell r="M47">
            <v>5777.88</v>
          </cell>
          <cell r="N47">
            <v>5777.88</v>
          </cell>
          <cell r="O47">
            <v>5777.88</v>
          </cell>
        </row>
        <row r="48">
          <cell r="B48">
            <v>1435</v>
          </cell>
          <cell r="J48">
            <v>500</v>
          </cell>
          <cell r="K48">
            <v>500</v>
          </cell>
          <cell r="L48">
            <v>500</v>
          </cell>
          <cell r="M48">
            <v>500</v>
          </cell>
          <cell r="N48">
            <v>500</v>
          </cell>
          <cell r="O48">
            <v>500</v>
          </cell>
        </row>
        <row r="49">
          <cell r="B49">
            <v>1440</v>
          </cell>
          <cell r="J49">
            <v>1702</v>
          </cell>
          <cell r="K49">
            <v>1702</v>
          </cell>
          <cell r="L49">
            <v>1702</v>
          </cell>
          <cell r="M49">
            <v>1701</v>
          </cell>
          <cell r="N49">
            <v>1701</v>
          </cell>
          <cell r="O49">
            <v>1701</v>
          </cell>
        </row>
        <row r="50">
          <cell r="B50">
            <v>1460</v>
          </cell>
          <cell r="C50">
            <v>541.96</v>
          </cell>
          <cell r="D50">
            <v>541.96</v>
          </cell>
          <cell r="E50">
            <v>541.96</v>
          </cell>
          <cell r="F50">
            <v>541.96</v>
          </cell>
          <cell r="G50">
            <v>541.96</v>
          </cell>
          <cell r="H50">
            <v>541.96</v>
          </cell>
          <cell r="I50">
            <v>541.96</v>
          </cell>
          <cell r="J50">
            <v>541.96</v>
          </cell>
          <cell r="K50">
            <v>541.96</v>
          </cell>
          <cell r="L50">
            <v>541.96</v>
          </cell>
          <cell r="M50">
            <v>541.96</v>
          </cell>
          <cell r="N50">
            <v>541.96</v>
          </cell>
          <cell r="O50">
            <v>541.96</v>
          </cell>
        </row>
        <row r="51">
          <cell r="B51">
            <v>1470</v>
          </cell>
          <cell r="C51">
            <v>2189.77</v>
          </cell>
          <cell r="D51">
            <v>2975.94</v>
          </cell>
          <cell r="E51">
            <v>2975.92</v>
          </cell>
          <cell r="F51">
            <v>2975.88</v>
          </cell>
          <cell r="G51">
            <v>2975.78</v>
          </cell>
          <cell r="H51">
            <v>3019.69</v>
          </cell>
          <cell r="I51">
            <v>3019.66</v>
          </cell>
          <cell r="J51">
            <v>3100.21</v>
          </cell>
          <cell r="K51">
            <v>3100.21</v>
          </cell>
          <cell r="L51">
            <v>3100.2</v>
          </cell>
          <cell r="M51">
            <v>3100.26</v>
          </cell>
          <cell r="N51">
            <v>3100.3</v>
          </cell>
          <cell r="O51">
            <v>3100.34</v>
          </cell>
        </row>
        <row r="52">
          <cell r="B52">
            <v>1475</v>
          </cell>
          <cell r="C52">
            <v>552.19000000000005</v>
          </cell>
          <cell r="D52">
            <v>552.19000000000005</v>
          </cell>
          <cell r="E52">
            <v>552.19000000000005</v>
          </cell>
          <cell r="F52">
            <v>552.19000000000005</v>
          </cell>
          <cell r="G52">
            <v>552.19000000000005</v>
          </cell>
          <cell r="H52">
            <v>552.19000000000005</v>
          </cell>
          <cell r="I52">
            <v>552.19000000000005</v>
          </cell>
          <cell r="J52">
            <v>552.19000000000005</v>
          </cell>
          <cell r="K52">
            <v>552.19000000000005</v>
          </cell>
          <cell r="L52">
            <v>552.19000000000005</v>
          </cell>
          <cell r="M52">
            <v>552.19000000000005</v>
          </cell>
          <cell r="N52">
            <v>552.19000000000005</v>
          </cell>
          <cell r="O52">
            <v>552.19000000000005</v>
          </cell>
        </row>
        <row r="53">
          <cell r="B53">
            <v>1480</v>
          </cell>
          <cell r="C53">
            <v>1818.86</v>
          </cell>
          <cell r="D53">
            <v>1818.86</v>
          </cell>
          <cell r="E53">
            <v>1818.86</v>
          </cell>
          <cell r="F53">
            <v>1818.86</v>
          </cell>
          <cell r="G53">
            <v>1818.86</v>
          </cell>
          <cell r="H53">
            <v>1818.86</v>
          </cell>
          <cell r="I53">
            <v>1818.86</v>
          </cell>
          <cell r="J53">
            <v>1818.86</v>
          </cell>
          <cell r="K53">
            <v>1818.86</v>
          </cell>
          <cell r="L53">
            <v>1818.86</v>
          </cell>
          <cell r="M53">
            <v>1818.86</v>
          </cell>
          <cell r="N53">
            <v>1818.86</v>
          </cell>
          <cell r="O53">
            <v>1818.86</v>
          </cell>
        </row>
        <row r="54">
          <cell r="B54">
            <v>1540</v>
          </cell>
          <cell r="C54">
            <v>12441.16</v>
          </cell>
          <cell r="D54">
            <v>12441.16</v>
          </cell>
          <cell r="E54">
            <v>12441.16</v>
          </cell>
          <cell r="F54">
            <v>12441.16</v>
          </cell>
          <cell r="G54">
            <v>12501.6</v>
          </cell>
          <cell r="H54">
            <v>12642.62</v>
          </cell>
          <cell r="I54">
            <v>12642.62</v>
          </cell>
          <cell r="J54">
            <v>12642.62</v>
          </cell>
          <cell r="K54">
            <v>12642.62</v>
          </cell>
          <cell r="L54">
            <v>12642.62</v>
          </cell>
          <cell r="M54">
            <v>12642.62</v>
          </cell>
          <cell r="N54">
            <v>12642.62</v>
          </cell>
          <cell r="O54">
            <v>12642.62</v>
          </cell>
        </row>
        <row r="55">
          <cell r="B55">
            <v>1555</v>
          </cell>
          <cell r="C55">
            <v>68615.86</v>
          </cell>
          <cell r="D55">
            <v>68924.460000000006</v>
          </cell>
          <cell r="E55">
            <v>68745.77</v>
          </cell>
          <cell r="F55">
            <v>73113.850000000006</v>
          </cell>
          <cell r="G55">
            <v>71709.490000000005</v>
          </cell>
          <cell r="H55">
            <v>71294.320000000007</v>
          </cell>
          <cell r="I55">
            <v>71197.77</v>
          </cell>
          <cell r="J55">
            <v>69042.06</v>
          </cell>
          <cell r="K55">
            <v>68924.509999999995</v>
          </cell>
          <cell r="L55">
            <v>69760.23</v>
          </cell>
          <cell r="M55">
            <v>70251.12</v>
          </cell>
          <cell r="N55">
            <v>70530.69</v>
          </cell>
          <cell r="O55">
            <v>70798.289999999994</v>
          </cell>
        </row>
        <row r="56">
          <cell r="B56">
            <v>1580</v>
          </cell>
          <cell r="C56">
            <v>6581.43</v>
          </cell>
          <cell r="D56">
            <v>6612.9</v>
          </cell>
          <cell r="E56">
            <v>6543.51</v>
          </cell>
          <cell r="F56">
            <v>6531.19</v>
          </cell>
          <cell r="G56">
            <v>6485.9</v>
          </cell>
          <cell r="H56">
            <v>6450.06</v>
          </cell>
          <cell r="I56">
            <v>6429.78</v>
          </cell>
          <cell r="J56">
            <v>6406.24</v>
          </cell>
          <cell r="K56">
            <v>6407.38</v>
          </cell>
          <cell r="L56">
            <v>6351.82</v>
          </cell>
          <cell r="M56">
            <v>6397.83</v>
          </cell>
          <cell r="N56">
            <v>6423.4</v>
          </cell>
          <cell r="O56">
            <v>6444.84</v>
          </cell>
        </row>
        <row r="57">
          <cell r="B57">
            <v>1585</v>
          </cell>
          <cell r="C57">
            <v>28892.28</v>
          </cell>
          <cell r="D57">
            <v>28902.17</v>
          </cell>
          <cell r="E57">
            <v>28770.66</v>
          </cell>
          <cell r="F57">
            <v>28939.06</v>
          </cell>
          <cell r="G57">
            <v>28844.17</v>
          </cell>
          <cell r="H57">
            <v>28741.66</v>
          </cell>
          <cell r="I57">
            <v>29428.639999999999</v>
          </cell>
          <cell r="J57">
            <v>29723.8</v>
          </cell>
          <cell r="K57">
            <v>30401.09</v>
          </cell>
          <cell r="L57">
            <v>30387.53</v>
          </cell>
          <cell r="M57">
            <v>30614.77</v>
          </cell>
          <cell r="N57">
            <v>30757.71</v>
          </cell>
          <cell r="O57">
            <v>31217.279999999999</v>
          </cell>
        </row>
        <row r="58">
          <cell r="B58">
            <v>1590</v>
          </cell>
          <cell r="C58">
            <v>140229.54</v>
          </cell>
          <cell r="D58">
            <v>140903.46</v>
          </cell>
          <cell r="E58">
            <v>139433.5</v>
          </cell>
          <cell r="F58">
            <v>139228.72</v>
          </cell>
          <cell r="G58">
            <v>138298.44</v>
          </cell>
          <cell r="H58">
            <v>137562</v>
          </cell>
          <cell r="I58">
            <v>137141.21</v>
          </cell>
          <cell r="J58">
            <v>136637.54999999999</v>
          </cell>
          <cell r="K58">
            <v>136703.35999999999</v>
          </cell>
          <cell r="L58">
            <v>135548.72</v>
          </cell>
          <cell r="M58">
            <v>136533.07</v>
          </cell>
          <cell r="N58">
            <v>137080.45000000001</v>
          </cell>
          <cell r="O58">
            <v>137533.59</v>
          </cell>
        </row>
        <row r="59">
          <cell r="B59">
            <v>1595</v>
          </cell>
          <cell r="C59">
            <v>3583.94</v>
          </cell>
          <cell r="D59">
            <v>3601.03</v>
          </cell>
          <cell r="E59">
            <v>3564.66</v>
          </cell>
          <cell r="F59">
            <v>3557.6</v>
          </cell>
          <cell r="G59">
            <v>3532.33</v>
          </cell>
          <cell r="H59">
            <v>3512.76</v>
          </cell>
          <cell r="I59">
            <v>3501.56</v>
          </cell>
          <cell r="J59">
            <v>3487.83</v>
          </cell>
          <cell r="K59">
            <v>3488.43</v>
          </cell>
          <cell r="L59">
            <v>3459.53</v>
          </cell>
          <cell r="M59">
            <v>3484.56</v>
          </cell>
          <cell r="N59">
            <v>3498.45</v>
          </cell>
          <cell r="O59">
            <v>3510.2</v>
          </cell>
        </row>
        <row r="60">
          <cell r="B60">
            <v>1665</v>
          </cell>
          <cell r="C60">
            <v>9770.41</v>
          </cell>
          <cell r="D60">
            <v>10659.130000000001</v>
          </cell>
          <cell r="E60">
            <v>10908.73</v>
          </cell>
          <cell r="F60">
            <v>11151.13</v>
          </cell>
          <cell r="G60">
            <v>12717.130000000001</v>
          </cell>
          <cell r="H60">
            <v>15540.84</v>
          </cell>
          <cell r="I60">
            <v>16344.029999999999</v>
          </cell>
          <cell r="J60">
            <v>23111.45</v>
          </cell>
          <cell r="K60">
            <v>27785.1</v>
          </cell>
          <cell r="L60">
            <v>28590.9</v>
          </cell>
          <cell r="M60">
            <v>28590.9</v>
          </cell>
          <cell r="N60">
            <v>28590.9</v>
          </cell>
          <cell r="O60">
            <v>28590.9</v>
          </cell>
        </row>
        <row r="61">
          <cell r="B61">
            <v>1666</v>
          </cell>
          <cell r="C61">
            <v>17510.27</v>
          </cell>
          <cell r="D61">
            <v>17600.25</v>
          </cell>
          <cell r="E61">
            <v>17704.150000000001</v>
          </cell>
          <cell r="F61">
            <v>17896.329999999998</v>
          </cell>
          <cell r="G61">
            <v>18026.379999999997</v>
          </cell>
          <cell r="H61">
            <v>18177.68</v>
          </cell>
          <cell r="I61">
            <v>18361.43</v>
          </cell>
          <cell r="J61">
            <v>19758.09</v>
          </cell>
          <cell r="K61">
            <v>21191.78</v>
          </cell>
          <cell r="L61">
            <v>22633.439999999999</v>
          </cell>
          <cell r="M61">
            <v>24093.82</v>
          </cell>
          <cell r="N61">
            <v>24093.82</v>
          </cell>
          <cell r="O61">
            <v>24093.82</v>
          </cell>
        </row>
        <row r="62">
          <cell r="B62">
            <v>1667</v>
          </cell>
          <cell r="C62">
            <v>114580.52</v>
          </cell>
          <cell r="D62">
            <v>114580.52</v>
          </cell>
          <cell r="E62">
            <v>116180.97</v>
          </cell>
          <cell r="F62">
            <v>116932.46999999999</v>
          </cell>
          <cell r="G62">
            <v>117848.47</v>
          </cell>
          <cell r="H62">
            <v>117848.47</v>
          </cell>
          <cell r="I62">
            <v>119645.04000000001</v>
          </cell>
          <cell r="J62">
            <v>119645.04000000001</v>
          </cell>
          <cell r="K62">
            <v>119645.04000000001</v>
          </cell>
          <cell r="L62">
            <v>119645.04000000001</v>
          </cell>
          <cell r="M62">
            <v>119645.04000000001</v>
          </cell>
          <cell r="N62">
            <v>119645.04000000001</v>
          </cell>
          <cell r="O62">
            <v>119645.04000000001</v>
          </cell>
        </row>
        <row r="63">
          <cell r="B63">
            <v>1669</v>
          </cell>
          <cell r="C63">
            <v>149743</v>
          </cell>
          <cell r="D63">
            <v>149743</v>
          </cell>
          <cell r="E63">
            <v>149743</v>
          </cell>
          <cell r="F63">
            <v>149743</v>
          </cell>
          <cell r="G63">
            <v>149743</v>
          </cell>
          <cell r="H63">
            <v>149743</v>
          </cell>
          <cell r="I63">
            <v>149743</v>
          </cell>
          <cell r="J63">
            <v>149743</v>
          </cell>
          <cell r="K63">
            <v>149743</v>
          </cell>
          <cell r="L63">
            <v>149743</v>
          </cell>
          <cell r="M63">
            <v>149743</v>
          </cell>
          <cell r="N63">
            <v>149743</v>
          </cell>
          <cell r="O63">
            <v>149743</v>
          </cell>
        </row>
        <row r="64">
          <cell r="B64">
            <v>1670</v>
          </cell>
          <cell r="D64">
            <v>15.56</v>
          </cell>
          <cell r="E64">
            <v>15.56</v>
          </cell>
          <cell r="F64">
            <v>15.56</v>
          </cell>
          <cell r="G64">
            <v>15.56</v>
          </cell>
          <cell r="H64">
            <v>15.56</v>
          </cell>
          <cell r="I64">
            <v>1727.56</v>
          </cell>
          <cell r="J64">
            <v>14233.63</v>
          </cell>
          <cell r="K64">
            <v>14480.24</v>
          </cell>
          <cell r="L64">
            <v>14894.85</v>
          </cell>
          <cell r="M64">
            <v>17222.07</v>
          </cell>
          <cell r="N64">
            <v>17222.07</v>
          </cell>
          <cell r="O64">
            <v>17222.07</v>
          </cell>
        </row>
        <row r="65">
          <cell r="B65">
            <v>1673</v>
          </cell>
          <cell r="C65">
            <v>13933.06</v>
          </cell>
          <cell r="D65">
            <v>13933.06</v>
          </cell>
          <cell r="E65">
            <v>13933.06</v>
          </cell>
          <cell r="F65">
            <v>13933.06</v>
          </cell>
          <cell r="G65">
            <v>13933.06</v>
          </cell>
          <cell r="H65">
            <v>13933.06</v>
          </cell>
          <cell r="I65">
            <v>13933.06</v>
          </cell>
          <cell r="J65">
            <v>13933.06</v>
          </cell>
          <cell r="K65">
            <v>13933.06</v>
          </cell>
          <cell r="L65">
            <v>13933.06</v>
          </cell>
          <cell r="M65">
            <v>13933.06</v>
          </cell>
          <cell r="N65">
            <v>13933.06</v>
          </cell>
          <cell r="O65">
            <v>13933.06</v>
          </cell>
        </row>
        <row r="66">
          <cell r="B66">
            <v>1687</v>
          </cell>
          <cell r="J66">
            <v>141911</v>
          </cell>
          <cell r="K66">
            <v>141911</v>
          </cell>
          <cell r="L66">
            <v>141911</v>
          </cell>
          <cell r="M66">
            <v>141911</v>
          </cell>
          <cell r="N66">
            <v>141911</v>
          </cell>
          <cell r="O66">
            <v>141911</v>
          </cell>
        </row>
        <row r="67">
          <cell r="B67">
            <v>1699</v>
          </cell>
          <cell r="C67">
            <v>-294484.51</v>
          </cell>
          <cell r="D67">
            <v>-294484.51</v>
          </cell>
          <cell r="E67">
            <v>-294484.51</v>
          </cell>
          <cell r="F67">
            <v>-294484.51</v>
          </cell>
          <cell r="G67">
            <v>-294484.51</v>
          </cell>
          <cell r="H67">
            <v>-294484.51</v>
          </cell>
          <cell r="I67">
            <v>-294484.51</v>
          </cell>
          <cell r="J67">
            <v>-294484.51</v>
          </cell>
          <cell r="K67">
            <v>-294484.51</v>
          </cell>
          <cell r="L67">
            <v>-294484.51</v>
          </cell>
          <cell r="M67">
            <v>-294484.51</v>
          </cell>
          <cell r="N67">
            <v>-495138.89000000007</v>
          </cell>
          <cell r="O67">
            <v>-495138.89000000007</v>
          </cell>
        </row>
        <row r="68">
          <cell r="B68">
            <v>1705</v>
          </cell>
          <cell r="C68">
            <v>14397.79</v>
          </cell>
          <cell r="D68">
            <v>14397.79</v>
          </cell>
          <cell r="E68">
            <v>14397.79</v>
          </cell>
          <cell r="F68">
            <v>14397.79</v>
          </cell>
          <cell r="G68">
            <v>14397.79</v>
          </cell>
          <cell r="H68">
            <v>14397.79</v>
          </cell>
          <cell r="I68">
            <v>14397.79</v>
          </cell>
          <cell r="J68">
            <v>14397.79</v>
          </cell>
          <cell r="K68">
            <v>14397.79</v>
          </cell>
          <cell r="L68">
            <v>14397.79</v>
          </cell>
          <cell r="M68">
            <v>14397.79</v>
          </cell>
          <cell r="N68">
            <v>14397.79</v>
          </cell>
          <cell r="O68">
            <v>14397.79</v>
          </cell>
        </row>
        <row r="69">
          <cell r="B69">
            <v>1706</v>
          </cell>
          <cell r="C69">
            <v>18122.07</v>
          </cell>
          <cell r="D69">
            <v>18122.07</v>
          </cell>
          <cell r="E69">
            <v>18122.07</v>
          </cell>
          <cell r="F69">
            <v>18122.07</v>
          </cell>
          <cell r="G69">
            <v>18122.07</v>
          </cell>
          <cell r="H69">
            <v>18122.07</v>
          </cell>
          <cell r="I69">
            <v>18122.07</v>
          </cell>
          <cell r="J69">
            <v>18122.07</v>
          </cell>
          <cell r="K69">
            <v>18122.07</v>
          </cell>
          <cell r="L69">
            <v>18122.07</v>
          </cell>
          <cell r="M69">
            <v>18122.07</v>
          </cell>
          <cell r="N69">
            <v>18122.07</v>
          </cell>
          <cell r="O69">
            <v>18122.07</v>
          </cell>
        </row>
        <row r="70">
          <cell r="B70">
            <v>1707</v>
          </cell>
          <cell r="C70">
            <v>15136.11</v>
          </cell>
          <cell r="D70">
            <v>15136.11</v>
          </cell>
          <cell r="E70">
            <v>15136.11</v>
          </cell>
          <cell r="F70">
            <v>15136.11</v>
          </cell>
          <cell r="G70">
            <v>15136.11</v>
          </cell>
          <cell r="H70">
            <v>15136.11</v>
          </cell>
          <cell r="I70">
            <v>15136.11</v>
          </cell>
          <cell r="J70">
            <v>15136.11</v>
          </cell>
          <cell r="K70">
            <v>15136.11</v>
          </cell>
          <cell r="L70">
            <v>15136.11</v>
          </cell>
          <cell r="M70">
            <v>15136.11</v>
          </cell>
          <cell r="N70">
            <v>15136.11</v>
          </cell>
          <cell r="O70">
            <v>15136.11</v>
          </cell>
        </row>
        <row r="71">
          <cell r="B71">
            <v>1720</v>
          </cell>
          <cell r="C71">
            <v>595875.31999999995</v>
          </cell>
          <cell r="D71">
            <v>596117.13</v>
          </cell>
          <cell r="E71">
            <v>596117.13</v>
          </cell>
          <cell r="F71">
            <v>596117.13</v>
          </cell>
          <cell r="G71">
            <v>596117.13</v>
          </cell>
          <cell r="H71">
            <v>596117.13</v>
          </cell>
          <cell r="I71">
            <v>596117.13</v>
          </cell>
          <cell r="J71">
            <v>596117.13</v>
          </cell>
          <cell r="K71">
            <v>596117.13</v>
          </cell>
          <cell r="L71">
            <v>596117.13</v>
          </cell>
          <cell r="M71">
            <v>596117.13</v>
          </cell>
          <cell r="N71">
            <v>596117.13</v>
          </cell>
          <cell r="O71">
            <v>596117.13</v>
          </cell>
        </row>
        <row r="72">
          <cell r="B72">
            <v>1739</v>
          </cell>
          <cell r="C72">
            <v>-643531.29</v>
          </cell>
          <cell r="D72">
            <v>-643531.29</v>
          </cell>
          <cell r="E72">
            <v>-643531.29</v>
          </cell>
          <cell r="F72">
            <v>-643531.29</v>
          </cell>
          <cell r="G72">
            <v>-643531.29</v>
          </cell>
          <cell r="H72">
            <v>-643531.29</v>
          </cell>
          <cell r="I72">
            <v>-643531.29</v>
          </cell>
          <cell r="J72">
            <v>-643531.29</v>
          </cell>
          <cell r="K72">
            <v>-643531.29</v>
          </cell>
          <cell r="L72">
            <v>-643531.29</v>
          </cell>
          <cell r="M72">
            <v>-643531.29</v>
          </cell>
          <cell r="N72">
            <v>-643531.29</v>
          </cell>
          <cell r="O72">
            <v>-643531.29</v>
          </cell>
        </row>
        <row r="73">
          <cell r="B73">
            <v>1745</v>
          </cell>
          <cell r="C73">
            <v>17.21</v>
          </cell>
          <cell r="D73">
            <v>17.28</v>
          </cell>
          <cell r="E73">
            <v>17.239999999999998</v>
          </cell>
          <cell r="F73">
            <v>28.65</v>
          </cell>
          <cell r="G73">
            <v>28.35</v>
          </cell>
          <cell r="H73">
            <v>7.51</v>
          </cell>
          <cell r="I73">
            <v>7.48</v>
          </cell>
          <cell r="J73">
            <v>7.46</v>
          </cell>
          <cell r="K73">
            <v>7.46</v>
          </cell>
          <cell r="L73">
            <v>7.45</v>
          </cell>
          <cell r="M73">
            <v>7.5</v>
          </cell>
          <cell r="N73">
            <v>7.53</v>
          </cell>
          <cell r="O73">
            <v>7.56</v>
          </cell>
        </row>
        <row r="74">
          <cell r="B74">
            <v>1775</v>
          </cell>
          <cell r="C74">
            <v>31.25</v>
          </cell>
          <cell r="D74">
            <v>31.25</v>
          </cell>
          <cell r="E74">
            <v>31.25</v>
          </cell>
          <cell r="F74">
            <v>31.25</v>
          </cell>
          <cell r="G74">
            <v>31.25</v>
          </cell>
          <cell r="H74">
            <v>31.25</v>
          </cell>
          <cell r="I74">
            <v>31.25</v>
          </cell>
          <cell r="J74">
            <v>31.25</v>
          </cell>
          <cell r="K74">
            <v>31.25</v>
          </cell>
          <cell r="L74">
            <v>31.25</v>
          </cell>
          <cell r="M74">
            <v>31.25</v>
          </cell>
          <cell r="N74">
            <v>31.25</v>
          </cell>
          <cell r="O74">
            <v>31.25</v>
          </cell>
        </row>
        <row r="75">
          <cell r="B75">
            <v>1776</v>
          </cell>
          <cell r="C75">
            <v>161.53</v>
          </cell>
          <cell r="D75">
            <v>161.53</v>
          </cell>
          <cell r="E75">
            <v>161.53</v>
          </cell>
          <cell r="F75">
            <v>161.53</v>
          </cell>
          <cell r="G75">
            <v>161.53</v>
          </cell>
          <cell r="H75">
            <v>161.53</v>
          </cell>
          <cell r="I75">
            <v>161.53</v>
          </cell>
          <cell r="J75">
            <v>161.53</v>
          </cell>
          <cell r="K75">
            <v>161.53</v>
          </cell>
          <cell r="L75">
            <v>161.53</v>
          </cell>
          <cell r="M75">
            <v>161.53</v>
          </cell>
          <cell r="N75">
            <v>161.53</v>
          </cell>
          <cell r="O75">
            <v>161.53</v>
          </cell>
        </row>
        <row r="76">
          <cell r="B76">
            <v>1780</v>
          </cell>
          <cell r="C76">
            <v>10573.25</v>
          </cell>
          <cell r="D76">
            <v>10573.25</v>
          </cell>
          <cell r="E76">
            <v>10573.25</v>
          </cell>
          <cell r="F76">
            <v>10573.25</v>
          </cell>
          <cell r="G76">
            <v>10573.25</v>
          </cell>
          <cell r="H76">
            <v>10573.25</v>
          </cell>
          <cell r="I76">
            <v>10573.25</v>
          </cell>
          <cell r="J76">
            <v>10573.25</v>
          </cell>
          <cell r="K76">
            <v>10573.25</v>
          </cell>
          <cell r="L76">
            <v>10573.25</v>
          </cell>
          <cell r="M76">
            <v>10573.25</v>
          </cell>
          <cell r="N76">
            <v>10573.25</v>
          </cell>
          <cell r="O76">
            <v>10573.25</v>
          </cell>
        </row>
        <row r="77">
          <cell r="B77">
            <v>1799</v>
          </cell>
          <cell r="C77">
            <v>-10766.03</v>
          </cell>
          <cell r="D77">
            <v>-10766.03</v>
          </cell>
          <cell r="E77">
            <v>-10766.03</v>
          </cell>
          <cell r="F77">
            <v>-10766.03</v>
          </cell>
          <cell r="G77">
            <v>-10766.03</v>
          </cell>
          <cell r="H77">
            <v>-10766.03</v>
          </cell>
          <cell r="I77">
            <v>-10766.03</v>
          </cell>
          <cell r="J77">
            <v>-10766.03</v>
          </cell>
          <cell r="K77">
            <v>-10766.03</v>
          </cell>
          <cell r="L77">
            <v>-10766.03</v>
          </cell>
          <cell r="M77">
            <v>-10766.03</v>
          </cell>
          <cell r="N77">
            <v>-10766.03</v>
          </cell>
          <cell r="O77">
            <v>-10766.03</v>
          </cell>
        </row>
        <row r="78">
          <cell r="B78">
            <v>1835</v>
          </cell>
          <cell r="C78">
            <v>1000.19</v>
          </cell>
          <cell r="D78">
            <v>1000.19</v>
          </cell>
          <cell r="E78">
            <v>1000.19</v>
          </cell>
          <cell r="F78">
            <v>1000.19</v>
          </cell>
          <cell r="G78">
            <v>1000.19</v>
          </cell>
          <cell r="H78">
            <v>1000.19</v>
          </cell>
          <cell r="I78">
            <v>1000.19</v>
          </cell>
          <cell r="J78">
            <v>-1882.81</v>
          </cell>
          <cell r="K78">
            <v>-1882.81</v>
          </cell>
          <cell r="L78">
            <v>-1882.81</v>
          </cell>
          <cell r="M78">
            <v>1639.19</v>
          </cell>
          <cell r="N78">
            <v>1639.19</v>
          </cell>
          <cell r="O78">
            <v>1639.19</v>
          </cell>
        </row>
        <row r="79">
          <cell r="B79">
            <v>1840</v>
          </cell>
          <cell r="C79">
            <v>-2999.75</v>
          </cell>
          <cell r="D79">
            <v>-3016.42</v>
          </cell>
          <cell r="E79">
            <v>-3033.02</v>
          </cell>
          <cell r="F79">
            <v>-3049.62</v>
          </cell>
          <cell r="G79">
            <v>-3066.16</v>
          </cell>
          <cell r="H79">
            <v>-3082.73</v>
          </cell>
          <cell r="I79">
            <v>-3099.32</v>
          </cell>
          <cell r="J79">
            <v>-4286.92</v>
          </cell>
          <cell r="K79">
            <v>-4303.55</v>
          </cell>
          <cell r="L79">
            <v>-4320.17</v>
          </cell>
          <cell r="M79">
            <v>-1994.86</v>
          </cell>
          <cell r="N79">
            <v>-2011.52</v>
          </cell>
          <cell r="O79">
            <v>-2028.18</v>
          </cell>
        </row>
        <row r="80">
          <cell r="B80">
            <v>1845</v>
          </cell>
          <cell r="C80">
            <v>-6241.44</v>
          </cell>
          <cell r="D80">
            <v>-6289.6</v>
          </cell>
          <cell r="E80">
            <v>-6337.76</v>
          </cell>
          <cell r="F80">
            <v>-6385.92</v>
          </cell>
          <cell r="G80">
            <v>-6434.08</v>
          </cell>
          <cell r="H80">
            <v>-6482.24</v>
          </cell>
          <cell r="I80">
            <v>-6530.4</v>
          </cell>
          <cell r="J80">
            <v>-6536.56</v>
          </cell>
          <cell r="K80">
            <v>-6584.72</v>
          </cell>
          <cell r="L80">
            <v>-6632.88</v>
          </cell>
          <cell r="M80">
            <v>-6765.04</v>
          </cell>
          <cell r="N80">
            <v>-6813.2</v>
          </cell>
          <cell r="O80">
            <v>-6861.36</v>
          </cell>
        </row>
        <row r="81">
          <cell r="B81">
            <v>1850</v>
          </cell>
          <cell r="C81">
            <v>-632.83000000000004</v>
          </cell>
          <cell r="D81">
            <v>-640.98</v>
          </cell>
          <cell r="E81">
            <v>-649.13</v>
          </cell>
          <cell r="F81">
            <v>-657.28</v>
          </cell>
          <cell r="G81">
            <v>-665.85</v>
          </cell>
          <cell r="H81">
            <v>-674.42</v>
          </cell>
          <cell r="I81">
            <v>-448.91</v>
          </cell>
          <cell r="J81">
            <v>-448.05</v>
          </cell>
          <cell r="K81">
            <v>-462.18</v>
          </cell>
          <cell r="L81">
            <v>-476.31</v>
          </cell>
          <cell r="M81">
            <v>-518.44000000000005</v>
          </cell>
          <cell r="N81">
            <v>-532.57000000000005</v>
          </cell>
          <cell r="O81">
            <v>-546.70000000000005</v>
          </cell>
        </row>
        <row r="82">
          <cell r="B82">
            <v>1875</v>
          </cell>
          <cell r="C82">
            <v>-38399.449999999997</v>
          </cell>
          <cell r="D82">
            <v>-38559.68</v>
          </cell>
          <cell r="E82">
            <v>-38719.910000000003</v>
          </cell>
          <cell r="F82">
            <v>-38880.14</v>
          </cell>
          <cell r="G82">
            <v>-39040.370000000003</v>
          </cell>
          <cell r="H82">
            <v>-39200.6</v>
          </cell>
          <cell r="I82">
            <v>-39360.83</v>
          </cell>
          <cell r="J82">
            <v>-39362.06</v>
          </cell>
          <cell r="K82">
            <v>-39522.29</v>
          </cell>
          <cell r="L82">
            <v>-39682.519999999997</v>
          </cell>
          <cell r="M82">
            <v>-40160.75</v>
          </cell>
          <cell r="N82">
            <v>-40320.980000000003</v>
          </cell>
          <cell r="O82">
            <v>-40481.21</v>
          </cell>
        </row>
        <row r="83">
          <cell r="B83">
            <v>1885</v>
          </cell>
          <cell r="J83">
            <v>-185.76</v>
          </cell>
          <cell r="K83">
            <v>-188.57</v>
          </cell>
          <cell r="L83">
            <v>-191.57</v>
          </cell>
          <cell r="M83">
            <v>16.43</v>
          </cell>
          <cell r="N83">
            <v>13.24</v>
          </cell>
          <cell r="O83">
            <v>10.050000000000001</v>
          </cell>
        </row>
        <row r="84">
          <cell r="B84">
            <v>1890</v>
          </cell>
          <cell r="C84">
            <v>-59.04</v>
          </cell>
          <cell r="D84">
            <v>-59.89</v>
          </cell>
          <cell r="E84">
            <v>-60.74</v>
          </cell>
          <cell r="F84">
            <v>-61.59</v>
          </cell>
          <cell r="G84">
            <v>-62.44</v>
          </cell>
          <cell r="H84">
            <v>-63.29</v>
          </cell>
          <cell r="I84">
            <v>-64.14</v>
          </cell>
          <cell r="J84">
            <v>-64.989999999999995</v>
          </cell>
          <cell r="K84">
            <v>-65.84</v>
          </cell>
          <cell r="L84">
            <v>-66.69</v>
          </cell>
          <cell r="M84">
            <v>-67.540000000000006</v>
          </cell>
          <cell r="N84">
            <v>-68.39</v>
          </cell>
          <cell r="O84">
            <v>-69.239999999999995</v>
          </cell>
        </row>
        <row r="85">
          <cell r="B85">
            <v>1895</v>
          </cell>
          <cell r="F85">
            <v>-1.88</v>
          </cell>
          <cell r="G85">
            <v>-3.76</v>
          </cell>
          <cell r="H85">
            <v>-5.64</v>
          </cell>
          <cell r="I85">
            <v>-7.52</v>
          </cell>
          <cell r="J85">
            <v>-9.4</v>
          </cell>
          <cell r="K85">
            <v>-11.28</v>
          </cell>
          <cell r="L85">
            <v>-13.16</v>
          </cell>
          <cell r="M85">
            <v>-15.04</v>
          </cell>
          <cell r="N85">
            <v>-16.920000000000002</v>
          </cell>
          <cell r="O85">
            <v>-18.8</v>
          </cell>
        </row>
        <row r="86">
          <cell r="B86">
            <v>1900</v>
          </cell>
          <cell r="C86">
            <v>-54551.96</v>
          </cell>
          <cell r="D86">
            <v>-55259.09</v>
          </cell>
          <cell r="E86">
            <v>-55969.49</v>
          </cell>
          <cell r="F86">
            <v>-56679.89</v>
          </cell>
          <cell r="G86">
            <v>-57391.63</v>
          </cell>
          <cell r="H86">
            <v>-58104.21</v>
          </cell>
          <cell r="I86">
            <v>-58816.79</v>
          </cell>
          <cell r="J86">
            <v>-59571.37</v>
          </cell>
          <cell r="K86">
            <v>-60283.95</v>
          </cell>
          <cell r="L86">
            <v>-60996.53</v>
          </cell>
          <cell r="M86">
            <v>-61627.06</v>
          </cell>
          <cell r="N86">
            <v>-62345.08</v>
          </cell>
          <cell r="O86">
            <v>-63063.1</v>
          </cell>
        </row>
        <row r="87">
          <cell r="B87">
            <v>1905</v>
          </cell>
          <cell r="C87">
            <v>-13587.28</v>
          </cell>
          <cell r="D87">
            <v>-14292.96</v>
          </cell>
          <cell r="E87">
            <v>-14998.64</v>
          </cell>
          <cell r="F87">
            <v>-15704.32</v>
          </cell>
          <cell r="G87">
            <v>-16410</v>
          </cell>
          <cell r="H87">
            <v>-17115.68</v>
          </cell>
          <cell r="I87">
            <v>-17821.36</v>
          </cell>
          <cell r="J87">
            <v>-19731.04</v>
          </cell>
          <cell r="K87">
            <v>-20414.37</v>
          </cell>
          <cell r="L87">
            <v>-21097.7</v>
          </cell>
          <cell r="M87">
            <v>-21781.03</v>
          </cell>
          <cell r="N87">
            <v>-22464.36</v>
          </cell>
          <cell r="O87">
            <v>-23147.69</v>
          </cell>
        </row>
        <row r="88">
          <cell r="B88">
            <v>1910</v>
          </cell>
          <cell r="C88">
            <v>-3047.04</v>
          </cell>
          <cell r="D88">
            <v>-3140.39</v>
          </cell>
          <cell r="E88">
            <v>-3233.74</v>
          </cell>
          <cell r="F88">
            <v>-3327.09</v>
          </cell>
          <cell r="G88">
            <v>-3420.44</v>
          </cell>
          <cell r="H88">
            <v>-3514.47</v>
          </cell>
          <cell r="I88">
            <v>-3609.53</v>
          </cell>
          <cell r="J88">
            <v>-3595.22</v>
          </cell>
          <cell r="K88">
            <v>-3677.52</v>
          </cell>
          <cell r="L88">
            <v>-3760.5</v>
          </cell>
          <cell r="M88">
            <v>-3842.85</v>
          </cell>
          <cell r="N88">
            <v>-3929.24</v>
          </cell>
          <cell r="O88">
            <v>-4015.97</v>
          </cell>
        </row>
        <row r="89">
          <cell r="B89">
            <v>1915</v>
          </cell>
          <cell r="C89">
            <v>-21367.68</v>
          </cell>
          <cell r="D89">
            <v>-21465.040000000001</v>
          </cell>
          <cell r="E89">
            <v>-21562.400000000001</v>
          </cell>
          <cell r="F89">
            <v>-21659.759999999998</v>
          </cell>
          <cell r="G89">
            <v>-21757.119999999999</v>
          </cell>
          <cell r="H89">
            <v>-21854.48</v>
          </cell>
          <cell r="I89">
            <v>-21956.7</v>
          </cell>
          <cell r="J89">
            <v>-22060.99</v>
          </cell>
          <cell r="K89">
            <v>-22163.88</v>
          </cell>
          <cell r="L89">
            <v>-22266.77</v>
          </cell>
          <cell r="M89">
            <v>-22367.66</v>
          </cell>
          <cell r="N89">
            <v>345.6</v>
          </cell>
          <cell r="O89">
            <v>-156.80000000000001</v>
          </cell>
        </row>
        <row r="90">
          <cell r="B90">
            <v>1920</v>
          </cell>
          <cell r="C90">
            <v>-132183.34</v>
          </cell>
          <cell r="D90">
            <v>-132696.87</v>
          </cell>
          <cell r="E90">
            <v>-133210.56</v>
          </cell>
          <cell r="F90">
            <v>-133726.88</v>
          </cell>
          <cell r="G90">
            <v>-134243.20000000001</v>
          </cell>
          <cell r="H90">
            <v>-134759.51999999999</v>
          </cell>
          <cell r="I90">
            <v>-135275.84</v>
          </cell>
          <cell r="J90">
            <v>-135661.26</v>
          </cell>
          <cell r="K90">
            <v>-136175.29</v>
          </cell>
          <cell r="L90">
            <v>-136689.32</v>
          </cell>
          <cell r="M90">
            <v>-137334.35</v>
          </cell>
          <cell r="N90">
            <v>-137848.38</v>
          </cell>
          <cell r="O90">
            <v>-138362.41</v>
          </cell>
        </row>
        <row r="91">
          <cell r="B91">
            <v>1925</v>
          </cell>
          <cell r="C91">
            <v>169.33</v>
          </cell>
          <cell r="D91">
            <v>86.43</v>
          </cell>
          <cell r="E91">
            <v>2634.09</v>
          </cell>
          <cell r="F91">
            <v>3106.78</v>
          </cell>
          <cell r="G91">
            <v>3016.03</v>
          </cell>
          <cell r="H91">
            <v>2925.12</v>
          </cell>
          <cell r="I91">
            <v>2834.21</v>
          </cell>
          <cell r="J91">
            <v>2745.3</v>
          </cell>
          <cell r="K91">
            <v>2654.39</v>
          </cell>
          <cell r="L91">
            <v>2563.31</v>
          </cell>
          <cell r="M91">
            <v>2468.23</v>
          </cell>
          <cell r="N91">
            <v>2377.15</v>
          </cell>
          <cell r="O91">
            <v>2286.0700000000002</v>
          </cell>
        </row>
        <row r="92">
          <cell r="B92">
            <v>1930</v>
          </cell>
          <cell r="C92">
            <v>-4771.3599999999997</v>
          </cell>
          <cell r="D92">
            <v>-4881.34</v>
          </cell>
          <cell r="E92">
            <v>-4991.32</v>
          </cell>
          <cell r="F92">
            <v>-5105.92</v>
          </cell>
          <cell r="G92">
            <v>-5221.68</v>
          </cell>
          <cell r="H92">
            <v>-5339.68</v>
          </cell>
          <cell r="I92">
            <v>-5457.68</v>
          </cell>
          <cell r="J92">
            <v>-5568.68</v>
          </cell>
          <cell r="K92">
            <v>-5686.68</v>
          </cell>
          <cell r="L92">
            <v>-5804.68</v>
          </cell>
          <cell r="M92">
            <v>-5943.74</v>
          </cell>
          <cell r="N92">
            <v>-6068.8</v>
          </cell>
          <cell r="O92">
            <v>-6193.86</v>
          </cell>
        </row>
        <row r="93">
          <cell r="B93">
            <v>1935</v>
          </cell>
          <cell r="C93">
            <v>-5671.67</v>
          </cell>
          <cell r="D93">
            <v>-5738.79</v>
          </cell>
          <cell r="E93">
            <v>-5806.24</v>
          </cell>
          <cell r="F93">
            <v>-5874.7</v>
          </cell>
          <cell r="G93">
            <v>-5943.16</v>
          </cell>
          <cell r="H93">
            <v>-6012.3</v>
          </cell>
          <cell r="I93">
            <v>-6081.44</v>
          </cell>
          <cell r="J93">
            <v>-6150.58</v>
          </cell>
          <cell r="K93">
            <v>-6222.82</v>
          </cell>
          <cell r="L93">
            <v>-6295.4</v>
          </cell>
          <cell r="M93">
            <v>-6370.15</v>
          </cell>
          <cell r="N93">
            <v>-6443.9</v>
          </cell>
          <cell r="O93">
            <v>-6517.65</v>
          </cell>
        </row>
        <row r="94">
          <cell r="B94">
            <v>1940</v>
          </cell>
          <cell r="C94">
            <v>94.88</v>
          </cell>
          <cell r="D94">
            <v>80.03</v>
          </cell>
          <cell r="E94">
            <v>65.180000000000007</v>
          </cell>
          <cell r="F94">
            <v>50.33</v>
          </cell>
          <cell r="G94">
            <v>35.479999999999997</v>
          </cell>
          <cell r="H94">
            <v>20.63</v>
          </cell>
          <cell r="I94">
            <v>5.78</v>
          </cell>
          <cell r="J94">
            <v>-9.07</v>
          </cell>
          <cell r="K94">
            <v>-23.92</v>
          </cell>
          <cell r="L94">
            <v>-38.770000000000003</v>
          </cell>
          <cell r="M94">
            <v>-53.62</v>
          </cell>
          <cell r="N94">
            <v>-68.47</v>
          </cell>
          <cell r="O94">
            <v>-83.32</v>
          </cell>
        </row>
        <row r="95">
          <cell r="B95">
            <v>1945</v>
          </cell>
          <cell r="C95">
            <v>424.8</v>
          </cell>
          <cell r="D95">
            <v>423.42</v>
          </cell>
          <cell r="E95">
            <v>422.04</v>
          </cell>
          <cell r="F95">
            <v>420.66</v>
          </cell>
          <cell r="G95">
            <v>419.28</v>
          </cell>
          <cell r="H95">
            <v>417.9</v>
          </cell>
          <cell r="I95">
            <v>416.52</v>
          </cell>
          <cell r="J95">
            <v>-26.86</v>
          </cell>
          <cell r="K95">
            <v>-28.24</v>
          </cell>
          <cell r="L95">
            <v>-29.62</v>
          </cell>
          <cell r="M95">
            <v>-29</v>
          </cell>
          <cell r="N95">
            <v>-30.38</v>
          </cell>
          <cell r="O95">
            <v>-31.76</v>
          </cell>
        </row>
        <row r="96">
          <cell r="B96">
            <v>1970</v>
          </cell>
          <cell r="C96">
            <v>-16620.75</v>
          </cell>
          <cell r="D96">
            <v>-16765.68</v>
          </cell>
          <cell r="E96">
            <v>-16716.650000000001</v>
          </cell>
          <cell r="F96">
            <v>-16737.96</v>
          </cell>
          <cell r="G96">
            <v>-16663.080000000002</v>
          </cell>
          <cell r="H96">
            <v>-16635.310000000001</v>
          </cell>
          <cell r="I96">
            <v>-16642.86</v>
          </cell>
          <cell r="J96">
            <v>-16648.830000000002</v>
          </cell>
          <cell r="K96">
            <v>-16717.849999999999</v>
          </cell>
          <cell r="L96">
            <v>-16697.830000000002</v>
          </cell>
          <cell r="M96">
            <v>-16883.47</v>
          </cell>
          <cell r="N96">
            <v>-17016.419999999998</v>
          </cell>
          <cell r="O96">
            <v>-17144.169999999998</v>
          </cell>
        </row>
        <row r="97">
          <cell r="B97">
            <v>1975</v>
          </cell>
          <cell r="C97">
            <v>-12813.84</v>
          </cell>
          <cell r="D97">
            <v>-12918.16</v>
          </cell>
          <cell r="E97">
            <v>-12880.08</v>
          </cell>
          <cell r="F97">
            <v>-12902.02</v>
          </cell>
          <cell r="G97">
            <v>-12860.19</v>
          </cell>
          <cell r="H97">
            <v>-12847.11</v>
          </cell>
          <cell r="I97">
            <v>-12858.89</v>
          </cell>
          <cell r="J97">
            <v>-10823.68</v>
          </cell>
          <cell r="K97">
            <v>-10876.31</v>
          </cell>
          <cell r="L97">
            <v>-10859.1</v>
          </cell>
          <cell r="M97">
            <v>-13035.23</v>
          </cell>
          <cell r="N97">
            <v>-13131.31</v>
          </cell>
          <cell r="O97">
            <v>-13223.23</v>
          </cell>
        </row>
        <row r="98">
          <cell r="B98">
            <v>1985</v>
          </cell>
          <cell r="C98">
            <v>-34184.870000000003</v>
          </cell>
          <cell r="D98">
            <v>-34415.49</v>
          </cell>
          <cell r="E98">
            <v>-34605.07</v>
          </cell>
          <cell r="F98">
            <v>-34788.49</v>
          </cell>
          <cell r="G98">
            <v>-34934.559999999998</v>
          </cell>
          <cell r="H98">
            <v>-35106.300000000003</v>
          </cell>
          <cell r="I98">
            <v>-35288.33</v>
          </cell>
          <cell r="J98">
            <v>-35436.639999999999</v>
          </cell>
          <cell r="K98">
            <v>-35642.199999999997</v>
          </cell>
          <cell r="L98">
            <v>-35840.769999999997</v>
          </cell>
          <cell r="M98">
            <v>-38167.99</v>
          </cell>
          <cell r="N98">
            <v>-38395.089999999997</v>
          </cell>
          <cell r="O98">
            <v>-38622.370000000003</v>
          </cell>
        </row>
        <row r="99">
          <cell r="B99">
            <v>1990</v>
          </cell>
          <cell r="C99">
            <v>-241.49</v>
          </cell>
          <cell r="D99">
            <v>-241.97</v>
          </cell>
          <cell r="E99">
            <v>-242.45</v>
          </cell>
          <cell r="F99">
            <v>-242.93</v>
          </cell>
          <cell r="G99">
            <v>-245.4</v>
          </cell>
          <cell r="H99">
            <v>-247.87</v>
          </cell>
          <cell r="I99">
            <v>-250.34</v>
          </cell>
          <cell r="J99">
            <v>-576.80999999999995</v>
          </cell>
          <cell r="K99">
            <v>-579.28</v>
          </cell>
          <cell r="L99">
            <v>-581.75</v>
          </cell>
          <cell r="M99">
            <v>63.78</v>
          </cell>
          <cell r="N99">
            <v>61.31</v>
          </cell>
          <cell r="O99">
            <v>58.84</v>
          </cell>
        </row>
        <row r="100">
          <cell r="B100">
            <v>1995</v>
          </cell>
          <cell r="F100">
            <v>-92.28</v>
          </cell>
          <cell r="G100">
            <v>-184.56</v>
          </cell>
          <cell r="H100">
            <v>-276.83999999999997</v>
          </cell>
          <cell r="I100">
            <v>-369.12</v>
          </cell>
          <cell r="J100">
            <v>-461.4</v>
          </cell>
          <cell r="K100">
            <v>-553.67999999999995</v>
          </cell>
          <cell r="L100">
            <v>-653.52</v>
          </cell>
          <cell r="M100">
            <v>-781.96</v>
          </cell>
          <cell r="N100">
            <v>-910.4</v>
          </cell>
          <cell r="O100">
            <v>-1038.8399999999999</v>
          </cell>
        </row>
        <row r="101">
          <cell r="B101">
            <v>2000</v>
          </cell>
          <cell r="C101">
            <v>-1976.55</v>
          </cell>
          <cell r="D101">
            <v>-1997.83</v>
          </cell>
          <cell r="E101">
            <v>-2003.33</v>
          </cell>
          <cell r="F101">
            <v>-2018.06</v>
          </cell>
          <cell r="G101">
            <v>-2036.68</v>
          </cell>
          <cell r="H101">
            <v>-2056.33</v>
          </cell>
          <cell r="I101">
            <v>-2078.35</v>
          </cell>
          <cell r="J101">
            <v>-1604.28</v>
          </cell>
          <cell r="K101">
            <v>-1629.59</v>
          </cell>
          <cell r="L101">
            <v>-1644.63</v>
          </cell>
          <cell r="M101">
            <v>-2667.5</v>
          </cell>
          <cell r="N101">
            <v>-2697.05</v>
          </cell>
          <cell r="O101">
            <v>-2725.93</v>
          </cell>
        </row>
        <row r="102">
          <cell r="B102">
            <v>2040</v>
          </cell>
          <cell r="C102">
            <v>-3388.77</v>
          </cell>
          <cell r="D102">
            <v>-3405.3</v>
          </cell>
          <cell r="E102">
            <v>-3421.83</v>
          </cell>
          <cell r="F102">
            <v>-3438.36</v>
          </cell>
          <cell r="G102">
            <v>-3454.89</v>
          </cell>
          <cell r="H102">
            <v>-3471.42</v>
          </cell>
          <cell r="I102">
            <v>-3487.95</v>
          </cell>
          <cell r="J102">
            <v>-3503.48</v>
          </cell>
          <cell r="K102">
            <v>-3520.01</v>
          </cell>
          <cell r="L102">
            <v>-3536.54</v>
          </cell>
          <cell r="M102">
            <v>-3555.07</v>
          </cell>
          <cell r="N102">
            <v>-3571.6</v>
          </cell>
          <cell r="O102">
            <v>-3588.13</v>
          </cell>
        </row>
        <row r="103">
          <cell r="B103">
            <v>2050</v>
          </cell>
          <cell r="C103">
            <v>-49.53</v>
          </cell>
          <cell r="D103">
            <v>-49.53</v>
          </cell>
          <cell r="E103">
            <v>-49.53</v>
          </cell>
          <cell r="F103">
            <v>-49.53</v>
          </cell>
          <cell r="G103">
            <v>-49.53</v>
          </cell>
          <cell r="H103">
            <v>-49.53</v>
          </cell>
          <cell r="I103">
            <v>-49.53</v>
          </cell>
          <cell r="J103">
            <v>-124.08</v>
          </cell>
          <cell r="K103">
            <v>-125.59</v>
          </cell>
          <cell r="L103">
            <v>-127.1</v>
          </cell>
          <cell r="M103">
            <v>10.39</v>
          </cell>
          <cell r="N103">
            <v>8.8800000000000008</v>
          </cell>
          <cell r="O103">
            <v>7.37</v>
          </cell>
        </row>
        <row r="104">
          <cell r="B104">
            <v>2055</v>
          </cell>
          <cell r="C104">
            <v>9832.2000000000007</v>
          </cell>
          <cell r="D104">
            <v>9765.4699999999993</v>
          </cell>
          <cell r="E104">
            <v>9698.74</v>
          </cell>
          <cell r="F104">
            <v>9632.01</v>
          </cell>
          <cell r="G104">
            <v>9565.2800000000007</v>
          </cell>
          <cell r="H104">
            <v>9498.5499999999993</v>
          </cell>
          <cell r="I104">
            <v>9431.82</v>
          </cell>
          <cell r="J104">
            <v>-1188.3599999999999</v>
          </cell>
          <cell r="K104">
            <v>-1253.17</v>
          </cell>
          <cell r="L104">
            <v>-1317.98</v>
          </cell>
          <cell r="M104">
            <v>-1503.93</v>
          </cell>
          <cell r="N104">
            <v>-1569.88</v>
          </cell>
          <cell r="O104">
            <v>-1635.83</v>
          </cell>
        </row>
        <row r="105">
          <cell r="B105">
            <v>2060</v>
          </cell>
          <cell r="C105">
            <v>-436948.28</v>
          </cell>
          <cell r="D105">
            <v>-440810.59</v>
          </cell>
          <cell r="E105">
            <v>-444673.32</v>
          </cell>
          <cell r="F105">
            <v>-448536.05</v>
          </cell>
          <cell r="G105">
            <v>-452398.78</v>
          </cell>
          <cell r="H105">
            <v>-456261.51</v>
          </cell>
          <cell r="I105">
            <v>-460124.24</v>
          </cell>
          <cell r="J105">
            <v>-468513.04</v>
          </cell>
          <cell r="K105">
            <v>-472375.48</v>
          </cell>
          <cell r="L105">
            <v>-476237.92</v>
          </cell>
          <cell r="M105">
            <v>-471178.36</v>
          </cell>
          <cell r="N105">
            <v>-475041.83</v>
          </cell>
          <cell r="O105">
            <v>-478905.3</v>
          </cell>
        </row>
        <row r="106">
          <cell r="B106">
            <v>2065</v>
          </cell>
          <cell r="C106">
            <v>-280.19</v>
          </cell>
          <cell r="D106">
            <v>-283.79000000000002</v>
          </cell>
          <cell r="E106">
            <v>-287.39</v>
          </cell>
          <cell r="F106">
            <v>-290.99</v>
          </cell>
          <cell r="G106">
            <v>-294.58999999999997</v>
          </cell>
          <cell r="H106">
            <v>-298.19</v>
          </cell>
          <cell r="I106">
            <v>-301.79000000000002</v>
          </cell>
          <cell r="J106">
            <v>-305.39</v>
          </cell>
          <cell r="K106">
            <v>-308.99</v>
          </cell>
          <cell r="L106">
            <v>-312.58999999999997</v>
          </cell>
          <cell r="M106">
            <v>-289.19</v>
          </cell>
          <cell r="N106">
            <v>-292.79000000000002</v>
          </cell>
          <cell r="O106">
            <v>-296.39</v>
          </cell>
        </row>
        <row r="107">
          <cell r="B107">
            <v>2070</v>
          </cell>
          <cell r="C107">
            <v>667.43</v>
          </cell>
          <cell r="D107">
            <v>650.96</v>
          </cell>
          <cell r="E107">
            <v>634.49</v>
          </cell>
          <cell r="F107">
            <v>618.02</v>
          </cell>
          <cell r="G107">
            <v>601.54999999999995</v>
          </cell>
          <cell r="H107">
            <v>585.08000000000004</v>
          </cell>
          <cell r="I107">
            <v>568.61</v>
          </cell>
          <cell r="J107">
            <v>258.14</v>
          </cell>
          <cell r="K107">
            <v>234.82</v>
          </cell>
          <cell r="L107">
            <v>211.5</v>
          </cell>
          <cell r="M107">
            <v>271.18</v>
          </cell>
          <cell r="N107">
            <v>247.86</v>
          </cell>
          <cell r="O107">
            <v>224.54</v>
          </cell>
        </row>
        <row r="108">
          <cell r="B108">
            <v>2075</v>
          </cell>
          <cell r="F108">
            <v>-8.98</v>
          </cell>
          <cell r="G108">
            <v>-17.96</v>
          </cell>
          <cell r="H108">
            <v>-26.94</v>
          </cell>
          <cell r="I108">
            <v>-35.92</v>
          </cell>
          <cell r="J108">
            <v>-44.9</v>
          </cell>
          <cell r="K108">
            <v>-53.88</v>
          </cell>
          <cell r="L108">
            <v>-62.86</v>
          </cell>
          <cell r="M108">
            <v>-71.84</v>
          </cell>
          <cell r="N108">
            <v>-80.819999999999993</v>
          </cell>
          <cell r="O108">
            <v>-89.8</v>
          </cell>
        </row>
        <row r="109">
          <cell r="B109">
            <v>2080</v>
          </cell>
          <cell r="J109">
            <v>-41.06</v>
          </cell>
          <cell r="K109">
            <v>-41.06</v>
          </cell>
          <cell r="L109">
            <v>-41.06</v>
          </cell>
          <cell r="M109">
            <v>-41.06</v>
          </cell>
          <cell r="N109">
            <v>-41.06</v>
          </cell>
          <cell r="O109">
            <v>-41.06</v>
          </cell>
        </row>
        <row r="110">
          <cell r="B110">
            <v>2090</v>
          </cell>
          <cell r="K110">
            <v>-0.63</v>
          </cell>
          <cell r="L110">
            <v>-1.26</v>
          </cell>
          <cell r="M110">
            <v>167.11</v>
          </cell>
          <cell r="N110">
            <v>167.11</v>
          </cell>
          <cell r="O110">
            <v>167.11</v>
          </cell>
        </row>
        <row r="111">
          <cell r="B111">
            <v>2105</v>
          </cell>
          <cell r="C111">
            <v>24097.27</v>
          </cell>
          <cell r="D111">
            <v>23975.919999999998</v>
          </cell>
          <cell r="E111">
            <v>23854.01</v>
          </cell>
          <cell r="F111">
            <v>23729.41</v>
          </cell>
          <cell r="G111">
            <v>23604.2</v>
          </cell>
          <cell r="H111">
            <v>23478.43</v>
          </cell>
          <cell r="I111">
            <v>23352.66</v>
          </cell>
          <cell r="J111">
            <v>-2323.7199999999998</v>
          </cell>
          <cell r="K111">
            <v>-2450.1</v>
          </cell>
          <cell r="L111">
            <v>-2576.48</v>
          </cell>
          <cell r="M111">
            <v>-2698.86</v>
          </cell>
          <cell r="N111">
            <v>-2825.24</v>
          </cell>
          <cell r="O111">
            <v>-2952.18</v>
          </cell>
        </row>
        <row r="112">
          <cell r="B112">
            <v>2110</v>
          </cell>
          <cell r="C112">
            <v>-202075.56</v>
          </cell>
          <cell r="D112">
            <v>-202772.16</v>
          </cell>
          <cell r="E112">
            <v>-203468.76</v>
          </cell>
          <cell r="F112">
            <v>-204165.66</v>
          </cell>
          <cell r="G112">
            <v>-204862.56</v>
          </cell>
          <cell r="H112">
            <v>-205559.46</v>
          </cell>
          <cell r="I112">
            <v>-206256.36</v>
          </cell>
          <cell r="J112">
            <v>-206929.26</v>
          </cell>
          <cell r="K112">
            <v>-207626.16</v>
          </cell>
          <cell r="L112">
            <v>-208323.06</v>
          </cell>
          <cell r="M112">
            <v>-209068.96</v>
          </cell>
          <cell r="N112">
            <v>-209765.86</v>
          </cell>
          <cell r="O112">
            <v>-210462.76</v>
          </cell>
        </row>
        <row r="113">
          <cell r="B113">
            <v>2113</v>
          </cell>
          <cell r="C113">
            <v>-573.49</v>
          </cell>
          <cell r="D113">
            <v>-576.84</v>
          </cell>
          <cell r="E113">
            <v>-580.19000000000005</v>
          </cell>
          <cell r="F113">
            <v>-583.54</v>
          </cell>
          <cell r="G113">
            <v>-586.89</v>
          </cell>
          <cell r="H113">
            <v>-590.24</v>
          </cell>
          <cell r="I113">
            <v>-593.59</v>
          </cell>
          <cell r="J113">
            <v>-564.94000000000005</v>
          </cell>
          <cell r="K113">
            <v>-568.29</v>
          </cell>
          <cell r="L113">
            <v>-571.64</v>
          </cell>
          <cell r="M113">
            <v>-637.99</v>
          </cell>
          <cell r="N113">
            <v>-641.34</v>
          </cell>
          <cell r="O113">
            <v>-644.69000000000005</v>
          </cell>
        </row>
        <row r="114">
          <cell r="B114">
            <v>2115</v>
          </cell>
          <cell r="F114">
            <v>-5.18</v>
          </cell>
          <cell r="G114">
            <v>-10.36</v>
          </cell>
          <cell r="H114">
            <v>-15.54</v>
          </cell>
          <cell r="I114">
            <v>-20.72</v>
          </cell>
          <cell r="J114">
            <v>-25.9</v>
          </cell>
          <cell r="K114">
            <v>-31.08</v>
          </cell>
          <cell r="L114">
            <v>-36.26</v>
          </cell>
          <cell r="M114">
            <v>-41.44</v>
          </cell>
          <cell r="N114">
            <v>-46.62</v>
          </cell>
          <cell r="O114">
            <v>-51.8</v>
          </cell>
        </row>
        <row r="115">
          <cell r="B115">
            <v>2120</v>
          </cell>
          <cell r="C115">
            <v>-580.37</v>
          </cell>
          <cell r="D115">
            <v>-598.13</v>
          </cell>
          <cell r="E115">
            <v>-615.89</v>
          </cell>
          <cell r="F115">
            <v>-633.65</v>
          </cell>
          <cell r="G115">
            <v>-651.41</v>
          </cell>
          <cell r="H115">
            <v>-669.17</v>
          </cell>
          <cell r="I115">
            <v>-686.93</v>
          </cell>
          <cell r="J115">
            <v>-690.69</v>
          </cell>
          <cell r="K115">
            <v>-708.45</v>
          </cell>
          <cell r="L115">
            <v>-726.21</v>
          </cell>
          <cell r="M115">
            <v>-771.97</v>
          </cell>
          <cell r="N115">
            <v>-789.73</v>
          </cell>
          <cell r="O115">
            <v>-807.49</v>
          </cell>
        </row>
        <row r="116">
          <cell r="B116">
            <v>2125</v>
          </cell>
          <cell r="C116">
            <v>-1922.14</v>
          </cell>
          <cell r="D116">
            <v>-2042.55</v>
          </cell>
          <cell r="E116">
            <v>-2164.3000000000002</v>
          </cell>
          <cell r="F116">
            <v>-2286.0500000000002</v>
          </cell>
          <cell r="G116">
            <v>-2410.5</v>
          </cell>
          <cell r="H116">
            <v>-2538.3000000000002</v>
          </cell>
          <cell r="I116">
            <v>-2668.12</v>
          </cell>
          <cell r="J116">
            <v>-919.94</v>
          </cell>
          <cell r="K116">
            <v>-1006.01</v>
          </cell>
          <cell r="L116">
            <v>-1092.08</v>
          </cell>
          <cell r="M116">
            <v>122.14</v>
          </cell>
          <cell r="N116">
            <v>-71.03</v>
          </cell>
          <cell r="O116">
            <v>-306.51</v>
          </cell>
        </row>
        <row r="117">
          <cell r="B117">
            <v>2140</v>
          </cell>
          <cell r="C117">
            <v>711.12</v>
          </cell>
          <cell r="D117">
            <v>1037.78</v>
          </cell>
          <cell r="E117">
            <v>808.45</v>
          </cell>
          <cell r="F117">
            <v>572.51</v>
          </cell>
          <cell r="G117">
            <v>335.82</v>
          </cell>
          <cell r="H117">
            <v>99.13</v>
          </cell>
          <cell r="I117">
            <v>-139.34</v>
          </cell>
          <cell r="J117">
            <v>1288.45</v>
          </cell>
          <cell r="K117">
            <v>1055.94</v>
          </cell>
          <cell r="L117">
            <v>823.06</v>
          </cell>
          <cell r="M117">
            <v>-2193.1999999999998</v>
          </cell>
          <cell r="N117">
            <v>-2434.8200000000002</v>
          </cell>
          <cell r="O117">
            <v>-2676.44</v>
          </cell>
        </row>
        <row r="118">
          <cell r="B118">
            <v>2155</v>
          </cell>
          <cell r="C118">
            <v>-31922.82</v>
          </cell>
          <cell r="D118">
            <v>-32217.1</v>
          </cell>
          <cell r="E118">
            <v>-32511.38</v>
          </cell>
          <cell r="F118">
            <v>-32805.660000000003</v>
          </cell>
          <cell r="G118">
            <v>-33099.94</v>
          </cell>
          <cell r="H118">
            <v>-33394.22</v>
          </cell>
          <cell r="I118">
            <v>-33688.5</v>
          </cell>
          <cell r="J118">
            <v>-33982.78</v>
          </cell>
          <cell r="K118">
            <v>-34277.06</v>
          </cell>
          <cell r="L118">
            <v>-34571.339999999997</v>
          </cell>
          <cell r="M118">
            <v>-34865.620000000003</v>
          </cell>
          <cell r="N118">
            <v>-35159.9</v>
          </cell>
          <cell r="O118">
            <v>-35454.18</v>
          </cell>
        </row>
        <row r="119">
          <cell r="B119">
            <v>2160</v>
          </cell>
          <cell r="C119">
            <v>-224463.61</v>
          </cell>
          <cell r="D119">
            <v>-227194.48</v>
          </cell>
          <cell r="E119">
            <v>-229523.39</v>
          </cell>
          <cell r="F119">
            <v>-232257.61</v>
          </cell>
          <cell r="G119">
            <v>-235109.41</v>
          </cell>
          <cell r="H119">
            <v>-237844.54</v>
          </cell>
          <cell r="I119">
            <v>-240579.67</v>
          </cell>
          <cell r="J119">
            <v>-242111.35</v>
          </cell>
          <cell r="K119">
            <v>-244841.1</v>
          </cell>
          <cell r="L119">
            <v>-247580.88</v>
          </cell>
          <cell r="M119">
            <v>-252426.73</v>
          </cell>
          <cell r="N119">
            <v>-255174.48</v>
          </cell>
          <cell r="O119">
            <v>-257922.23</v>
          </cell>
        </row>
        <row r="120">
          <cell r="B120">
            <v>2170</v>
          </cell>
          <cell r="C120">
            <v>13088.29</v>
          </cell>
          <cell r="D120">
            <v>13040.25</v>
          </cell>
          <cell r="E120">
            <v>12992.21</v>
          </cell>
          <cell r="F120">
            <v>12942.58</v>
          </cell>
          <cell r="G120">
            <v>12892.95</v>
          </cell>
          <cell r="H120">
            <v>12836.11</v>
          </cell>
          <cell r="I120">
            <v>12779.22</v>
          </cell>
          <cell r="J120">
            <v>7727.97</v>
          </cell>
          <cell r="K120">
            <v>7675.9</v>
          </cell>
          <cell r="L120">
            <v>7623.83</v>
          </cell>
          <cell r="M120">
            <v>7727.72</v>
          </cell>
          <cell r="N120">
            <v>7662.55</v>
          </cell>
          <cell r="O120">
            <v>7597.38</v>
          </cell>
        </row>
        <row r="121">
          <cell r="B121">
            <v>2180</v>
          </cell>
          <cell r="C121">
            <v>5243.59</v>
          </cell>
          <cell r="D121">
            <v>5227.54</v>
          </cell>
          <cell r="E121">
            <v>5211.49</v>
          </cell>
          <cell r="F121">
            <v>5195.4399999999996</v>
          </cell>
          <cell r="G121">
            <v>5179.3900000000003</v>
          </cell>
          <cell r="H121">
            <v>5163.34</v>
          </cell>
          <cell r="I121">
            <v>5147.29</v>
          </cell>
          <cell r="J121">
            <v>-304.76</v>
          </cell>
          <cell r="K121">
            <v>-320.81</v>
          </cell>
          <cell r="L121">
            <v>-336.86</v>
          </cell>
          <cell r="M121">
            <v>-352.91</v>
          </cell>
          <cell r="N121">
            <v>-368.96</v>
          </cell>
          <cell r="O121">
            <v>-385.01</v>
          </cell>
        </row>
        <row r="122">
          <cell r="B122">
            <v>2195</v>
          </cell>
          <cell r="J122">
            <v>-130.96</v>
          </cell>
          <cell r="K122">
            <v>-133.27000000000001</v>
          </cell>
          <cell r="L122">
            <v>-135.58000000000001</v>
          </cell>
          <cell r="M122">
            <v>-7.89</v>
          </cell>
          <cell r="N122">
            <v>-10.199999999999999</v>
          </cell>
          <cell r="O122">
            <v>-12.51</v>
          </cell>
        </row>
        <row r="123">
          <cell r="B123">
            <v>2200</v>
          </cell>
          <cell r="J123">
            <v>-400.26</v>
          </cell>
          <cell r="K123">
            <v>-408.14</v>
          </cell>
          <cell r="L123">
            <v>-416.02</v>
          </cell>
          <cell r="M123">
            <v>-84.9</v>
          </cell>
          <cell r="N123">
            <v>-92.78</v>
          </cell>
          <cell r="O123">
            <v>-100.66</v>
          </cell>
        </row>
        <row r="124">
          <cell r="B124">
            <v>2220</v>
          </cell>
          <cell r="C124">
            <v>-152.12</v>
          </cell>
          <cell r="D124">
            <v>-155.13</v>
          </cell>
          <cell r="E124">
            <v>-158.13999999999999</v>
          </cell>
          <cell r="F124">
            <v>-161.15</v>
          </cell>
          <cell r="G124">
            <v>-164.16</v>
          </cell>
          <cell r="H124">
            <v>-167.17</v>
          </cell>
          <cell r="I124">
            <v>-170.18</v>
          </cell>
          <cell r="J124">
            <v>-173.19</v>
          </cell>
          <cell r="K124">
            <v>-176.2</v>
          </cell>
          <cell r="L124">
            <v>-179.21</v>
          </cell>
          <cell r="M124">
            <v>-182.22</v>
          </cell>
          <cell r="N124">
            <v>-185.23</v>
          </cell>
          <cell r="O124">
            <v>-188.24</v>
          </cell>
        </row>
        <row r="125">
          <cell r="B125">
            <v>2230</v>
          </cell>
          <cell r="C125">
            <v>-811.26</v>
          </cell>
          <cell r="D125">
            <v>-826.78</v>
          </cell>
          <cell r="E125">
            <v>-842.27</v>
          </cell>
          <cell r="F125">
            <v>-857.76</v>
          </cell>
          <cell r="G125">
            <v>-873.21</v>
          </cell>
          <cell r="H125">
            <v>-635.66999999999996</v>
          </cell>
          <cell r="I125">
            <v>-651.38</v>
          </cell>
          <cell r="J125">
            <v>-665.52</v>
          </cell>
          <cell r="K125">
            <v>-681.67</v>
          </cell>
          <cell r="L125">
            <v>-697.81</v>
          </cell>
          <cell r="M125">
            <v>-716</v>
          </cell>
          <cell r="N125">
            <v>-732.16</v>
          </cell>
          <cell r="O125">
            <v>-748.33</v>
          </cell>
        </row>
        <row r="126">
          <cell r="B126">
            <v>2235</v>
          </cell>
          <cell r="C126">
            <v>-173.71</v>
          </cell>
          <cell r="D126">
            <v>-176.78</v>
          </cell>
          <cell r="E126">
            <v>-179.85</v>
          </cell>
          <cell r="F126">
            <v>-182.92</v>
          </cell>
          <cell r="G126">
            <v>-185.99</v>
          </cell>
          <cell r="H126">
            <v>-189.06</v>
          </cell>
          <cell r="I126">
            <v>-192.13</v>
          </cell>
          <cell r="J126">
            <v>-194.2</v>
          </cell>
          <cell r="K126">
            <v>-197.27</v>
          </cell>
          <cell r="L126">
            <v>-200.34</v>
          </cell>
          <cell r="M126">
            <v>-243.41</v>
          </cell>
          <cell r="N126">
            <v>-246.48</v>
          </cell>
          <cell r="O126">
            <v>-249.55</v>
          </cell>
        </row>
        <row r="127">
          <cell r="B127">
            <v>2240</v>
          </cell>
          <cell r="C127">
            <v>-291.23</v>
          </cell>
          <cell r="D127">
            <v>-303.86</v>
          </cell>
          <cell r="E127">
            <v>-316.49</v>
          </cell>
          <cell r="F127">
            <v>-329.12</v>
          </cell>
          <cell r="G127">
            <v>-341.75</v>
          </cell>
          <cell r="H127">
            <v>-354.38</v>
          </cell>
          <cell r="I127">
            <v>-367.01</v>
          </cell>
          <cell r="J127">
            <v>-379.64</v>
          </cell>
          <cell r="K127">
            <v>-392.27</v>
          </cell>
          <cell r="L127">
            <v>-404.9</v>
          </cell>
          <cell r="M127">
            <v>-417.53</v>
          </cell>
          <cell r="N127">
            <v>-430.16</v>
          </cell>
          <cell r="O127">
            <v>-442.79</v>
          </cell>
        </row>
        <row r="128">
          <cell r="B128">
            <v>2280</v>
          </cell>
          <cell r="J128">
            <v>-2</v>
          </cell>
          <cell r="K128">
            <v>-2</v>
          </cell>
          <cell r="L128">
            <v>-2</v>
          </cell>
          <cell r="M128">
            <v>2934</v>
          </cell>
          <cell r="N128">
            <v>2934</v>
          </cell>
          <cell r="O128">
            <v>2934</v>
          </cell>
        </row>
        <row r="129">
          <cell r="B129">
            <v>2285</v>
          </cell>
          <cell r="C129">
            <v>2641.6</v>
          </cell>
          <cell r="D129">
            <v>2617.44</v>
          </cell>
          <cell r="E129">
            <v>2593.2800000000002</v>
          </cell>
          <cell r="F129">
            <v>2569.12</v>
          </cell>
          <cell r="G129">
            <v>2544.85</v>
          </cell>
          <cell r="H129">
            <v>2520.3000000000002</v>
          </cell>
          <cell r="I129">
            <v>2495.75</v>
          </cell>
          <cell r="J129">
            <v>-459.8</v>
          </cell>
          <cell r="K129">
            <v>-484.35</v>
          </cell>
          <cell r="L129">
            <v>-508.9</v>
          </cell>
          <cell r="M129">
            <v>-3467.45</v>
          </cell>
          <cell r="N129">
            <v>-3492</v>
          </cell>
          <cell r="O129">
            <v>-3516.55</v>
          </cell>
        </row>
        <row r="130">
          <cell r="B130">
            <v>2300</v>
          </cell>
          <cell r="C130">
            <v>-55177.53</v>
          </cell>
          <cell r="D130">
            <v>-56182.13</v>
          </cell>
          <cell r="E130">
            <v>-56422.57</v>
          </cell>
          <cell r="F130">
            <v>-58826.71</v>
          </cell>
          <cell r="G130">
            <v>-58031.99</v>
          </cell>
          <cell r="H130">
            <v>-58164.7</v>
          </cell>
          <cell r="I130">
            <v>-58398.1</v>
          </cell>
          <cell r="J130">
            <v>-52340.14</v>
          </cell>
          <cell r="K130">
            <v>-52818.98</v>
          </cell>
          <cell r="L130">
            <v>-53285.87</v>
          </cell>
          <cell r="M130">
            <v>-54209.41</v>
          </cell>
          <cell r="N130">
            <v>-54918.559999999998</v>
          </cell>
          <cell r="O130">
            <v>-55710.99</v>
          </cell>
        </row>
        <row r="131">
          <cell r="B131">
            <v>2320</v>
          </cell>
          <cell r="C131">
            <v>-6572.19</v>
          </cell>
          <cell r="D131">
            <v>-6604.24</v>
          </cell>
          <cell r="E131">
            <v>-6535.57</v>
          </cell>
          <cell r="F131">
            <v>-6523.87</v>
          </cell>
          <cell r="G131">
            <v>-6479.24</v>
          </cell>
          <cell r="H131">
            <v>-6444.03</v>
          </cell>
          <cell r="I131">
            <v>-6424.38</v>
          </cell>
          <cell r="J131">
            <v>-6399.55</v>
          </cell>
          <cell r="K131">
            <v>-6401.32</v>
          </cell>
          <cell r="L131">
            <v>-6346.45</v>
          </cell>
          <cell r="M131">
            <v>-6393.05</v>
          </cell>
          <cell r="N131">
            <v>-6419.23</v>
          </cell>
          <cell r="O131">
            <v>-6441.3</v>
          </cell>
        </row>
        <row r="132">
          <cell r="B132">
            <v>2325</v>
          </cell>
          <cell r="C132">
            <v>-21325.21</v>
          </cell>
          <cell r="D132">
            <v>-21669.67</v>
          </cell>
          <cell r="E132">
            <v>-21780.34</v>
          </cell>
          <cell r="F132">
            <v>-21989.7</v>
          </cell>
          <cell r="G132">
            <v>-22050.79</v>
          </cell>
          <cell r="H132">
            <v>-22192.33</v>
          </cell>
          <cell r="I132">
            <v>-22400.83</v>
          </cell>
          <cell r="J132">
            <v>-22611.03</v>
          </cell>
          <cell r="K132">
            <v>-22926.79</v>
          </cell>
          <cell r="L132">
            <v>-23110.84</v>
          </cell>
          <cell r="M132">
            <v>-23590.47</v>
          </cell>
          <cell r="N132">
            <v>-23999.439999999999</v>
          </cell>
          <cell r="O132">
            <v>-24411.05</v>
          </cell>
        </row>
        <row r="133">
          <cell r="B133">
            <v>2330</v>
          </cell>
          <cell r="C133">
            <v>-113846.41</v>
          </cell>
          <cell r="D133">
            <v>-115848.34</v>
          </cell>
          <cell r="E133">
            <v>-116005.14</v>
          </cell>
          <cell r="F133">
            <v>-117241.55</v>
          </cell>
          <cell r="G133">
            <v>-118096.88</v>
          </cell>
          <cell r="H133">
            <v>-118883.89</v>
          </cell>
          <cell r="I133">
            <v>-119823.3</v>
          </cell>
          <cell r="J133">
            <v>-120782.36</v>
          </cell>
          <cell r="K133">
            <v>-122272.14</v>
          </cell>
          <cell r="L133">
            <v>-122576.78</v>
          </cell>
          <cell r="M133">
            <v>-124911.66</v>
          </cell>
          <cell r="N133">
            <v>-126862.98</v>
          </cell>
          <cell r="O133">
            <v>-128654.84</v>
          </cell>
        </row>
        <row r="134">
          <cell r="B134">
            <v>2335</v>
          </cell>
          <cell r="C134">
            <v>-3583.94</v>
          </cell>
          <cell r="D134">
            <v>-3601.03</v>
          </cell>
          <cell r="E134">
            <v>-3564.66</v>
          </cell>
          <cell r="F134">
            <v>-3557.6</v>
          </cell>
          <cell r="G134">
            <v>-3532.33</v>
          </cell>
          <cell r="H134">
            <v>-3512.76</v>
          </cell>
          <cell r="I134">
            <v>-3501.56</v>
          </cell>
          <cell r="J134">
            <v>-3487.83</v>
          </cell>
          <cell r="K134">
            <v>-3488.43</v>
          </cell>
          <cell r="L134">
            <v>-3459.53</v>
          </cell>
          <cell r="M134">
            <v>-3484.56</v>
          </cell>
          <cell r="N134">
            <v>-3498.45</v>
          </cell>
          <cell r="O134">
            <v>-3510.2</v>
          </cell>
        </row>
        <row r="135">
          <cell r="B135">
            <v>2400</v>
          </cell>
          <cell r="C135">
            <v>-351387.17</v>
          </cell>
          <cell r="D135">
            <v>-351387.17</v>
          </cell>
          <cell r="E135">
            <v>-351387.17</v>
          </cell>
          <cell r="F135">
            <v>-351387.17</v>
          </cell>
          <cell r="G135">
            <v>-351387.17</v>
          </cell>
          <cell r="H135">
            <v>-351387.17</v>
          </cell>
          <cell r="I135">
            <v>-351387.17</v>
          </cell>
          <cell r="J135">
            <v>-351387.17</v>
          </cell>
          <cell r="K135">
            <v>-351387.17</v>
          </cell>
          <cell r="L135">
            <v>-351387.17</v>
          </cell>
          <cell r="M135">
            <v>-351387.17</v>
          </cell>
          <cell r="N135">
            <v>-351387.17</v>
          </cell>
          <cell r="O135">
            <v>-351387.17</v>
          </cell>
        </row>
        <row r="136">
          <cell r="B136">
            <v>2420</v>
          </cell>
          <cell r="C136">
            <v>109738.35</v>
          </cell>
          <cell r="D136">
            <v>110670.41</v>
          </cell>
          <cell r="E136">
            <v>111602.47</v>
          </cell>
          <cell r="F136">
            <v>112534.53</v>
          </cell>
          <cell r="G136">
            <v>113466.59</v>
          </cell>
          <cell r="H136">
            <v>114398.65</v>
          </cell>
          <cell r="I136">
            <v>115330.71</v>
          </cell>
          <cell r="J136">
            <v>116262.77</v>
          </cell>
          <cell r="K136">
            <v>117194.83</v>
          </cell>
          <cell r="L136">
            <v>118126.89</v>
          </cell>
          <cell r="M136">
            <v>119058.95</v>
          </cell>
          <cell r="N136">
            <v>119991.01</v>
          </cell>
          <cell r="O136">
            <v>120923.07</v>
          </cell>
        </row>
        <row r="137">
          <cell r="B137">
            <v>2675</v>
          </cell>
          <cell r="C137">
            <v>35198.51</v>
          </cell>
          <cell r="D137">
            <v>56340.91</v>
          </cell>
          <cell r="E137">
            <v>62649.27</v>
          </cell>
          <cell r="F137">
            <v>53170.11</v>
          </cell>
          <cell r="G137">
            <v>59201.59</v>
          </cell>
          <cell r="H137">
            <v>43862.8</v>
          </cell>
          <cell r="I137">
            <v>32714.99</v>
          </cell>
          <cell r="J137">
            <v>35298.75</v>
          </cell>
          <cell r="K137">
            <v>37012.57</v>
          </cell>
          <cell r="L137">
            <v>36370.36</v>
          </cell>
          <cell r="M137">
            <v>45859.3</v>
          </cell>
          <cell r="N137">
            <v>52439.9</v>
          </cell>
          <cell r="O137">
            <v>68708.070000000007</v>
          </cell>
        </row>
        <row r="138">
          <cell r="B138">
            <v>2680</v>
          </cell>
          <cell r="C138">
            <v>43538</v>
          </cell>
          <cell r="D138">
            <v>52608</v>
          </cell>
          <cell r="E138">
            <v>51292</v>
          </cell>
          <cell r="F138">
            <v>56917</v>
          </cell>
          <cell r="G138">
            <v>51317</v>
          </cell>
          <cell r="H138">
            <v>35430</v>
          </cell>
          <cell r="I138">
            <v>34168</v>
          </cell>
          <cell r="J138">
            <v>36604</v>
          </cell>
          <cell r="K138">
            <v>36260</v>
          </cell>
          <cell r="L138">
            <v>40637</v>
          </cell>
          <cell r="M138">
            <v>43900</v>
          </cell>
          <cell r="N138">
            <v>57353</v>
          </cell>
          <cell r="O138">
            <v>60828</v>
          </cell>
        </row>
        <row r="139">
          <cell r="B139">
            <v>2685</v>
          </cell>
          <cell r="C139">
            <v>-169.65</v>
          </cell>
          <cell r="D139">
            <v>-169.65</v>
          </cell>
          <cell r="E139">
            <v>-169.65</v>
          </cell>
          <cell r="F139">
            <v>-169.65</v>
          </cell>
          <cell r="G139">
            <v>-169.65</v>
          </cell>
          <cell r="H139">
            <v>-169.65</v>
          </cell>
          <cell r="I139">
            <v>-169.65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</row>
        <row r="140">
          <cell r="B140">
            <v>2690</v>
          </cell>
          <cell r="C140">
            <v>-230</v>
          </cell>
          <cell r="D140">
            <v>-279</v>
          </cell>
          <cell r="E140">
            <v>-186</v>
          </cell>
          <cell r="F140">
            <v>-153</v>
          </cell>
          <cell r="G140">
            <v>-195</v>
          </cell>
          <cell r="H140">
            <v>-194</v>
          </cell>
          <cell r="I140">
            <v>-86</v>
          </cell>
          <cell r="J140">
            <v>-117</v>
          </cell>
          <cell r="K140">
            <v>-142</v>
          </cell>
          <cell r="L140">
            <v>-161</v>
          </cell>
          <cell r="M140">
            <v>-240</v>
          </cell>
          <cell r="N140">
            <v>-308</v>
          </cell>
          <cell r="O140">
            <v>-366</v>
          </cell>
        </row>
        <row r="141">
          <cell r="B141">
            <v>2710</v>
          </cell>
          <cell r="C141">
            <v>-955896.33</v>
          </cell>
          <cell r="D141">
            <v>-946196.4</v>
          </cell>
          <cell r="E141">
            <v>-930252.42</v>
          </cell>
          <cell r="F141">
            <v>-899212.5</v>
          </cell>
          <cell r="G141">
            <v>-862891.43</v>
          </cell>
          <cell r="H141">
            <v>-821025.71</v>
          </cell>
          <cell r="I141">
            <v>-816795.28</v>
          </cell>
          <cell r="J141">
            <v>-976757.42</v>
          </cell>
          <cell r="K141">
            <v>-952228.46</v>
          </cell>
          <cell r="L141">
            <v>-949996.29</v>
          </cell>
          <cell r="M141">
            <v>-959138.63</v>
          </cell>
          <cell r="N141">
            <v>-958283.42</v>
          </cell>
          <cell r="O141">
            <v>-936817.53</v>
          </cell>
        </row>
        <row r="142">
          <cell r="B142">
            <v>2755</v>
          </cell>
          <cell r="C142">
            <v>1596</v>
          </cell>
          <cell r="D142">
            <v>1596</v>
          </cell>
          <cell r="E142">
            <v>1596</v>
          </cell>
          <cell r="F142">
            <v>1596</v>
          </cell>
          <cell r="G142">
            <v>1596</v>
          </cell>
          <cell r="H142">
            <v>1596</v>
          </cell>
          <cell r="I142">
            <v>1596</v>
          </cell>
          <cell r="J142">
            <v>1596</v>
          </cell>
          <cell r="K142">
            <v>1596</v>
          </cell>
          <cell r="L142">
            <v>1596</v>
          </cell>
          <cell r="M142">
            <v>1596</v>
          </cell>
          <cell r="N142">
            <v>1596</v>
          </cell>
          <cell r="O142">
            <v>1160</v>
          </cell>
        </row>
        <row r="143">
          <cell r="B143">
            <v>2775</v>
          </cell>
          <cell r="C143">
            <v>6895</v>
          </cell>
          <cell r="D143">
            <v>6895</v>
          </cell>
          <cell r="E143">
            <v>6895</v>
          </cell>
          <cell r="F143">
            <v>6895</v>
          </cell>
          <cell r="G143">
            <v>6895</v>
          </cell>
          <cell r="H143">
            <v>6895</v>
          </cell>
          <cell r="I143">
            <v>6895</v>
          </cell>
          <cell r="J143">
            <v>6895</v>
          </cell>
          <cell r="K143">
            <v>6895</v>
          </cell>
          <cell r="L143">
            <v>6895</v>
          </cell>
          <cell r="M143">
            <v>6895</v>
          </cell>
          <cell r="N143">
            <v>6895</v>
          </cell>
          <cell r="O143">
            <v>6895</v>
          </cell>
        </row>
        <row r="144">
          <cell r="B144">
            <v>2906</v>
          </cell>
          <cell r="C144">
            <v>115225.97</v>
          </cell>
          <cell r="D144">
            <v>113222.22</v>
          </cell>
          <cell r="E144">
            <v>113222.22</v>
          </cell>
          <cell r="F144">
            <v>114518.22</v>
          </cell>
          <cell r="G144">
            <v>118385.23000000001</v>
          </cell>
          <cell r="H144">
            <v>118385.23000000001</v>
          </cell>
          <cell r="I144">
            <v>119266.34</v>
          </cell>
          <cell r="J144">
            <v>123672.51999999999</v>
          </cell>
          <cell r="K144">
            <v>123672.51999999999</v>
          </cell>
          <cell r="L144">
            <v>123672.51999999999</v>
          </cell>
          <cell r="M144">
            <v>123672.51999999999</v>
          </cell>
          <cell r="N144">
            <v>123672.51999999999</v>
          </cell>
          <cell r="O144">
            <v>123672.51999999999</v>
          </cell>
        </row>
        <row r="145">
          <cell r="B145">
            <v>2907</v>
          </cell>
          <cell r="C145">
            <v>82086.649999999994</v>
          </cell>
          <cell r="D145">
            <v>83295.649999999994</v>
          </cell>
          <cell r="E145">
            <v>87792.27</v>
          </cell>
          <cell r="F145">
            <v>88441.27</v>
          </cell>
          <cell r="G145">
            <v>89407.27</v>
          </cell>
          <cell r="H145">
            <v>89407.27</v>
          </cell>
          <cell r="I145">
            <v>89407.27</v>
          </cell>
          <cell r="J145">
            <v>89407.27</v>
          </cell>
          <cell r="K145">
            <v>89407.27</v>
          </cell>
          <cell r="L145">
            <v>89407.27</v>
          </cell>
          <cell r="M145">
            <v>89407.27</v>
          </cell>
          <cell r="N145">
            <v>89407.27</v>
          </cell>
          <cell r="O145">
            <v>89407.27</v>
          </cell>
        </row>
        <row r="146">
          <cell r="B146">
            <v>2908</v>
          </cell>
          <cell r="C146">
            <v>4267.1400000000003</v>
          </cell>
          <cell r="D146">
            <v>4996.03</v>
          </cell>
          <cell r="E146">
            <v>4996.03</v>
          </cell>
          <cell r="F146">
            <v>4996.0300000000007</v>
          </cell>
          <cell r="G146">
            <v>4996.03</v>
          </cell>
          <cell r="H146">
            <v>4996.03</v>
          </cell>
          <cell r="I146">
            <v>5553.74</v>
          </cell>
          <cell r="J146">
            <v>5553.74</v>
          </cell>
          <cell r="K146">
            <v>5553.74</v>
          </cell>
          <cell r="L146">
            <v>5553.74</v>
          </cell>
          <cell r="M146">
            <v>5553.74</v>
          </cell>
          <cell r="N146">
            <v>5553.74</v>
          </cell>
          <cell r="O146">
            <v>5553.74</v>
          </cell>
        </row>
        <row r="147">
          <cell r="B147">
            <v>2909</v>
          </cell>
          <cell r="C147">
            <v>1016.03</v>
          </cell>
          <cell r="D147">
            <v>1016.03</v>
          </cell>
          <cell r="E147">
            <v>1016.03</v>
          </cell>
          <cell r="F147">
            <v>1054.03</v>
          </cell>
          <cell r="G147">
            <v>1054.03</v>
          </cell>
          <cell r="H147">
            <v>1054.03</v>
          </cell>
          <cell r="I147">
            <v>1054.03</v>
          </cell>
          <cell r="J147">
            <v>1054.03</v>
          </cell>
          <cell r="K147">
            <v>1054.03</v>
          </cell>
          <cell r="L147">
            <v>1054.03</v>
          </cell>
          <cell r="M147">
            <v>1054.03</v>
          </cell>
          <cell r="N147">
            <v>1054.03</v>
          </cell>
          <cell r="O147">
            <v>1054.03</v>
          </cell>
        </row>
        <row r="148">
          <cell r="B148">
            <v>2910</v>
          </cell>
          <cell r="C148">
            <v>151385.82</v>
          </cell>
          <cell r="D148">
            <v>151460.82</v>
          </cell>
          <cell r="E148">
            <v>151460.82</v>
          </cell>
          <cell r="F148">
            <v>152723.32</v>
          </cell>
          <cell r="G148">
            <v>152723.32</v>
          </cell>
          <cell r="H148">
            <v>153048.32000000001</v>
          </cell>
          <cell r="I148">
            <v>153048.32000000001</v>
          </cell>
          <cell r="J148">
            <v>153248.32000000001</v>
          </cell>
          <cell r="K148">
            <v>153248.32000000001</v>
          </cell>
          <cell r="L148">
            <v>153248.32000000001</v>
          </cell>
          <cell r="M148">
            <v>153248.32000000001</v>
          </cell>
          <cell r="N148">
            <v>153248.32000000001</v>
          </cell>
          <cell r="O148">
            <v>153248.32000000001</v>
          </cell>
        </row>
        <row r="149">
          <cell r="B149">
            <v>2914</v>
          </cell>
          <cell r="C149">
            <v>-276017.49</v>
          </cell>
          <cell r="D149">
            <v>-276017.49</v>
          </cell>
          <cell r="E149">
            <v>-276017.49</v>
          </cell>
          <cell r="F149">
            <v>-276017.49</v>
          </cell>
          <cell r="G149">
            <v>-276017.49</v>
          </cell>
          <cell r="H149">
            <v>-276017.49</v>
          </cell>
          <cell r="I149">
            <v>-276017.49</v>
          </cell>
          <cell r="J149">
            <v>-372935.88</v>
          </cell>
          <cell r="K149">
            <v>-372935.88</v>
          </cell>
          <cell r="L149">
            <v>-372935.88</v>
          </cell>
          <cell r="M149">
            <v>-372935.88</v>
          </cell>
          <cell r="N149">
            <v>-372935.88</v>
          </cell>
          <cell r="O149">
            <v>-372935.88</v>
          </cell>
        </row>
        <row r="150">
          <cell r="B150">
            <v>2915</v>
          </cell>
          <cell r="C150">
            <v>1222.1300000000001</v>
          </cell>
          <cell r="D150">
            <v>1227.57</v>
          </cell>
          <cell r="E150">
            <v>1224.42</v>
          </cell>
          <cell r="F150">
            <v>1219.74</v>
          </cell>
          <cell r="G150">
            <v>1207.1400000000001</v>
          </cell>
          <cell r="H150">
            <v>1200.1300000000001</v>
          </cell>
          <cell r="I150">
            <v>1195.33</v>
          </cell>
          <cell r="J150">
            <v>1191.51</v>
          </cell>
          <cell r="K150">
            <v>1191.7</v>
          </cell>
          <cell r="L150">
            <v>1190.6300000000001</v>
          </cell>
          <cell r="M150">
            <v>1198.97</v>
          </cell>
          <cell r="N150">
            <v>1203.53</v>
          </cell>
          <cell r="O150">
            <v>1208.0899999999999</v>
          </cell>
        </row>
        <row r="151">
          <cell r="B151">
            <v>2920</v>
          </cell>
          <cell r="C151">
            <v>156546</v>
          </cell>
          <cell r="D151">
            <v>156546</v>
          </cell>
          <cell r="E151">
            <v>156546</v>
          </cell>
          <cell r="F151">
            <v>156546</v>
          </cell>
          <cell r="G151">
            <v>156546</v>
          </cell>
          <cell r="H151">
            <v>156546</v>
          </cell>
          <cell r="I151">
            <v>156546</v>
          </cell>
          <cell r="J151">
            <v>240143</v>
          </cell>
          <cell r="K151">
            <v>240143</v>
          </cell>
          <cell r="L151">
            <v>240143</v>
          </cell>
          <cell r="M151">
            <v>240143</v>
          </cell>
          <cell r="N151">
            <v>240143</v>
          </cell>
          <cell r="O151">
            <v>240143</v>
          </cell>
        </row>
        <row r="152">
          <cell r="B152">
            <v>2930</v>
          </cell>
          <cell r="C152">
            <v>-126632.96000000001</v>
          </cell>
          <cell r="D152">
            <v>-128391.94</v>
          </cell>
          <cell r="E152">
            <v>-130142.33</v>
          </cell>
          <cell r="F152">
            <v>-131891.19</v>
          </cell>
          <cell r="G152">
            <v>-133632.14000000001</v>
          </cell>
          <cell r="H152">
            <v>-135378.67000000001</v>
          </cell>
          <cell r="I152">
            <v>-137127.41</v>
          </cell>
          <cell r="J152">
            <v>-142378.06</v>
          </cell>
          <cell r="K152">
            <v>-145882.26</v>
          </cell>
          <cell r="L152">
            <v>-149385.19</v>
          </cell>
          <cell r="M152">
            <v>-152897.54999999999</v>
          </cell>
          <cell r="N152">
            <v>-156406.10999999999</v>
          </cell>
          <cell r="O152">
            <v>-159914.68</v>
          </cell>
        </row>
        <row r="153">
          <cell r="B153">
            <v>2960</v>
          </cell>
          <cell r="C153">
            <v>54260.12</v>
          </cell>
          <cell r="D153">
            <v>54260.12</v>
          </cell>
          <cell r="E153">
            <v>54260.12</v>
          </cell>
          <cell r="F153">
            <v>54260.12</v>
          </cell>
          <cell r="G153">
            <v>54260.12</v>
          </cell>
          <cell r="H153">
            <v>54260.12</v>
          </cell>
          <cell r="I153">
            <v>54260.12</v>
          </cell>
          <cell r="J153">
            <v>54260.12</v>
          </cell>
          <cell r="K153">
            <v>54260.12</v>
          </cell>
          <cell r="L153">
            <v>54260.12</v>
          </cell>
          <cell r="M153">
            <v>54260.12</v>
          </cell>
          <cell r="N153">
            <v>54260.12</v>
          </cell>
          <cell r="O153">
            <v>54260.12</v>
          </cell>
        </row>
        <row r="154">
          <cell r="B154">
            <v>2985</v>
          </cell>
          <cell r="C154">
            <v>6900</v>
          </cell>
          <cell r="D154">
            <v>6900</v>
          </cell>
          <cell r="E154">
            <v>6900</v>
          </cell>
          <cell r="F154">
            <v>6900</v>
          </cell>
          <cell r="G154">
            <v>6900</v>
          </cell>
          <cell r="H154">
            <v>6900</v>
          </cell>
          <cell r="I154">
            <v>6900</v>
          </cell>
          <cell r="J154">
            <v>6900</v>
          </cell>
          <cell r="K154">
            <v>6900</v>
          </cell>
          <cell r="L154">
            <v>6900</v>
          </cell>
          <cell r="M154">
            <v>6900</v>
          </cell>
          <cell r="N154">
            <v>6900</v>
          </cell>
          <cell r="O154">
            <v>6900</v>
          </cell>
        </row>
        <row r="155">
          <cell r="B155">
            <v>3000</v>
          </cell>
          <cell r="J155">
            <v>3693</v>
          </cell>
          <cell r="K155">
            <v>3693</v>
          </cell>
          <cell r="L155">
            <v>3693</v>
          </cell>
          <cell r="M155">
            <v>3693</v>
          </cell>
          <cell r="N155">
            <v>3693</v>
          </cell>
          <cell r="O155">
            <v>3693</v>
          </cell>
        </row>
        <row r="156">
          <cell r="B156">
            <v>3040</v>
          </cell>
          <cell r="C156">
            <v>10035.290000000001</v>
          </cell>
          <cell r="D156">
            <v>10035.290000000001</v>
          </cell>
          <cell r="E156">
            <v>10035.290000000001</v>
          </cell>
          <cell r="F156">
            <v>10035.290000000001</v>
          </cell>
          <cell r="G156">
            <v>10035.290000000001</v>
          </cell>
          <cell r="H156">
            <v>10035.290000000001</v>
          </cell>
          <cell r="I156">
            <v>10035.290000000001</v>
          </cell>
          <cell r="J156">
            <v>10035.290000000001</v>
          </cell>
          <cell r="K156">
            <v>10035.290000000001</v>
          </cell>
          <cell r="L156">
            <v>10035.290000000001</v>
          </cell>
          <cell r="M156">
            <v>10740.37</v>
          </cell>
          <cell r="N156">
            <v>10740.37</v>
          </cell>
          <cell r="O156">
            <v>10740.37</v>
          </cell>
        </row>
        <row r="157">
          <cell r="B157">
            <v>3110</v>
          </cell>
          <cell r="C157">
            <v>-54260.12</v>
          </cell>
          <cell r="D157">
            <v>-54260.12</v>
          </cell>
          <cell r="E157">
            <v>-54260.12</v>
          </cell>
          <cell r="F157">
            <v>-54260.12</v>
          </cell>
          <cell r="G157">
            <v>-54260.12</v>
          </cell>
          <cell r="H157">
            <v>-54260.12</v>
          </cell>
          <cell r="I157">
            <v>-54260.12</v>
          </cell>
          <cell r="J157">
            <v>-54260.12</v>
          </cell>
          <cell r="K157">
            <v>-54260.12</v>
          </cell>
          <cell r="L157">
            <v>-54260.12</v>
          </cell>
          <cell r="M157">
            <v>-54260.12</v>
          </cell>
          <cell r="N157">
            <v>-54260.12</v>
          </cell>
          <cell r="O157">
            <v>-54260.12</v>
          </cell>
        </row>
        <row r="158">
          <cell r="B158">
            <v>3140</v>
          </cell>
          <cell r="C158">
            <v>-6676.93</v>
          </cell>
          <cell r="D158">
            <v>-6788.47</v>
          </cell>
          <cell r="E158">
            <v>-6900</v>
          </cell>
          <cell r="F158">
            <v>-6900</v>
          </cell>
          <cell r="G158">
            <v>-6900</v>
          </cell>
          <cell r="H158">
            <v>-6900</v>
          </cell>
          <cell r="I158">
            <v>-6900</v>
          </cell>
          <cell r="J158">
            <v>-6900</v>
          </cell>
          <cell r="K158">
            <v>-6900</v>
          </cell>
          <cell r="L158">
            <v>-6900</v>
          </cell>
          <cell r="M158">
            <v>-6900</v>
          </cell>
          <cell r="N158">
            <v>-6900</v>
          </cell>
          <cell r="O158">
            <v>-6900</v>
          </cell>
        </row>
        <row r="159">
          <cell r="B159">
            <v>3155</v>
          </cell>
          <cell r="J159">
            <v>-739</v>
          </cell>
          <cell r="K159">
            <v>-124.11</v>
          </cell>
          <cell r="L159">
            <v>-186.17</v>
          </cell>
          <cell r="M159">
            <v>-248.22</v>
          </cell>
          <cell r="N159">
            <v>-310.27999999999997</v>
          </cell>
          <cell r="O159">
            <v>-372.34</v>
          </cell>
        </row>
        <row r="160">
          <cell r="B160">
            <v>3195</v>
          </cell>
          <cell r="C160">
            <v>-1255.78</v>
          </cell>
          <cell r="D160">
            <v>-1297.5999999999999</v>
          </cell>
          <cell r="E160">
            <v>-1339.42</v>
          </cell>
          <cell r="F160">
            <v>-1381.23</v>
          </cell>
          <cell r="G160">
            <v>-1423.04</v>
          </cell>
          <cell r="H160">
            <v>-1464.86</v>
          </cell>
          <cell r="I160">
            <v>-1506.67</v>
          </cell>
          <cell r="J160">
            <v>-1548.49</v>
          </cell>
          <cell r="K160">
            <v>-1590.3</v>
          </cell>
          <cell r="L160">
            <v>-1632.11</v>
          </cell>
          <cell r="M160">
            <v>-1791.53</v>
          </cell>
          <cell r="N160">
            <v>-1836.28</v>
          </cell>
          <cell r="O160">
            <v>-1881.03</v>
          </cell>
        </row>
        <row r="161">
          <cell r="B161">
            <v>3435</v>
          </cell>
          <cell r="C161">
            <v>-342</v>
          </cell>
          <cell r="D161">
            <v>-342</v>
          </cell>
          <cell r="E161">
            <v>-342</v>
          </cell>
          <cell r="F161">
            <v>-342</v>
          </cell>
          <cell r="G161">
            <v>-342</v>
          </cell>
          <cell r="H161">
            <v>-342</v>
          </cell>
          <cell r="I161">
            <v>-342</v>
          </cell>
          <cell r="J161">
            <v>-342</v>
          </cell>
          <cell r="K161">
            <v>-342</v>
          </cell>
          <cell r="L161">
            <v>-342</v>
          </cell>
          <cell r="M161">
            <v>-342</v>
          </cell>
          <cell r="N161">
            <v>-342</v>
          </cell>
          <cell r="O161">
            <v>-342</v>
          </cell>
        </row>
        <row r="162">
          <cell r="B162">
            <v>3980</v>
          </cell>
          <cell r="C162">
            <v>76.849999999999994</v>
          </cell>
          <cell r="D162">
            <v>77.56</v>
          </cell>
          <cell r="E162">
            <v>78.27</v>
          </cell>
          <cell r="F162">
            <v>78.98</v>
          </cell>
          <cell r="G162">
            <v>79.69</v>
          </cell>
          <cell r="H162">
            <v>80.400000000000006</v>
          </cell>
          <cell r="I162">
            <v>81.11</v>
          </cell>
          <cell r="J162">
            <v>81.819999999999993</v>
          </cell>
          <cell r="K162">
            <v>82.53</v>
          </cell>
          <cell r="L162">
            <v>83.24</v>
          </cell>
          <cell r="M162">
            <v>83.95</v>
          </cell>
          <cell r="N162">
            <v>84.66</v>
          </cell>
          <cell r="O162">
            <v>85.37</v>
          </cell>
        </row>
        <row r="163">
          <cell r="B163">
            <v>4367</v>
          </cell>
          <cell r="O163">
            <v>-124.81</v>
          </cell>
        </row>
        <row r="164">
          <cell r="B164">
            <v>4371</v>
          </cell>
          <cell r="C164">
            <v>110</v>
          </cell>
          <cell r="D164">
            <v>110</v>
          </cell>
          <cell r="E164">
            <v>110</v>
          </cell>
          <cell r="F164">
            <v>110</v>
          </cell>
          <cell r="G164">
            <v>110</v>
          </cell>
          <cell r="H164">
            <v>110</v>
          </cell>
          <cell r="I164">
            <v>110</v>
          </cell>
          <cell r="J164">
            <v>110</v>
          </cell>
          <cell r="K164">
            <v>110</v>
          </cell>
          <cell r="L164">
            <v>110</v>
          </cell>
          <cell r="M164">
            <v>110</v>
          </cell>
          <cell r="N164">
            <v>110</v>
          </cell>
          <cell r="O164">
            <v>110</v>
          </cell>
        </row>
        <row r="165">
          <cell r="B165">
            <v>4375</v>
          </cell>
          <cell r="C165">
            <v>-15561.72</v>
          </cell>
          <cell r="D165">
            <v>-15561.72</v>
          </cell>
          <cell r="E165">
            <v>-15561.72</v>
          </cell>
          <cell r="F165">
            <v>-15561.72</v>
          </cell>
          <cell r="G165">
            <v>-15561.72</v>
          </cell>
          <cell r="H165">
            <v>-15561.72</v>
          </cell>
          <cell r="I165">
            <v>-15561.72</v>
          </cell>
          <cell r="J165">
            <v>-15561.72</v>
          </cell>
          <cell r="K165">
            <v>-15561.72</v>
          </cell>
          <cell r="L165">
            <v>-15561.72</v>
          </cell>
          <cell r="M165">
            <v>-15561.72</v>
          </cell>
          <cell r="N165">
            <v>-15561.72</v>
          </cell>
          <cell r="O165">
            <v>-10840.87</v>
          </cell>
        </row>
        <row r="166">
          <cell r="B166">
            <v>4377</v>
          </cell>
          <cell r="C166">
            <v>-3493.5</v>
          </cell>
          <cell r="D166">
            <v>-3493.5</v>
          </cell>
          <cell r="E166">
            <v>-3493.5</v>
          </cell>
          <cell r="F166">
            <v>-3493.5</v>
          </cell>
          <cell r="G166">
            <v>-3493.5</v>
          </cell>
          <cell r="H166">
            <v>-3493.5</v>
          </cell>
          <cell r="I166">
            <v>-3493.5</v>
          </cell>
          <cell r="J166">
            <v>-3493.5</v>
          </cell>
          <cell r="K166">
            <v>-3493.5</v>
          </cell>
          <cell r="L166">
            <v>-3493.5</v>
          </cell>
          <cell r="M166">
            <v>-3493.5</v>
          </cell>
          <cell r="N166">
            <v>-3493.5</v>
          </cell>
          <cell r="O166">
            <v>-4539.43</v>
          </cell>
        </row>
        <row r="167">
          <cell r="B167">
            <v>4383</v>
          </cell>
          <cell r="C167">
            <v>-15118.55</v>
          </cell>
          <cell r="D167">
            <v>-15118.55</v>
          </cell>
          <cell r="E167">
            <v>-15118.55</v>
          </cell>
          <cell r="F167">
            <v>-15118.55</v>
          </cell>
          <cell r="G167">
            <v>-15118.55</v>
          </cell>
          <cell r="H167">
            <v>-15118.55</v>
          </cell>
          <cell r="I167">
            <v>-15118.55</v>
          </cell>
          <cell r="J167">
            <v>-15118.55</v>
          </cell>
          <cell r="K167">
            <v>-15118.55</v>
          </cell>
          <cell r="L167">
            <v>-15118.55</v>
          </cell>
          <cell r="M167">
            <v>-15118.55</v>
          </cell>
          <cell r="N167">
            <v>-15118.55</v>
          </cell>
          <cell r="O167">
            <v>-15583.07</v>
          </cell>
        </row>
        <row r="168">
          <cell r="B168">
            <v>4385</v>
          </cell>
          <cell r="C168">
            <v>97</v>
          </cell>
          <cell r="D168">
            <v>97</v>
          </cell>
          <cell r="E168">
            <v>97</v>
          </cell>
          <cell r="F168">
            <v>97</v>
          </cell>
          <cell r="G168">
            <v>97</v>
          </cell>
          <cell r="H168">
            <v>97</v>
          </cell>
          <cell r="I168">
            <v>97</v>
          </cell>
          <cell r="J168">
            <v>97</v>
          </cell>
          <cell r="K168">
            <v>97</v>
          </cell>
          <cell r="L168">
            <v>97</v>
          </cell>
          <cell r="M168">
            <v>97</v>
          </cell>
          <cell r="N168">
            <v>97</v>
          </cell>
          <cell r="O168">
            <v>141.77000000000001</v>
          </cell>
        </row>
        <row r="169">
          <cell r="B169">
            <v>4387</v>
          </cell>
          <cell r="C169">
            <v>1054.6300000000001</v>
          </cell>
          <cell r="D169">
            <v>1054.6300000000001</v>
          </cell>
          <cell r="E169">
            <v>1071.1400000000001</v>
          </cell>
          <cell r="F169">
            <v>1075.58</v>
          </cell>
          <cell r="G169">
            <v>1092.68</v>
          </cell>
          <cell r="H169">
            <v>1106.72</v>
          </cell>
          <cell r="I169">
            <v>1114.52</v>
          </cell>
          <cell r="J169">
            <v>1124.7</v>
          </cell>
          <cell r="K169">
            <v>1124.26</v>
          </cell>
          <cell r="L169">
            <v>1147.69</v>
          </cell>
          <cell r="M169">
            <v>1129.55</v>
          </cell>
          <cell r="N169">
            <v>1119.47</v>
          </cell>
          <cell r="O169">
            <v>-18102.91</v>
          </cell>
        </row>
        <row r="170">
          <cell r="B170">
            <v>4389</v>
          </cell>
          <cell r="C170">
            <v>36259.19</v>
          </cell>
          <cell r="D170">
            <v>36259.32</v>
          </cell>
          <cell r="E170">
            <v>36259.01</v>
          </cell>
          <cell r="F170">
            <v>36258.97</v>
          </cell>
          <cell r="G170">
            <v>36258.79</v>
          </cell>
          <cell r="H170">
            <v>36258.639999999999</v>
          </cell>
          <cell r="I170">
            <v>36258.559999999998</v>
          </cell>
          <cell r="J170">
            <v>36258.449999999997</v>
          </cell>
          <cell r="K170">
            <v>36258.46</v>
          </cell>
          <cell r="L170">
            <v>36258.21</v>
          </cell>
          <cell r="M170">
            <v>36258.400000000001</v>
          </cell>
          <cell r="N170">
            <v>36258.51</v>
          </cell>
          <cell r="O170">
            <v>31555.47</v>
          </cell>
        </row>
        <row r="171">
          <cell r="B171">
            <v>4417</v>
          </cell>
          <cell r="C171">
            <v>1.1399999999999999</v>
          </cell>
          <cell r="D171">
            <v>1.1499999999999999</v>
          </cell>
          <cell r="E171">
            <v>1.1399999999999999</v>
          </cell>
          <cell r="F171">
            <v>1.1299999999999999</v>
          </cell>
          <cell r="G171">
            <v>1.1299999999999999</v>
          </cell>
          <cell r="H171">
            <v>1.1200000000000001</v>
          </cell>
          <cell r="I171">
            <v>1.1200000000000001</v>
          </cell>
          <cell r="J171">
            <v>1.1100000000000001</v>
          </cell>
          <cell r="K171">
            <v>1.1100000000000001</v>
          </cell>
          <cell r="L171">
            <v>1.1000000000000001</v>
          </cell>
          <cell r="M171">
            <v>1.1100000000000001</v>
          </cell>
          <cell r="N171">
            <v>1.1100000000000001</v>
          </cell>
          <cell r="O171">
            <v>-14.15</v>
          </cell>
        </row>
        <row r="172">
          <cell r="B172">
            <v>4421</v>
          </cell>
          <cell r="C172">
            <v>19</v>
          </cell>
          <cell r="D172">
            <v>19</v>
          </cell>
          <cell r="E172">
            <v>19</v>
          </cell>
          <cell r="F172">
            <v>19</v>
          </cell>
          <cell r="G172">
            <v>19</v>
          </cell>
          <cell r="H172">
            <v>19</v>
          </cell>
          <cell r="I172">
            <v>19</v>
          </cell>
          <cell r="J172">
            <v>19</v>
          </cell>
          <cell r="K172">
            <v>19</v>
          </cell>
          <cell r="L172">
            <v>19</v>
          </cell>
          <cell r="M172">
            <v>19</v>
          </cell>
          <cell r="N172">
            <v>19</v>
          </cell>
          <cell r="O172">
            <v>19</v>
          </cell>
        </row>
        <row r="173">
          <cell r="B173">
            <v>4425</v>
          </cell>
          <cell r="C173">
            <v>-2665.2</v>
          </cell>
          <cell r="D173">
            <v>-2665.2</v>
          </cell>
          <cell r="E173">
            <v>-2665.2</v>
          </cell>
          <cell r="F173">
            <v>-2665.2</v>
          </cell>
          <cell r="G173">
            <v>-2665.2</v>
          </cell>
          <cell r="H173">
            <v>-2665.2</v>
          </cell>
          <cell r="I173">
            <v>-2665.2</v>
          </cell>
          <cell r="J173">
            <v>-2665.2</v>
          </cell>
          <cell r="K173">
            <v>-2665.2</v>
          </cell>
          <cell r="L173">
            <v>-2665.2</v>
          </cell>
          <cell r="M173">
            <v>-2665.2</v>
          </cell>
          <cell r="N173">
            <v>-2665.2</v>
          </cell>
          <cell r="O173">
            <v>-1811.85</v>
          </cell>
        </row>
        <row r="174">
          <cell r="B174">
            <v>4427</v>
          </cell>
          <cell r="C174">
            <v>-598.58000000000004</v>
          </cell>
          <cell r="D174">
            <v>-598.58000000000004</v>
          </cell>
          <cell r="E174">
            <v>-598.58000000000004</v>
          </cell>
          <cell r="F174">
            <v>-598.58000000000004</v>
          </cell>
          <cell r="G174">
            <v>-598.58000000000004</v>
          </cell>
          <cell r="H174">
            <v>-598.58000000000004</v>
          </cell>
          <cell r="I174">
            <v>-598.58000000000004</v>
          </cell>
          <cell r="J174">
            <v>-598.58000000000004</v>
          </cell>
          <cell r="K174">
            <v>-598.58000000000004</v>
          </cell>
          <cell r="L174">
            <v>-598.58000000000004</v>
          </cell>
          <cell r="M174">
            <v>-598.58000000000004</v>
          </cell>
          <cell r="N174">
            <v>-598.58000000000004</v>
          </cell>
          <cell r="O174">
            <v>-787.64</v>
          </cell>
        </row>
        <row r="175">
          <cell r="B175">
            <v>4433</v>
          </cell>
          <cell r="C175">
            <v>-3863.21</v>
          </cell>
          <cell r="D175">
            <v>-3863.21</v>
          </cell>
          <cell r="E175">
            <v>-3863.21</v>
          </cell>
          <cell r="F175">
            <v>-3863.21</v>
          </cell>
          <cell r="G175">
            <v>-3863.21</v>
          </cell>
          <cell r="H175">
            <v>-3863.21</v>
          </cell>
          <cell r="I175">
            <v>-3863.21</v>
          </cell>
          <cell r="J175">
            <v>-3863.21</v>
          </cell>
          <cell r="K175">
            <v>-3863.21</v>
          </cell>
          <cell r="L175">
            <v>-3863.21</v>
          </cell>
          <cell r="M175">
            <v>-3863.21</v>
          </cell>
          <cell r="N175">
            <v>-3863.21</v>
          </cell>
          <cell r="O175">
            <v>-3947.18</v>
          </cell>
        </row>
        <row r="176">
          <cell r="B176">
            <v>4435</v>
          </cell>
          <cell r="C176">
            <v>17</v>
          </cell>
          <cell r="D176">
            <v>17</v>
          </cell>
          <cell r="E176">
            <v>17</v>
          </cell>
          <cell r="F176">
            <v>17</v>
          </cell>
          <cell r="G176">
            <v>17</v>
          </cell>
          <cell r="H176">
            <v>17</v>
          </cell>
          <cell r="I176">
            <v>17</v>
          </cell>
          <cell r="J176">
            <v>17</v>
          </cell>
          <cell r="K176">
            <v>17</v>
          </cell>
          <cell r="L176">
            <v>17</v>
          </cell>
          <cell r="M176">
            <v>17</v>
          </cell>
          <cell r="N176">
            <v>17</v>
          </cell>
          <cell r="O176">
            <v>25.09</v>
          </cell>
        </row>
        <row r="177">
          <cell r="B177">
            <v>4437</v>
          </cell>
          <cell r="C177">
            <v>6980.44</v>
          </cell>
          <cell r="D177">
            <v>6980.11</v>
          </cell>
          <cell r="E177">
            <v>6980.87</v>
          </cell>
          <cell r="F177">
            <v>6980.99</v>
          </cell>
          <cell r="G177">
            <v>6981.44</v>
          </cell>
          <cell r="H177">
            <v>6981.81</v>
          </cell>
          <cell r="I177">
            <v>6982.01</v>
          </cell>
          <cell r="J177">
            <v>6982.28</v>
          </cell>
          <cell r="K177">
            <v>6982.27</v>
          </cell>
          <cell r="L177">
            <v>6982.88</v>
          </cell>
          <cell r="M177">
            <v>6982.41</v>
          </cell>
          <cell r="N177">
            <v>6982.14</v>
          </cell>
          <cell r="O177">
            <v>5127.66</v>
          </cell>
        </row>
        <row r="178">
          <cell r="B178">
            <v>4439</v>
          </cell>
          <cell r="C178">
            <v>485</v>
          </cell>
          <cell r="D178">
            <v>485</v>
          </cell>
          <cell r="E178">
            <v>485</v>
          </cell>
          <cell r="F178">
            <v>485</v>
          </cell>
          <cell r="G178">
            <v>485</v>
          </cell>
          <cell r="H178">
            <v>485</v>
          </cell>
          <cell r="I178">
            <v>485</v>
          </cell>
          <cell r="J178">
            <v>485</v>
          </cell>
          <cell r="K178">
            <v>485</v>
          </cell>
          <cell r="L178">
            <v>485</v>
          </cell>
          <cell r="M178">
            <v>485</v>
          </cell>
          <cell r="N178">
            <v>485</v>
          </cell>
          <cell r="O178">
            <v>9370.02</v>
          </cell>
        </row>
        <row r="179">
          <cell r="B179">
            <v>4515</v>
          </cell>
          <cell r="C179">
            <v>-2631.17</v>
          </cell>
          <cell r="D179">
            <v>3745.14</v>
          </cell>
          <cell r="E179">
            <v>3469.14</v>
          </cell>
          <cell r="F179">
            <v>-5034.25</v>
          </cell>
          <cell r="G179">
            <v>4213.2</v>
          </cell>
          <cell r="H179">
            <v>3634.23</v>
          </cell>
          <cell r="I179">
            <v>-3495.83</v>
          </cell>
          <cell r="J179">
            <v>4664.93</v>
          </cell>
          <cell r="K179">
            <v>4496.7</v>
          </cell>
          <cell r="L179">
            <v>-1375.84</v>
          </cell>
          <cell r="M179">
            <v>2473.73</v>
          </cell>
          <cell r="N179">
            <v>4077.75</v>
          </cell>
          <cell r="O179">
            <v>1484.22</v>
          </cell>
        </row>
        <row r="180">
          <cell r="B180">
            <v>4525</v>
          </cell>
          <cell r="C180">
            <v>-6053.66</v>
          </cell>
          <cell r="D180">
            <v>-11036.39</v>
          </cell>
          <cell r="E180">
            <v>-10420.879999999999</v>
          </cell>
          <cell r="F180">
            <v>-2835.26</v>
          </cell>
          <cell r="G180">
            <v>-5987.64</v>
          </cell>
          <cell r="H180">
            <v>-6563.94</v>
          </cell>
          <cell r="I180">
            <v>-2511.9899999999998</v>
          </cell>
          <cell r="J180">
            <v>-7049.11</v>
          </cell>
          <cell r="K180">
            <v>-7345.53</v>
          </cell>
          <cell r="L180">
            <v>-1274.95</v>
          </cell>
          <cell r="M180">
            <v>-5816</v>
          </cell>
          <cell r="N180">
            <v>-6512.12</v>
          </cell>
          <cell r="O180">
            <v>-4827.3999999999996</v>
          </cell>
        </row>
        <row r="181">
          <cell r="B181">
            <v>4527</v>
          </cell>
          <cell r="C181">
            <v>-513.6</v>
          </cell>
          <cell r="D181">
            <v>-513.6</v>
          </cell>
          <cell r="E181">
            <v>-513.6</v>
          </cell>
          <cell r="F181">
            <v>-1454.31</v>
          </cell>
          <cell r="G181">
            <v>-345.75</v>
          </cell>
          <cell r="H181">
            <v>-3371.88</v>
          </cell>
          <cell r="I181">
            <v>-345.75</v>
          </cell>
          <cell r="J181">
            <v>-12483.04</v>
          </cell>
          <cell r="K181">
            <v>-12093.04</v>
          </cell>
          <cell r="L181">
            <v>-6829.47</v>
          </cell>
          <cell r="M181">
            <v>-1882.46</v>
          </cell>
          <cell r="N181">
            <v>0</v>
          </cell>
          <cell r="O181">
            <v>-260</v>
          </cell>
        </row>
        <row r="182">
          <cell r="B182">
            <v>4535</v>
          </cell>
          <cell r="C182">
            <v>-509917.66</v>
          </cell>
          <cell r="D182">
            <v>-509917.66</v>
          </cell>
          <cell r="E182">
            <v>-509917.66</v>
          </cell>
          <cell r="F182">
            <v>-509917.66</v>
          </cell>
          <cell r="G182">
            <v>-509917.66</v>
          </cell>
          <cell r="H182">
            <v>-509917.66</v>
          </cell>
          <cell r="I182">
            <v>-509917.66</v>
          </cell>
          <cell r="J182">
            <v>-509917.66</v>
          </cell>
          <cell r="K182">
            <v>-509917.66</v>
          </cell>
          <cell r="L182">
            <v>-509917.66</v>
          </cell>
          <cell r="M182">
            <v>-509917.66</v>
          </cell>
          <cell r="N182">
            <v>-509917.66</v>
          </cell>
          <cell r="O182">
            <v>-509917.66</v>
          </cell>
        </row>
        <row r="183">
          <cell r="B183">
            <v>4545</v>
          </cell>
          <cell r="C183">
            <v>-1238.72</v>
          </cell>
          <cell r="D183">
            <v>-952.01</v>
          </cell>
          <cell r="E183">
            <v>-952.01</v>
          </cell>
          <cell r="F183">
            <v>-1001.83</v>
          </cell>
          <cell r="G183">
            <v>-1057.1400000000001</v>
          </cell>
          <cell r="H183">
            <v>-990.44</v>
          </cell>
          <cell r="I183">
            <v>-1000.45</v>
          </cell>
          <cell r="J183">
            <v>-1170.0999999999999</v>
          </cell>
          <cell r="K183">
            <v>-1173.57</v>
          </cell>
          <cell r="L183">
            <v>-1215.2</v>
          </cell>
          <cell r="M183">
            <v>-1173.57</v>
          </cell>
          <cell r="N183">
            <v>-1417.72</v>
          </cell>
          <cell r="O183">
            <v>-1423.92</v>
          </cell>
        </row>
        <row r="184">
          <cell r="B184">
            <v>4565</v>
          </cell>
          <cell r="C184">
            <v>-7842.73</v>
          </cell>
          <cell r="D184">
            <v>-7842.73</v>
          </cell>
          <cell r="E184">
            <v>-7842.73</v>
          </cell>
          <cell r="F184">
            <v>-7842.73</v>
          </cell>
          <cell r="G184">
            <v>-7842.73</v>
          </cell>
          <cell r="H184">
            <v>-7842.73</v>
          </cell>
          <cell r="I184">
            <v>-7842.73</v>
          </cell>
          <cell r="J184">
            <v>-7842.73</v>
          </cell>
          <cell r="K184">
            <v>-7842.73</v>
          </cell>
          <cell r="L184">
            <v>-7842.73</v>
          </cell>
          <cell r="M184">
            <v>-7842.73</v>
          </cell>
          <cell r="N184">
            <v>-7842.73</v>
          </cell>
          <cell r="O184">
            <v>-7842.73</v>
          </cell>
        </row>
        <row r="185">
          <cell r="B185">
            <v>4595</v>
          </cell>
          <cell r="C185">
            <v>-2610.8000000000002</v>
          </cell>
          <cell r="D185">
            <v>-2750.92</v>
          </cell>
          <cell r="E185">
            <v>-2754.66</v>
          </cell>
          <cell r="F185">
            <v>-2759.5</v>
          </cell>
          <cell r="G185">
            <v>-2514.44</v>
          </cell>
          <cell r="H185">
            <v>-2346.8200000000002</v>
          </cell>
          <cell r="I185">
            <v>-2700</v>
          </cell>
          <cell r="J185">
            <v>-2851.84</v>
          </cell>
          <cell r="K185">
            <v>-2819.44</v>
          </cell>
          <cell r="L185">
            <v>-2710.14</v>
          </cell>
          <cell r="M185">
            <v>-2801.79</v>
          </cell>
          <cell r="N185">
            <v>-2863.6</v>
          </cell>
          <cell r="O185">
            <v>-2760.84</v>
          </cell>
        </row>
        <row r="186">
          <cell r="B186">
            <v>4612</v>
          </cell>
          <cell r="C186">
            <v>0</v>
          </cell>
          <cell r="D186">
            <v>7627.36</v>
          </cell>
          <cell r="E186">
            <v>2840.78</v>
          </cell>
          <cell r="F186">
            <v>-2165.86</v>
          </cell>
          <cell r="G186">
            <v>-7170.97</v>
          </cell>
          <cell r="H186">
            <v>-12027.89</v>
          </cell>
          <cell r="I186">
            <v>-17035.349999999999</v>
          </cell>
          <cell r="J186">
            <v>-1691.92</v>
          </cell>
          <cell r="K186">
            <v>-6699.08</v>
          </cell>
          <cell r="L186">
            <v>-11706.61</v>
          </cell>
          <cell r="M186">
            <v>-16713.59</v>
          </cell>
          <cell r="N186">
            <v>5561.59</v>
          </cell>
          <cell r="O186">
            <v>0</v>
          </cell>
        </row>
        <row r="187">
          <cell r="B187">
            <v>4614</v>
          </cell>
          <cell r="C187">
            <v>-13214.34</v>
          </cell>
          <cell r="D187">
            <v>-13214.34</v>
          </cell>
          <cell r="E187">
            <v>-13214.34</v>
          </cell>
          <cell r="F187">
            <v>-13214.34</v>
          </cell>
          <cell r="G187">
            <v>-13214.34</v>
          </cell>
          <cell r="H187">
            <v>-13214.34</v>
          </cell>
          <cell r="I187">
            <v>-13214.34</v>
          </cell>
          <cell r="J187">
            <v>-13214.34</v>
          </cell>
          <cell r="K187">
            <v>-13214.34</v>
          </cell>
          <cell r="L187">
            <v>-13214.34</v>
          </cell>
          <cell r="M187">
            <v>-13214.34</v>
          </cell>
          <cell r="N187">
            <v>-13214.34</v>
          </cell>
          <cell r="O187">
            <v>-19666</v>
          </cell>
        </row>
        <row r="188">
          <cell r="B188">
            <v>4628</v>
          </cell>
          <cell r="C188">
            <v>-418.65</v>
          </cell>
          <cell r="D188">
            <v>-420.66</v>
          </cell>
          <cell r="E188">
            <v>-415.98</v>
          </cell>
          <cell r="F188">
            <v>-415.26</v>
          </cell>
          <cell r="G188">
            <v>-412.5</v>
          </cell>
          <cell r="H188">
            <v>-410.23</v>
          </cell>
          <cell r="I188">
            <v>-408.97</v>
          </cell>
          <cell r="J188">
            <v>-407.32</v>
          </cell>
          <cell r="K188">
            <v>-407.39</v>
          </cell>
          <cell r="L188">
            <v>-403.61</v>
          </cell>
          <cell r="M188">
            <v>-406.54</v>
          </cell>
          <cell r="N188">
            <v>-408.17</v>
          </cell>
          <cell r="O188">
            <v>-427.62</v>
          </cell>
        </row>
        <row r="189">
          <cell r="B189">
            <v>4635</v>
          </cell>
          <cell r="C189">
            <v>-36.520000000000003</v>
          </cell>
          <cell r="D189">
            <v>-0.63</v>
          </cell>
          <cell r="E189">
            <v>-0.98</v>
          </cell>
          <cell r="F189">
            <v>-9.5500000000000007</v>
          </cell>
          <cell r="G189">
            <v>-9.84</v>
          </cell>
          <cell r="H189">
            <v>-13.09</v>
          </cell>
          <cell r="I189">
            <v>-16.13</v>
          </cell>
          <cell r="J189">
            <v>-38.89</v>
          </cell>
          <cell r="K189">
            <v>-41.51</v>
          </cell>
          <cell r="L189">
            <v>-41.61</v>
          </cell>
          <cell r="M189">
            <v>-53.27</v>
          </cell>
          <cell r="N189">
            <v>-56.23</v>
          </cell>
          <cell r="O189">
            <v>-63.75</v>
          </cell>
        </row>
        <row r="190">
          <cell r="B190">
            <v>4659</v>
          </cell>
          <cell r="C190">
            <v>-15131</v>
          </cell>
          <cell r="D190">
            <v>-15131</v>
          </cell>
          <cell r="E190">
            <v>-15131</v>
          </cell>
          <cell r="F190">
            <v>-15131</v>
          </cell>
          <cell r="G190">
            <v>-15131</v>
          </cell>
          <cell r="H190">
            <v>-15131</v>
          </cell>
          <cell r="I190">
            <v>-15131</v>
          </cell>
          <cell r="J190">
            <v>-15131</v>
          </cell>
          <cell r="K190">
            <v>-15131</v>
          </cell>
          <cell r="L190">
            <v>-15131</v>
          </cell>
          <cell r="M190">
            <v>-15131</v>
          </cell>
          <cell r="N190">
            <v>-15131</v>
          </cell>
          <cell r="O190">
            <v>-15131</v>
          </cell>
        </row>
        <row r="191">
          <cell r="B191">
            <v>4661</v>
          </cell>
          <cell r="C191">
            <v>9378.93</v>
          </cell>
          <cell r="D191">
            <v>9378.93</v>
          </cell>
          <cell r="E191">
            <v>9378.68</v>
          </cell>
          <cell r="F191">
            <v>9382.7000000000007</v>
          </cell>
          <cell r="G191">
            <v>9382.42</v>
          </cell>
          <cell r="H191">
            <v>9382.19</v>
          </cell>
          <cell r="I191">
            <v>12482.06</v>
          </cell>
          <cell r="J191">
            <v>12481.9</v>
          </cell>
          <cell r="K191">
            <v>12481.9</v>
          </cell>
          <cell r="L191">
            <v>12481.52</v>
          </cell>
          <cell r="M191">
            <v>12481.82</v>
          </cell>
          <cell r="N191">
            <v>12481.98</v>
          </cell>
          <cell r="O191">
            <v>12476.88</v>
          </cell>
        </row>
        <row r="192">
          <cell r="B192">
            <v>4685</v>
          </cell>
          <cell r="C192">
            <v>-307.19</v>
          </cell>
          <cell r="D192">
            <v>-318.02999999999997</v>
          </cell>
          <cell r="E192">
            <v>-322.07</v>
          </cell>
          <cell r="F192">
            <v>-328.42</v>
          </cell>
          <cell r="G192">
            <v>-333.69</v>
          </cell>
          <cell r="H192">
            <v>-341.16</v>
          </cell>
          <cell r="I192">
            <v>-354.81</v>
          </cell>
          <cell r="J192">
            <v>-366.46</v>
          </cell>
          <cell r="K192">
            <v>-378.08</v>
          </cell>
          <cell r="L192">
            <v>-389.1</v>
          </cell>
          <cell r="M192">
            <v>-400.96</v>
          </cell>
          <cell r="N192">
            <v>-407.75</v>
          </cell>
          <cell r="O192">
            <v>-417.5</v>
          </cell>
        </row>
        <row r="193">
          <cell r="B193">
            <v>4760</v>
          </cell>
          <cell r="C193">
            <v>-1000</v>
          </cell>
          <cell r="D193">
            <v>-1000</v>
          </cell>
          <cell r="E193">
            <v>-1000</v>
          </cell>
          <cell r="F193">
            <v>-1000</v>
          </cell>
          <cell r="G193">
            <v>-1000</v>
          </cell>
          <cell r="H193">
            <v>-1000</v>
          </cell>
          <cell r="I193">
            <v>-1000</v>
          </cell>
          <cell r="J193">
            <v>-1000</v>
          </cell>
          <cell r="K193">
            <v>-1000</v>
          </cell>
          <cell r="L193">
            <v>-1000</v>
          </cell>
          <cell r="M193">
            <v>-1000</v>
          </cell>
          <cell r="N193">
            <v>-1000</v>
          </cell>
          <cell r="O193">
            <v>-1000</v>
          </cell>
        </row>
        <row r="194">
          <cell r="B194">
            <v>4780</v>
          </cell>
          <cell r="C194">
            <v>-799000</v>
          </cell>
          <cell r="D194">
            <v>-799000</v>
          </cell>
          <cell r="E194">
            <v>-799000</v>
          </cell>
          <cell r="F194">
            <v>-799000</v>
          </cell>
          <cell r="G194">
            <v>-799000</v>
          </cell>
          <cell r="H194">
            <v>-799000</v>
          </cell>
          <cell r="I194">
            <v>-799000</v>
          </cell>
          <cell r="J194">
            <v>-799000</v>
          </cell>
          <cell r="K194">
            <v>-799000</v>
          </cell>
          <cell r="L194">
            <v>-799000</v>
          </cell>
          <cell r="M194">
            <v>-799000</v>
          </cell>
          <cell r="N194">
            <v>-799000</v>
          </cell>
          <cell r="O194">
            <v>-799000</v>
          </cell>
        </row>
        <row r="195">
          <cell r="B195">
            <v>4785</v>
          </cell>
          <cell r="C195">
            <v>-580754.38</v>
          </cell>
          <cell r="D195">
            <v>-580754.38</v>
          </cell>
          <cell r="E195">
            <v>-580754.38</v>
          </cell>
          <cell r="F195">
            <v>-580754.38</v>
          </cell>
          <cell r="G195">
            <v>-580754.38</v>
          </cell>
          <cell r="H195">
            <v>-580754.38</v>
          </cell>
          <cell r="I195">
            <v>-580754.38</v>
          </cell>
          <cell r="J195">
            <v>-580754.38</v>
          </cell>
          <cell r="K195">
            <v>-580754.38</v>
          </cell>
          <cell r="L195">
            <v>-580754.38</v>
          </cell>
          <cell r="M195">
            <v>-580754.38</v>
          </cell>
          <cell r="N195">
            <v>-580754.38</v>
          </cell>
          <cell r="O195">
            <v>-580754.38</v>
          </cell>
        </row>
        <row r="196">
          <cell r="B196">
            <v>4998</v>
          </cell>
          <cell r="C196">
            <v>385384.68</v>
          </cell>
          <cell r="D196">
            <v>400307.20000000001</v>
          </cell>
          <cell r="E196">
            <v>400307.20000000001</v>
          </cell>
          <cell r="F196">
            <v>400307.20000000001</v>
          </cell>
          <cell r="G196">
            <v>400307.20000000001</v>
          </cell>
          <cell r="H196">
            <v>400307.20000000001</v>
          </cell>
          <cell r="I196">
            <v>400307.20000000001</v>
          </cell>
          <cell r="J196">
            <v>400307.20000000001</v>
          </cell>
          <cell r="K196">
            <v>400307.20000000001</v>
          </cell>
          <cell r="L196">
            <v>400307.20000000001</v>
          </cell>
          <cell r="M196">
            <v>400307.20000000001</v>
          </cell>
          <cell r="N196">
            <v>400307.20000000001</v>
          </cell>
          <cell r="O196">
            <v>400307.20000000001</v>
          </cell>
        </row>
        <row r="198">
          <cell r="B198">
            <v>5025</v>
          </cell>
          <cell r="C198">
            <v>-219886.52</v>
          </cell>
          <cell r="D198">
            <v>-27004.6</v>
          </cell>
          <cell r="E198">
            <v>-54136.63</v>
          </cell>
          <cell r="F198">
            <v>-82130.649999999994</v>
          </cell>
          <cell r="G198">
            <v>-109652.37</v>
          </cell>
          <cell r="H198">
            <v>-130308.03</v>
          </cell>
          <cell r="I198">
            <v>-146932.62</v>
          </cell>
          <cell r="J198">
            <v>-163411.97</v>
          </cell>
          <cell r="K198">
            <v>-180268.13</v>
          </cell>
          <cell r="L198">
            <v>-197012.23</v>
          </cell>
          <cell r="M198">
            <v>-215175.09</v>
          </cell>
          <cell r="N198">
            <v>-235927.94</v>
          </cell>
          <cell r="O198">
            <v>-260557.73</v>
          </cell>
        </row>
        <row r="199">
          <cell r="B199">
            <v>5030</v>
          </cell>
          <cell r="C199">
            <v>-1791</v>
          </cell>
          <cell r="D199">
            <v>-2862</v>
          </cell>
          <cell r="E199">
            <v>-2110</v>
          </cell>
          <cell r="F199">
            <v>-4398</v>
          </cell>
          <cell r="G199">
            <v>-2052</v>
          </cell>
          <cell r="H199">
            <v>4819</v>
          </cell>
          <cell r="I199">
            <v>5308</v>
          </cell>
          <cell r="J199">
            <v>4895</v>
          </cell>
          <cell r="K199">
            <v>5406</v>
          </cell>
          <cell r="L199">
            <v>3813</v>
          </cell>
          <cell r="M199">
            <v>3232</v>
          </cell>
          <cell r="N199">
            <v>-1225</v>
          </cell>
          <cell r="O199">
            <v>-2504</v>
          </cell>
        </row>
        <row r="200">
          <cell r="B200">
            <v>5035</v>
          </cell>
          <cell r="C200">
            <v>-19272.86</v>
          </cell>
          <cell r="D200">
            <v>-3746.69</v>
          </cell>
          <cell r="E200">
            <v>-8433.3700000000008</v>
          </cell>
          <cell r="F200">
            <v>-13490.39</v>
          </cell>
          <cell r="G200">
            <v>-18821.009999999998</v>
          </cell>
          <cell r="H200">
            <v>-21976.799999999999</v>
          </cell>
          <cell r="I200">
            <v>-24578.41</v>
          </cell>
          <cell r="J200">
            <v>-27165.07</v>
          </cell>
          <cell r="K200">
            <v>-29723.31</v>
          </cell>
          <cell r="L200">
            <v>-32358.82</v>
          </cell>
          <cell r="M200">
            <v>-34966.910000000003</v>
          </cell>
          <cell r="N200">
            <v>-38000.32</v>
          </cell>
          <cell r="O200">
            <v>-42572.86</v>
          </cell>
        </row>
        <row r="201">
          <cell r="B201">
            <v>5100</v>
          </cell>
          <cell r="C201">
            <v>502.42</v>
          </cell>
          <cell r="D201">
            <v>1.01</v>
          </cell>
          <cell r="E201">
            <v>3.01</v>
          </cell>
          <cell r="F201">
            <v>73.48</v>
          </cell>
          <cell r="G201">
            <v>73.48</v>
          </cell>
          <cell r="H201">
            <v>73.48</v>
          </cell>
          <cell r="I201">
            <v>73.48</v>
          </cell>
          <cell r="J201">
            <v>73.48</v>
          </cell>
          <cell r="K201">
            <v>73.48</v>
          </cell>
          <cell r="L201">
            <v>73.48</v>
          </cell>
          <cell r="M201">
            <v>73.48</v>
          </cell>
          <cell r="N201">
            <v>73.48</v>
          </cell>
          <cell r="O201">
            <v>89.15</v>
          </cell>
        </row>
        <row r="202">
          <cell r="B202">
            <v>5105</v>
          </cell>
          <cell r="C202">
            <v>-3653</v>
          </cell>
          <cell r="D202">
            <v>-6208</v>
          </cell>
          <cell r="E202">
            <v>-5645</v>
          </cell>
          <cell r="F202">
            <v>-8981</v>
          </cell>
          <cell r="G202">
            <v>-5726</v>
          </cell>
          <cell r="H202">
            <v>3289</v>
          </cell>
          <cell r="I202">
            <v>4062</v>
          </cell>
          <cell r="J202">
            <v>2039</v>
          </cell>
          <cell r="K202">
            <v>1872</v>
          </cell>
          <cell r="L202">
            <v>-912</v>
          </cell>
          <cell r="M202">
            <v>-3593</v>
          </cell>
          <cell r="N202">
            <v>-12590</v>
          </cell>
          <cell r="O202">
            <v>-14786</v>
          </cell>
        </row>
        <row r="203">
          <cell r="B203">
            <v>5140</v>
          </cell>
          <cell r="C203">
            <v>-368069.06</v>
          </cell>
          <cell r="D203">
            <v>-44358.87</v>
          </cell>
          <cell r="E203">
            <v>-89149.89</v>
          </cell>
          <cell r="F203">
            <v>-135539.15</v>
          </cell>
          <cell r="G203">
            <v>-181154.58</v>
          </cell>
          <cell r="H203">
            <v>-217918.92</v>
          </cell>
          <cell r="I203">
            <v>-249501.86</v>
          </cell>
          <cell r="J203">
            <v>-282134.34000000003</v>
          </cell>
          <cell r="K203">
            <v>-317065.11</v>
          </cell>
          <cell r="L203">
            <v>-351698.21</v>
          </cell>
          <cell r="M203">
            <v>-389181.68</v>
          </cell>
          <cell r="N203">
            <v>-432366.84</v>
          </cell>
          <cell r="O203">
            <v>-482582.4</v>
          </cell>
        </row>
        <row r="204">
          <cell r="B204">
            <v>5155</v>
          </cell>
          <cell r="C204">
            <v>-20930.02</v>
          </cell>
          <cell r="D204">
            <v>-4992.59</v>
          </cell>
          <cell r="E204">
            <v>-12110.88</v>
          </cell>
          <cell r="F204">
            <v>-19693.400000000001</v>
          </cell>
          <cell r="G204">
            <v>-27353.18</v>
          </cell>
          <cell r="H204">
            <v>-31778.68</v>
          </cell>
          <cell r="I204">
            <v>-35343.089999999997</v>
          </cell>
          <cell r="J204">
            <v>-39936.699999999997</v>
          </cell>
          <cell r="K204">
            <v>-45043.09</v>
          </cell>
          <cell r="L204">
            <v>-49492.27</v>
          </cell>
          <cell r="M204">
            <v>-55659.14</v>
          </cell>
          <cell r="N204">
            <v>-61911.33</v>
          </cell>
          <cell r="O204">
            <v>-70669.259999999995</v>
          </cell>
        </row>
        <row r="205">
          <cell r="B205">
            <v>5285</v>
          </cell>
          <cell r="C205">
            <v>-2406</v>
          </cell>
          <cell r="D205">
            <v>-231</v>
          </cell>
          <cell r="E205">
            <v>-462</v>
          </cell>
          <cell r="F205">
            <v>-828</v>
          </cell>
          <cell r="G205">
            <v>-1000</v>
          </cell>
          <cell r="H205">
            <v>-1084</v>
          </cell>
          <cell r="I205">
            <v>-1198</v>
          </cell>
          <cell r="J205">
            <v>-1328</v>
          </cell>
          <cell r="K205">
            <v>-1450</v>
          </cell>
          <cell r="L205">
            <v>-1555</v>
          </cell>
          <cell r="M205">
            <v>-1870</v>
          </cell>
          <cell r="N205">
            <v>-2038</v>
          </cell>
          <cell r="O205">
            <v>-2290</v>
          </cell>
        </row>
        <row r="206">
          <cell r="B206">
            <v>5465</v>
          </cell>
          <cell r="C206">
            <v>7633.8</v>
          </cell>
          <cell r="D206">
            <v>792.79</v>
          </cell>
          <cell r="E206">
            <v>1683.51</v>
          </cell>
          <cell r="F206">
            <v>2515.11</v>
          </cell>
          <cell r="G206">
            <v>3237.14</v>
          </cell>
          <cell r="H206">
            <v>4025.26</v>
          </cell>
          <cell r="I206">
            <v>4462.0200000000004</v>
          </cell>
          <cell r="J206">
            <v>4984.93</v>
          </cell>
          <cell r="K206">
            <v>5616.72</v>
          </cell>
          <cell r="L206">
            <v>6126.37</v>
          </cell>
          <cell r="M206">
            <v>6726.27</v>
          </cell>
          <cell r="N206">
            <v>7518.42</v>
          </cell>
          <cell r="O206">
            <v>8051.51</v>
          </cell>
        </row>
        <row r="207">
          <cell r="B207">
            <v>5470</v>
          </cell>
          <cell r="C207">
            <v>34045.589999999997</v>
          </cell>
          <cell r="D207">
            <v>3267.47</v>
          </cell>
          <cell r="E207">
            <v>6930.84</v>
          </cell>
          <cell r="F207">
            <v>10583.68</v>
          </cell>
          <cell r="G207">
            <v>13778.78</v>
          </cell>
          <cell r="H207">
            <v>17666.36</v>
          </cell>
          <cell r="I207">
            <v>20165.22</v>
          </cell>
          <cell r="J207">
            <v>22703.57</v>
          </cell>
          <cell r="K207">
            <v>26100.82</v>
          </cell>
          <cell r="L207">
            <v>28979.26</v>
          </cell>
          <cell r="M207">
            <v>32229.45</v>
          </cell>
          <cell r="N207">
            <v>35590.51</v>
          </cell>
          <cell r="O207">
            <v>37444.339999999997</v>
          </cell>
        </row>
        <row r="208">
          <cell r="B208">
            <v>5480</v>
          </cell>
          <cell r="C208">
            <v>6051.3</v>
          </cell>
          <cell r="D208">
            <v>1238.9000000000001</v>
          </cell>
          <cell r="E208">
            <v>2127.6</v>
          </cell>
          <cell r="F208">
            <v>2858.2</v>
          </cell>
          <cell r="G208">
            <v>3547.2</v>
          </cell>
          <cell r="H208">
            <v>4276.7</v>
          </cell>
          <cell r="I208">
            <v>4790.2</v>
          </cell>
          <cell r="J208">
            <v>5761.3</v>
          </cell>
          <cell r="K208">
            <v>6014.8</v>
          </cell>
          <cell r="L208">
            <v>7079.8</v>
          </cell>
          <cell r="M208">
            <v>7658.3</v>
          </cell>
          <cell r="N208">
            <v>7905.3</v>
          </cell>
          <cell r="O208">
            <v>9548.2999999999993</v>
          </cell>
        </row>
        <row r="209">
          <cell r="B209">
            <v>5485</v>
          </cell>
          <cell r="C209">
            <v>7235.91</v>
          </cell>
          <cell r="D209">
            <v>781.1</v>
          </cell>
          <cell r="E209">
            <v>3124.41</v>
          </cell>
          <cell r="F209">
            <v>3124.41</v>
          </cell>
          <cell r="G209">
            <v>3124.41</v>
          </cell>
          <cell r="H209">
            <v>3124.41</v>
          </cell>
          <cell r="I209">
            <v>3319.69</v>
          </cell>
          <cell r="J209">
            <v>3319.69</v>
          </cell>
          <cell r="K209">
            <v>3319.69</v>
          </cell>
          <cell r="L209">
            <v>3319.69</v>
          </cell>
          <cell r="M209">
            <v>3319.69</v>
          </cell>
          <cell r="N209">
            <v>3514.65</v>
          </cell>
          <cell r="O209">
            <v>3514.65</v>
          </cell>
        </row>
        <row r="210">
          <cell r="B210">
            <v>5490</v>
          </cell>
          <cell r="C210">
            <v>9982.9599999999991</v>
          </cell>
          <cell r="D210">
            <v>30</v>
          </cell>
          <cell r="E210">
            <v>854.31</v>
          </cell>
          <cell r="F210">
            <v>1059.51</v>
          </cell>
          <cell r="G210">
            <v>1089.51</v>
          </cell>
          <cell r="H210">
            <v>1089.51</v>
          </cell>
          <cell r="I210">
            <v>1089.51</v>
          </cell>
          <cell r="J210">
            <v>1294.71</v>
          </cell>
          <cell r="K210">
            <v>1294.71</v>
          </cell>
          <cell r="L210">
            <v>1294.71</v>
          </cell>
          <cell r="M210">
            <v>1294.71</v>
          </cell>
          <cell r="N210">
            <v>1499.9099999999999</v>
          </cell>
          <cell r="O210">
            <v>1141.51</v>
          </cell>
        </row>
        <row r="211">
          <cell r="B211">
            <v>5505</v>
          </cell>
          <cell r="C211">
            <v>147.62</v>
          </cell>
          <cell r="D211">
            <v>5.7200000000000006</v>
          </cell>
          <cell r="E211">
            <v>0.98</v>
          </cell>
          <cell r="F211">
            <v>13.68</v>
          </cell>
          <cell r="G211">
            <v>24.75</v>
          </cell>
          <cell r="H211">
            <v>32.42</v>
          </cell>
          <cell r="I211">
            <v>39.370000000000005</v>
          </cell>
          <cell r="J211">
            <v>45.43</v>
          </cell>
          <cell r="K211">
            <v>51.95</v>
          </cell>
          <cell r="L211">
            <v>56.94</v>
          </cell>
          <cell r="M211">
            <v>64.490000000000009</v>
          </cell>
          <cell r="N211">
            <v>71.539999999999992</v>
          </cell>
          <cell r="O211">
            <v>77.759999999999991</v>
          </cell>
        </row>
        <row r="212">
          <cell r="B212">
            <v>5510</v>
          </cell>
          <cell r="C212">
            <v>403.18</v>
          </cell>
          <cell r="E212">
            <v>115.61</v>
          </cell>
          <cell r="F212">
            <v>115.61</v>
          </cell>
          <cell r="G212">
            <v>115.61</v>
          </cell>
          <cell r="H212">
            <v>115.59</v>
          </cell>
          <cell r="I212">
            <v>147.01</v>
          </cell>
          <cell r="J212">
            <v>210.1</v>
          </cell>
          <cell r="K212">
            <v>210.1</v>
          </cell>
          <cell r="L212">
            <v>210.1</v>
          </cell>
          <cell r="M212">
            <v>210.1</v>
          </cell>
          <cell r="N212">
            <v>210.1</v>
          </cell>
          <cell r="O212">
            <v>210.1</v>
          </cell>
        </row>
        <row r="213">
          <cell r="B213">
            <v>5515</v>
          </cell>
          <cell r="C213">
            <v>-71</v>
          </cell>
          <cell r="D213">
            <v>49</v>
          </cell>
          <cell r="E213">
            <v>-44</v>
          </cell>
          <cell r="F213">
            <v>-77</v>
          </cell>
          <cell r="G213">
            <v>-35</v>
          </cell>
          <cell r="H213">
            <v>-36</v>
          </cell>
          <cell r="I213">
            <v>-144</v>
          </cell>
          <cell r="J213">
            <v>-113</v>
          </cell>
          <cell r="K213">
            <v>-88</v>
          </cell>
          <cell r="L213">
            <v>-69</v>
          </cell>
          <cell r="M213">
            <v>10</v>
          </cell>
          <cell r="N213">
            <v>78</v>
          </cell>
          <cell r="O213">
            <v>136</v>
          </cell>
        </row>
        <row r="214">
          <cell r="B214">
            <v>5525</v>
          </cell>
          <cell r="C214">
            <v>135.56</v>
          </cell>
          <cell r="D214">
            <v>12.86</v>
          </cell>
          <cell r="E214">
            <v>25.54</v>
          </cell>
          <cell r="F214">
            <v>38.980000000000004</v>
          </cell>
          <cell r="G214">
            <v>52.75</v>
          </cell>
          <cell r="H214">
            <v>66.69</v>
          </cell>
          <cell r="I214">
            <v>80.740000000000009</v>
          </cell>
          <cell r="J214">
            <v>90.35</v>
          </cell>
          <cell r="K214">
            <v>102.63</v>
          </cell>
          <cell r="L214">
            <v>109.05000000000001</v>
          </cell>
          <cell r="M214">
            <v>126.72999999999999</v>
          </cell>
          <cell r="N214">
            <v>135.06</v>
          </cell>
          <cell r="O214">
            <v>145.60000000000002</v>
          </cell>
        </row>
        <row r="215">
          <cell r="B215">
            <v>5535</v>
          </cell>
          <cell r="C215">
            <v>259.01</v>
          </cell>
          <cell r="D215">
            <v>22.64</v>
          </cell>
          <cell r="E215">
            <v>46.120000000000005</v>
          </cell>
          <cell r="F215">
            <v>67.69</v>
          </cell>
          <cell r="G215">
            <v>87.7</v>
          </cell>
          <cell r="H215">
            <v>110.13</v>
          </cell>
          <cell r="I215">
            <v>129.73000000000002</v>
          </cell>
          <cell r="J215">
            <v>148.48000000000002</v>
          </cell>
          <cell r="K215">
            <v>172.12</v>
          </cell>
          <cell r="L215">
            <v>185.78</v>
          </cell>
          <cell r="M215">
            <v>220.32999999999998</v>
          </cell>
          <cell r="N215">
            <v>238.09</v>
          </cell>
          <cell r="O215">
            <v>257.64999999999998</v>
          </cell>
        </row>
        <row r="216">
          <cell r="B216">
            <v>5540</v>
          </cell>
          <cell r="C216">
            <v>4063.08</v>
          </cell>
          <cell r="D216">
            <v>457.26</v>
          </cell>
          <cell r="E216">
            <v>749.64</v>
          </cell>
          <cell r="F216">
            <v>1111.98</v>
          </cell>
          <cell r="G216">
            <v>1481.9699999999998</v>
          </cell>
          <cell r="H216">
            <v>1799.45</v>
          </cell>
          <cell r="I216">
            <v>2196.4399999999996</v>
          </cell>
          <cell r="J216">
            <v>2507.7399999999998</v>
          </cell>
          <cell r="K216">
            <v>2930.08</v>
          </cell>
          <cell r="L216">
            <v>3274.33</v>
          </cell>
          <cell r="M216">
            <v>3607.62</v>
          </cell>
          <cell r="N216">
            <v>3924.73</v>
          </cell>
          <cell r="O216">
            <v>4319.38</v>
          </cell>
        </row>
        <row r="217">
          <cell r="B217">
            <v>5545</v>
          </cell>
          <cell r="C217">
            <v>1917.81</v>
          </cell>
          <cell r="D217">
            <v>4.6999999999999993</v>
          </cell>
          <cell r="E217">
            <v>4.6999999999999993</v>
          </cell>
          <cell r="F217">
            <v>4.6999999999999993</v>
          </cell>
          <cell r="G217">
            <v>27.17</v>
          </cell>
          <cell r="H217">
            <v>314.77999999999997</v>
          </cell>
          <cell r="I217">
            <v>324.28999999999996</v>
          </cell>
          <cell r="J217">
            <v>335.33</v>
          </cell>
          <cell r="K217">
            <v>346.77</v>
          </cell>
          <cell r="L217">
            <v>356.30999999999995</v>
          </cell>
          <cell r="M217">
            <v>590.74</v>
          </cell>
          <cell r="N217">
            <v>602.09</v>
          </cell>
          <cell r="O217">
            <v>852.83</v>
          </cell>
        </row>
        <row r="218">
          <cell r="B218">
            <v>5625</v>
          </cell>
          <cell r="C218">
            <v>4996.8899999999994</v>
          </cell>
          <cell r="D218">
            <v>430.59000000000003</v>
          </cell>
          <cell r="E218">
            <v>856.3900000000001</v>
          </cell>
          <cell r="F218">
            <v>1281.45</v>
          </cell>
          <cell r="G218">
            <v>1708.23</v>
          </cell>
          <cell r="H218">
            <v>2132.66</v>
          </cell>
          <cell r="I218">
            <v>2555.7799999999997</v>
          </cell>
          <cell r="J218">
            <v>2977.2</v>
          </cell>
          <cell r="K218">
            <v>3512.9700000000003</v>
          </cell>
          <cell r="L218">
            <v>3954.81</v>
          </cell>
          <cell r="M218">
            <v>4391.71</v>
          </cell>
          <cell r="N218">
            <v>4830.3600000000006</v>
          </cell>
          <cell r="O218">
            <v>5270.4500000000007</v>
          </cell>
        </row>
        <row r="219">
          <cell r="B219">
            <v>5630</v>
          </cell>
          <cell r="C219">
            <v>3456.84</v>
          </cell>
          <cell r="D219">
            <v>403.26</v>
          </cell>
          <cell r="E219">
            <v>703.06999999999994</v>
          </cell>
          <cell r="F219">
            <v>1004.62</v>
          </cell>
          <cell r="G219">
            <v>1309.01</v>
          </cell>
          <cell r="H219">
            <v>1612.5</v>
          </cell>
          <cell r="I219">
            <v>1911.78</v>
          </cell>
          <cell r="J219">
            <v>2214.5500000000002</v>
          </cell>
          <cell r="K219">
            <v>2516.38</v>
          </cell>
          <cell r="L219">
            <v>2805.85</v>
          </cell>
          <cell r="M219">
            <v>3159.9700000000003</v>
          </cell>
          <cell r="N219">
            <v>3521.6099999999997</v>
          </cell>
          <cell r="O219">
            <v>3875.37</v>
          </cell>
        </row>
        <row r="220">
          <cell r="B220">
            <v>5635</v>
          </cell>
          <cell r="C220">
            <v>726.40000000000009</v>
          </cell>
          <cell r="D220">
            <v>64.34</v>
          </cell>
          <cell r="E220">
            <v>112.08</v>
          </cell>
          <cell r="F220">
            <v>180.57999999999998</v>
          </cell>
          <cell r="G220">
            <v>215.76</v>
          </cell>
          <cell r="H220">
            <v>284.14999999999998</v>
          </cell>
          <cell r="I220">
            <v>348.26</v>
          </cell>
          <cell r="J220">
            <v>420.90999999999997</v>
          </cell>
          <cell r="K220">
            <v>495.24</v>
          </cell>
          <cell r="L220">
            <v>521.73</v>
          </cell>
          <cell r="M220">
            <v>575.63</v>
          </cell>
          <cell r="N220">
            <v>615.13</v>
          </cell>
          <cell r="O220">
            <v>663.73</v>
          </cell>
        </row>
        <row r="221">
          <cell r="B221">
            <v>5645</v>
          </cell>
          <cell r="C221">
            <v>-5476.8099999999995</v>
          </cell>
          <cell r="D221">
            <v>-435.03</v>
          </cell>
          <cell r="E221">
            <v>-885.69</v>
          </cell>
          <cell r="F221">
            <v>-1495.19</v>
          </cell>
          <cell r="G221">
            <v>-1932.81</v>
          </cell>
          <cell r="H221">
            <v>-2379.06</v>
          </cell>
          <cell r="I221">
            <v>-2836.87</v>
          </cell>
          <cell r="J221">
            <v>-3323.76</v>
          </cell>
          <cell r="K221">
            <v>-3792.05</v>
          </cell>
          <cell r="L221">
            <v>-4400.49</v>
          </cell>
          <cell r="M221">
            <v>-4857.6100000000006</v>
          </cell>
          <cell r="N221">
            <v>-5320.64</v>
          </cell>
          <cell r="O221">
            <v>-5613.28</v>
          </cell>
        </row>
        <row r="222">
          <cell r="B222">
            <v>5650</v>
          </cell>
          <cell r="C222">
            <v>126.8</v>
          </cell>
          <cell r="D222">
            <v>0.48</v>
          </cell>
          <cell r="E222">
            <v>10.57</v>
          </cell>
          <cell r="F222">
            <v>23.07</v>
          </cell>
          <cell r="G222">
            <v>23.29</v>
          </cell>
          <cell r="H222">
            <v>36.130000000000003</v>
          </cell>
          <cell r="I222">
            <v>58.150000000000006</v>
          </cell>
          <cell r="J222">
            <v>82.03</v>
          </cell>
          <cell r="K222">
            <v>104.25999999999999</v>
          </cell>
          <cell r="L222">
            <v>122.84</v>
          </cell>
          <cell r="M222">
            <v>131.65</v>
          </cell>
          <cell r="N222">
            <v>133.30000000000001</v>
          </cell>
          <cell r="O222">
            <v>159.07</v>
          </cell>
        </row>
        <row r="223">
          <cell r="B223">
            <v>5655</v>
          </cell>
          <cell r="C223">
            <v>21878.73</v>
          </cell>
          <cell r="D223">
            <v>3297.15</v>
          </cell>
          <cell r="E223">
            <v>5582.54</v>
          </cell>
          <cell r="F223">
            <v>7529.19</v>
          </cell>
          <cell r="G223">
            <v>9151.64</v>
          </cell>
          <cell r="H223">
            <v>11004.3</v>
          </cell>
          <cell r="I223">
            <v>13717.689999999999</v>
          </cell>
          <cell r="J223">
            <v>15652.78</v>
          </cell>
          <cell r="K223">
            <v>17878.330000000002</v>
          </cell>
          <cell r="L223">
            <v>19440.419999999998</v>
          </cell>
          <cell r="M223">
            <v>21655.75</v>
          </cell>
          <cell r="N223">
            <v>24003.050000000003</v>
          </cell>
          <cell r="O223">
            <v>27000.799999999999</v>
          </cell>
        </row>
        <row r="224">
          <cell r="B224">
            <v>5660</v>
          </cell>
          <cell r="C224">
            <v>203.2</v>
          </cell>
          <cell r="D224">
            <v>1.29</v>
          </cell>
          <cell r="E224">
            <v>11.02</v>
          </cell>
          <cell r="F224">
            <v>32.35</v>
          </cell>
          <cell r="G224">
            <v>43.71</v>
          </cell>
          <cell r="H224">
            <v>50.28</v>
          </cell>
          <cell r="I224">
            <v>73.12</v>
          </cell>
          <cell r="J224">
            <v>78.17</v>
          </cell>
          <cell r="K224">
            <v>90.490000000000009</v>
          </cell>
          <cell r="L224">
            <v>94</v>
          </cell>
          <cell r="M224">
            <v>104.85</v>
          </cell>
          <cell r="N224">
            <v>119.13</v>
          </cell>
          <cell r="O224">
            <v>148.59</v>
          </cell>
        </row>
        <row r="225">
          <cell r="B225">
            <v>5665</v>
          </cell>
          <cell r="C225">
            <v>1786.7</v>
          </cell>
          <cell r="D225">
            <v>150.88999999999999</v>
          </cell>
          <cell r="E225">
            <v>324.24</v>
          </cell>
          <cell r="F225">
            <v>508.1</v>
          </cell>
          <cell r="G225">
            <v>639.45000000000005</v>
          </cell>
          <cell r="H225">
            <v>821.47</v>
          </cell>
          <cell r="I225">
            <v>969.76</v>
          </cell>
          <cell r="J225">
            <v>1114.69</v>
          </cell>
          <cell r="K225">
            <v>1254.78</v>
          </cell>
          <cell r="L225">
            <v>1421.48</v>
          </cell>
          <cell r="M225">
            <v>1559.44</v>
          </cell>
          <cell r="N225">
            <v>1694.5</v>
          </cell>
          <cell r="O225">
            <v>1832.28</v>
          </cell>
        </row>
        <row r="226">
          <cell r="B226">
            <v>5670</v>
          </cell>
          <cell r="C226">
            <v>855.66</v>
          </cell>
          <cell r="D226">
            <v>74.569999999999993</v>
          </cell>
          <cell r="E226">
            <v>149.47</v>
          </cell>
          <cell r="F226">
            <v>224.64999999999998</v>
          </cell>
          <cell r="G226">
            <v>299.11</v>
          </cell>
          <cell r="H226">
            <v>323.69</v>
          </cell>
          <cell r="I226">
            <v>448.02</v>
          </cell>
          <cell r="J226">
            <v>521.46</v>
          </cell>
          <cell r="K226">
            <v>595.55999999999995</v>
          </cell>
          <cell r="L226">
            <v>670.09</v>
          </cell>
          <cell r="M226">
            <v>745.3</v>
          </cell>
          <cell r="N226">
            <v>821.06999999999994</v>
          </cell>
          <cell r="O226">
            <v>895.35</v>
          </cell>
        </row>
        <row r="227">
          <cell r="B227">
            <v>5675</v>
          </cell>
          <cell r="C227">
            <v>-184.22</v>
          </cell>
          <cell r="D227">
            <v>-15.6</v>
          </cell>
          <cell r="E227">
            <v>-31.259999999999998</v>
          </cell>
          <cell r="F227">
            <v>-50.64</v>
          </cell>
          <cell r="G227">
            <v>-66.09</v>
          </cell>
          <cell r="H227">
            <v>-80.86</v>
          </cell>
          <cell r="I227">
            <v>-95.65</v>
          </cell>
          <cell r="J227">
            <v>-109.33</v>
          </cell>
          <cell r="K227">
            <v>-123.35</v>
          </cell>
          <cell r="L227">
            <v>-142.01</v>
          </cell>
          <cell r="M227">
            <v>-156.78</v>
          </cell>
          <cell r="N227">
            <v>-171.53</v>
          </cell>
          <cell r="O227">
            <v>-182.41000000000003</v>
          </cell>
        </row>
        <row r="228">
          <cell r="B228">
            <v>5680</v>
          </cell>
          <cell r="C228">
            <v>-97.44</v>
          </cell>
          <cell r="D228">
            <v>-7.79</v>
          </cell>
          <cell r="E228">
            <v>-15.510000000000002</v>
          </cell>
          <cell r="F228">
            <v>-25.259999999999998</v>
          </cell>
          <cell r="G228">
            <v>-33.19</v>
          </cell>
          <cell r="H228">
            <v>-41.06</v>
          </cell>
          <cell r="I228">
            <v>-48.94</v>
          </cell>
          <cell r="J228">
            <v>-56</v>
          </cell>
          <cell r="K228">
            <v>-63.400000000000006</v>
          </cell>
          <cell r="L228">
            <v>-72.72999999999999</v>
          </cell>
          <cell r="M228">
            <v>-80.23</v>
          </cell>
          <cell r="N228">
            <v>-87.9</v>
          </cell>
          <cell r="O228">
            <v>-93.66</v>
          </cell>
        </row>
        <row r="229">
          <cell r="B229">
            <v>5690</v>
          </cell>
          <cell r="C229">
            <v>0.22</v>
          </cell>
          <cell r="F229">
            <v>3.3099999999999996</v>
          </cell>
          <cell r="G229">
            <v>3.3099999999999996</v>
          </cell>
          <cell r="H229">
            <v>3.3099999999999996</v>
          </cell>
          <cell r="I229">
            <v>3.3099999999999996</v>
          </cell>
          <cell r="J229">
            <v>3.3099999999999996</v>
          </cell>
          <cell r="K229">
            <v>3.3099999999999996</v>
          </cell>
          <cell r="L229">
            <v>3.3099999999999996</v>
          </cell>
          <cell r="M229">
            <v>3.3099999999999996</v>
          </cell>
          <cell r="N229">
            <v>3.3099999999999996</v>
          </cell>
          <cell r="O229">
            <v>3.3099999999999996</v>
          </cell>
        </row>
        <row r="230">
          <cell r="B230">
            <v>5705</v>
          </cell>
          <cell r="C230">
            <v>12799.849999999999</v>
          </cell>
          <cell r="D230">
            <v>1047.2</v>
          </cell>
          <cell r="E230">
            <v>1961.93</v>
          </cell>
          <cell r="F230">
            <v>2990.6800000000003</v>
          </cell>
          <cell r="G230">
            <v>4028.95</v>
          </cell>
          <cell r="H230">
            <v>5044.68</v>
          </cell>
          <cell r="I230">
            <v>6059.6100000000006</v>
          </cell>
          <cell r="J230">
            <v>7068.13</v>
          </cell>
          <cell r="K230">
            <v>8077.39</v>
          </cell>
          <cell r="L230">
            <v>9076.7200000000012</v>
          </cell>
          <cell r="M230">
            <v>10151.700000000001</v>
          </cell>
          <cell r="N230">
            <v>11206.240000000002</v>
          </cell>
          <cell r="O230">
            <v>12265.310000000001</v>
          </cell>
        </row>
        <row r="231">
          <cell r="B231">
            <v>5715</v>
          </cell>
          <cell r="C231">
            <v>2314.7799999999997</v>
          </cell>
          <cell r="D231">
            <v>34.35</v>
          </cell>
          <cell r="E231">
            <v>96.45</v>
          </cell>
          <cell r="F231">
            <v>130.41</v>
          </cell>
          <cell r="G231">
            <v>257.59000000000003</v>
          </cell>
          <cell r="H231">
            <v>406</v>
          </cell>
          <cell r="I231">
            <v>696.79</v>
          </cell>
          <cell r="J231">
            <v>1045.25</v>
          </cell>
          <cell r="K231">
            <v>1124.55</v>
          </cell>
          <cell r="L231">
            <v>1407.3</v>
          </cell>
          <cell r="M231">
            <v>1928.43</v>
          </cell>
          <cell r="N231">
            <v>2823.11</v>
          </cell>
          <cell r="O231">
            <v>2677.23</v>
          </cell>
        </row>
        <row r="232">
          <cell r="B232">
            <v>5735</v>
          </cell>
          <cell r="C232">
            <v>4136.04</v>
          </cell>
          <cell r="D232">
            <v>240.35</v>
          </cell>
          <cell r="E232">
            <v>491.97</v>
          </cell>
          <cell r="F232">
            <v>969.57999999999993</v>
          </cell>
          <cell r="G232">
            <v>1373.92</v>
          </cell>
          <cell r="H232">
            <v>1766.81</v>
          </cell>
          <cell r="I232">
            <v>2151.37</v>
          </cell>
          <cell r="J232">
            <v>2487.96</v>
          </cell>
          <cell r="K232">
            <v>2905.64</v>
          </cell>
          <cell r="L232">
            <v>3310.59</v>
          </cell>
          <cell r="M232">
            <v>3655.2200000000003</v>
          </cell>
          <cell r="N232">
            <v>4036.7</v>
          </cell>
          <cell r="O232">
            <v>4448.22</v>
          </cell>
        </row>
        <row r="233">
          <cell r="B233">
            <v>5740</v>
          </cell>
          <cell r="C233">
            <v>1.88</v>
          </cell>
          <cell r="N233">
            <v>1.05</v>
          </cell>
          <cell r="O233">
            <v>-0.6</v>
          </cell>
        </row>
        <row r="234">
          <cell r="B234">
            <v>5750</v>
          </cell>
          <cell r="C234">
            <v>661.24</v>
          </cell>
          <cell r="D234">
            <v>53.96</v>
          </cell>
          <cell r="E234">
            <v>110.06</v>
          </cell>
          <cell r="F234">
            <v>163.62</v>
          </cell>
          <cell r="G234">
            <v>213.82999999999998</v>
          </cell>
          <cell r="H234">
            <v>276.89999999999998</v>
          </cell>
          <cell r="I234">
            <v>335.09000000000003</v>
          </cell>
          <cell r="J234">
            <v>397.04999999999995</v>
          </cell>
          <cell r="K234">
            <v>462.45</v>
          </cell>
          <cell r="L234">
            <v>533.35</v>
          </cell>
          <cell r="M234">
            <v>772.83999999999992</v>
          </cell>
          <cell r="N234">
            <v>885.06</v>
          </cell>
          <cell r="O234">
            <v>939.6</v>
          </cell>
        </row>
        <row r="235">
          <cell r="B235">
            <v>5785</v>
          </cell>
          <cell r="C235">
            <v>319.02999999999997</v>
          </cell>
        </row>
        <row r="236">
          <cell r="B236">
            <v>5790</v>
          </cell>
          <cell r="C236">
            <v>583.14</v>
          </cell>
          <cell r="D236">
            <v>36.840000000000003</v>
          </cell>
          <cell r="E236">
            <v>66.66</v>
          </cell>
          <cell r="F236">
            <v>117.53999999999999</v>
          </cell>
          <cell r="G236">
            <v>159.76</v>
          </cell>
          <cell r="H236">
            <v>202.82</v>
          </cell>
          <cell r="I236">
            <v>242.19</v>
          </cell>
          <cell r="J236">
            <v>286.54999999999995</v>
          </cell>
          <cell r="K236">
            <v>332.59000000000003</v>
          </cell>
          <cell r="L236">
            <v>377.32000000000005</v>
          </cell>
          <cell r="M236">
            <v>421.97</v>
          </cell>
          <cell r="N236">
            <v>465.47</v>
          </cell>
          <cell r="O236">
            <v>508.46000000000004</v>
          </cell>
        </row>
        <row r="237">
          <cell r="B237">
            <v>5795</v>
          </cell>
          <cell r="C237">
            <v>-0.05</v>
          </cell>
          <cell r="H237">
            <v>2.75</v>
          </cell>
          <cell r="I237">
            <v>2.75</v>
          </cell>
          <cell r="J237">
            <v>2.75</v>
          </cell>
          <cell r="K237">
            <v>2.75</v>
          </cell>
          <cell r="L237">
            <v>2.75</v>
          </cell>
          <cell r="M237">
            <v>2.75</v>
          </cell>
          <cell r="N237">
            <v>2.75</v>
          </cell>
          <cell r="O237">
            <v>11.18</v>
          </cell>
        </row>
        <row r="238">
          <cell r="B238">
            <v>5800</v>
          </cell>
          <cell r="F238">
            <v>0.72</v>
          </cell>
          <cell r="G238">
            <v>0.72</v>
          </cell>
          <cell r="H238">
            <v>0.72</v>
          </cell>
          <cell r="I238">
            <v>0.72</v>
          </cell>
          <cell r="J238">
            <v>0.72</v>
          </cell>
          <cell r="K238">
            <v>0.72</v>
          </cell>
          <cell r="L238">
            <v>0.72</v>
          </cell>
          <cell r="M238">
            <v>0.72</v>
          </cell>
          <cell r="N238">
            <v>0.72</v>
          </cell>
          <cell r="O238">
            <v>0.72</v>
          </cell>
        </row>
        <row r="239">
          <cell r="B239">
            <v>5805</v>
          </cell>
          <cell r="C239">
            <v>503.39</v>
          </cell>
          <cell r="G239">
            <v>110.09</v>
          </cell>
          <cell r="H239">
            <v>110.09</v>
          </cell>
          <cell r="I239">
            <v>110.09</v>
          </cell>
          <cell r="J239">
            <v>110.61</v>
          </cell>
          <cell r="K239">
            <v>610.61</v>
          </cell>
          <cell r="L239">
            <v>610.61</v>
          </cell>
          <cell r="M239">
            <v>610.61</v>
          </cell>
          <cell r="N239">
            <v>611.41</v>
          </cell>
          <cell r="O239">
            <v>612.96999999999991</v>
          </cell>
        </row>
        <row r="240">
          <cell r="B240">
            <v>5810</v>
          </cell>
          <cell r="C240">
            <v>478.39</v>
          </cell>
          <cell r="E240">
            <v>33.85</v>
          </cell>
          <cell r="F240">
            <v>308.58000000000004</v>
          </cell>
          <cell r="G240">
            <v>697.81</v>
          </cell>
          <cell r="H240">
            <v>711.55</v>
          </cell>
          <cell r="I240">
            <v>712.39</v>
          </cell>
          <cell r="J240">
            <v>720.69</v>
          </cell>
          <cell r="K240">
            <v>603.84</v>
          </cell>
          <cell r="L240">
            <v>634.20000000000005</v>
          </cell>
          <cell r="M240">
            <v>862.24</v>
          </cell>
          <cell r="N240">
            <v>868.31999999999994</v>
          </cell>
          <cell r="O240">
            <v>950.55</v>
          </cell>
        </row>
        <row r="241">
          <cell r="B241">
            <v>5815</v>
          </cell>
          <cell r="C241">
            <v>0.8</v>
          </cell>
        </row>
        <row r="242">
          <cell r="B242">
            <v>5820</v>
          </cell>
          <cell r="C242">
            <v>154.25</v>
          </cell>
          <cell r="F242">
            <v>6.18</v>
          </cell>
          <cell r="G242">
            <v>17.189999999999998</v>
          </cell>
          <cell r="H242">
            <v>30.27</v>
          </cell>
          <cell r="I242">
            <v>61.129999999999995</v>
          </cell>
          <cell r="J242">
            <v>132.43</v>
          </cell>
          <cell r="K242">
            <v>124.15</v>
          </cell>
          <cell r="L242">
            <v>136.85</v>
          </cell>
          <cell r="M242">
            <v>148.1</v>
          </cell>
          <cell r="N242">
            <v>150.99</v>
          </cell>
          <cell r="O242">
            <v>148.69</v>
          </cell>
        </row>
        <row r="243">
          <cell r="B243">
            <v>5825</v>
          </cell>
          <cell r="C243">
            <v>1061.3499999999999</v>
          </cell>
          <cell r="D243">
            <v>12.899999999999999</v>
          </cell>
          <cell r="E243">
            <v>19.18</v>
          </cell>
          <cell r="F243">
            <v>22.380000000000003</v>
          </cell>
          <cell r="G243">
            <v>48.730000000000004</v>
          </cell>
          <cell r="H243">
            <v>49.33</v>
          </cell>
          <cell r="I243">
            <v>52.22</v>
          </cell>
          <cell r="J243">
            <v>22.67</v>
          </cell>
          <cell r="K243">
            <v>29.189999999999998</v>
          </cell>
          <cell r="L243">
            <v>38.42</v>
          </cell>
          <cell r="M243">
            <v>41.59</v>
          </cell>
          <cell r="N243">
            <v>52.67</v>
          </cell>
          <cell r="O243">
            <v>34.5</v>
          </cell>
        </row>
        <row r="244">
          <cell r="B244">
            <v>5855</v>
          </cell>
          <cell r="C244">
            <v>140.35</v>
          </cell>
          <cell r="E244">
            <v>23.39</v>
          </cell>
          <cell r="F244">
            <v>29.79</v>
          </cell>
          <cell r="G244">
            <v>47.75</v>
          </cell>
          <cell r="H244">
            <v>47.75</v>
          </cell>
          <cell r="I244">
            <v>64.66</v>
          </cell>
          <cell r="J244">
            <v>76.22</v>
          </cell>
          <cell r="K244">
            <v>76.22</v>
          </cell>
          <cell r="L244">
            <v>87.68</v>
          </cell>
          <cell r="M244">
            <v>111.42</v>
          </cell>
          <cell r="N244">
            <v>123.58000000000001</v>
          </cell>
          <cell r="O244">
            <v>137.5</v>
          </cell>
        </row>
        <row r="245">
          <cell r="B245">
            <v>5860</v>
          </cell>
          <cell r="C245">
            <v>298.62</v>
          </cell>
          <cell r="D245">
            <v>7.4</v>
          </cell>
          <cell r="E245">
            <v>17.310000000000002</v>
          </cell>
          <cell r="F245">
            <v>20.89</v>
          </cell>
          <cell r="G245">
            <v>25.54</v>
          </cell>
          <cell r="H245">
            <v>26.619999999999997</v>
          </cell>
          <cell r="I245">
            <v>33.64</v>
          </cell>
          <cell r="J245">
            <v>69.569999999999993</v>
          </cell>
          <cell r="K245">
            <v>228.85999999999999</v>
          </cell>
          <cell r="L245">
            <v>231.45</v>
          </cell>
          <cell r="M245">
            <v>240.24</v>
          </cell>
          <cell r="N245">
            <v>267.13</v>
          </cell>
          <cell r="O245">
            <v>363.09000000000003</v>
          </cell>
        </row>
        <row r="246">
          <cell r="B246">
            <v>5865</v>
          </cell>
          <cell r="C246">
            <v>57.629999999999995</v>
          </cell>
          <cell r="E246">
            <v>3.8499999999999996</v>
          </cell>
          <cell r="F246">
            <v>5.48</v>
          </cell>
          <cell r="G246">
            <v>11.48</v>
          </cell>
          <cell r="H246">
            <v>13.73</v>
          </cell>
          <cell r="I246">
            <v>15.11</v>
          </cell>
          <cell r="J246">
            <v>17.170000000000002</v>
          </cell>
          <cell r="K246">
            <v>20.47</v>
          </cell>
          <cell r="L246">
            <v>27.45</v>
          </cell>
          <cell r="M246">
            <v>34.33</v>
          </cell>
          <cell r="N246">
            <v>41.6</v>
          </cell>
          <cell r="O246">
            <v>43.35</v>
          </cell>
        </row>
        <row r="247">
          <cell r="B247">
            <v>5870</v>
          </cell>
          <cell r="C247">
            <v>371.59000000000003</v>
          </cell>
          <cell r="D247">
            <v>44.51</v>
          </cell>
          <cell r="E247">
            <v>58.099999999999994</v>
          </cell>
          <cell r="F247">
            <v>58.099999999999994</v>
          </cell>
          <cell r="G247">
            <v>58.099999999999994</v>
          </cell>
          <cell r="H247">
            <v>59.05</v>
          </cell>
          <cell r="I247">
            <v>60.269999999999996</v>
          </cell>
          <cell r="J247">
            <v>60.269999999999996</v>
          </cell>
          <cell r="K247">
            <v>60.269999999999996</v>
          </cell>
          <cell r="L247">
            <v>60.269999999999996</v>
          </cell>
          <cell r="M247">
            <v>61.11</v>
          </cell>
          <cell r="N247">
            <v>63.960000000000008</v>
          </cell>
          <cell r="O247">
            <v>332.20000000000005</v>
          </cell>
        </row>
        <row r="248">
          <cell r="B248">
            <v>5875</v>
          </cell>
          <cell r="C248">
            <v>35.340000000000003</v>
          </cell>
          <cell r="D248">
            <v>1.82</v>
          </cell>
          <cell r="E248">
            <v>2.7300000000000004</v>
          </cell>
          <cell r="F248">
            <v>5.34</v>
          </cell>
          <cell r="G248">
            <v>5.63</v>
          </cell>
          <cell r="H248">
            <v>7.27</v>
          </cell>
          <cell r="I248">
            <v>8.5399999999999991</v>
          </cell>
          <cell r="J248">
            <v>9.98</v>
          </cell>
          <cell r="K248">
            <v>12.04</v>
          </cell>
          <cell r="L248">
            <v>13.73</v>
          </cell>
          <cell r="M248">
            <v>15.67</v>
          </cell>
          <cell r="N248">
            <v>17.78</v>
          </cell>
          <cell r="O248">
            <v>19.670000000000002</v>
          </cell>
        </row>
        <row r="249">
          <cell r="B249">
            <v>5880</v>
          </cell>
          <cell r="C249">
            <v>391.56</v>
          </cell>
          <cell r="D249">
            <v>7.02</v>
          </cell>
          <cell r="E249">
            <v>148.01000000000002</v>
          </cell>
          <cell r="F249">
            <v>160.16999999999999</v>
          </cell>
          <cell r="G249">
            <v>172.2</v>
          </cell>
          <cell r="H249">
            <v>226.67</v>
          </cell>
          <cell r="I249">
            <v>324.20999999999998</v>
          </cell>
          <cell r="J249">
            <v>341.16</v>
          </cell>
          <cell r="K249">
            <v>385.95000000000005</v>
          </cell>
          <cell r="L249">
            <v>390.04999999999995</v>
          </cell>
          <cell r="M249">
            <v>764.36</v>
          </cell>
          <cell r="N249">
            <v>802.53</v>
          </cell>
          <cell r="O249">
            <v>974.65000000000009</v>
          </cell>
        </row>
        <row r="250">
          <cell r="B250">
            <v>5885</v>
          </cell>
          <cell r="C250">
            <v>74.91</v>
          </cell>
          <cell r="D250">
            <v>0.19</v>
          </cell>
          <cell r="E250">
            <v>3.2</v>
          </cell>
          <cell r="F250">
            <v>39.36</v>
          </cell>
          <cell r="G250">
            <v>39.36</v>
          </cell>
          <cell r="H250">
            <v>40.269999999999996</v>
          </cell>
          <cell r="I250">
            <v>41.21</v>
          </cell>
          <cell r="J250">
            <v>67.52</v>
          </cell>
          <cell r="K250">
            <v>92.240000000000009</v>
          </cell>
          <cell r="L250">
            <v>97.5</v>
          </cell>
          <cell r="M250">
            <v>97.5</v>
          </cell>
          <cell r="N250">
            <v>105.59</v>
          </cell>
          <cell r="O250">
            <v>105.59</v>
          </cell>
        </row>
        <row r="251">
          <cell r="B251">
            <v>5890</v>
          </cell>
          <cell r="C251">
            <v>28.67</v>
          </cell>
          <cell r="D251">
            <v>10.440000000000001</v>
          </cell>
          <cell r="E251">
            <v>12.079999999999998</v>
          </cell>
          <cell r="F251">
            <v>13.71</v>
          </cell>
          <cell r="G251">
            <v>15.33</v>
          </cell>
          <cell r="H251">
            <v>16.939999999999998</v>
          </cell>
          <cell r="I251">
            <v>18.54</v>
          </cell>
          <cell r="J251">
            <v>20.299999999999997</v>
          </cell>
          <cell r="K251">
            <v>21.9</v>
          </cell>
          <cell r="L251">
            <v>23.490000000000002</v>
          </cell>
          <cell r="M251">
            <v>25.1</v>
          </cell>
          <cell r="N251">
            <v>26.71</v>
          </cell>
          <cell r="O251">
            <v>28.33</v>
          </cell>
        </row>
        <row r="252">
          <cell r="B252">
            <v>5895</v>
          </cell>
          <cell r="C252">
            <v>397.12</v>
          </cell>
          <cell r="D252">
            <v>6.8000000000000007</v>
          </cell>
          <cell r="E252">
            <v>15.14</v>
          </cell>
          <cell r="F252">
            <v>39.4</v>
          </cell>
          <cell r="G252">
            <v>48.55</v>
          </cell>
          <cell r="H252">
            <v>73.180000000000007</v>
          </cell>
          <cell r="I252">
            <v>84.17</v>
          </cell>
          <cell r="J252">
            <v>110.16</v>
          </cell>
          <cell r="K252">
            <v>116.47</v>
          </cell>
          <cell r="L252">
            <v>123.55000000000001</v>
          </cell>
          <cell r="M252">
            <v>152.06</v>
          </cell>
          <cell r="N252">
            <v>158.57</v>
          </cell>
          <cell r="O252">
            <v>183.20999999999998</v>
          </cell>
        </row>
        <row r="253">
          <cell r="B253">
            <v>5900</v>
          </cell>
          <cell r="C253">
            <v>255.57999999999998</v>
          </cell>
          <cell r="D253">
            <v>11.98</v>
          </cell>
          <cell r="E253">
            <v>60.7</v>
          </cell>
          <cell r="F253">
            <v>88.98</v>
          </cell>
          <cell r="G253">
            <v>92.89</v>
          </cell>
          <cell r="H253">
            <v>109.26</v>
          </cell>
          <cell r="I253">
            <v>113.34</v>
          </cell>
          <cell r="J253">
            <v>303.86</v>
          </cell>
          <cell r="K253">
            <v>311.10000000000002</v>
          </cell>
          <cell r="L253">
            <v>319.87</v>
          </cell>
          <cell r="M253">
            <v>332.94</v>
          </cell>
          <cell r="N253">
            <v>370.75</v>
          </cell>
          <cell r="O253">
            <v>811.9</v>
          </cell>
        </row>
        <row r="254">
          <cell r="B254">
            <v>5930</v>
          </cell>
          <cell r="C254">
            <v>436.77</v>
          </cell>
          <cell r="D254">
            <v>40.03</v>
          </cell>
          <cell r="E254">
            <v>77.47</v>
          </cell>
          <cell r="F254">
            <v>114.05000000000001</v>
          </cell>
          <cell r="G254">
            <v>151.12</v>
          </cell>
          <cell r="H254">
            <v>184.04</v>
          </cell>
          <cell r="I254">
            <v>221.38</v>
          </cell>
          <cell r="J254">
            <v>259.81</v>
          </cell>
          <cell r="K254">
            <v>300.36</v>
          </cell>
          <cell r="L254">
            <v>339.14</v>
          </cell>
          <cell r="M254">
            <v>372.95000000000005</v>
          </cell>
          <cell r="N254">
            <v>405.23</v>
          </cell>
          <cell r="O254">
            <v>437.65</v>
          </cell>
        </row>
        <row r="255">
          <cell r="B255">
            <v>5935</v>
          </cell>
          <cell r="C255">
            <v>43.19</v>
          </cell>
          <cell r="D255">
            <v>12.219999999999999</v>
          </cell>
          <cell r="E255">
            <v>18.380000000000003</v>
          </cell>
          <cell r="F255">
            <v>23.880000000000003</v>
          </cell>
          <cell r="G255">
            <v>26.77</v>
          </cell>
          <cell r="H255">
            <v>28.4</v>
          </cell>
          <cell r="I255">
            <v>29.63</v>
          </cell>
          <cell r="J255">
            <v>30.13</v>
          </cell>
          <cell r="K255">
            <v>30.65</v>
          </cell>
          <cell r="L255">
            <v>30.65</v>
          </cell>
          <cell r="M255">
            <v>31.73</v>
          </cell>
          <cell r="N255">
            <v>31.73</v>
          </cell>
          <cell r="O255">
            <v>33.879999999999995</v>
          </cell>
        </row>
        <row r="256">
          <cell r="B256">
            <v>5940</v>
          </cell>
          <cell r="C256">
            <v>5.48</v>
          </cell>
          <cell r="E256">
            <v>1.95</v>
          </cell>
          <cell r="F256">
            <v>1.95</v>
          </cell>
          <cell r="G256">
            <v>1.95</v>
          </cell>
          <cell r="H256">
            <v>4.57</v>
          </cell>
          <cell r="I256">
            <v>4.57</v>
          </cell>
          <cell r="J256">
            <v>4.57</v>
          </cell>
          <cell r="K256">
            <v>6.98</v>
          </cell>
          <cell r="L256">
            <v>6.98</v>
          </cell>
          <cell r="M256">
            <v>6.98</v>
          </cell>
          <cell r="N256">
            <v>9.0300000000000011</v>
          </cell>
          <cell r="O256">
            <v>8.83</v>
          </cell>
        </row>
        <row r="257">
          <cell r="B257">
            <v>5945</v>
          </cell>
          <cell r="C257">
            <v>6337.6399999999994</v>
          </cell>
          <cell r="D257">
            <v>531.39</v>
          </cell>
          <cell r="E257">
            <v>1108.0700000000002</v>
          </cell>
          <cell r="F257">
            <v>1714.06</v>
          </cell>
          <cell r="G257">
            <v>2309.66</v>
          </cell>
          <cell r="H257">
            <v>2893.69</v>
          </cell>
          <cell r="I257">
            <v>3478.18</v>
          </cell>
          <cell r="J257">
            <v>4062.66</v>
          </cell>
          <cell r="K257">
            <v>4613.0200000000004</v>
          </cell>
          <cell r="L257">
            <v>5147.1899999999996</v>
          </cell>
          <cell r="M257">
            <v>5711.87</v>
          </cell>
          <cell r="N257">
            <v>6249.2000000000007</v>
          </cell>
          <cell r="O257">
            <v>6804.6100000000006</v>
          </cell>
        </row>
        <row r="258">
          <cell r="B258">
            <v>5950</v>
          </cell>
          <cell r="C258">
            <v>840.65</v>
          </cell>
          <cell r="D258">
            <v>77.23</v>
          </cell>
          <cell r="E258">
            <v>154.16999999999999</v>
          </cell>
          <cell r="F258">
            <v>218.57</v>
          </cell>
          <cell r="G258">
            <v>282.84999999999997</v>
          </cell>
          <cell r="H258">
            <v>346.99</v>
          </cell>
          <cell r="I258">
            <v>412.49</v>
          </cell>
          <cell r="J258">
            <v>500.49</v>
          </cell>
          <cell r="K258">
            <v>552.69000000000005</v>
          </cell>
          <cell r="L258">
            <v>618.16</v>
          </cell>
          <cell r="M258">
            <v>695.52</v>
          </cell>
          <cell r="N258">
            <v>761.02</v>
          </cell>
          <cell r="O258">
            <v>839.69</v>
          </cell>
        </row>
        <row r="259">
          <cell r="B259">
            <v>5955</v>
          </cell>
          <cell r="C259">
            <v>288.60000000000002</v>
          </cell>
          <cell r="D259">
            <v>9.5300000000000011</v>
          </cell>
          <cell r="E259">
            <v>22.83</v>
          </cell>
          <cell r="F259">
            <v>32.299999999999997</v>
          </cell>
          <cell r="G259">
            <v>41.67</v>
          </cell>
          <cell r="H259">
            <v>50.980000000000004</v>
          </cell>
          <cell r="I259">
            <v>111.72</v>
          </cell>
          <cell r="J259">
            <v>120.97</v>
          </cell>
          <cell r="K259">
            <v>133.92000000000002</v>
          </cell>
          <cell r="L259">
            <v>143.16999999999999</v>
          </cell>
          <cell r="M259">
            <v>215.82</v>
          </cell>
          <cell r="N259">
            <v>225.17</v>
          </cell>
          <cell r="O259">
            <v>271.70000000000005</v>
          </cell>
        </row>
        <row r="260">
          <cell r="B260">
            <v>5960</v>
          </cell>
          <cell r="C260">
            <v>1044.6599999999999</v>
          </cell>
          <cell r="D260">
            <v>32.04</v>
          </cell>
          <cell r="E260">
            <v>34.11</v>
          </cell>
          <cell r="F260">
            <v>389.01</v>
          </cell>
          <cell r="G260">
            <v>500</v>
          </cell>
          <cell r="H260">
            <v>588.6</v>
          </cell>
          <cell r="I260">
            <v>677.2</v>
          </cell>
          <cell r="J260">
            <v>785.83999999999992</v>
          </cell>
          <cell r="K260">
            <v>874.44</v>
          </cell>
          <cell r="L260">
            <v>874.44</v>
          </cell>
          <cell r="M260">
            <v>1071.73</v>
          </cell>
          <cell r="N260">
            <v>1160.33</v>
          </cell>
          <cell r="O260">
            <v>1160.33</v>
          </cell>
        </row>
        <row r="261">
          <cell r="B261">
            <v>5965</v>
          </cell>
          <cell r="C261">
            <v>586.06999999999994</v>
          </cell>
          <cell r="D261">
            <v>19.22</v>
          </cell>
          <cell r="E261">
            <v>48</v>
          </cell>
          <cell r="F261">
            <v>305.63</v>
          </cell>
          <cell r="G261">
            <v>549.90000000000009</v>
          </cell>
          <cell r="H261">
            <v>737.97</v>
          </cell>
          <cell r="I261">
            <v>792.33</v>
          </cell>
          <cell r="J261">
            <v>813.22</v>
          </cell>
          <cell r="K261">
            <v>868.76</v>
          </cell>
          <cell r="L261">
            <v>918.6</v>
          </cell>
          <cell r="M261">
            <v>959.78</v>
          </cell>
          <cell r="N261">
            <v>1037.1600000000001</v>
          </cell>
          <cell r="O261">
            <v>1083.3</v>
          </cell>
        </row>
        <row r="262">
          <cell r="B262">
            <v>5970</v>
          </cell>
          <cell r="C262">
            <v>518.26</v>
          </cell>
          <cell r="D262">
            <v>23.22</v>
          </cell>
          <cell r="E262">
            <v>46.260000000000005</v>
          </cell>
          <cell r="F262">
            <v>69.240000000000009</v>
          </cell>
          <cell r="G262">
            <v>92.03</v>
          </cell>
          <cell r="H262">
            <v>114.69999999999999</v>
          </cell>
          <cell r="I262">
            <v>137.29000000000002</v>
          </cell>
          <cell r="J262">
            <v>159.79000000000002</v>
          </cell>
          <cell r="K262">
            <v>182.3</v>
          </cell>
          <cell r="L262">
            <v>204.67000000000002</v>
          </cell>
          <cell r="M262">
            <v>227.2</v>
          </cell>
          <cell r="N262">
            <v>263.39</v>
          </cell>
          <cell r="O262">
            <v>286.10000000000002</v>
          </cell>
        </row>
        <row r="263">
          <cell r="B263">
            <v>5975</v>
          </cell>
          <cell r="C263">
            <v>78.62</v>
          </cell>
          <cell r="E263">
            <v>7.02</v>
          </cell>
          <cell r="F263">
            <v>0.94</v>
          </cell>
          <cell r="G263">
            <v>0.94</v>
          </cell>
          <cell r="H263">
            <v>15.629999999999999</v>
          </cell>
          <cell r="I263">
            <v>15.629999999999999</v>
          </cell>
          <cell r="J263">
            <v>25.060000000000002</v>
          </cell>
          <cell r="K263">
            <v>33.39</v>
          </cell>
          <cell r="L263">
            <v>33.39</v>
          </cell>
          <cell r="M263">
            <v>33.39</v>
          </cell>
          <cell r="N263">
            <v>74.650000000000006</v>
          </cell>
          <cell r="O263">
            <v>74.650000000000006</v>
          </cell>
        </row>
        <row r="264">
          <cell r="B264">
            <v>5980</v>
          </cell>
          <cell r="C264">
            <v>0.9</v>
          </cell>
          <cell r="F264">
            <v>0.3</v>
          </cell>
          <cell r="G264">
            <v>0.3</v>
          </cell>
          <cell r="H264">
            <v>0.3</v>
          </cell>
          <cell r="I264">
            <v>0.6</v>
          </cell>
          <cell r="J264">
            <v>0.6</v>
          </cell>
          <cell r="K264">
            <v>0.6</v>
          </cell>
          <cell r="L264">
            <v>0.84</v>
          </cell>
          <cell r="M264">
            <v>0.84</v>
          </cell>
          <cell r="N264">
            <v>0.84</v>
          </cell>
          <cell r="O264">
            <v>-43.88</v>
          </cell>
        </row>
        <row r="265">
          <cell r="B265">
            <v>6010</v>
          </cell>
          <cell r="C265">
            <v>2443</v>
          </cell>
          <cell r="D265">
            <v>124.35</v>
          </cell>
          <cell r="E265">
            <v>253.51</v>
          </cell>
          <cell r="F265">
            <v>377.34000000000003</v>
          </cell>
          <cell r="G265">
            <v>499.28</v>
          </cell>
          <cell r="H265">
            <v>620.54999999999995</v>
          </cell>
          <cell r="I265">
            <v>741.45</v>
          </cell>
          <cell r="J265">
            <v>916.3900000000001</v>
          </cell>
          <cell r="K265">
            <v>1091.3600000000001</v>
          </cell>
          <cell r="L265">
            <v>1264.6999999999998</v>
          </cell>
          <cell r="M265">
            <v>1439.3</v>
          </cell>
          <cell r="N265">
            <v>1679.97</v>
          </cell>
          <cell r="O265">
            <v>1939.52</v>
          </cell>
        </row>
        <row r="266">
          <cell r="B266">
            <v>6015</v>
          </cell>
          <cell r="C266">
            <v>13.82</v>
          </cell>
          <cell r="D266">
            <v>0.92</v>
          </cell>
          <cell r="E266">
            <v>1.02</v>
          </cell>
          <cell r="F266">
            <v>1.75</v>
          </cell>
          <cell r="G266">
            <v>1.75</v>
          </cell>
          <cell r="H266">
            <v>1.89</v>
          </cell>
          <cell r="I266">
            <v>1.89</v>
          </cell>
          <cell r="J266">
            <v>2.0300000000000002</v>
          </cell>
          <cell r="K266">
            <v>2.0300000000000002</v>
          </cell>
          <cell r="L266">
            <v>2.17</v>
          </cell>
          <cell r="M266">
            <v>2.17</v>
          </cell>
          <cell r="N266">
            <v>8.73</v>
          </cell>
          <cell r="O266">
            <v>8.73</v>
          </cell>
        </row>
        <row r="267">
          <cell r="B267">
            <v>6020</v>
          </cell>
          <cell r="C267">
            <v>671.68</v>
          </cell>
          <cell r="K267">
            <v>67.430000000000007</v>
          </cell>
          <cell r="L267">
            <v>0.06</v>
          </cell>
          <cell r="M267">
            <v>0.06</v>
          </cell>
          <cell r="N267">
            <v>0.06</v>
          </cell>
          <cell r="O267">
            <v>0.06</v>
          </cell>
        </row>
        <row r="268">
          <cell r="B268">
            <v>6025</v>
          </cell>
          <cell r="C268">
            <v>4487.9399999999996</v>
          </cell>
          <cell r="E268">
            <v>3.37</v>
          </cell>
          <cell r="F268">
            <v>3.37</v>
          </cell>
          <cell r="G268">
            <v>3.37</v>
          </cell>
          <cell r="H268">
            <v>1009.2</v>
          </cell>
          <cell r="I268">
            <v>1009.2</v>
          </cell>
          <cell r="J268">
            <v>1009.2</v>
          </cell>
          <cell r="K268">
            <v>870.86</v>
          </cell>
          <cell r="L268">
            <v>870.86</v>
          </cell>
          <cell r="M268">
            <v>882.83999999999992</v>
          </cell>
          <cell r="N268">
            <v>882.83999999999992</v>
          </cell>
          <cell r="O268">
            <v>926.7</v>
          </cell>
        </row>
        <row r="269">
          <cell r="B269">
            <v>6035</v>
          </cell>
          <cell r="C269">
            <v>511.6</v>
          </cell>
          <cell r="D269">
            <v>66.11</v>
          </cell>
          <cell r="E269">
            <v>104.32</v>
          </cell>
          <cell r="F269">
            <v>143.30000000000001</v>
          </cell>
          <cell r="G269">
            <v>192.36</v>
          </cell>
          <cell r="H269">
            <v>231.84</v>
          </cell>
          <cell r="I269">
            <v>277.63</v>
          </cell>
          <cell r="J269">
            <v>326.07</v>
          </cell>
          <cell r="K269">
            <v>365.02</v>
          </cell>
          <cell r="L269">
            <v>402.59</v>
          </cell>
          <cell r="M269">
            <v>445.59000000000003</v>
          </cell>
          <cell r="N269">
            <v>486.02</v>
          </cell>
          <cell r="O269">
            <v>529.4</v>
          </cell>
        </row>
        <row r="270">
          <cell r="B270">
            <v>6040</v>
          </cell>
          <cell r="C270">
            <v>5190.4400000000005</v>
          </cell>
          <cell r="D270">
            <v>179.27</v>
          </cell>
          <cell r="E270">
            <v>356.54</v>
          </cell>
          <cell r="F270">
            <v>554.47</v>
          </cell>
          <cell r="G270">
            <v>730.25</v>
          </cell>
          <cell r="H270">
            <v>905.06999999999994</v>
          </cell>
          <cell r="I270">
            <v>1079.3499999999999</v>
          </cell>
          <cell r="J270">
            <v>1252.92</v>
          </cell>
          <cell r="K270">
            <v>1426.52</v>
          </cell>
          <cell r="L270">
            <v>1598.51</v>
          </cell>
          <cell r="M270">
            <v>1771.75</v>
          </cell>
          <cell r="N270">
            <v>1945.69</v>
          </cell>
          <cell r="O270">
            <v>2103.5500000000002</v>
          </cell>
        </row>
        <row r="271">
          <cell r="B271">
            <v>6045</v>
          </cell>
          <cell r="C271">
            <v>102.76</v>
          </cell>
          <cell r="F271">
            <v>0.76</v>
          </cell>
          <cell r="G271">
            <v>0.76</v>
          </cell>
          <cell r="H271">
            <v>0.76</v>
          </cell>
          <cell r="I271">
            <v>0.76</v>
          </cell>
          <cell r="J271">
            <v>0.76</v>
          </cell>
          <cell r="K271">
            <v>0.76</v>
          </cell>
          <cell r="L271">
            <v>8.1999999999999993</v>
          </cell>
          <cell r="M271">
            <v>41.769999999999996</v>
          </cell>
          <cell r="N271">
            <v>55.7</v>
          </cell>
          <cell r="O271">
            <v>86.58</v>
          </cell>
        </row>
        <row r="272">
          <cell r="B272">
            <v>6050</v>
          </cell>
          <cell r="C272">
            <v>2484.1</v>
          </cell>
          <cell r="D272">
            <v>117.72</v>
          </cell>
          <cell r="E272">
            <v>242.35</v>
          </cell>
          <cell r="F272">
            <v>422.34000000000003</v>
          </cell>
          <cell r="G272">
            <v>600.14</v>
          </cell>
          <cell r="H272">
            <v>709.61</v>
          </cell>
          <cell r="I272">
            <v>817.05</v>
          </cell>
          <cell r="J272">
            <v>1172.2</v>
          </cell>
          <cell r="K272">
            <v>1382.1599999999999</v>
          </cell>
          <cell r="L272">
            <v>1475.5</v>
          </cell>
          <cell r="M272">
            <v>11614.67</v>
          </cell>
          <cell r="N272">
            <v>11724.16</v>
          </cell>
          <cell r="O272">
            <v>12029.33</v>
          </cell>
        </row>
        <row r="273">
          <cell r="B273">
            <v>6065</v>
          </cell>
          <cell r="C273">
            <v>21042.5</v>
          </cell>
          <cell r="D273">
            <v>1753.54</v>
          </cell>
          <cell r="E273">
            <v>3507.08</v>
          </cell>
          <cell r="F273">
            <v>5260.62</v>
          </cell>
          <cell r="G273">
            <v>7014.17</v>
          </cell>
          <cell r="H273">
            <v>8767.7099999999991</v>
          </cell>
          <cell r="I273">
            <v>10521.25</v>
          </cell>
          <cell r="J273">
            <v>15775.720000000001</v>
          </cell>
          <cell r="K273">
            <v>19279.73</v>
          </cell>
          <cell r="L273">
            <v>22783.73</v>
          </cell>
          <cell r="M273">
            <v>26287.75</v>
          </cell>
          <cell r="N273">
            <v>29791.75</v>
          </cell>
          <cell r="O273">
            <v>33295.760000000002</v>
          </cell>
        </row>
        <row r="274">
          <cell r="B274">
            <v>6070</v>
          </cell>
          <cell r="C274">
            <v>4363.5599999999995</v>
          </cell>
          <cell r="D274">
            <v>-130.88999999999999</v>
          </cell>
          <cell r="E274">
            <v>-133.38</v>
          </cell>
          <cell r="F274">
            <v>-125.56</v>
          </cell>
          <cell r="G274">
            <v>257.24</v>
          </cell>
          <cell r="H274">
            <v>1279.8800000000001</v>
          </cell>
          <cell r="I274">
            <v>1303.26</v>
          </cell>
          <cell r="J274">
            <v>1311.12</v>
          </cell>
          <cell r="K274">
            <v>1571.36</v>
          </cell>
          <cell r="L274">
            <v>1571.36</v>
          </cell>
          <cell r="M274">
            <v>1769.48</v>
          </cell>
          <cell r="N274">
            <v>1845.01</v>
          </cell>
          <cell r="O274">
            <v>1924.6100000000001</v>
          </cell>
        </row>
        <row r="275">
          <cell r="B275">
            <v>6090</v>
          </cell>
          <cell r="C275">
            <v>57112.29</v>
          </cell>
          <cell r="D275">
            <v>4759.79</v>
          </cell>
          <cell r="E275">
            <v>9519.48</v>
          </cell>
          <cell r="F275">
            <v>14279.43</v>
          </cell>
          <cell r="G275">
            <v>19039.32</v>
          </cell>
          <cell r="H275">
            <v>23799.5</v>
          </cell>
          <cell r="I275">
            <v>28559.65</v>
          </cell>
          <cell r="J275">
            <v>33320.06</v>
          </cell>
          <cell r="K275">
            <v>38080.479999999996</v>
          </cell>
          <cell r="L275">
            <v>42840.81</v>
          </cell>
          <cell r="M275">
            <v>47601.21</v>
          </cell>
          <cell r="N275">
            <v>52361.649999999994</v>
          </cell>
          <cell r="O275">
            <v>57132.4</v>
          </cell>
        </row>
        <row r="276">
          <cell r="B276">
            <v>6110</v>
          </cell>
          <cell r="C276">
            <v>5620.76</v>
          </cell>
          <cell r="D276">
            <v>472.67</v>
          </cell>
          <cell r="E276">
            <v>902.28</v>
          </cell>
          <cell r="F276">
            <v>1430.6</v>
          </cell>
          <cell r="G276">
            <v>2010.3000000000002</v>
          </cell>
          <cell r="H276">
            <v>2489.8599999999997</v>
          </cell>
          <cell r="I276">
            <v>2974.15</v>
          </cell>
          <cell r="J276">
            <v>3461.88</v>
          </cell>
          <cell r="K276">
            <v>3927.92</v>
          </cell>
          <cell r="L276">
            <v>4407.18</v>
          </cell>
          <cell r="M276">
            <v>4895.88</v>
          </cell>
          <cell r="N276">
            <v>5320.4</v>
          </cell>
          <cell r="O276">
            <v>5818.68</v>
          </cell>
        </row>
        <row r="277">
          <cell r="B277">
            <v>6115</v>
          </cell>
          <cell r="C277">
            <v>893.45</v>
          </cell>
          <cell r="D277">
            <v>87.75</v>
          </cell>
          <cell r="E277">
            <v>151.47999999999999</v>
          </cell>
          <cell r="F277">
            <v>234.11</v>
          </cell>
          <cell r="G277">
            <v>341</v>
          </cell>
          <cell r="H277">
            <v>412.11</v>
          </cell>
          <cell r="I277">
            <v>484.97</v>
          </cell>
          <cell r="J277">
            <v>564.79</v>
          </cell>
          <cell r="K277">
            <v>652.91</v>
          </cell>
          <cell r="L277">
            <v>742.99</v>
          </cell>
          <cell r="M277">
            <v>835.28</v>
          </cell>
          <cell r="N277">
            <v>926.5</v>
          </cell>
          <cell r="O277">
            <v>1029.3400000000001</v>
          </cell>
        </row>
        <row r="278">
          <cell r="B278">
            <v>6120</v>
          </cell>
          <cell r="C278">
            <v>5913.67</v>
          </cell>
          <cell r="D278">
            <v>381.94</v>
          </cell>
          <cell r="E278">
            <v>771.40000000000009</v>
          </cell>
          <cell r="F278">
            <v>1145.97</v>
          </cell>
          <cell r="G278">
            <v>1532.01</v>
          </cell>
          <cell r="H278">
            <v>1909.73</v>
          </cell>
          <cell r="I278">
            <v>2286.79</v>
          </cell>
          <cell r="J278">
            <v>2768.4300000000003</v>
          </cell>
          <cell r="K278">
            <v>3057.52</v>
          </cell>
          <cell r="L278">
            <v>3424.79</v>
          </cell>
          <cell r="M278">
            <v>3802.88</v>
          </cell>
          <cell r="N278">
            <v>4728.8799999999992</v>
          </cell>
          <cell r="O278">
            <v>4761.57</v>
          </cell>
        </row>
        <row r="279">
          <cell r="B279">
            <v>6125</v>
          </cell>
          <cell r="C279">
            <v>859.71</v>
          </cell>
          <cell r="D279">
            <v>74.45</v>
          </cell>
          <cell r="E279">
            <v>149.13</v>
          </cell>
          <cell r="F279">
            <v>224.28</v>
          </cell>
          <cell r="G279">
            <v>299.51</v>
          </cell>
          <cell r="H279">
            <v>376.71</v>
          </cell>
          <cell r="I279">
            <v>453.47</v>
          </cell>
          <cell r="J279">
            <v>529.92000000000007</v>
          </cell>
          <cell r="K279">
            <v>605.79</v>
          </cell>
          <cell r="L279">
            <v>681.16000000000008</v>
          </cell>
          <cell r="M279">
            <v>759.36</v>
          </cell>
          <cell r="N279">
            <v>836.17000000000007</v>
          </cell>
          <cell r="O279">
            <v>913.03</v>
          </cell>
        </row>
        <row r="280">
          <cell r="B280">
            <v>6130</v>
          </cell>
          <cell r="C280">
            <v>2056.8200000000002</v>
          </cell>
          <cell r="D280">
            <v>177.22</v>
          </cell>
          <cell r="E280">
            <v>345.5</v>
          </cell>
          <cell r="F280">
            <v>506.37</v>
          </cell>
          <cell r="G280">
            <v>678.76</v>
          </cell>
          <cell r="H280">
            <v>849.25</v>
          </cell>
          <cell r="I280">
            <v>1020.16</v>
          </cell>
          <cell r="J280">
            <v>1194.27</v>
          </cell>
          <cell r="K280">
            <v>1377.32</v>
          </cell>
          <cell r="L280">
            <v>1567.8200000000002</v>
          </cell>
          <cell r="M280">
            <v>1752.38</v>
          </cell>
          <cell r="N280">
            <v>1939.6599999999999</v>
          </cell>
          <cell r="O280">
            <v>2128.7399999999998</v>
          </cell>
        </row>
        <row r="281">
          <cell r="B281">
            <v>6135</v>
          </cell>
          <cell r="C281">
            <v>31151.7</v>
          </cell>
          <cell r="D281">
            <v>2605.12</v>
          </cell>
          <cell r="E281">
            <v>7593.77</v>
          </cell>
          <cell r="F281">
            <v>9348.75</v>
          </cell>
          <cell r="G281">
            <v>11669.56</v>
          </cell>
          <cell r="H281">
            <v>13161.76</v>
          </cell>
          <cell r="I281">
            <v>15123.55</v>
          </cell>
          <cell r="J281">
            <v>16736.829999999998</v>
          </cell>
          <cell r="K281">
            <v>18167.580000000002</v>
          </cell>
          <cell r="L281">
            <v>19695.599999999999</v>
          </cell>
          <cell r="M281">
            <v>21403.48</v>
          </cell>
          <cell r="N281">
            <v>23345.15</v>
          </cell>
          <cell r="O281">
            <v>25126.080000000002</v>
          </cell>
        </row>
        <row r="282">
          <cell r="B282">
            <v>6140</v>
          </cell>
          <cell r="C282">
            <v>2577.21</v>
          </cell>
          <cell r="D282">
            <v>101.34</v>
          </cell>
          <cell r="E282">
            <v>233.52</v>
          </cell>
          <cell r="F282">
            <v>381.93</v>
          </cell>
          <cell r="G282">
            <v>538.67000000000007</v>
          </cell>
          <cell r="H282">
            <v>672.16</v>
          </cell>
          <cell r="I282">
            <v>817.56</v>
          </cell>
          <cell r="J282">
            <v>960.39</v>
          </cell>
          <cell r="K282">
            <v>1105.92</v>
          </cell>
          <cell r="L282">
            <v>1255.5</v>
          </cell>
          <cell r="M282">
            <v>1400.7199999999998</v>
          </cell>
          <cell r="N282">
            <v>1547.9</v>
          </cell>
          <cell r="O282">
            <v>1694.1799999999998</v>
          </cell>
        </row>
        <row r="283">
          <cell r="B283">
            <v>6145</v>
          </cell>
          <cell r="C283">
            <v>5756.29</v>
          </cell>
          <cell r="D283">
            <v>489.27</v>
          </cell>
          <cell r="E283">
            <v>938.75</v>
          </cell>
          <cell r="F283">
            <v>1397.12</v>
          </cell>
          <cell r="G283">
            <v>1873.85</v>
          </cell>
          <cell r="H283">
            <v>2340.17</v>
          </cell>
          <cell r="I283">
            <v>2832.6</v>
          </cell>
          <cell r="J283">
            <v>3329.12</v>
          </cell>
          <cell r="K283">
            <v>3792.15</v>
          </cell>
          <cell r="L283">
            <v>4262.43</v>
          </cell>
          <cell r="M283">
            <v>4731.1100000000006</v>
          </cell>
          <cell r="N283">
            <v>5204.1499999999996</v>
          </cell>
          <cell r="O283">
            <v>5712.4699999999993</v>
          </cell>
        </row>
        <row r="284">
          <cell r="B284">
            <v>6146</v>
          </cell>
          <cell r="C284">
            <v>2699.6800000000003</v>
          </cell>
          <cell r="D284">
            <v>205.13</v>
          </cell>
          <cell r="E284">
            <v>396.12</v>
          </cell>
          <cell r="F284">
            <v>596.42000000000007</v>
          </cell>
          <cell r="G284">
            <v>837.64</v>
          </cell>
          <cell r="H284">
            <v>1034.96</v>
          </cell>
          <cell r="I284">
            <v>1237.26</v>
          </cell>
          <cell r="J284">
            <v>1422.2199999999998</v>
          </cell>
          <cell r="K284">
            <v>1603.63</v>
          </cell>
          <cell r="L284">
            <v>1816.9</v>
          </cell>
          <cell r="M284">
            <v>2005.26</v>
          </cell>
          <cell r="N284">
            <v>2197.5</v>
          </cell>
          <cell r="O284">
            <v>2404.56</v>
          </cell>
        </row>
        <row r="285">
          <cell r="B285">
            <v>6150</v>
          </cell>
          <cell r="C285">
            <v>89116.88</v>
          </cell>
          <cell r="D285">
            <v>8046.3000000000011</v>
          </cell>
          <cell r="E285">
            <v>14618.61</v>
          </cell>
          <cell r="F285">
            <v>22762.75</v>
          </cell>
          <cell r="G285">
            <v>30526.38</v>
          </cell>
          <cell r="H285">
            <v>40215.64</v>
          </cell>
          <cell r="I285">
            <v>48480.020000000004</v>
          </cell>
          <cell r="J285">
            <v>60886.569999999992</v>
          </cell>
          <cell r="K285">
            <v>70743.149999999994</v>
          </cell>
          <cell r="L285">
            <v>78808.83</v>
          </cell>
          <cell r="M285">
            <v>88353.89</v>
          </cell>
          <cell r="N285">
            <v>96597.65</v>
          </cell>
          <cell r="O285">
            <v>104901.78</v>
          </cell>
        </row>
        <row r="286">
          <cell r="B286">
            <v>6155</v>
          </cell>
          <cell r="C286">
            <v>3143.71</v>
          </cell>
          <cell r="D286">
            <v>115.74000000000001</v>
          </cell>
          <cell r="E286">
            <v>531.80999999999995</v>
          </cell>
          <cell r="F286">
            <v>670.06</v>
          </cell>
          <cell r="G286">
            <v>811.67000000000007</v>
          </cell>
          <cell r="H286">
            <v>946.06</v>
          </cell>
          <cell r="I286">
            <v>1093.1500000000001</v>
          </cell>
          <cell r="J286">
            <v>1239.08</v>
          </cell>
          <cell r="K286">
            <v>1372.67</v>
          </cell>
          <cell r="L286">
            <v>1512.6</v>
          </cell>
          <cell r="M286">
            <v>1642.54</v>
          </cell>
          <cell r="N286">
            <v>1767.54</v>
          </cell>
          <cell r="O286">
            <v>1897.69</v>
          </cell>
        </row>
        <row r="287">
          <cell r="B287">
            <v>6165</v>
          </cell>
          <cell r="C287">
            <v>-49027.79</v>
          </cell>
          <cell r="D287">
            <v>-3491.31</v>
          </cell>
          <cell r="E287">
            <v>-9116.0499999999993</v>
          </cell>
          <cell r="F287">
            <v>-13171.77</v>
          </cell>
          <cell r="G287">
            <v>-16859.03</v>
          </cell>
          <cell r="H287">
            <v>-21347.439999999999</v>
          </cell>
          <cell r="I287">
            <v>-24509.170000000002</v>
          </cell>
          <cell r="J287">
            <v>-32299.200000000001</v>
          </cell>
          <cell r="K287">
            <v>-37724.65</v>
          </cell>
          <cell r="L287">
            <v>-40045.800000000003</v>
          </cell>
          <cell r="M287">
            <v>-45504.69</v>
          </cell>
          <cell r="N287">
            <v>-49943.130000000005</v>
          </cell>
          <cell r="O287">
            <v>-52581.869999999995</v>
          </cell>
        </row>
        <row r="288">
          <cell r="B288">
            <v>6185</v>
          </cell>
          <cell r="C288">
            <v>315.91999999999996</v>
          </cell>
          <cell r="D288">
            <v>2.3199999999999998</v>
          </cell>
          <cell r="E288">
            <v>28.78</v>
          </cell>
          <cell r="F288">
            <v>92.56</v>
          </cell>
          <cell r="G288">
            <v>77.14</v>
          </cell>
          <cell r="H288">
            <v>80.47</v>
          </cell>
          <cell r="I288">
            <v>96.03</v>
          </cell>
          <cell r="J288">
            <v>134.57999999999998</v>
          </cell>
          <cell r="K288">
            <v>163.26</v>
          </cell>
          <cell r="L288">
            <v>180.1</v>
          </cell>
          <cell r="M288">
            <v>195.65</v>
          </cell>
          <cell r="N288">
            <v>256.97000000000003</v>
          </cell>
          <cell r="O288">
            <v>266.09000000000003</v>
          </cell>
        </row>
        <row r="289">
          <cell r="B289">
            <v>6190</v>
          </cell>
          <cell r="C289">
            <v>250.09</v>
          </cell>
          <cell r="D289">
            <v>3.14</v>
          </cell>
          <cell r="E289">
            <v>13.6</v>
          </cell>
          <cell r="F289">
            <v>35.450000000000003</v>
          </cell>
          <cell r="G289">
            <v>39.79</v>
          </cell>
          <cell r="H289">
            <v>57.879999999999995</v>
          </cell>
          <cell r="I289">
            <v>66.44</v>
          </cell>
          <cell r="J289">
            <v>98.61</v>
          </cell>
          <cell r="K289">
            <v>101.86000000000001</v>
          </cell>
          <cell r="L289">
            <v>136.73000000000002</v>
          </cell>
          <cell r="M289">
            <v>192.55</v>
          </cell>
          <cell r="N289">
            <v>212.75</v>
          </cell>
          <cell r="O289">
            <v>226.32</v>
          </cell>
        </row>
        <row r="290">
          <cell r="B290">
            <v>6195</v>
          </cell>
          <cell r="C290">
            <v>60.260000000000005</v>
          </cell>
          <cell r="D290">
            <v>0.16</v>
          </cell>
          <cell r="E290">
            <v>2.56</v>
          </cell>
          <cell r="F290">
            <v>4.6399999999999997</v>
          </cell>
          <cell r="G290">
            <v>8.36</v>
          </cell>
          <cell r="H290">
            <v>9.8099999999999987</v>
          </cell>
          <cell r="I290">
            <v>11.39</v>
          </cell>
          <cell r="J290">
            <v>41.86</v>
          </cell>
          <cell r="K290">
            <v>43.28</v>
          </cell>
          <cell r="L290">
            <v>48.42</v>
          </cell>
          <cell r="M290">
            <v>53.260000000000005</v>
          </cell>
          <cell r="N290">
            <v>58.8</v>
          </cell>
          <cell r="O290">
            <v>63.67</v>
          </cell>
        </row>
        <row r="291">
          <cell r="B291">
            <v>6200</v>
          </cell>
          <cell r="C291">
            <v>416.96999999999997</v>
          </cell>
          <cell r="D291">
            <v>3.1100000000000003</v>
          </cell>
          <cell r="E291">
            <v>12.059999999999999</v>
          </cell>
          <cell r="F291">
            <v>95.009999999999991</v>
          </cell>
          <cell r="G291">
            <v>96.6</v>
          </cell>
          <cell r="H291">
            <v>119.53</v>
          </cell>
          <cell r="I291">
            <v>129.46</v>
          </cell>
          <cell r="J291">
            <v>148.51999999999998</v>
          </cell>
          <cell r="K291">
            <v>150.95999999999998</v>
          </cell>
          <cell r="L291">
            <v>177.57</v>
          </cell>
          <cell r="M291">
            <v>184.69</v>
          </cell>
          <cell r="N291">
            <v>204.59</v>
          </cell>
          <cell r="O291">
            <v>295.79000000000002</v>
          </cell>
        </row>
        <row r="292">
          <cell r="B292">
            <v>6205</v>
          </cell>
          <cell r="C292">
            <v>13.780000000000001</v>
          </cell>
          <cell r="E292">
            <v>0.51</v>
          </cell>
          <cell r="F292">
            <v>0.51</v>
          </cell>
          <cell r="G292">
            <v>4.4600000000000009</v>
          </cell>
          <cell r="H292">
            <v>4.7300000000000004</v>
          </cell>
          <cell r="I292">
            <v>5.71</v>
          </cell>
          <cell r="J292">
            <v>6.1099999999999994</v>
          </cell>
          <cell r="K292">
            <v>7.6899999999999995</v>
          </cell>
          <cell r="L292">
            <v>7.87</v>
          </cell>
          <cell r="M292">
            <v>7.87</v>
          </cell>
          <cell r="N292">
            <v>14.57</v>
          </cell>
          <cell r="O292">
            <v>14.57</v>
          </cell>
        </row>
        <row r="293">
          <cell r="B293">
            <v>6207</v>
          </cell>
          <cell r="C293">
            <v>249.69</v>
          </cell>
          <cell r="D293">
            <v>24.86</v>
          </cell>
          <cell r="E293">
            <v>72.759999999999991</v>
          </cell>
          <cell r="F293">
            <v>101.89</v>
          </cell>
          <cell r="G293">
            <v>255.32</v>
          </cell>
          <cell r="H293">
            <v>145.32</v>
          </cell>
          <cell r="I293">
            <v>148</v>
          </cell>
          <cell r="J293">
            <v>197.08999999999997</v>
          </cell>
          <cell r="K293">
            <v>220.57999999999998</v>
          </cell>
          <cell r="L293">
            <v>239.54000000000002</v>
          </cell>
          <cell r="M293">
            <v>263.78999999999996</v>
          </cell>
          <cell r="N293">
            <v>314.32</v>
          </cell>
          <cell r="O293">
            <v>332.56</v>
          </cell>
        </row>
        <row r="294">
          <cell r="B294">
            <v>6215</v>
          </cell>
          <cell r="C294">
            <v>5782.57</v>
          </cell>
          <cell r="D294">
            <v>289.73</v>
          </cell>
          <cell r="E294">
            <v>574.48</v>
          </cell>
          <cell r="F294">
            <v>924.61</v>
          </cell>
          <cell r="G294">
            <v>1264.9000000000001</v>
          </cell>
          <cell r="H294">
            <v>1621.0900000000001</v>
          </cell>
          <cell r="I294">
            <v>2013.19</v>
          </cell>
          <cell r="J294">
            <v>2394.3599999999997</v>
          </cell>
          <cell r="K294">
            <v>2753.1899999999996</v>
          </cell>
          <cell r="L294">
            <v>3055.1899999999996</v>
          </cell>
          <cell r="M294">
            <v>3374.73</v>
          </cell>
          <cell r="N294">
            <v>3665.63</v>
          </cell>
          <cell r="O294">
            <v>3947.17</v>
          </cell>
        </row>
        <row r="295">
          <cell r="B295">
            <v>6220</v>
          </cell>
          <cell r="C295">
            <v>2329.87</v>
          </cell>
          <cell r="D295">
            <v>118.85</v>
          </cell>
          <cell r="E295">
            <v>278.18</v>
          </cell>
          <cell r="F295">
            <v>376.92</v>
          </cell>
          <cell r="G295">
            <v>629.32999999999993</v>
          </cell>
          <cell r="H295">
            <v>807.65000000000009</v>
          </cell>
          <cell r="I295">
            <v>951.39</v>
          </cell>
          <cell r="J295">
            <v>1137.8200000000002</v>
          </cell>
          <cell r="K295">
            <v>1276.8200000000002</v>
          </cell>
          <cell r="L295">
            <v>1455.92</v>
          </cell>
          <cell r="M295">
            <v>1587.01</v>
          </cell>
          <cell r="N295">
            <v>1760.15</v>
          </cell>
          <cell r="O295">
            <v>1901.34</v>
          </cell>
        </row>
        <row r="296">
          <cell r="B296">
            <v>6225</v>
          </cell>
          <cell r="C296">
            <v>194.86</v>
          </cell>
          <cell r="H296">
            <v>94.75</v>
          </cell>
          <cell r="I296">
            <v>94.07</v>
          </cell>
          <cell r="J296">
            <v>94.07</v>
          </cell>
          <cell r="K296">
            <v>94.07</v>
          </cell>
          <cell r="L296">
            <v>94.07</v>
          </cell>
          <cell r="M296">
            <v>94.07</v>
          </cell>
          <cell r="N296">
            <v>149.38999999999999</v>
          </cell>
          <cell r="O296">
            <v>149.44999999999999</v>
          </cell>
        </row>
        <row r="297">
          <cell r="B297">
            <v>6230</v>
          </cell>
          <cell r="C297">
            <v>213.38</v>
          </cell>
          <cell r="D297">
            <v>31.43</v>
          </cell>
          <cell r="E297">
            <v>62.879999999999995</v>
          </cell>
          <cell r="F297">
            <v>94.23</v>
          </cell>
          <cell r="G297">
            <v>125.13</v>
          </cell>
          <cell r="H297">
            <v>174.66</v>
          </cell>
          <cell r="I297">
            <v>213.53</v>
          </cell>
          <cell r="J297">
            <v>213.53</v>
          </cell>
          <cell r="K297">
            <v>247.53</v>
          </cell>
          <cell r="L297">
            <v>247.53</v>
          </cell>
          <cell r="M297">
            <v>377.9</v>
          </cell>
          <cell r="N297">
            <v>377.9</v>
          </cell>
          <cell r="O297">
            <v>440.95</v>
          </cell>
        </row>
        <row r="298">
          <cell r="B298">
            <v>6255</v>
          </cell>
          <cell r="C298">
            <v>1531</v>
          </cell>
          <cell r="E298">
            <v>1188</v>
          </cell>
          <cell r="F298">
            <v>1903</v>
          </cell>
          <cell r="G298">
            <v>1903</v>
          </cell>
          <cell r="H298">
            <v>1937</v>
          </cell>
          <cell r="I298">
            <v>1937</v>
          </cell>
          <cell r="J298">
            <v>1937</v>
          </cell>
          <cell r="K298">
            <v>1937</v>
          </cell>
          <cell r="L298">
            <v>1937</v>
          </cell>
          <cell r="M298">
            <v>1937</v>
          </cell>
          <cell r="N298">
            <v>1937</v>
          </cell>
          <cell r="O298">
            <v>2257</v>
          </cell>
        </row>
        <row r="299">
          <cell r="B299">
            <v>6260</v>
          </cell>
          <cell r="C299">
            <v>1731.1399999999999</v>
          </cell>
          <cell r="D299">
            <v>106.47</v>
          </cell>
          <cell r="E299">
            <v>282.3</v>
          </cell>
          <cell r="F299">
            <v>515.44000000000005</v>
          </cell>
          <cell r="G299">
            <v>515.44000000000005</v>
          </cell>
          <cell r="H299">
            <v>629.20000000000005</v>
          </cell>
          <cell r="I299">
            <v>775.48</v>
          </cell>
          <cell r="J299">
            <v>1037.79</v>
          </cell>
          <cell r="K299">
            <v>1037.79</v>
          </cell>
          <cell r="L299">
            <v>1037.79</v>
          </cell>
          <cell r="M299">
            <v>1444.56</v>
          </cell>
          <cell r="N299">
            <v>1640.43</v>
          </cell>
          <cell r="O299">
            <v>1640.43</v>
          </cell>
        </row>
        <row r="300">
          <cell r="B300">
            <v>6265</v>
          </cell>
          <cell r="C300">
            <v>927.5</v>
          </cell>
          <cell r="E300">
            <v>34</v>
          </cell>
          <cell r="F300">
            <v>34</v>
          </cell>
          <cell r="G300">
            <v>34</v>
          </cell>
          <cell r="H300">
            <v>34</v>
          </cell>
          <cell r="I300">
            <v>119</v>
          </cell>
          <cell r="J300">
            <v>153</v>
          </cell>
          <cell r="K300">
            <v>195.5</v>
          </cell>
          <cell r="L300">
            <v>195.5</v>
          </cell>
          <cell r="M300">
            <v>429.5</v>
          </cell>
          <cell r="N300">
            <v>463.5</v>
          </cell>
          <cell r="O300">
            <v>497.5</v>
          </cell>
        </row>
        <row r="301">
          <cell r="B301">
            <v>6270</v>
          </cell>
          <cell r="C301">
            <v>5145.75</v>
          </cell>
          <cell r="D301">
            <v>73.099999999999994</v>
          </cell>
          <cell r="E301">
            <v>1292.23</v>
          </cell>
          <cell r="F301">
            <v>2305.48</v>
          </cell>
          <cell r="G301">
            <v>2305.48</v>
          </cell>
          <cell r="H301">
            <v>2535.23</v>
          </cell>
          <cell r="I301">
            <v>3649</v>
          </cell>
          <cell r="J301">
            <v>3493</v>
          </cell>
          <cell r="K301">
            <v>3493</v>
          </cell>
          <cell r="L301">
            <v>4943</v>
          </cell>
          <cell r="M301">
            <v>5177.75</v>
          </cell>
          <cell r="N301">
            <v>6320</v>
          </cell>
          <cell r="O301">
            <v>7037.5</v>
          </cell>
        </row>
        <row r="302">
          <cell r="B302">
            <v>6285</v>
          </cell>
          <cell r="C302">
            <v>1492.19</v>
          </cell>
          <cell r="G302">
            <v>90.61</v>
          </cell>
          <cell r="H302">
            <v>252.55</v>
          </cell>
          <cell r="I302">
            <v>312.29000000000002</v>
          </cell>
          <cell r="J302">
            <v>312.29000000000002</v>
          </cell>
          <cell r="K302">
            <v>693.63</v>
          </cell>
          <cell r="L302">
            <v>693.63</v>
          </cell>
          <cell r="M302">
            <v>732.82</v>
          </cell>
          <cell r="N302">
            <v>948.5</v>
          </cell>
          <cell r="O302">
            <v>1038.93</v>
          </cell>
        </row>
        <row r="303">
          <cell r="B303">
            <v>6290</v>
          </cell>
          <cell r="C303">
            <v>1274.27</v>
          </cell>
          <cell r="G303">
            <v>1.84</v>
          </cell>
          <cell r="H303">
            <v>3.66</v>
          </cell>
          <cell r="I303">
            <v>3.66</v>
          </cell>
          <cell r="J303">
            <v>478.66</v>
          </cell>
          <cell r="K303">
            <v>478.66</v>
          </cell>
          <cell r="L303">
            <v>478.66</v>
          </cell>
          <cell r="M303">
            <v>478.66</v>
          </cell>
          <cell r="N303">
            <v>818.76</v>
          </cell>
          <cell r="O303">
            <v>818.76</v>
          </cell>
        </row>
        <row r="304">
          <cell r="B304">
            <v>6300</v>
          </cell>
          <cell r="J304">
            <v>220</v>
          </cell>
          <cell r="K304">
            <v>220</v>
          </cell>
          <cell r="L304">
            <v>220</v>
          </cell>
          <cell r="M304">
            <v>220</v>
          </cell>
          <cell r="N304">
            <v>220</v>
          </cell>
          <cell r="O304">
            <v>220</v>
          </cell>
        </row>
        <row r="305">
          <cell r="B305">
            <v>6305</v>
          </cell>
          <cell r="M305">
            <v>0.94</v>
          </cell>
          <cell r="N305">
            <v>0.94</v>
          </cell>
          <cell r="O305">
            <v>0.94</v>
          </cell>
        </row>
        <row r="306">
          <cell r="B306">
            <v>6310</v>
          </cell>
          <cell r="C306">
            <v>2613.7600000000002</v>
          </cell>
          <cell r="E306">
            <v>4.42</v>
          </cell>
          <cell r="F306">
            <v>433.96</v>
          </cell>
          <cell r="G306">
            <v>433.96</v>
          </cell>
          <cell r="H306">
            <v>895.67</v>
          </cell>
          <cell r="I306">
            <v>1125.82</v>
          </cell>
          <cell r="J306">
            <v>1949.12</v>
          </cell>
          <cell r="K306">
            <v>2485.77</v>
          </cell>
          <cell r="L306">
            <v>2715.12</v>
          </cell>
          <cell r="M306">
            <v>2908.72</v>
          </cell>
          <cell r="N306">
            <v>2908.72</v>
          </cell>
          <cell r="O306">
            <v>2908.72</v>
          </cell>
        </row>
        <row r="307">
          <cell r="B307">
            <v>6320</v>
          </cell>
          <cell r="C307">
            <v>4429.8</v>
          </cell>
          <cell r="D307">
            <v>311.58999999999997</v>
          </cell>
          <cell r="E307">
            <v>372.45</v>
          </cell>
          <cell r="F307">
            <v>521.20000000000005</v>
          </cell>
          <cell r="G307">
            <v>1225.98</v>
          </cell>
          <cell r="H307">
            <v>1917.87</v>
          </cell>
          <cell r="I307">
            <v>2135.79</v>
          </cell>
          <cell r="J307">
            <v>2431.4499999999998</v>
          </cell>
          <cell r="K307">
            <v>2583.3000000000002</v>
          </cell>
          <cell r="L307">
            <v>2583.3000000000002</v>
          </cell>
          <cell r="M307">
            <v>3256.03</v>
          </cell>
          <cell r="N307">
            <v>3725.48</v>
          </cell>
          <cell r="O307">
            <v>3778.34</v>
          </cell>
        </row>
        <row r="308">
          <cell r="B308">
            <v>6325</v>
          </cell>
          <cell r="C308">
            <v>162</v>
          </cell>
          <cell r="G308">
            <v>81</v>
          </cell>
          <cell r="H308">
            <v>81</v>
          </cell>
          <cell r="I308">
            <v>81</v>
          </cell>
          <cell r="J308">
            <v>162</v>
          </cell>
          <cell r="K308">
            <v>162</v>
          </cell>
          <cell r="L308">
            <v>162</v>
          </cell>
          <cell r="M308">
            <v>643.65</v>
          </cell>
          <cell r="N308">
            <v>643.65</v>
          </cell>
          <cell r="O308">
            <v>643.65</v>
          </cell>
        </row>
        <row r="309">
          <cell r="B309">
            <v>6335</v>
          </cell>
          <cell r="C309">
            <v>380.5</v>
          </cell>
        </row>
        <row r="310">
          <cell r="B310">
            <v>6340</v>
          </cell>
          <cell r="C310">
            <v>3000</v>
          </cell>
        </row>
        <row r="311">
          <cell r="B311">
            <v>6345</v>
          </cell>
          <cell r="C311">
            <v>14216.76</v>
          </cell>
          <cell r="D311">
            <v>1284.5999999999999</v>
          </cell>
          <cell r="E311">
            <v>1481.75</v>
          </cell>
          <cell r="F311">
            <v>2242.42</v>
          </cell>
          <cell r="G311">
            <v>3004.43</v>
          </cell>
          <cell r="H311">
            <v>4005.96</v>
          </cell>
          <cell r="I311">
            <v>6763.36</v>
          </cell>
          <cell r="J311">
            <v>6906.51</v>
          </cell>
          <cell r="K311">
            <v>7148.86</v>
          </cell>
          <cell r="L311">
            <v>7570.42</v>
          </cell>
          <cell r="M311">
            <v>10631.64</v>
          </cell>
          <cell r="N311">
            <v>11186.2</v>
          </cell>
          <cell r="O311">
            <v>12046.03</v>
          </cell>
        </row>
        <row r="312">
          <cell r="B312">
            <v>6355</v>
          </cell>
          <cell r="C312">
            <v>1881.76</v>
          </cell>
          <cell r="D312">
            <v>153.36000000000001</v>
          </cell>
          <cell r="E312">
            <v>306.70999999999998</v>
          </cell>
          <cell r="F312">
            <v>348.52</v>
          </cell>
          <cell r="G312">
            <v>390.33</v>
          </cell>
          <cell r="H312">
            <v>432.15</v>
          </cell>
          <cell r="I312">
            <v>473.96</v>
          </cell>
          <cell r="J312">
            <v>1254.78</v>
          </cell>
          <cell r="K312">
            <v>681.7</v>
          </cell>
          <cell r="L312">
            <v>785.56999999999994</v>
          </cell>
          <cell r="M312">
            <v>1007.0400000000001</v>
          </cell>
          <cell r="N312">
            <v>1113.8499999999999</v>
          </cell>
          <cell r="O312">
            <v>1220.6600000000001</v>
          </cell>
        </row>
        <row r="313">
          <cell r="B313">
            <v>6360</v>
          </cell>
          <cell r="C313">
            <v>18.899999999999999</v>
          </cell>
          <cell r="O313">
            <v>13.649999999999999</v>
          </cell>
        </row>
        <row r="314">
          <cell r="B314">
            <v>6365</v>
          </cell>
          <cell r="F314">
            <v>13.16</v>
          </cell>
          <cell r="G314">
            <v>13.16</v>
          </cell>
          <cell r="H314">
            <v>13.16</v>
          </cell>
          <cell r="I314">
            <v>13.16</v>
          </cell>
          <cell r="J314">
            <v>13.16</v>
          </cell>
          <cell r="K314">
            <v>13.16</v>
          </cell>
          <cell r="L314">
            <v>13.16</v>
          </cell>
          <cell r="M314">
            <v>13.16</v>
          </cell>
          <cell r="N314">
            <v>13.16</v>
          </cell>
          <cell r="O314">
            <v>19.700000000000003</v>
          </cell>
        </row>
        <row r="315">
          <cell r="B315">
            <v>6370</v>
          </cell>
          <cell r="C315">
            <v>324</v>
          </cell>
          <cell r="D315">
            <v>243</v>
          </cell>
          <cell r="E315">
            <v>243</v>
          </cell>
          <cell r="F315">
            <v>243</v>
          </cell>
          <cell r="G315">
            <v>243</v>
          </cell>
          <cell r="H315">
            <v>324</v>
          </cell>
          <cell r="I315">
            <v>324</v>
          </cell>
          <cell r="J315">
            <v>324</v>
          </cell>
          <cell r="K315">
            <v>324</v>
          </cell>
          <cell r="L315">
            <v>324</v>
          </cell>
          <cell r="M315">
            <v>324</v>
          </cell>
          <cell r="N315">
            <v>486</v>
          </cell>
          <cell r="O315">
            <v>486</v>
          </cell>
        </row>
        <row r="316">
          <cell r="B316">
            <v>6385</v>
          </cell>
          <cell r="C316">
            <v>260.53000000000003</v>
          </cell>
          <cell r="F316">
            <v>1.69</v>
          </cell>
          <cell r="G316">
            <v>1.69</v>
          </cell>
          <cell r="H316">
            <v>1.79</v>
          </cell>
          <cell r="I316">
            <v>14.190000000000001</v>
          </cell>
          <cell r="J316">
            <v>378.09000000000003</v>
          </cell>
          <cell r="K316">
            <v>378.09000000000003</v>
          </cell>
          <cell r="L316">
            <v>378.09000000000003</v>
          </cell>
          <cell r="M316">
            <v>478.09000000000003</v>
          </cell>
          <cell r="N316">
            <v>519.38</v>
          </cell>
          <cell r="O316">
            <v>519.38</v>
          </cell>
        </row>
        <row r="317">
          <cell r="B317">
            <v>6390</v>
          </cell>
          <cell r="C317">
            <v>1652.38</v>
          </cell>
          <cell r="D317">
            <v>3.4699999999999998</v>
          </cell>
          <cell r="E317">
            <v>1084.95</v>
          </cell>
          <cell r="F317">
            <v>1091.1099999999999</v>
          </cell>
          <cell r="G317">
            <v>1095.31</v>
          </cell>
          <cell r="H317">
            <v>1101.6300000000001</v>
          </cell>
          <cell r="I317">
            <v>1108.45</v>
          </cell>
          <cell r="J317">
            <v>1116.51</v>
          </cell>
          <cell r="K317">
            <v>1121.1399999999999</v>
          </cell>
          <cell r="L317">
            <v>1123.6100000000001</v>
          </cell>
          <cell r="M317">
            <v>1126.58</v>
          </cell>
          <cell r="N317">
            <v>1131.1100000000001</v>
          </cell>
          <cell r="O317">
            <v>1134.52</v>
          </cell>
        </row>
        <row r="318">
          <cell r="B318">
            <v>6400</v>
          </cell>
          <cell r="H318">
            <v>1200</v>
          </cell>
          <cell r="I318">
            <v>1200</v>
          </cell>
          <cell r="J318">
            <v>1200</v>
          </cell>
          <cell r="K318">
            <v>1200</v>
          </cell>
          <cell r="L318">
            <v>1200</v>
          </cell>
          <cell r="M318">
            <v>1200</v>
          </cell>
          <cell r="N318">
            <v>1200</v>
          </cell>
          <cell r="O318">
            <v>1200</v>
          </cell>
        </row>
        <row r="319">
          <cell r="B319">
            <v>6410</v>
          </cell>
          <cell r="C319">
            <v>7200</v>
          </cell>
          <cell r="D319">
            <v>97.46</v>
          </cell>
          <cell r="E319">
            <v>1200.3</v>
          </cell>
          <cell r="F319">
            <v>3600.3</v>
          </cell>
          <cell r="G319">
            <v>3600.3</v>
          </cell>
          <cell r="H319">
            <v>4800.3</v>
          </cell>
          <cell r="I319">
            <v>4800.3</v>
          </cell>
          <cell r="J319">
            <v>4800.3</v>
          </cell>
          <cell r="K319">
            <v>4800.3</v>
          </cell>
          <cell r="L319">
            <v>4800.3</v>
          </cell>
          <cell r="M319">
            <v>4800.3</v>
          </cell>
          <cell r="N319">
            <v>4800.3</v>
          </cell>
          <cell r="O319">
            <v>4800.3</v>
          </cell>
        </row>
        <row r="320">
          <cell r="B320">
            <v>6445</v>
          </cell>
          <cell r="C320">
            <v>121.42</v>
          </cell>
          <cell r="J320">
            <v>2883</v>
          </cell>
          <cell r="K320">
            <v>2883</v>
          </cell>
          <cell r="L320">
            <v>2883</v>
          </cell>
          <cell r="M320">
            <v>-639</v>
          </cell>
          <cell r="N320">
            <v>-639</v>
          </cell>
          <cell r="O320">
            <v>-639</v>
          </cell>
        </row>
        <row r="321">
          <cell r="B321">
            <v>6450</v>
          </cell>
          <cell r="C321">
            <v>199.5</v>
          </cell>
          <cell r="D321">
            <v>16.63</v>
          </cell>
          <cell r="E321">
            <v>33.26</v>
          </cell>
          <cell r="F321">
            <v>49.89</v>
          </cell>
          <cell r="G321">
            <v>66.510000000000005</v>
          </cell>
          <cell r="H321">
            <v>83.13</v>
          </cell>
          <cell r="I321">
            <v>99.75</v>
          </cell>
          <cell r="J321">
            <v>1287.3699999999999</v>
          </cell>
          <cell r="K321">
            <v>1303.99</v>
          </cell>
          <cell r="L321">
            <v>1320.61</v>
          </cell>
          <cell r="M321">
            <v>-1004.77</v>
          </cell>
          <cell r="N321">
            <v>-988.15</v>
          </cell>
          <cell r="O321">
            <v>-971.53</v>
          </cell>
        </row>
        <row r="322">
          <cell r="B322">
            <v>6455</v>
          </cell>
          <cell r="C322">
            <v>528.4</v>
          </cell>
          <cell r="D322">
            <v>48.16</v>
          </cell>
          <cell r="E322">
            <v>96.32</v>
          </cell>
          <cell r="F322">
            <v>144.47999999999999</v>
          </cell>
          <cell r="G322">
            <v>192.64</v>
          </cell>
          <cell r="H322">
            <v>240.8</v>
          </cell>
          <cell r="I322">
            <v>288.95999999999998</v>
          </cell>
          <cell r="J322">
            <v>295.12</v>
          </cell>
          <cell r="K322">
            <v>343.28</v>
          </cell>
          <cell r="L322">
            <v>391.44</v>
          </cell>
          <cell r="M322">
            <v>523.6</v>
          </cell>
          <cell r="N322">
            <v>571.76</v>
          </cell>
          <cell r="O322">
            <v>619.91999999999996</v>
          </cell>
        </row>
        <row r="323">
          <cell r="B323">
            <v>6460</v>
          </cell>
          <cell r="C323">
            <v>94.34</v>
          </cell>
          <cell r="D323">
            <v>8.15</v>
          </cell>
          <cell r="E323">
            <v>16.3</v>
          </cell>
          <cell r="F323">
            <v>24.45</v>
          </cell>
          <cell r="G323">
            <v>33.020000000000003</v>
          </cell>
          <cell r="H323">
            <v>41.59</v>
          </cell>
          <cell r="I323">
            <v>53.01</v>
          </cell>
          <cell r="J323">
            <v>52.15</v>
          </cell>
          <cell r="K323">
            <v>66.28</v>
          </cell>
          <cell r="L323">
            <v>80.41</v>
          </cell>
          <cell r="M323">
            <v>122.54</v>
          </cell>
          <cell r="N323">
            <v>136.66999999999999</v>
          </cell>
          <cell r="O323">
            <v>150.80000000000001</v>
          </cell>
        </row>
        <row r="324">
          <cell r="B324">
            <v>6485</v>
          </cell>
          <cell r="C324">
            <v>1916.04</v>
          </cell>
          <cell r="D324">
            <v>160.22999999999999</v>
          </cell>
          <cell r="E324">
            <v>320.45999999999998</v>
          </cell>
          <cell r="F324">
            <v>480.69</v>
          </cell>
          <cell r="G324">
            <v>640.91999999999996</v>
          </cell>
          <cell r="H324">
            <v>801.15</v>
          </cell>
          <cell r="I324">
            <v>961.38</v>
          </cell>
          <cell r="J324">
            <v>962.61</v>
          </cell>
          <cell r="K324">
            <v>1122.8399999999999</v>
          </cell>
          <cell r="L324">
            <v>1283.07</v>
          </cell>
          <cell r="M324">
            <v>1761.3</v>
          </cell>
          <cell r="N324">
            <v>1921.53</v>
          </cell>
          <cell r="O324">
            <v>2081.7600000000002</v>
          </cell>
        </row>
        <row r="325">
          <cell r="B325">
            <v>6495</v>
          </cell>
          <cell r="J325">
            <v>185.76</v>
          </cell>
          <cell r="K325">
            <v>188.57</v>
          </cell>
          <cell r="L325">
            <v>191.57</v>
          </cell>
          <cell r="M325">
            <v>-16.43</v>
          </cell>
          <cell r="N325">
            <v>-13.24</v>
          </cell>
          <cell r="O325">
            <v>-10.050000000000001</v>
          </cell>
        </row>
        <row r="326">
          <cell r="B326">
            <v>6500</v>
          </cell>
          <cell r="C326">
            <v>10.199999999999999</v>
          </cell>
          <cell r="D326">
            <v>0.85</v>
          </cell>
          <cell r="E326">
            <v>1.7</v>
          </cell>
          <cell r="F326">
            <v>2.5499999999999998</v>
          </cell>
          <cell r="G326">
            <v>3.4</v>
          </cell>
          <cell r="H326">
            <v>4.25</v>
          </cell>
          <cell r="I326">
            <v>5.0999999999999996</v>
          </cell>
          <cell r="J326">
            <v>5.95</v>
          </cell>
          <cell r="K326">
            <v>6.8</v>
          </cell>
          <cell r="L326">
            <v>7.65</v>
          </cell>
          <cell r="M326">
            <v>8.5</v>
          </cell>
          <cell r="N326">
            <v>9.35</v>
          </cell>
          <cell r="O326">
            <v>10.199999999999999</v>
          </cell>
        </row>
        <row r="327">
          <cell r="B327">
            <v>6505</v>
          </cell>
          <cell r="F327">
            <v>1.88</v>
          </cell>
          <cell r="G327">
            <v>3.76</v>
          </cell>
          <cell r="H327">
            <v>5.64</v>
          </cell>
          <cell r="I327">
            <v>7.52</v>
          </cell>
          <cell r="J327">
            <v>9.4</v>
          </cell>
          <cell r="K327">
            <v>11.28</v>
          </cell>
          <cell r="L327">
            <v>13.16</v>
          </cell>
          <cell r="M327">
            <v>15.04</v>
          </cell>
          <cell r="N327">
            <v>16.920000000000002</v>
          </cell>
          <cell r="O327">
            <v>18.8</v>
          </cell>
        </row>
        <row r="328">
          <cell r="B328">
            <v>6510</v>
          </cell>
          <cell r="C328">
            <v>8490.2000000000007</v>
          </cell>
          <cell r="D328">
            <v>707.13</v>
          </cell>
          <cell r="E328">
            <v>1417.53</v>
          </cell>
          <cell r="F328">
            <v>2127.9299999999998</v>
          </cell>
          <cell r="G328">
            <v>2839.67</v>
          </cell>
          <cell r="H328">
            <v>3552.25</v>
          </cell>
          <cell r="I328">
            <v>4264.83</v>
          </cell>
          <cell r="J328">
            <v>5019.41</v>
          </cell>
          <cell r="K328">
            <v>5731.99</v>
          </cell>
          <cell r="L328">
            <v>6444.57</v>
          </cell>
          <cell r="M328">
            <v>7075.1</v>
          </cell>
          <cell r="N328">
            <v>7793.12</v>
          </cell>
          <cell r="O328">
            <v>8511.14</v>
          </cell>
        </row>
        <row r="329">
          <cell r="B329">
            <v>6515</v>
          </cell>
          <cell r="C329">
            <v>8468.16</v>
          </cell>
          <cell r="D329">
            <v>705.68</v>
          </cell>
          <cell r="E329">
            <v>1411.36</v>
          </cell>
          <cell r="F329">
            <v>2117.04</v>
          </cell>
          <cell r="G329">
            <v>2822.72</v>
          </cell>
          <cell r="H329">
            <v>3528.4</v>
          </cell>
          <cell r="I329">
            <v>4234.08</v>
          </cell>
          <cell r="J329">
            <v>11507.76</v>
          </cell>
          <cell r="K329">
            <v>12191.09</v>
          </cell>
          <cell r="L329">
            <v>12874.42</v>
          </cell>
          <cell r="M329">
            <v>13557.75</v>
          </cell>
          <cell r="N329">
            <v>14241.08</v>
          </cell>
          <cell r="O329">
            <v>14924.41</v>
          </cell>
        </row>
        <row r="330">
          <cell r="B330">
            <v>6520</v>
          </cell>
          <cell r="C330">
            <v>1120.2</v>
          </cell>
          <cell r="D330">
            <v>93.35</v>
          </cell>
          <cell r="E330">
            <v>186.7</v>
          </cell>
          <cell r="F330">
            <v>280.05</v>
          </cell>
          <cell r="G330">
            <v>373.4</v>
          </cell>
          <cell r="H330">
            <v>467.43</v>
          </cell>
          <cell r="I330">
            <v>562.49</v>
          </cell>
          <cell r="J330">
            <v>548.17999999999995</v>
          </cell>
          <cell r="K330">
            <v>630.48</v>
          </cell>
          <cell r="L330">
            <v>713.46</v>
          </cell>
          <cell r="M330">
            <v>795.81</v>
          </cell>
          <cell r="N330">
            <v>882.2</v>
          </cell>
          <cell r="O330">
            <v>968.93</v>
          </cell>
        </row>
        <row r="331">
          <cell r="B331">
            <v>6525</v>
          </cell>
          <cell r="C331">
            <v>1161.8699999999999</v>
          </cell>
          <cell r="D331">
            <v>97.36</v>
          </cell>
          <cell r="E331">
            <v>194.72</v>
          </cell>
          <cell r="F331">
            <v>292.08</v>
          </cell>
          <cell r="G331">
            <v>389.44</v>
          </cell>
          <cell r="H331">
            <v>486.8</v>
          </cell>
          <cell r="I331">
            <v>589.02</v>
          </cell>
          <cell r="J331">
            <v>693.31</v>
          </cell>
          <cell r="K331">
            <v>796.2</v>
          </cell>
          <cell r="L331">
            <v>899.09</v>
          </cell>
          <cell r="M331">
            <v>999.98</v>
          </cell>
          <cell r="N331">
            <v>1554.79</v>
          </cell>
          <cell r="O331">
            <v>2057.19</v>
          </cell>
        </row>
        <row r="332">
          <cell r="B332">
            <v>6530</v>
          </cell>
          <cell r="C332">
            <v>6134.42</v>
          </cell>
          <cell r="D332">
            <v>513.53</v>
          </cell>
          <cell r="E332">
            <v>1027.22</v>
          </cell>
          <cell r="F332">
            <v>1543.54</v>
          </cell>
          <cell r="G332">
            <v>2059.86</v>
          </cell>
          <cell r="H332">
            <v>2576.1799999999998</v>
          </cell>
          <cell r="I332">
            <v>3092.5</v>
          </cell>
          <cell r="J332">
            <v>3477.92</v>
          </cell>
          <cell r="K332">
            <v>3991.95</v>
          </cell>
          <cell r="L332">
            <v>4505.9799999999996</v>
          </cell>
          <cell r="M332">
            <v>5151.01</v>
          </cell>
          <cell r="N332">
            <v>5665.04</v>
          </cell>
          <cell r="O332">
            <v>6179.07</v>
          </cell>
        </row>
        <row r="333">
          <cell r="B333">
            <v>6535</v>
          </cell>
          <cell r="C333">
            <v>973.47</v>
          </cell>
          <cell r="D333">
            <v>82.9</v>
          </cell>
          <cell r="E333">
            <v>175.46</v>
          </cell>
          <cell r="F333">
            <v>266.95</v>
          </cell>
          <cell r="G333">
            <v>357.7</v>
          </cell>
          <cell r="H333">
            <v>448.61</v>
          </cell>
          <cell r="I333">
            <v>539.52</v>
          </cell>
          <cell r="J333">
            <v>628.42999999999995</v>
          </cell>
          <cell r="K333">
            <v>719.34</v>
          </cell>
          <cell r="L333">
            <v>810.42</v>
          </cell>
          <cell r="M333">
            <v>905.5</v>
          </cell>
          <cell r="N333">
            <v>996.58</v>
          </cell>
          <cell r="O333">
            <v>1087.6600000000001</v>
          </cell>
        </row>
        <row r="334">
          <cell r="B334">
            <v>6540</v>
          </cell>
          <cell r="C334">
            <v>1075.33</v>
          </cell>
          <cell r="D334">
            <v>109.98</v>
          </cell>
          <cell r="E334">
            <v>219.96</v>
          </cell>
          <cell r="F334">
            <v>334.56</v>
          </cell>
          <cell r="G334">
            <v>450.32</v>
          </cell>
          <cell r="H334">
            <v>568.32000000000005</v>
          </cell>
          <cell r="I334">
            <v>686.32</v>
          </cell>
          <cell r="J334">
            <v>797.32</v>
          </cell>
          <cell r="K334">
            <v>915.32</v>
          </cell>
          <cell r="L334">
            <v>1033.32</v>
          </cell>
          <cell r="M334">
            <v>1172.3800000000001</v>
          </cell>
          <cell r="N334">
            <v>1297.44</v>
          </cell>
          <cell r="O334">
            <v>1422.5</v>
          </cell>
        </row>
        <row r="335">
          <cell r="B335">
            <v>6545</v>
          </cell>
          <cell r="C335">
            <v>731.64</v>
          </cell>
          <cell r="D335">
            <v>67.12</v>
          </cell>
          <cell r="E335">
            <v>134.57</v>
          </cell>
          <cell r="F335">
            <v>203.03</v>
          </cell>
          <cell r="G335">
            <v>271.49</v>
          </cell>
          <cell r="H335">
            <v>340.63</v>
          </cell>
          <cell r="I335">
            <v>409.77</v>
          </cell>
          <cell r="J335">
            <v>478.91</v>
          </cell>
          <cell r="K335">
            <v>551.15</v>
          </cell>
          <cell r="L335">
            <v>623.73</v>
          </cell>
          <cell r="M335">
            <v>698.48</v>
          </cell>
          <cell r="N335">
            <v>772.23</v>
          </cell>
          <cell r="O335">
            <v>845.98</v>
          </cell>
        </row>
        <row r="336">
          <cell r="B336">
            <v>6550</v>
          </cell>
          <cell r="C336">
            <v>178.2</v>
          </cell>
          <cell r="D336">
            <v>14.85</v>
          </cell>
          <cell r="E336">
            <v>29.7</v>
          </cell>
          <cell r="F336">
            <v>44.55</v>
          </cell>
          <cell r="G336">
            <v>59.4</v>
          </cell>
          <cell r="H336">
            <v>74.25</v>
          </cell>
          <cell r="I336">
            <v>89.1</v>
          </cell>
          <cell r="J336">
            <v>103.95</v>
          </cell>
          <cell r="K336">
            <v>118.8</v>
          </cell>
          <cell r="L336">
            <v>133.65</v>
          </cell>
          <cell r="M336">
            <v>148.5</v>
          </cell>
          <cell r="N336">
            <v>163.35</v>
          </cell>
          <cell r="O336">
            <v>178.2</v>
          </cell>
        </row>
        <row r="337">
          <cell r="B337">
            <v>6555</v>
          </cell>
          <cell r="C337">
            <v>16.559999999999999</v>
          </cell>
          <cell r="D337">
            <v>1.38</v>
          </cell>
          <cell r="E337">
            <v>2.76</v>
          </cell>
          <cell r="F337">
            <v>4.1399999999999997</v>
          </cell>
          <cell r="G337">
            <v>5.52</v>
          </cell>
          <cell r="H337">
            <v>6.9</v>
          </cell>
          <cell r="I337">
            <v>8.2799999999999994</v>
          </cell>
          <cell r="J337">
            <v>451.66</v>
          </cell>
          <cell r="K337">
            <v>453.04</v>
          </cell>
          <cell r="L337">
            <v>454.42</v>
          </cell>
          <cell r="M337">
            <v>453.8</v>
          </cell>
          <cell r="N337">
            <v>455.18</v>
          </cell>
          <cell r="O337">
            <v>456.56</v>
          </cell>
        </row>
        <row r="338">
          <cell r="B338">
            <v>6580</v>
          </cell>
          <cell r="C338">
            <v>732.9</v>
          </cell>
          <cell r="D338">
            <v>63.07</v>
          </cell>
          <cell r="E338">
            <v>126.01</v>
          </cell>
          <cell r="F338">
            <v>188.68</v>
          </cell>
          <cell r="G338">
            <v>250.72</v>
          </cell>
          <cell r="H338">
            <v>312.39999999999998</v>
          </cell>
          <cell r="I338">
            <v>373.95</v>
          </cell>
          <cell r="J338">
            <v>435.41</v>
          </cell>
          <cell r="K338">
            <v>496.93</v>
          </cell>
          <cell r="L338">
            <v>558.38</v>
          </cell>
          <cell r="M338">
            <v>620.28</v>
          </cell>
          <cell r="N338">
            <v>682.62</v>
          </cell>
          <cell r="O338">
            <v>745.29</v>
          </cell>
        </row>
        <row r="339">
          <cell r="B339">
            <v>6585</v>
          </cell>
          <cell r="C339">
            <v>574.01</v>
          </cell>
          <cell r="D339">
            <v>48.57</v>
          </cell>
          <cell r="E339">
            <v>97.07</v>
          </cell>
          <cell r="F339">
            <v>145.37</v>
          </cell>
          <cell r="G339">
            <v>193.29</v>
          </cell>
          <cell r="H339">
            <v>241.35</v>
          </cell>
          <cell r="I339">
            <v>289.43</v>
          </cell>
          <cell r="J339">
            <v>-1706.58</v>
          </cell>
          <cell r="K339">
            <v>-1658.55</v>
          </cell>
          <cell r="L339">
            <v>-1610.65</v>
          </cell>
          <cell r="M339">
            <v>481.61</v>
          </cell>
          <cell r="N339">
            <v>530.03</v>
          </cell>
          <cell r="O339">
            <v>578.85</v>
          </cell>
        </row>
        <row r="340">
          <cell r="B340">
            <v>6595</v>
          </cell>
          <cell r="C340">
            <v>2507.9299999999998</v>
          </cell>
          <cell r="D340">
            <v>204.72</v>
          </cell>
          <cell r="E340">
            <v>409.38</v>
          </cell>
          <cell r="F340">
            <v>613.87</v>
          </cell>
          <cell r="G340">
            <v>818.21</v>
          </cell>
          <cell r="H340">
            <v>1022.4</v>
          </cell>
          <cell r="I340">
            <v>1226.5</v>
          </cell>
          <cell r="J340">
            <v>1392.5</v>
          </cell>
          <cell r="K340">
            <v>1596.52</v>
          </cell>
          <cell r="L340">
            <v>1800.52</v>
          </cell>
          <cell r="M340">
            <v>4086.7</v>
          </cell>
          <cell r="N340">
            <v>4290.97</v>
          </cell>
          <cell r="O340">
            <v>4495.33</v>
          </cell>
        </row>
        <row r="341">
          <cell r="B341">
            <v>6600</v>
          </cell>
          <cell r="C341">
            <v>5.76</v>
          </cell>
          <cell r="D341">
            <v>0.48</v>
          </cell>
          <cell r="E341">
            <v>0.96</v>
          </cell>
          <cell r="F341">
            <v>1.44</v>
          </cell>
          <cell r="G341">
            <v>3.91</v>
          </cell>
          <cell r="H341">
            <v>6.38</v>
          </cell>
          <cell r="I341">
            <v>8.85</v>
          </cell>
          <cell r="J341">
            <v>335.32</v>
          </cell>
          <cell r="K341">
            <v>337.79</v>
          </cell>
          <cell r="L341">
            <v>340.26</v>
          </cell>
          <cell r="M341">
            <v>-305.27</v>
          </cell>
          <cell r="N341">
            <v>-302.8</v>
          </cell>
          <cell r="O341">
            <v>-300.33</v>
          </cell>
        </row>
        <row r="342">
          <cell r="B342">
            <v>6605</v>
          </cell>
          <cell r="F342">
            <v>92.28</v>
          </cell>
          <cell r="G342">
            <v>184.56</v>
          </cell>
          <cell r="H342">
            <v>276.83999999999997</v>
          </cell>
          <cell r="I342">
            <v>369.12</v>
          </cell>
          <cell r="J342">
            <v>461.4</v>
          </cell>
          <cell r="K342">
            <v>553.67999999999995</v>
          </cell>
          <cell r="L342">
            <v>653.52</v>
          </cell>
          <cell r="M342">
            <v>781.96</v>
          </cell>
          <cell r="N342">
            <v>910.4</v>
          </cell>
          <cell r="O342">
            <v>1038.8399999999999</v>
          </cell>
        </row>
        <row r="343">
          <cell r="B343">
            <v>6610</v>
          </cell>
          <cell r="C343">
            <v>161.88</v>
          </cell>
          <cell r="D343">
            <v>13.63</v>
          </cell>
          <cell r="E343">
            <v>27.24</v>
          </cell>
          <cell r="F343">
            <v>40.81</v>
          </cell>
          <cell r="G343">
            <v>63.23</v>
          </cell>
          <cell r="H343">
            <v>85.58</v>
          </cell>
          <cell r="I343">
            <v>107.89</v>
          </cell>
          <cell r="J343">
            <v>-364.86</v>
          </cell>
          <cell r="K343">
            <v>-342.6</v>
          </cell>
          <cell r="L343">
            <v>-320.38</v>
          </cell>
          <cell r="M343">
            <v>691.93</v>
          </cell>
          <cell r="N343">
            <v>714.3</v>
          </cell>
          <cell r="O343">
            <v>736.71</v>
          </cell>
        </row>
        <row r="344">
          <cell r="B344">
            <v>6645</v>
          </cell>
          <cell r="C344">
            <v>198.36</v>
          </cell>
          <cell r="D344">
            <v>16.53</v>
          </cell>
          <cell r="E344">
            <v>33.06</v>
          </cell>
          <cell r="F344">
            <v>49.59</v>
          </cell>
          <cell r="G344">
            <v>66.12</v>
          </cell>
          <cell r="H344">
            <v>82.65</v>
          </cell>
          <cell r="I344">
            <v>99.18</v>
          </cell>
          <cell r="J344">
            <v>114.71</v>
          </cell>
          <cell r="K344">
            <v>131.24</v>
          </cell>
          <cell r="L344">
            <v>147.77000000000001</v>
          </cell>
          <cell r="M344">
            <v>166.3</v>
          </cell>
          <cell r="N344">
            <v>182.83</v>
          </cell>
          <cell r="O344">
            <v>199.36</v>
          </cell>
        </row>
        <row r="345">
          <cell r="B345">
            <v>6655</v>
          </cell>
          <cell r="J345">
            <v>124.08</v>
          </cell>
          <cell r="K345">
            <v>125.59</v>
          </cell>
          <cell r="L345">
            <v>127.1</v>
          </cell>
          <cell r="M345">
            <v>138.61000000000001</v>
          </cell>
          <cell r="N345">
            <v>140.12</v>
          </cell>
          <cell r="O345">
            <v>141.63</v>
          </cell>
        </row>
        <row r="346">
          <cell r="B346">
            <v>6660</v>
          </cell>
          <cell r="C346">
            <v>800.76</v>
          </cell>
          <cell r="D346">
            <v>66.73</v>
          </cell>
          <cell r="E346">
            <v>133.46</v>
          </cell>
          <cell r="F346">
            <v>200.19</v>
          </cell>
          <cell r="G346">
            <v>266.92</v>
          </cell>
          <cell r="H346">
            <v>333.65</v>
          </cell>
          <cell r="I346">
            <v>400.38</v>
          </cell>
          <cell r="J346">
            <v>10971.03</v>
          </cell>
          <cell r="K346">
            <v>11035.84</v>
          </cell>
          <cell r="L346">
            <v>11100.65</v>
          </cell>
          <cell r="M346">
            <v>11137.6</v>
          </cell>
          <cell r="N346">
            <v>11203.55</v>
          </cell>
          <cell r="O346">
            <v>11269.5</v>
          </cell>
        </row>
        <row r="347">
          <cell r="B347">
            <v>6665</v>
          </cell>
          <cell r="C347">
            <v>2010.3</v>
          </cell>
          <cell r="D347">
            <v>1734.47</v>
          </cell>
          <cell r="E347">
            <v>3469.36</v>
          </cell>
          <cell r="F347">
            <v>5204.25</v>
          </cell>
          <cell r="G347">
            <v>6939.14</v>
          </cell>
          <cell r="H347">
            <v>8674.0300000000007</v>
          </cell>
          <cell r="I347">
            <v>10408.92</v>
          </cell>
          <cell r="J347">
            <v>18748.2</v>
          </cell>
          <cell r="K347">
            <v>22561.119999999999</v>
          </cell>
          <cell r="L347">
            <v>26374.04</v>
          </cell>
          <cell r="M347">
            <v>235790.23</v>
          </cell>
          <cell r="N347">
            <v>239604.18</v>
          </cell>
          <cell r="O347">
            <v>243418.13</v>
          </cell>
        </row>
        <row r="348">
          <cell r="B348">
            <v>6670</v>
          </cell>
          <cell r="C348">
            <v>43.2</v>
          </cell>
          <cell r="D348">
            <v>3.6</v>
          </cell>
          <cell r="E348">
            <v>7.2</v>
          </cell>
          <cell r="F348">
            <v>10.8</v>
          </cell>
          <cell r="G348">
            <v>14.4</v>
          </cell>
          <cell r="H348">
            <v>18</v>
          </cell>
          <cell r="I348">
            <v>21.6</v>
          </cell>
          <cell r="J348">
            <v>25.2</v>
          </cell>
          <cell r="K348">
            <v>28.8</v>
          </cell>
          <cell r="L348">
            <v>32.4</v>
          </cell>
          <cell r="M348">
            <v>36</v>
          </cell>
          <cell r="N348">
            <v>39.6</v>
          </cell>
          <cell r="O348">
            <v>43.2</v>
          </cell>
        </row>
        <row r="349">
          <cell r="B349">
            <v>6675</v>
          </cell>
          <cell r="C349">
            <v>197.64</v>
          </cell>
          <cell r="D349">
            <v>16.47</v>
          </cell>
          <cell r="E349">
            <v>32.94</v>
          </cell>
          <cell r="F349">
            <v>49.41</v>
          </cell>
          <cell r="G349">
            <v>65.88</v>
          </cell>
          <cell r="H349">
            <v>82.35</v>
          </cell>
          <cell r="I349">
            <v>98.82</v>
          </cell>
          <cell r="J349">
            <v>409.29</v>
          </cell>
          <cell r="K349">
            <v>432.61</v>
          </cell>
          <cell r="L349">
            <v>455.93</v>
          </cell>
          <cell r="M349">
            <v>396.25</v>
          </cell>
          <cell r="N349">
            <v>419.57</v>
          </cell>
          <cell r="O349">
            <v>442.89</v>
          </cell>
        </row>
        <row r="350">
          <cell r="B350">
            <v>6680</v>
          </cell>
          <cell r="C350">
            <v>25520.14</v>
          </cell>
          <cell r="D350">
            <v>2127.84</v>
          </cell>
          <cell r="E350">
            <v>4255.68</v>
          </cell>
          <cell r="F350">
            <v>6392.5</v>
          </cell>
          <cell r="G350">
            <v>8529.32</v>
          </cell>
          <cell r="H350">
            <v>10666.14</v>
          </cell>
          <cell r="I350">
            <v>12802.96</v>
          </cell>
          <cell r="J350">
            <v>12861.46</v>
          </cell>
          <cell r="K350">
            <v>12919.96</v>
          </cell>
          <cell r="L350">
            <v>12978.46</v>
          </cell>
          <cell r="M350">
            <v>-201667.31</v>
          </cell>
          <cell r="N350">
            <v>-201608.81</v>
          </cell>
          <cell r="O350">
            <v>-201550.31</v>
          </cell>
        </row>
        <row r="351">
          <cell r="B351">
            <v>6685</v>
          </cell>
          <cell r="J351">
            <v>29.03</v>
          </cell>
          <cell r="K351">
            <v>29.03</v>
          </cell>
          <cell r="L351">
            <v>29.03</v>
          </cell>
          <cell r="M351">
            <v>29.03</v>
          </cell>
          <cell r="N351">
            <v>29.03</v>
          </cell>
          <cell r="O351">
            <v>29.03</v>
          </cell>
        </row>
        <row r="352">
          <cell r="B352">
            <v>6695</v>
          </cell>
          <cell r="J352">
            <v>12.03</v>
          </cell>
          <cell r="K352">
            <v>12.66</v>
          </cell>
          <cell r="L352">
            <v>13.29</v>
          </cell>
          <cell r="M352">
            <v>-3.08</v>
          </cell>
          <cell r="N352">
            <v>-3.08</v>
          </cell>
          <cell r="O352">
            <v>-3.08</v>
          </cell>
        </row>
        <row r="353">
          <cell r="B353">
            <v>6710</v>
          </cell>
          <cell r="C353">
            <v>1450.9</v>
          </cell>
          <cell r="D353">
            <v>121.35</v>
          </cell>
          <cell r="E353">
            <v>243.26</v>
          </cell>
          <cell r="F353">
            <v>367.86</v>
          </cell>
          <cell r="G353">
            <v>493.07</v>
          </cell>
          <cell r="H353">
            <v>618.84</v>
          </cell>
          <cell r="I353">
            <v>744.61</v>
          </cell>
          <cell r="J353">
            <v>26420.99</v>
          </cell>
          <cell r="K353">
            <v>26547.37</v>
          </cell>
          <cell r="L353">
            <v>26673.75</v>
          </cell>
          <cell r="M353">
            <v>26796.13</v>
          </cell>
          <cell r="N353">
            <v>26922.51</v>
          </cell>
          <cell r="O353">
            <v>27049.45</v>
          </cell>
        </row>
        <row r="354">
          <cell r="B354">
            <v>6715</v>
          </cell>
          <cell r="C354">
            <v>8359.2000000000007</v>
          </cell>
          <cell r="D354">
            <v>696.6</v>
          </cell>
          <cell r="E354">
            <v>1393.2</v>
          </cell>
          <cell r="F354">
            <v>2090.1</v>
          </cell>
          <cell r="G354">
            <v>2787</v>
          </cell>
          <cell r="H354">
            <v>3483.9</v>
          </cell>
          <cell r="I354">
            <v>4180.8</v>
          </cell>
          <cell r="J354">
            <v>4853.7</v>
          </cell>
          <cell r="K354">
            <v>5550.6</v>
          </cell>
          <cell r="L354">
            <v>6247.5</v>
          </cell>
          <cell r="M354">
            <v>6992.4</v>
          </cell>
          <cell r="N354">
            <v>7689.3</v>
          </cell>
          <cell r="O354">
            <v>8386.2000000000007</v>
          </cell>
        </row>
        <row r="355">
          <cell r="B355">
            <v>6717</v>
          </cell>
          <cell r="C355">
            <v>40.200000000000003</v>
          </cell>
          <cell r="D355">
            <v>3.35</v>
          </cell>
          <cell r="E355">
            <v>6.7</v>
          </cell>
          <cell r="F355">
            <v>10.050000000000001</v>
          </cell>
          <cell r="G355">
            <v>13.4</v>
          </cell>
          <cell r="H355">
            <v>16.75</v>
          </cell>
          <cell r="I355">
            <v>20.100000000000001</v>
          </cell>
          <cell r="J355">
            <v>-8.5500000000000007</v>
          </cell>
          <cell r="K355">
            <v>-5.2</v>
          </cell>
          <cell r="L355">
            <v>-1.85</v>
          </cell>
          <cell r="M355">
            <v>65.5</v>
          </cell>
          <cell r="N355">
            <v>68.849999999999994</v>
          </cell>
          <cell r="O355">
            <v>72.2</v>
          </cell>
        </row>
        <row r="356">
          <cell r="B356">
            <v>6720</v>
          </cell>
          <cell r="F356">
            <v>5.18</v>
          </cell>
          <cell r="G356">
            <v>10.36</v>
          </cell>
          <cell r="H356">
            <v>15.54</v>
          </cell>
          <cell r="I356">
            <v>20.72</v>
          </cell>
          <cell r="J356">
            <v>25.9</v>
          </cell>
          <cell r="K356">
            <v>31.08</v>
          </cell>
          <cell r="L356">
            <v>36.26</v>
          </cell>
          <cell r="M356">
            <v>41.44</v>
          </cell>
          <cell r="N356">
            <v>46.62</v>
          </cell>
          <cell r="O356">
            <v>51.8</v>
          </cell>
        </row>
        <row r="357">
          <cell r="B357">
            <v>6725</v>
          </cell>
          <cell r="C357">
            <v>213.12</v>
          </cell>
          <cell r="D357">
            <v>17.760000000000002</v>
          </cell>
          <cell r="E357">
            <v>35.520000000000003</v>
          </cell>
          <cell r="F357">
            <v>53.28</v>
          </cell>
          <cell r="G357">
            <v>71.040000000000006</v>
          </cell>
          <cell r="H357">
            <v>88.8</v>
          </cell>
          <cell r="I357">
            <v>106.56</v>
          </cell>
          <cell r="J357">
            <v>110.32</v>
          </cell>
          <cell r="K357">
            <v>128.08000000000001</v>
          </cell>
          <cell r="L357">
            <v>145.84</v>
          </cell>
          <cell r="M357">
            <v>191.6</v>
          </cell>
          <cell r="N357">
            <v>209.36</v>
          </cell>
          <cell r="O357">
            <v>227.12</v>
          </cell>
        </row>
        <row r="358">
          <cell r="B358">
            <v>6730</v>
          </cell>
          <cell r="C358">
            <v>1200</v>
          </cell>
          <cell r="D358">
            <v>120.41</v>
          </cell>
          <cell r="E358">
            <v>242.16</v>
          </cell>
          <cell r="F358">
            <v>363.91</v>
          </cell>
          <cell r="G358">
            <v>488.36</v>
          </cell>
          <cell r="H358">
            <v>616.16</v>
          </cell>
          <cell r="I358">
            <v>745.98</v>
          </cell>
          <cell r="J358">
            <v>-1002.2</v>
          </cell>
          <cell r="K358">
            <v>-916.13</v>
          </cell>
          <cell r="L358">
            <v>-830.06</v>
          </cell>
          <cell r="M358">
            <v>-2044.28</v>
          </cell>
          <cell r="N358">
            <v>-1851.11</v>
          </cell>
          <cell r="O358">
            <v>-1615.63</v>
          </cell>
        </row>
        <row r="359">
          <cell r="B359">
            <v>6745</v>
          </cell>
          <cell r="C359">
            <v>2589.2399999999998</v>
          </cell>
          <cell r="D359">
            <v>231.92</v>
          </cell>
          <cell r="E359">
            <v>461.25</v>
          </cell>
          <cell r="F359">
            <v>697.19</v>
          </cell>
          <cell r="G359">
            <v>933.88</v>
          </cell>
          <cell r="H359">
            <v>1170.57</v>
          </cell>
          <cell r="I359">
            <v>1409.04</v>
          </cell>
          <cell r="J359">
            <v>934.56</v>
          </cell>
          <cell r="K359">
            <v>1167.07</v>
          </cell>
          <cell r="L359">
            <v>1399.95</v>
          </cell>
          <cell r="M359">
            <v>3463.21</v>
          </cell>
          <cell r="N359">
            <v>3704.83</v>
          </cell>
          <cell r="O359">
            <v>3946.45</v>
          </cell>
        </row>
        <row r="360">
          <cell r="B360">
            <v>6760</v>
          </cell>
          <cell r="C360">
            <v>3531.36</v>
          </cell>
          <cell r="D360">
            <v>294.27999999999997</v>
          </cell>
          <cell r="E360">
            <v>588.55999999999995</v>
          </cell>
          <cell r="F360">
            <v>882.84</v>
          </cell>
          <cell r="G360">
            <v>1177.1199999999999</v>
          </cell>
          <cell r="H360">
            <v>1471.4</v>
          </cell>
          <cell r="I360">
            <v>1765.68</v>
          </cell>
          <cell r="J360">
            <v>2059.96</v>
          </cell>
          <cell r="K360">
            <v>2354.2399999999998</v>
          </cell>
          <cell r="L360">
            <v>2648.52</v>
          </cell>
          <cell r="M360">
            <v>2942.8</v>
          </cell>
          <cell r="N360">
            <v>3237.08</v>
          </cell>
          <cell r="O360">
            <v>3531.36</v>
          </cell>
        </row>
        <row r="361">
          <cell r="B361">
            <v>6765</v>
          </cell>
          <cell r="C361">
            <v>23682.12</v>
          </cell>
          <cell r="D361">
            <v>2730.87</v>
          </cell>
          <cell r="E361">
            <v>5466.97</v>
          </cell>
          <cell r="F361">
            <v>8201.19</v>
          </cell>
          <cell r="G361">
            <v>10935.78</v>
          </cell>
          <cell r="H361">
            <v>13670.91</v>
          </cell>
          <cell r="I361">
            <v>16406.04</v>
          </cell>
          <cell r="J361">
            <v>19099.919999999998</v>
          </cell>
          <cell r="K361">
            <v>21829.67</v>
          </cell>
          <cell r="L361">
            <v>24569.45</v>
          </cell>
          <cell r="M361">
            <v>28516.04</v>
          </cell>
          <cell r="N361">
            <v>31263.79</v>
          </cell>
          <cell r="O361">
            <v>34011.54</v>
          </cell>
        </row>
        <row r="362">
          <cell r="B362">
            <v>6775</v>
          </cell>
          <cell r="C362">
            <v>508.86</v>
          </cell>
          <cell r="D362">
            <v>48.04</v>
          </cell>
          <cell r="E362">
            <v>96.08</v>
          </cell>
          <cell r="F362">
            <v>145.71</v>
          </cell>
          <cell r="G362">
            <v>195.34</v>
          </cell>
          <cell r="H362">
            <v>252.18</v>
          </cell>
          <cell r="I362">
            <v>309.07</v>
          </cell>
          <cell r="J362">
            <v>7385.32</v>
          </cell>
          <cell r="K362">
            <v>7437.39</v>
          </cell>
          <cell r="L362">
            <v>7489.46</v>
          </cell>
          <cell r="M362">
            <v>5360.57</v>
          </cell>
          <cell r="N362">
            <v>5425.74</v>
          </cell>
          <cell r="O362">
            <v>5490.91</v>
          </cell>
        </row>
        <row r="363">
          <cell r="B363">
            <v>6785</v>
          </cell>
          <cell r="C363">
            <v>192.6</v>
          </cell>
          <cell r="D363">
            <v>16.05</v>
          </cell>
          <cell r="E363">
            <v>32.1</v>
          </cell>
          <cell r="F363">
            <v>48.15</v>
          </cell>
          <cell r="G363">
            <v>64.2</v>
          </cell>
          <cell r="H363">
            <v>80.25</v>
          </cell>
          <cell r="I363">
            <v>96.3</v>
          </cell>
          <cell r="J363">
            <v>5548.35</v>
          </cell>
          <cell r="K363">
            <v>5564.4</v>
          </cell>
          <cell r="L363">
            <v>5580.45</v>
          </cell>
          <cell r="M363">
            <v>5596.5</v>
          </cell>
          <cell r="N363">
            <v>5612.55</v>
          </cell>
          <cell r="O363">
            <v>5628.6</v>
          </cell>
        </row>
        <row r="364">
          <cell r="B364">
            <v>6800</v>
          </cell>
          <cell r="J364">
            <v>130.96</v>
          </cell>
          <cell r="K364">
            <v>133.27000000000001</v>
          </cell>
          <cell r="L364">
            <v>135.58000000000001</v>
          </cell>
          <cell r="M364">
            <v>7.89</v>
          </cell>
          <cell r="N364">
            <v>10.199999999999999</v>
          </cell>
          <cell r="O364">
            <v>12.51</v>
          </cell>
        </row>
        <row r="365">
          <cell r="B365">
            <v>6805</v>
          </cell>
          <cell r="J365">
            <v>400.26</v>
          </cell>
          <cell r="K365">
            <v>408.14</v>
          </cell>
          <cell r="L365">
            <v>416.02</v>
          </cell>
          <cell r="M365">
            <v>85.9</v>
          </cell>
          <cell r="N365">
            <v>93.78</v>
          </cell>
          <cell r="O365">
            <v>101.66</v>
          </cell>
        </row>
        <row r="366">
          <cell r="B366">
            <v>6825</v>
          </cell>
          <cell r="C366">
            <v>36.119999999999997</v>
          </cell>
          <cell r="D366">
            <v>3.01</v>
          </cell>
          <cell r="E366">
            <v>6.02</v>
          </cell>
          <cell r="F366">
            <v>9.0299999999999994</v>
          </cell>
          <cell r="G366">
            <v>12.04</v>
          </cell>
          <cell r="H366">
            <v>15.05</v>
          </cell>
          <cell r="I366">
            <v>18.059999999999999</v>
          </cell>
          <cell r="J366">
            <v>21.07</v>
          </cell>
          <cell r="K366">
            <v>24.08</v>
          </cell>
          <cell r="L366">
            <v>27.09</v>
          </cell>
          <cell r="M366">
            <v>30.1</v>
          </cell>
          <cell r="N366">
            <v>33.11</v>
          </cell>
          <cell r="O366">
            <v>36.119999999999997</v>
          </cell>
        </row>
        <row r="367">
          <cell r="B367">
            <v>6835</v>
          </cell>
          <cell r="C367">
            <v>132.18</v>
          </cell>
          <cell r="D367">
            <v>15.5</v>
          </cell>
          <cell r="E367">
            <v>31</v>
          </cell>
          <cell r="F367">
            <v>46.5</v>
          </cell>
          <cell r="G367">
            <v>62</v>
          </cell>
          <cell r="H367">
            <v>79.05</v>
          </cell>
          <cell r="I367">
            <v>94.78</v>
          </cell>
          <cell r="J367">
            <v>108.93</v>
          </cell>
          <cell r="K367">
            <v>125.08</v>
          </cell>
          <cell r="L367">
            <v>141.22999999999999</v>
          </cell>
          <cell r="M367">
            <v>159.38</v>
          </cell>
          <cell r="N367">
            <v>175.53</v>
          </cell>
          <cell r="O367">
            <v>191.68</v>
          </cell>
        </row>
        <row r="368">
          <cell r="B368">
            <v>6840</v>
          </cell>
          <cell r="C368">
            <v>36.840000000000003</v>
          </cell>
          <cell r="D368">
            <v>3.07</v>
          </cell>
          <cell r="E368">
            <v>6.14</v>
          </cell>
          <cell r="F368">
            <v>9.2100000000000009</v>
          </cell>
          <cell r="G368">
            <v>12.28</v>
          </cell>
          <cell r="H368">
            <v>15.35</v>
          </cell>
          <cell r="I368">
            <v>18.420000000000002</v>
          </cell>
          <cell r="J368">
            <v>20.49</v>
          </cell>
          <cell r="K368">
            <v>23.56</v>
          </cell>
          <cell r="L368">
            <v>26.63</v>
          </cell>
          <cell r="M368">
            <v>69.7</v>
          </cell>
          <cell r="N368">
            <v>72.77</v>
          </cell>
          <cell r="O368">
            <v>75.84</v>
          </cell>
        </row>
        <row r="369">
          <cell r="B369">
            <v>6845</v>
          </cell>
          <cell r="C369">
            <v>151.56</v>
          </cell>
          <cell r="D369">
            <v>12.63</v>
          </cell>
          <cell r="E369">
            <v>25.26</v>
          </cell>
          <cell r="F369">
            <v>37.89</v>
          </cell>
          <cell r="G369">
            <v>50.52</v>
          </cell>
          <cell r="H369">
            <v>63.15</v>
          </cell>
          <cell r="I369">
            <v>75.78</v>
          </cell>
          <cell r="J369">
            <v>88.41</v>
          </cell>
          <cell r="K369">
            <v>101.04</v>
          </cell>
          <cell r="L369">
            <v>113.67</v>
          </cell>
          <cell r="M369">
            <v>126.3</v>
          </cell>
          <cell r="N369">
            <v>138.93</v>
          </cell>
          <cell r="O369">
            <v>151.56</v>
          </cell>
        </row>
        <row r="370">
          <cell r="B370">
            <v>6885</v>
          </cell>
          <cell r="J370">
            <v>2</v>
          </cell>
          <cell r="K370">
            <v>2</v>
          </cell>
          <cell r="L370">
            <v>2</v>
          </cell>
          <cell r="M370">
            <v>-2934</v>
          </cell>
          <cell r="N370">
            <v>-2934</v>
          </cell>
          <cell r="O370">
            <v>-2934</v>
          </cell>
        </row>
        <row r="371">
          <cell r="B371">
            <v>6890</v>
          </cell>
          <cell r="C371">
            <v>289.92</v>
          </cell>
          <cell r="D371">
            <v>24.16</v>
          </cell>
          <cell r="E371">
            <v>48.32</v>
          </cell>
          <cell r="F371">
            <v>72.48</v>
          </cell>
          <cell r="G371">
            <v>96.75</v>
          </cell>
          <cell r="H371">
            <v>121.3</v>
          </cell>
          <cell r="I371">
            <v>145.85</v>
          </cell>
          <cell r="J371">
            <v>3101.4</v>
          </cell>
          <cell r="K371">
            <v>3125.95</v>
          </cell>
          <cell r="L371">
            <v>3150.5</v>
          </cell>
          <cell r="M371">
            <v>6109.05</v>
          </cell>
          <cell r="N371">
            <v>6133.6</v>
          </cell>
          <cell r="O371">
            <v>6158.15</v>
          </cell>
        </row>
        <row r="372">
          <cell r="B372">
            <v>6905</v>
          </cell>
          <cell r="C372">
            <v>4690.57</v>
          </cell>
          <cell r="D372">
            <v>758.75</v>
          </cell>
          <cell r="E372">
            <v>1145.1600000000001</v>
          </cell>
          <cell r="F372">
            <v>3764.66</v>
          </cell>
          <cell r="G372">
            <v>4234.2800000000007</v>
          </cell>
          <cell r="H372">
            <v>4703.6499999999996</v>
          </cell>
          <cell r="I372">
            <v>5169.43</v>
          </cell>
          <cell r="J372">
            <v>5673.83</v>
          </cell>
          <cell r="K372">
            <v>6144.3899999999994</v>
          </cell>
          <cell r="L372">
            <v>6658.69</v>
          </cell>
          <cell r="M372">
            <v>7208.93</v>
          </cell>
          <cell r="N372">
            <v>7711.98</v>
          </cell>
          <cell r="O372">
            <v>8296.0400000000009</v>
          </cell>
        </row>
        <row r="373">
          <cell r="B373">
            <v>6920</v>
          </cell>
          <cell r="C373">
            <v>20196.669999999998</v>
          </cell>
          <cell r="D373">
            <v>1701.12</v>
          </cell>
          <cell r="E373">
            <v>3401.88</v>
          </cell>
          <cell r="F373">
            <v>5110.0200000000004</v>
          </cell>
          <cell r="G373">
            <v>6995.91</v>
          </cell>
          <cell r="H373">
            <v>8699.85</v>
          </cell>
          <cell r="I373">
            <v>10292.36</v>
          </cell>
          <cell r="J373">
            <v>12025.43</v>
          </cell>
          <cell r="K373">
            <v>13806.3</v>
          </cell>
          <cell r="L373">
            <v>15552.310000000001</v>
          </cell>
          <cell r="M373">
            <v>17312.080000000002</v>
          </cell>
          <cell r="N373">
            <v>19079.769999999997</v>
          </cell>
          <cell r="O373">
            <v>20780.14</v>
          </cell>
        </row>
        <row r="374">
          <cell r="B374">
            <v>6960</v>
          </cell>
          <cell r="C374">
            <v>-10853.68</v>
          </cell>
          <cell r="D374">
            <v>-932.06</v>
          </cell>
          <cell r="E374">
            <v>-1864.12</v>
          </cell>
          <cell r="F374">
            <v>-2796.18</v>
          </cell>
          <cell r="G374">
            <v>-3728.24</v>
          </cell>
          <cell r="H374">
            <v>-4660.3</v>
          </cell>
          <cell r="I374">
            <v>-5592.36</v>
          </cell>
          <cell r="J374">
            <v>-6524.42</v>
          </cell>
          <cell r="K374">
            <v>-7456.48</v>
          </cell>
          <cell r="L374">
            <v>-8388.5400000000009</v>
          </cell>
          <cell r="M374">
            <v>-9320.6</v>
          </cell>
          <cell r="N374">
            <v>-10252.66</v>
          </cell>
          <cell r="O374">
            <v>-11184.72</v>
          </cell>
        </row>
        <row r="375">
          <cell r="B375">
            <v>7165</v>
          </cell>
          <cell r="C375">
            <v>-8.52</v>
          </cell>
          <cell r="D375">
            <v>-0.71</v>
          </cell>
          <cell r="E375">
            <v>-1.42</v>
          </cell>
          <cell r="F375">
            <v>-2.13</v>
          </cell>
          <cell r="G375">
            <v>-2.84</v>
          </cell>
          <cell r="H375">
            <v>-3.55</v>
          </cell>
          <cell r="I375">
            <v>-4.26</v>
          </cell>
          <cell r="J375">
            <v>-4.97</v>
          </cell>
          <cell r="K375">
            <v>-5.68</v>
          </cell>
          <cell r="L375">
            <v>-6.39</v>
          </cell>
          <cell r="M375">
            <v>-7.1</v>
          </cell>
          <cell r="N375">
            <v>-7.81</v>
          </cell>
          <cell r="O375">
            <v>-8.52</v>
          </cell>
        </row>
        <row r="376">
          <cell r="B376">
            <v>7510</v>
          </cell>
          <cell r="C376">
            <v>7278.54</v>
          </cell>
          <cell r="D376">
            <v>668</v>
          </cell>
          <cell r="E376">
            <v>1355.3600000000001</v>
          </cell>
          <cell r="F376">
            <v>2005.5500000000002</v>
          </cell>
          <cell r="G376">
            <v>2693.69</v>
          </cell>
          <cell r="H376">
            <v>3288.48</v>
          </cell>
          <cell r="I376">
            <v>3909.1</v>
          </cell>
          <cell r="J376">
            <v>4556.24</v>
          </cell>
          <cell r="K376">
            <v>5161.62</v>
          </cell>
          <cell r="L376">
            <v>5773.18</v>
          </cell>
          <cell r="M376">
            <v>6389.99</v>
          </cell>
          <cell r="N376">
            <v>6979.2000000000007</v>
          </cell>
          <cell r="O376">
            <v>7625.7999999999993</v>
          </cell>
        </row>
        <row r="377">
          <cell r="B377">
            <v>7515</v>
          </cell>
          <cell r="C377">
            <v>1.43</v>
          </cell>
          <cell r="D377">
            <v>138.17000000000002</v>
          </cell>
          <cell r="E377">
            <v>159.56</v>
          </cell>
          <cell r="F377">
            <v>167.29000000000002</v>
          </cell>
          <cell r="G377">
            <v>168.53</v>
          </cell>
          <cell r="H377">
            <v>169.52</v>
          </cell>
          <cell r="I377">
            <v>170.79000000000002</v>
          </cell>
          <cell r="J377">
            <v>172.69</v>
          </cell>
          <cell r="K377">
            <v>173.76</v>
          </cell>
          <cell r="L377">
            <v>174.24</v>
          </cell>
          <cell r="M377">
            <v>175.65</v>
          </cell>
          <cell r="N377">
            <v>176.67000000000002</v>
          </cell>
          <cell r="O377">
            <v>177.41</v>
          </cell>
        </row>
        <row r="378">
          <cell r="B378">
            <v>7520</v>
          </cell>
          <cell r="C378">
            <v>833.96</v>
          </cell>
          <cell r="D378">
            <v>267.94</v>
          </cell>
          <cell r="E378">
            <v>382.37</v>
          </cell>
          <cell r="F378">
            <v>448.04</v>
          </cell>
          <cell r="G378">
            <v>466.5</v>
          </cell>
          <cell r="H378">
            <v>477.74</v>
          </cell>
          <cell r="I378">
            <v>490.1</v>
          </cell>
          <cell r="J378">
            <v>366.87</v>
          </cell>
          <cell r="K378">
            <v>377.36</v>
          </cell>
          <cell r="L378">
            <v>384.07000000000005</v>
          </cell>
          <cell r="M378">
            <v>393.8</v>
          </cell>
          <cell r="N378">
            <v>401.03999999999996</v>
          </cell>
          <cell r="O378">
            <v>308.02</v>
          </cell>
        </row>
        <row r="379">
          <cell r="B379">
            <v>7535</v>
          </cell>
          <cell r="C379">
            <v>157.77000000000001</v>
          </cell>
          <cell r="E379">
            <v>0.04</v>
          </cell>
          <cell r="F379">
            <v>0.04</v>
          </cell>
          <cell r="G379">
            <v>3.3499999999999996</v>
          </cell>
          <cell r="H379">
            <v>161.27000000000001</v>
          </cell>
          <cell r="I379">
            <v>192.58</v>
          </cell>
          <cell r="J379">
            <v>192.58</v>
          </cell>
          <cell r="K379">
            <v>192.66</v>
          </cell>
          <cell r="L379">
            <v>192.66</v>
          </cell>
          <cell r="M379">
            <v>192.66</v>
          </cell>
          <cell r="N379">
            <v>193.24</v>
          </cell>
          <cell r="O379">
            <v>197.93</v>
          </cell>
        </row>
        <row r="380">
          <cell r="B380">
            <v>7540</v>
          </cell>
          <cell r="C380">
            <v>29175.730000000003</v>
          </cell>
          <cell r="D380">
            <v>12635.68</v>
          </cell>
          <cell r="E380">
            <v>12635.68</v>
          </cell>
          <cell r="F380">
            <v>12635.68</v>
          </cell>
          <cell r="G380">
            <v>12635.68</v>
          </cell>
          <cell r="H380">
            <v>12635.68</v>
          </cell>
          <cell r="I380">
            <v>12635.68</v>
          </cell>
          <cell r="J380">
            <v>32800.660000000003</v>
          </cell>
          <cell r="K380">
            <v>32800.660000000003</v>
          </cell>
          <cell r="L380">
            <v>32800.660000000003</v>
          </cell>
          <cell r="M380">
            <v>32800.660000000003</v>
          </cell>
          <cell r="N380">
            <v>32800.660000000003</v>
          </cell>
          <cell r="O380">
            <v>39252.32</v>
          </cell>
        </row>
        <row r="381">
          <cell r="B381">
            <v>7545</v>
          </cell>
          <cell r="C381">
            <v>22039.5</v>
          </cell>
          <cell r="F381">
            <v>1.67</v>
          </cell>
          <cell r="G381">
            <v>1.67</v>
          </cell>
          <cell r="H381">
            <v>1.67</v>
          </cell>
          <cell r="I381">
            <v>1.67</v>
          </cell>
          <cell r="J381">
            <v>1.67</v>
          </cell>
          <cell r="K381">
            <v>1.67</v>
          </cell>
          <cell r="L381">
            <v>1.67</v>
          </cell>
          <cell r="M381">
            <v>1.67</v>
          </cell>
          <cell r="N381">
            <v>27283.83</v>
          </cell>
          <cell r="O381">
            <v>27283.83</v>
          </cell>
        </row>
        <row r="382">
          <cell r="B382">
            <v>7550</v>
          </cell>
          <cell r="C382">
            <v>-7.34</v>
          </cell>
          <cell r="D382">
            <v>-7627.36</v>
          </cell>
          <cell r="E382">
            <v>-2840.2999999999997</v>
          </cell>
          <cell r="F382">
            <v>2166.12</v>
          </cell>
          <cell r="G382">
            <v>7170.6100000000006</v>
          </cell>
          <cell r="H382">
            <v>12027.23</v>
          </cell>
          <cell r="I382">
            <v>17034.66</v>
          </cell>
          <cell r="J382">
            <v>1691.36</v>
          </cell>
          <cell r="K382">
            <v>6698.54</v>
          </cell>
          <cell r="L382">
            <v>11705.419999999998</v>
          </cell>
          <cell r="M382">
            <v>16712.599999999999</v>
          </cell>
          <cell r="N382">
            <v>-5562.64</v>
          </cell>
          <cell r="O382">
            <v>-1.23</v>
          </cell>
        </row>
        <row r="383">
          <cell r="B383">
            <v>7555</v>
          </cell>
          <cell r="C383">
            <v>415.53</v>
          </cell>
          <cell r="E383">
            <v>221.05</v>
          </cell>
          <cell r="F383">
            <v>221.05</v>
          </cell>
          <cell r="G383">
            <v>221.05</v>
          </cell>
          <cell r="H383">
            <v>221.05</v>
          </cell>
          <cell r="I383">
            <v>221.05</v>
          </cell>
          <cell r="J383">
            <v>406.61</v>
          </cell>
          <cell r="K383">
            <v>406.61</v>
          </cell>
          <cell r="L383">
            <v>406.61</v>
          </cell>
          <cell r="M383">
            <v>406.61</v>
          </cell>
          <cell r="N383">
            <v>406.61</v>
          </cell>
          <cell r="O383">
            <v>424.71</v>
          </cell>
        </row>
        <row r="384">
          <cell r="B384">
            <v>7595</v>
          </cell>
          <cell r="C384">
            <v>4934.4599999999991</v>
          </cell>
          <cell r="O384">
            <v>20786.82</v>
          </cell>
        </row>
        <row r="385">
          <cell r="B385">
            <v>7600</v>
          </cell>
          <cell r="C385">
            <v>18458.96</v>
          </cell>
          <cell r="O385">
            <v>-7603.9000000000005</v>
          </cell>
        </row>
        <row r="386">
          <cell r="B386">
            <v>7610</v>
          </cell>
          <cell r="C386">
            <v>-6201.2800000000007</v>
          </cell>
          <cell r="O386">
            <v>0.55000000000000004</v>
          </cell>
        </row>
        <row r="387">
          <cell r="B387">
            <v>7660</v>
          </cell>
          <cell r="C387">
            <v>356.15999999999997</v>
          </cell>
          <cell r="J387">
            <v>13321.39</v>
          </cell>
          <cell r="K387">
            <v>13321.39</v>
          </cell>
          <cell r="L387">
            <v>13321.39</v>
          </cell>
          <cell r="M387">
            <v>13321.39</v>
          </cell>
          <cell r="N387">
            <v>13321.39</v>
          </cell>
          <cell r="O387">
            <v>13321.39</v>
          </cell>
        </row>
        <row r="388">
          <cell r="B388">
            <v>7710</v>
          </cell>
          <cell r="C388">
            <v>76644.59</v>
          </cell>
          <cell r="F388">
            <v>18406.03</v>
          </cell>
          <cell r="G388">
            <v>18406.03</v>
          </cell>
          <cell r="H388">
            <v>18406.03</v>
          </cell>
          <cell r="I388">
            <v>36236.080000000002</v>
          </cell>
          <cell r="J388">
            <v>36236.080000000002</v>
          </cell>
          <cell r="K388">
            <v>36236.080000000002</v>
          </cell>
          <cell r="L388">
            <v>54485.75</v>
          </cell>
          <cell r="M388">
            <v>54485.75</v>
          </cell>
          <cell r="N388">
            <v>54485.75</v>
          </cell>
          <cell r="O388">
            <v>72909.649999999994</v>
          </cell>
        </row>
        <row r="389">
          <cell r="B389">
            <v>7735</v>
          </cell>
          <cell r="C389">
            <v>164.05</v>
          </cell>
          <cell r="D389">
            <v>-9.629999999999999</v>
          </cell>
          <cell r="E389">
            <v>16.169999999999998</v>
          </cell>
          <cell r="F389">
            <v>29.03</v>
          </cell>
          <cell r="G389">
            <v>48.879999999999995</v>
          </cell>
          <cell r="H389">
            <v>59.97</v>
          </cell>
          <cell r="I389">
            <v>72.960000000000008</v>
          </cell>
          <cell r="J389">
            <v>85.28</v>
          </cell>
          <cell r="K389">
            <v>98.38</v>
          </cell>
          <cell r="L389">
            <v>111.08</v>
          </cell>
          <cell r="M389">
            <v>129.38</v>
          </cell>
          <cell r="N389">
            <v>140.04</v>
          </cell>
          <cell r="O389">
            <v>153.72</v>
          </cell>
        </row>
        <row r="390">
          <cell r="B390">
            <v>7750</v>
          </cell>
          <cell r="C390">
            <v>-16287.96</v>
          </cell>
          <cell r="D390">
            <v>-89.98</v>
          </cell>
          <cell r="E390">
            <v>-193.88</v>
          </cell>
          <cell r="F390">
            <v>-305.27999999999997</v>
          </cell>
          <cell r="G390">
            <v>-439.7</v>
          </cell>
          <cell r="H390">
            <v>-595.41</v>
          </cell>
          <cell r="I390">
            <v>-786.99</v>
          </cell>
          <cell r="J390">
            <v>-2193.44</v>
          </cell>
          <cell r="K390">
            <v>-3638.21</v>
          </cell>
          <cell r="L390">
            <v>-5093.6600000000008</v>
          </cell>
          <cell r="M390">
            <v>-6569.69</v>
          </cell>
          <cell r="N390">
            <v>-6585.68</v>
          </cell>
          <cell r="O390">
            <v>-6603.8099999999995</v>
          </cell>
        </row>
        <row r="391">
          <cell r="B391">
            <v>7765</v>
          </cell>
          <cell r="C391">
            <v>-527.13000000000011</v>
          </cell>
          <cell r="G391">
            <v>-105.41</v>
          </cell>
          <cell r="H391">
            <v>-105.41</v>
          </cell>
          <cell r="I391">
            <v>-105.41</v>
          </cell>
          <cell r="J391">
            <v>-105.41</v>
          </cell>
          <cell r="K391">
            <v>-105.41</v>
          </cell>
          <cell r="L391">
            <v>-105.41</v>
          </cell>
          <cell r="M391">
            <v>-105.41</v>
          </cell>
          <cell r="N391">
            <v>-105.41</v>
          </cell>
          <cell r="O391">
            <v>-105.41</v>
          </cell>
        </row>
        <row r="392">
          <cell r="C392">
            <v>-1.3642420526593924E-11</v>
          </cell>
          <cell r="D392">
            <v>-1.1281002798568807E-9</v>
          </cell>
          <cell r="E392">
            <v>1.2221335055073723E-12</v>
          </cell>
          <cell r="F392">
            <v>-5.0931703299283981E-10</v>
          </cell>
          <cell r="G392">
            <v>-3.1145361845119623E-9</v>
          </cell>
          <cell r="H392">
            <v>-1.405652483299491E-9</v>
          </cell>
          <cell r="I392">
            <v>6.4264327193086501E-10</v>
          </cell>
          <cell r="J392">
            <v>-5.1673509915417526E-10</v>
          </cell>
          <cell r="K392">
            <v>-2.2429560431191931E-9</v>
          </cell>
          <cell r="L392">
            <v>-1.1200995686522219E-10</v>
          </cell>
          <cell r="M392">
            <v>-3.1488127660850296E-9</v>
          </cell>
          <cell r="N392">
            <v>-9.7239194474241231E-10</v>
          </cell>
          <cell r="O392">
            <v>-4.0668624023965094E-10</v>
          </cell>
        </row>
      </sheetData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TB2015"/>
      <sheetName val="COVER"/>
      <sheetName val="CONTENTS vol 1"/>
      <sheetName val="CONTENTS vol 2"/>
      <sheetName val="APPENDIX A PLANT ACCT REC"/>
      <sheetName val="A 1"/>
      <sheetName val="A 2"/>
      <sheetName val="A 3 "/>
      <sheetName val="A 4"/>
      <sheetName val="A 5 "/>
      <sheetName val="ProformaAdd"/>
      <sheetName val="ProformaExp"/>
      <sheetName val="A 5 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 "/>
      <sheetName val="A 18"/>
      <sheetName val="A 18 (a)"/>
      <sheetName val="A 19 "/>
      <sheetName val="A 19 (a) "/>
      <sheetName val="B 1"/>
      <sheetName val="B 2"/>
      <sheetName val="B 3"/>
      <sheetName val="B 4"/>
      <sheetName val="B 5"/>
      <sheetName val="B 6"/>
      <sheetName val="B 7"/>
      <sheetName val="B 8"/>
      <sheetName val="B 9 "/>
      <sheetName val="B 10"/>
      <sheetName val="B 11"/>
      <sheetName val="B 12"/>
      <sheetName val="B 12 (2)"/>
      <sheetName val="B 12 (3)"/>
      <sheetName val="B 12 (4)"/>
      <sheetName val="B 12 (5)"/>
      <sheetName val="B 12 (6)"/>
      <sheetName val="B 12 (7)"/>
      <sheetName val="B 12 (8)"/>
      <sheetName val="B 12 (9)"/>
      <sheetName val="B 12 (10)"/>
      <sheetName val="B 12 (11)"/>
      <sheetName val="B 12 (12)"/>
      <sheetName val="B 12 (13)"/>
      <sheetName val="B 13"/>
      <sheetName val="B 14"/>
      <sheetName val="B 15"/>
      <sheetName val="C INSTRUCT"/>
      <sheetName val="C 1"/>
      <sheetName val="C 2 (W)"/>
      <sheetName val="C 2 (S)"/>
      <sheetName val="C 3 "/>
      <sheetName val="C 4"/>
      <sheetName val="C 5  (W)"/>
      <sheetName val="C 5 (S)"/>
      <sheetName val="C 6"/>
      <sheetName val="C 7"/>
      <sheetName val="C 8"/>
      <sheetName val="C 9"/>
      <sheetName val="C 10"/>
      <sheetName val="D 1"/>
      <sheetName val="D 2 "/>
      <sheetName val="D 3"/>
      <sheetName val="D 4"/>
      <sheetName val="D 5"/>
      <sheetName val="D 6"/>
      <sheetName val="D 7"/>
      <sheetName val="E 1 W"/>
      <sheetName val="E 1 S"/>
      <sheetName val="E 2 W"/>
      <sheetName val="E 2 S"/>
      <sheetName val="E 3"/>
      <sheetName val="E 4 Water"/>
      <sheetName val="E 4 Sewer"/>
      <sheetName val="E 5 (W)"/>
      <sheetName val="E 5 (S) "/>
      <sheetName val="E 6"/>
      <sheetName val="E 7"/>
      <sheetName val="E 8"/>
      <sheetName val="E 9 "/>
      <sheetName val="E 10"/>
      <sheetName val="E 11"/>
      <sheetName val="E 12"/>
      <sheetName val="E 13"/>
      <sheetName val="E 14"/>
      <sheetName val="F 1"/>
      <sheetName val="F 2"/>
      <sheetName val="F 3"/>
      <sheetName val="F 4"/>
      <sheetName val="F 5"/>
      <sheetName val="F 6"/>
      <sheetName val="F 6(2)"/>
      <sheetName val="F 7"/>
      <sheetName val="F 8"/>
      <sheetName val="F 9"/>
      <sheetName val="F 10"/>
      <sheetName val="A 1 (I)"/>
      <sheetName val="A 2 (I) "/>
      <sheetName val="A 3 (I) "/>
      <sheetName val="B 1 (I)"/>
      <sheetName val="B 2 (I)"/>
      <sheetName val="B 3 (I)"/>
      <sheetName val="B 15 (I)"/>
      <sheetName val="C 1 (I)"/>
      <sheetName val="C 2 (W) (I)"/>
      <sheetName val="C 2 (S) (I)"/>
      <sheetName val="C 5  (W) (I)"/>
      <sheetName val="C 5 (S) (I)"/>
      <sheetName val="D 1 (I) "/>
      <sheetName val="D 2 (I) "/>
      <sheetName val="E 1 W (I)"/>
      <sheetName val="E 1 S (I)"/>
      <sheetName val="E 2 W (I)"/>
      <sheetName val="E 2 S (I)"/>
      <sheetName val="12-31-15Plant Acc Bal_PerAR"/>
      <sheetName val="12-31-15 CIAC Bal &amp; Proj_PerAR"/>
      <sheetName val="IncAllocPerAR "/>
      <sheetName val="IncomeAccounts_Water BU"/>
      <sheetName val="IncomeAccounts_Sewer BU"/>
      <sheetName val="12-31-15 Depreciation Exp_PerAR"/>
      <sheetName val="12-31-15 CIAC Amort Exp_PerAR"/>
      <sheetName val="Working Capital_PerAR"/>
      <sheetName val="ADJUSTED MONTHLY FINAL"/>
      <sheetName val="APPENDIX B INC. STAT.ACCT RECON"/>
      <sheetName val="CommonPlant_PerAR"/>
      <sheetName val="Interest Expense Adj_PerAR"/>
      <sheetName val="Other BalSheet Acct_PerAR"/>
      <sheetName val="RateCase&amp;Other Deferred_PerAR"/>
      <sheetName val="Property Taxes"/>
      <sheetName val="C 5 Calculation"/>
      <sheetName val="Rev Requirements Final"/>
      <sheetName val="Rev Requirements Interim"/>
      <sheetName val="Reuse RateBase"/>
      <sheetName val="REVENUE REQUIREMENTS"/>
      <sheetName val="PROFORMA YEAR"/>
      <sheetName val="INTERIM COST OF CAPITAL"/>
      <sheetName val="Chemicals"/>
      <sheetName val="MFR to AR"/>
    </sheetNames>
    <sheetDataSet>
      <sheetData sheetId="0" refreshError="1"/>
      <sheetData sheetId="1">
        <row r="369">
          <cell r="C369">
            <v>-20.440000000000001</v>
          </cell>
          <cell r="D369">
            <v>-40.880000000000003</v>
          </cell>
          <cell r="E369">
            <v>-61.32</v>
          </cell>
          <cell r="F369">
            <v>-81.760000000000005</v>
          </cell>
          <cell r="G369">
            <v>-102.2</v>
          </cell>
          <cell r="H369">
            <v>-122.64</v>
          </cell>
          <cell r="I369">
            <v>-143.08000000000001</v>
          </cell>
          <cell r="J369">
            <v>-163.52000000000001</v>
          </cell>
          <cell r="K369">
            <v>-183.96</v>
          </cell>
          <cell r="L369">
            <v>-204.4</v>
          </cell>
          <cell r="M369">
            <v>-224.84</v>
          </cell>
          <cell r="N369">
            <v>-245.28</v>
          </cell>
        </row>
        <row r="370">
          <cell r="C370">
            <v>-0.31</v>
          </cell>
          <cell r="D370">
            <v>-0.62</v>
          </cell>
          <cell r="E370">
            <v>-0.93</v>
          </cell>
          <cell r="F370">
            <v>-1.24</v>
          </cell>
          <cell r="G370">
            <v>-1.55</v>
          </cell>
          <cell r="H370">
            <v>-1.86</v>
          </cell>
          <cell r="I370">
            <v>-2.17</v>
          </cell>
          <cell r="J370">
            <v>-2.48</v>
          </cell>
          <cell r="K370">
            <v>-2.79</v>
          </cell>
          <cell r="L370">
            <v>-3.1</v>
          </cell>
          <cell r="M370">
            <v>-3.41</v>
          </cell>
          <cell r="N370">
            <v>-3.72</v>
          </cell>
        </row>
        <row r="371">
          <cell r="C371">
            <v>-14.62</v>
          </cell>
          <cell r="D371">
            <v>-29.24</v>
          </cell>
          <cell r="E371">
            <v>-43.86</v>
          </cell>
          <cell r="F371">
            <v>-58.48</v>
          </cell>
          <cell r="G371">
            <v>-73.099999999999994</v>
          </cell>
          <cell r="H371">
            <v>-87.72</v>
          </cell>
          <cell r="I371">
            <v>-102.34</v>
          </cell>
          <cell r="J371">
            <v>-116.96</v>
          </cell>
          <cell r="K371">
            <v>-131.58000000000001</v>
          </cell>
          <cell r="L371">
            <v>-146.19999999999999</v>
          </cell>
          <cell r="M371">
            <v>-160.82</v>
          </cell>
          <cell r="N371">
            <v>-175.44</v>
          </cell>
        </row>
        <row r="372">
          <cell r="C372">
            <v>-240.41</v>
          </cell>
          <cell r="D372">
            <v>-480.82</v>
          </cell>
          <cell r="E372">
            <v>-721.23</v>
          </cell>
          <cell r="F372">
            <v>-961.64</v>
          </cell>
          <cell r="G372">
            <v>-1202.05</v>
          </cell>
          <cell r="H372">
            <v>-1442.46</v>
          </cell>
          <cell r="I372">
            <v>-1682.87</v>
          </cell>
          <cell r="J372">
            <v>-1923.28</v>
          </cell>
          <cell r="K372">
            <v>-2163.69</v>
          </cell>
          <cell r="L372">
            <v>-2404.1</v>
          </cell>
          <cell r="M372">
            <v>-2644.51</v>
          </cell>
          <cell r="N372">
            <v>-2884.92</v>
          </cell>
        </row>
        <row r="373">
          <cell r="C373">
            <v>-85.93</v>
          </cell>
          <cell r="D373">
            <v>-171.86</v>
          </cell>
          <cell r="E373">
            <v>-257.79000000000002</v>
          </cell>
          <cell r="F373">
            <v>-343.72</v>
          </cell>
          <cell r="G373">
            <v>-429.65</v>
          </cell>
          <cell r="H373">
            <v>-515.58000000000004</v>
          </cell>
          <cell r="I373">
            <v>-601.51</v>
          </cell>
          <cell r="J373">
            <v>-687.44</v>
          </cell>
          <cell r="K373">
            <v>-773.37</v>
          </cell>
          <cell r="L373">
            <v>-859.3</v>
          </cell>
          <cell r="M373">
            <v>-945.23</v>
          </cell>
          <cell r="N373">
            <v>-1031.1600000000001</v>
          </cell>
        </row>
        <row r="374">
          <cell r="C374">
            <v>-9.33</v>
          </cell>
          <cell r="D374">
            <v>-18.66</v>
          </cell>
          <cell r="E374">
            <v>-27.99</v>
          </cell>
          <cell r="F374">
            <v>-37.32</v>
          </cell>
          <cell r="G374">
            <v>-46.65</v>
          </cell>
          <cell r="H374">
            <v>-55.98</v>
          </cell>
          <cell r="I374">
            <v>-65.31</v>
          </cell>
          <cell r="J374">
            <v>-74.64</v>
          </cell>
          <cell r="K374">
            <v>-83.97</v>
          </cell>
          <cell r="L374">
            <v>-93.3</v>
          </cell>
          <cell r="M374">
            <v>-102.63</v>
          </cell>
          <cell r="N374">
            <v>-111.96</v>
          </cell>
        </row>
        <row r="375">
          <cell r="C375">
            <v>-16.36</v>
          </cell>
          <cell r="D375">
            <v>-32.72</v>
          </cell>
          <cell r="E375">
            <v>-49.08</v>
          </cell>
          <cell r="F375">
            <v>-65.44</v>
          </cell>
          <cell r="G375">
            <v>-81.8</v>
          </cell>
          <cell r="H375">
            <v>-98.16</v>
          </cell>
          <cell r="I375">
            <v>-114.52</v>
          </cell>
          <cell r="J375">
            <v>-130.88</v>
          </cell>
          <cell r="K375">
            <v>-147.24</v>
          </cell>
          <cell r="L375">
            <v>-163.6</v>
          </cell>
          <cell r="M375">
            <v>-179.96</v>
          </cell>
          <cell r="N375">
            <v>-196.32</v>
          </cell>
        </row>
        <row r="376">
          <cell r="C376">
            <v>-25.2</v>
          </cell>
          <cell r="D376">
            <v>-50.4</v>
          </cell>
          <cell r="E376">
            <v>-75.599999999999994</v>
          </cell>
          <cell r="F376">
            <v>-100.8</v>
          </cell>
          <cell r="G376">
            <v>-126</v>
          </cell>
          <cell r="H376">
            <v>-151.19999999999999</v>
          </cell>
          <cell r="I376">
            <v>-176.4</v>
          </cell>
          <cell r="J376">
            <v>-201.6</v>
          </cell>
          <cell r="K376">
            <v>-226.8</v>
          </cell>
          <cell r="L376">
            <v>-252</v>
          </cell>
          <cell r="M376">
            <v>-277.2</v>
          </cell>
          <cell r="N376">
            <v>-302.39999999999998</v>
          </cell>
        </row>
        <row r="377">
          <cell r="C377">
            <v>-15.24</v>
          </cell>
          <cell r="D377">
            <v>-30.48</v>
          </cell>
          <cell r="E377">
            <v>-45.72</v>
          </cell>
          <cell r="F377">
            <v>-60.96</v>
          </cell>
          <cell r="G377">
            <v>-76.2</v>
          </cell>
          <cell r="H377">
            <v>-91.44</v>
          </cell>
          <cell r="I377">
            <v>-106.68</v>
          </cell>
          <cell r="J377">
            <v>-121.92</v>
          </cell>
          <cell r="K377">
            <v>-137.16</v>
          </cell>
          <cell r="L377">
            <v>-152.4</v>
          </cell>
          <cell r="M377">
            <v>-167.64</v>
          </cell>
          <cell r="N377">
            <v>-182.88</v>
          </cell>
        </row>
        <row r="378">
          <cell r="C378">
            <v>-17.52</v>
          </cell>
          <cell r="D378">
            <v>-35.04</v>
          </cell>
          <cell r="E378">
            <v>-52.56</v>
          </cell>
          <cell r="F378">
            <v>-70.08</v>
          </cell>
          <cell r="G378">
            <v>-87.6</v>
          </cell>
          <cell r="H378">
            <v>-105.12</v>
          </cell>
          <cell r="I378">
            <v>-122.64</v>
          </cell>
          <cell r="J378">
            <v>-140.16</v>
          </cell>
          <cell r="K378">
            <v>-157.68</v>
          </cell>
          <cell r="L378">
            <v>-175.2</v>
          </cell>
          <cell r="M378">
            <v>-192.72</v>
          </cell>
          <cell r="N378">
            <v>-210.24</v>
          </cell>
        </row>
        <row r="379">
          <cell r="C379">
            <v>-1.1000000000000001</v>
          </cell>
          <cell r="D379">
            <v>-2.2000000000000002</v>
          </cell>
          <cell r="E379">
            <v>-3.3</v>
          </cell>
          <cell r="F379">
            <v>-4.4000000000000004</v>
          </cell>
          <cell r="G379">
            <v>-5.5</v>
          </cell>
          <cell r="H379">
            <v>-6.6</v>
          </cell>
          <cell r="I379">
            <v>-7.7</v>
          </cell>
          <cell r="J379">
            <v>-8.8000000000000007</v>
          </cell>
          <cell r="K379">
            <v>-9.9</v>
          </cell>
          <cell r="L379">
            <v>-11</v>
          </cell>
          <cell r="M379">
            <v>-12.1</v>
          </cell>
          <cell r="N379">
            <v>-13.2</v>
          </cell>
        </row>
        <row r="380">
          <cell r="C380">
            <v>-0.57999999999999996</v>
          </cell>
          <cell r="D380">
            <v>-1.1599999999999999</v>
          </cell>
          <cell r="E380">
            <v>-1.74</v>
          </cell>
          <cell r="F380">
            <v>-2.3199999999999998</v>
          </cell>
          <cell r="G380">
            <v>-2.9</v>
          </cell>
          <cell r="H380">
            <v>-3.48</v>
          </cell>
          <cell r="I380">
            <v>-4.0599999999999996</v>
          </cell>
          <cell r="J380">
            <v>-4.6399999999999997</v>
          </cell>
          <cell r="K380">
            <v>-5.22</v>
          </cell>
          <cell r="L380">
            <v>-5.8</v>
          </cell>
          <cell r="M380">
            <v>-6.38</v>
          </cell>
          <cell r="N380">
            <v>-6.96</v>
          </cell>
        </row>
        <row r="381">
          <cell r="C381">
            <v>-85.94</v>
          </cell>
          <cell r="D381">
            <v>-171.88</v>
          </cell>
          <cell r="E381">
            <v>-257.82</v>
          </cell>
          <cell r="F381">
            <v>-343.76</v>
          </cell>
          <cell r="G381">
            <v>-429.7</v>
          </cell>
          <cell r="H381">
            <v>-515.64</v>
          </cell>
          <cell r="I381">
            <v>-601.58000000000004</v>
          </cell>
          <cell r="J381">
            <v>-687.52</v>
          </cell>
          <cell r="K381">
            <v>-773.46</v>
          </cell>
          <cell r="L381">
            <v>-859.4</v>
          </cell>
          <cell r="M381">
            <v>-945.34</v>
          </cell>
          <cell r="N381">
            <v>-1031.28</v>
          </cell>
        </row>
        <row r="382">
          <cell r="C382">
            <v>-3.12</v>
          </cell>
          <cell r="D382">
            <v>-6.24</v>
          </cell>
          <cell r="E382">
            <v>-9.36</v>
          </cell>
          <cell r="F382">
            <v>-12.48</v>
          </cell>
          <cell r="G382">
            <v>-15.6</v>
          </cell>
          <cell r="H382">
            <v>-18.72</v>
          </cell>
          <cell r="I382">
            <v>-21.84</v>
          </cell>
          <cell r="J382">
            <v>-24.96</v>
          </cell>
          <cell r="K382">
            <v>-28.08</v>
          </cell>
          <cell r="L382">
            <v>-31.2</v>
          </cell>
          <cell r="M382">
            <v>-34.32</v>
          </cell>
          <cell r="N382">
            <v>-37.44</v>
          </cell>
        </row>
        <row r="383">
          <cell r="C383">
            <v>-286.5</v>
          </cell>
          <cell r="D383">
            <v>-573</v>
          </cell>
          <cell r="E383">
            <v>-859.5</v>
          </cell>
          <cell r="F383">
            <v>-1146</v>
          </cell>
          <cell r="G383">
            <v>-1432.5</v>
          </cell>
          <cell r="H383">
            <v>-1719</v>
          </cell>
          <cell r="I383">
            <v>-2005.5</v>
          </cell>
          <cell r="J383">
            <v>-2292</v>
          </cell>
          <cell r="K383">
            <v>-2578.5</v>
          </cell>
          <cell r="L383">
            <v>-2865</v>
          </cell>
          <cell r="M383">
            <v>-3151.5</v>
          </cell>
          <cell r="N383">
            <v>-3438</v>
          </cell>
        </row>
        <row r="384">
          <cell r="C384">
            <v>-90.13</v>
          </cell>
          <cell r="D384">
            <v>-180.26</v>
          </cell>
          <cell r="E384">
            <v>-270.39</v>
          </cell>
          <cell r="F384">
            <v>-360.52</v>
          </cell>
          <cell r="G384">
            <v>-450.65</v>
          </cell>
          <cell r="H384">
            <v>-540.78</v>
          </cell>
          <cell r="I384">
            <v>-630.91</v>
          </cell>
          <cell r="J384">
            <v>-721.04</v>
          </cell>
          <cell r="K384">
            <v>-811.17</v>
          </cell>
          <cell r="L384">
            <v>-901.3</v>
          </cell>
          <cell r="M384">
            <v>-991.43</v>
          </cell>
          <cell r="N384">
            <v>-1081.56</v>
          </cell>
        </row>
        <row r="385">
          <cell r="C385">
            <v>-49.44</v>
          </cell>
          <cell r="D385">
            <v>-98.88</v>
          </cell>
          <cell r="E385">
            <v>-148.32</v>
          </cell>
          <cell r="F385">
            <v>-197.76</v>
          </cell>
          <cell r="G385">
            <v>-247.2</v>
          </cell>
          <cell r="H385">
            <v>-296.64</v>
          </cell>
          <cell r="I385">
            <v>-346.08</v>
          </cell>
          <cell r="J385">
            <v>-395.52</v>
          </cell>
          <cell r="K385">
            <v>-444.96</v>
          </cell>
          <cell r="L385">
            <v>-494.4</v>
          </cell>
          <cell r="M385">
            <v>-543.84</v>
          </cell>
          <cell r="N385">
            <v>-593.28</v>
          </cell>
        </row>
        <row r="386">
          <cell r="C386">
            <v>-193.26</v>
          </cell>
          <cell r="D386">
            <v>-386.52</v>
          </cell>
          <cell r="E386">
            <v>-579.78</v>
          </cell>
          <cell r="F386">
            <v>-773.04</v>
          </cell>
          <cell r="G386">
            <v>-966.3</v>
          </cell>
          <cell r="H386">
            <v>-1159.56</v>
          </cell>
          <cell r="I386">
            <v>-1352.82</v>
          </cell>
          <cell r="J386">
            <v>-1546.08</v>
          </cell>
          <cell r="K386">
            <v>-1739.34</v>
          </cell>
          <cell r="L386">
            <v>-1932.6</v>
          </cell>
          <cell r="M386">
            <v>-2125.86</v>
          </cell>
          <cell r="N386">
            <v>-2319.12</v>
          </cell>
        </row>
        <row r="387">
          <cell r="C387">
            <v>-16.670000000000002</v>
          </cell>
          <cell r="D387">
            <v>-33.340000000000003</v>
          </cell>
          <cell r="E387">
            <v>-50.01</v>
          </cell>
          <cell r="F387">
            <v>-66.680000000000007</v>
          </cell>
          <cell r="G387">
            <v>-83.35</v>
          </cell>
          <cell r="H387">
            <v>-100.02</v>
          </cell>
          <cell r="I387">
            <v>-116.69</v>
          </cell>
          <cell r="J387">
            <v>-133.36000000000001</v>
          </cell>
          <cell r="K387">
            <v>-150.03</v>
          </cell>
          <cell r="L387">
            <v>-166.7</v>
          </cell>
          <cell r="M387">
            <v>-183.37</v>
          </cell>
          <cell r="N387">
            <v>-200.04</v>
          </cell>
        </row>
        <row r="388">
          <cell r="C388">
            <v>-0.06</v>
          </cell>
          <cell r="D388">
            <v>-0.12</v>
          </cell>
          <cell r="E388">
            <v>-0.18</v>
          </cell>
          <cell r="F388">
            <v>-0.24</v>
          </cell>
          <cell r="G388">
            <v>-0.3</v>
          </cell>
          <cell r="H388">
            <v>-0.36</v>
          </cell>
          <cell r="I388">
            <v>-0.42</v>
          </cell>
          <cell r="J388">
            <v>-0.48</v>
          </cell>
          <cell r="K388">
            <v>-0.54</v>
          </cell>
          <cell r="L388">
            <v>-0.6</v>
          </cell>
          <cell r="M388">
            <v>-0.66</v>
          </cell>
          <cell r="N388">
            <v>-0.72</v>
          </cell>
        </row>
        <row r="389">
          <cell r="C389">
            <v>-28.2</v>
          </cell>
          <cell r="D389">
            <v>-56.4</v>
          </cell>
          <cell r="E389">
            <v>-84.6</v>
          </cell>
          <cell r="F389">
            <v>-112.8</v>
          </cell>
          <cell r="G389">
            <v>-141</v>
          </cell>
          <cell r="H389">
            <v>-169.2</v>
          </cell>
          <cell r="I389">
            <v>-197.4</v>
          </cell>
          <cell r="J389">
            <v>-225.6</v>
          </cell>
          <cell r="K389">
            <v>-253.8</v>
          </cell>
          <cell r="L389">
            <v>-282</v>
          </cell>
          <cell r="M389">
            <v>-310.2</v>
          </cell>
          <cell r="N389">
            <v>-338.4</v>
          </cell>
        </row>
        <row r="390">
          <cell r="C390">
            <v>-1.53</v>
          </cell>
          <cell r="D390">
            <v>-3.06</v>
          </cell>
          <cell r="E390">
            <v>-4.59</v>
          </cell>
          <cell r="F390">
            <v>-6.12</v>
          </cell>
          <cell r="G390">
            <v>-7.65</v>
          </cell>
          <cell r="H390">
            <v>-9.18</v>
          </cell>
          <cell r="I390">
            <v>-10.71</v>
          </cell>
          <cell r="J390">
            <v>-12.24</v>
          </cell>
          <cell r="K390">
            <v>-13.77</v>
          </cell>
          <cell r="L390">
            <v>-15.3</v>
          </cell>
          <cell r="M390">
            <v>-16.829999999999998</v>
          </cell>
          <cell r="N390">
            <v>-18.36</v>
          </cell>
        </row>
        <row r="391">
          <cell r="C391">
            <v>-164.18</v>
          </cell>
          <cell r="D391">
            <v>-328.36</v>
          </cell>
          <cell r="E391">
            <v>-492.54</v>
          </cell>
          <cell r="F391">
            <v>-656.72</v>
          </cell>
          <cell r="G391">
            <v>-820.9</v>
          </cell>
          <cell r="H391">
            <v>-985.08</v>
          </cell>
          <cell r="I391">
            <v>-1149.26</v>
          </cell>
          <cell r="J391">
            <v>-1313.44</v>
          </cell>
          <cell r="K391">
            <v>-1477.62</v>
          </cell>
          <cell r="L391">
            <v>-1641.8</v>
          </cell>
          <cell r="M391">
            <v>-1805.98</v>
          </cell>
          <cell r="N391">
            <v>-1970.16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OVER"/>
      <sheetName val="CONTENTS vol 1"/>
      <sheetName val="CONTENTS vol 2"/>
      <sheetName val="A 2"/>
      <sheetName val="A 3"/>
      <sheetName val="A 4"/>
      <sheetName val="A 6"/>
      <sheetName val="A 6 (a)"/>
      <sheetName val="A 7"/>
      <sheetName val="A 8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8 (a)"/>
      <sheetName val="A 19"/>
      <sheetName val="A 19 (a)"/>
      <sheetName val="B 2"/>
      <sheetName val="B 3"/>
      <sheetName val="B 4"/>
      <sheetName val="B 6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B 14"/>
      <sheetName val="B 15"/>
      <sheetName val="C INSTRUCT"/>
      <sheetName val="C 1"/>
      <sheetName val="C 2 (s)"/>
      <sheetName val="C 3"/>
      <sheetName val="C 4"/>
      <sheetName val="C 5 (s)"/>
      <sheetName val="C 6"/>
      <sheetName val="C 7"/>
      <sheetName val="C 8"/>
      <sheetName val="C 9"/>
      <sheetName val="C 10"/>
      <sheetName val="D 1"/>
      <sheetName val="D 2"/>
      <sheetName val="D 3"/>
      <sheetName val="D 4"/>
      <sheetName val="D 5"/>
      <sheetName val="D 6"/>
      <sheetName val="D 7"/>
      <sheetName val="E 1 (s)"/>
      <sheetName val="E 2 (s)"/>
      <sheetName val="E 3"/>
      <sheetName val="E 4 (s)"/>
      <sheetName val="E 5 (s)"/>
      <sheetName val="E 6"/>
      <sheetName val="E 7"/>
      <sheetName val="E 8"/>
      <sheetName val="E 9"/>
      <sheetName val="E 10"/>
      <sheetName val="E 11"/>
      <sheetName val="E 12"/>
      <sheetName val="E 13"/>
      <sheetName val="E 14"/>
      <sheetName val="A 2 (I)"/>
      <sheetName val="A 3 (I)"/>
      <sheetName val="B 2 (I)"/>
      <sheetName val="B 3 (I)"/>
      <sheetName val="B 15 (I)"/>
      <sheetName val="C 1 (I)"/>
      <sheetName val="C 2 (S) (I)"/>
      <sheetName val="C 5 (S) (I)"/>
      <sheetName val="D 1 (I)"/>
      <sheetName val="D 2 (I)"/>
      <sheetName val="E 1 S (I)"/>
      <sheetName val="E 2 S (I)"/>
      <sheetName val="F-2"/>
      <sheetName val="F-4"/>
      <sheetName val="F-6"/>
      <sheetName val="F-6(2)"/>
      <sheetName val="F-7"/>
      <sheetName val="F-8"/>
      <sheetName val="F-10"/>
      <sheetName val="AR to MFR"/>
      <sheetName val="Trial Blc"/>
      <sheetName val="O&amp;M Per TB"/>
      <sheetName val="PROFORMA ADJUSTMENTS"/>
      <sheetName val="12-31-15 Plant Acc Bal_PerAR"/>
      <sheetName val="12-31-15 CIAC Bal &amp; Proj_PerAR"/>
      <sheetName val="Other BalSheet Acct_PerAR"/>
      <sheetName val="O&amp;M"/>
      <sheetName val="12-31-15 Depreciation Exp_PerAR"/>
      <sheetName val="12-31-13 CIAC Amort Exp_PerAR"/>
      <sheetName val="Rev &amp; other exp"/>
      <sheetName val="Working Capital_PerAR"/>
      <sheetName val="Property Taxes"/>
      <sheetName val="IncomeAccountsAllocationPerAR "/>
      <sheetName val="IncomeAccounts_Water BU"/>
      <sheetName val="IncomeAccounts_Sewer BU"/>
      <sheetName val="ADJUSTED MONTHLY FINAL"/>
      <sheetName val="APPENDIX B INC. STAT.ACCT RECON"/>
      <sheetName val="CommonPlant_PerAR"/>
      <sheetName val="APPENDIX A PLANT ACCT REC"/>
      <sheetName val="Interest Expense Adj_PerAR"/>
      <sheetName val="AR_F-23"/>
      <sheetName val="RateCase&amp;Other Deferred_PerAR"/>
      <sheetName val="C 5 Calculation"/>
      <sheetName val="Rev Requirements Final"/>
      <sheetName val="Rev Requirements Interim"/>
      <sheetName val="Reuse RateBase"/>
      <sheetName val="REVENUE REQUIREMENTS"/>
      <sheetName val="PROFORMA YEAR"/>
      <sheetName val="INTERIM COST OF CAPI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>
        <row r="4">
          <cell r="B4">
            <v>5155</v>
          </cell>
          <cell r="D4">
            <v>-8214.44</v>
          </cell>
          <cell r="E4">
            <v>-9078.8900000000012</v>
          </cell>
          <cell r="F4">
            <v>-7544.2999999999993</v>
          </cell>
          <cell r="G4">
            <v>-8057.77</v>
          </cell>
          <cell r="H4">
            <v>-7682.1100000000006</v>
          </cell>
          <cell r="I4">
            <v>-10235.290000000001</v>
          </cell>
          <cell r="J4">
            <v>-8890.8499999999985</v>
          </cell>
          <cell r="K4">
            <v>-8991.6500000000015</v>
          </cell>
          <cell r="L4">
            <v>-9155.8499999999913</v>
          </cell>
          <cell r="M4">
            <v>-8024.570000000007</v>
          </cell>
          <cell r="N4">
            <v>-8239.4100000000035</v>
          </cell>
          <cell r="O4">
            <v>-9656.2099999999919</v>
          </cell>
          <cell r="P4">
            <v>-103771.34</v>
          </cell>
          <cell r="Q4">
            <v>0</v>
          </cell>
        </row>
        <row r="5">
          <cell r="B5">
            <v>5265</v>
          </cell>
          <cell r="D5">
            <v>-539.28</v>
          </cell>
          <cell r="E5">
            <v>-413.93000000000006</v>
          </cell>
          <cell r="F5">
            <v>-371.23</v>
          </cell>
          <cell r="G5">
            <v>-362.25</v>
          </cell>
          <cell r="H5">
            <v>-460.36000000000013</v>
          </cell>
          <cell r="I5">
            <v>-374.08999999999969</v>
          </cell>
          <cell r="J5">
            <v>-479.61000000000013</v>
          </cell>
          <cell r="K5">
            <v>-384.13999999999987</v>
          </cell>
          <cell r="L5">
            <v>-443.70000000000027</v>
          </cell>
          <cell r="M5">
            <v>-463.35999999999967</v>
          </cell>
          <cell r="N5">
            <v>-408.94000000000051</v>
          </cell>
          <cell r="O5">
            <v>-445.50999999999931</v>
          </cell>
          <cell r="P5">
            <v>-5146.3999999999996</v>
          </cell>
          <cell r="Q5">
            <v>0</v>
          </cell>
        </row>
        <row r="6">
          <cell r="B6">
            <v>5270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-1962.63</v>
          </cell>
          <cell r="M6">
            <v>0</v>
          </cell>
          <cell r="N6">
            <v>0</v>
          </cell>
          <cell r="O6">
            <v>0</v>
          </cell>
          <cell r="P6">
            <v>-1962.63</v>
          </cell>
          <cell r="Q6">
            <v>0</v>
          </cell>
        </row>
        <row r="7">
          <cell r="B7">
            <v>5285</v>
          </cell>
          <cell r="D7">
            <v>-358</v>
          </cell>
          <cell r="E7">
            <v>-353</v>
          </cell>
          <cell r="F7">
            <v>-336</v>
          </cell>
          <cell r="G7">
            <v>-630</v>
          </cell>
          <cell r="H7">
            <v>-252</v>
          </cell>
          <cell r="I7">
            <v>-420</v>
          </cell>
          <cell r="J7">
            <v>-252</v>
          </cell>
          <cell r="K7">
            <v>-336</v>
          </cell>
          <cell r="L7">
            <v>-277</v>
          </cell>
          <cell r="M7">
            <v>-357</v>
          </cell>
          <cell r="N7">
            <v>-348</v>
          </cell>
          <cell r="O7">
            <v>-361</v>
          </cell>
          <cell r="P7">
            <v>-4280</v>
          </cell>
          <cell r="Q7">
            <v>0</v>
          </cell>
        </row>
        <row r="8">
          <cell r="B8">
            <v>5405</v>
          </cell>
          <cell r="D8">
            <v>-2078</v>
          </cell>
          <cell r="E8">
            <v>-2078</v>
          </cell>
          <cell r="F8">
            <v>-2078</v>
          </cell>
          <cell r="G8">
            <v>-2078</v>
          </cell>
          <cell r="H8">
            <v>-4156</v>
          </cell>
          <cell r="I8">
            <v>-2078</v>
          </cell>
          <cell r="J8">
            <v>-2078</v>
          </cell>
          <cell r="K8">
            <v>-2125.0999999999985</v>
          </cell>
          <cell r="L8">
            <v>-2161.1200000000026</v>
          </cell>
          <cell r="M8">
            <v>-2161.119999999999</v>
          </cell>
          <cell r="N8">
            <v>-2161.119999999999</v>
          </cell>
          <cell r="O8">
            <v>-2161.1200000000026</v>
          </cell>
          <cell r="P8">
            <v>-27393.58</v>
          </cell>
          <cell r="Q8">
            <v>0</v>
          </cell>
          <cell r="R8" t="str">
            <v>Non regulated revenue</v>
          </cell>
        </row>
        <row r="9">
          <cell r="B9">
            <v>5440</v>
          </cell>
          <cell r="D9">
            <v>0</v>
          </cell>
          <cell r="E9">
            <v>47.1</v>
          </cell>
          <cell r="F9">
            <v>47.1</v>
          </cell>
          <cell r="G9">
            <v>54.100000000000009</v>
          </cell>
          <cell r="H9">
            <v>69.949999999999989</v>
          </cell>
          <cell r="I9">
            <v>52.350000000000023</v>
          </cell>
          <cell r="J9">
            <v>180.01999999999998</v>
          </cell>
          <cell r="K9">
            <v>41.670000000000016</v>
          </cell>
          <cell r="L9">
            <v>39.920000000000016</v>
          </cell>
          <cell r="M9">
            <v>45.169999999999959</v>
          </cell>
          <cell r="N9">
            <v>50.769999999999982</v>
          </cell>
          <cell r="O9">
            <v>79.840000000000032</v>
          </cell>
          <cell r="P9">
            <v>707.99</v>
          </cell>
          <cell r="Q9">
            <v>0</v>
          </cell>
        </row>
        <row r="10">
          <cell r="B10">
            <v>5470</v>
          </cell>
          <cell r="D10">
            <v>9402.5400000000009</v>
          </cell>
          <cell r="E10">
            <v>8954.25</v>
          </cell>
          <cell r="F10">
            <v>8921.98</v>
          </cell>
          <cell r="G10">
            <v>8818.98</v>
          </cell>
          <cell r="H10">
            <v>8887.0400000000009</v>
          </cell>
          <cell r="I10">
            <v>8226.5299999999988</v>
          </cell>
          <cell r="J10">
            <v>9106.3099999999977</v>
          </cell>
          <cell r="K10">
            <v>8780.0400000000009</v>
          </cell>
          <cell r="L10">
            <v>8386.64</v>
          </cell>
          <cell r="M10">
            <v>8556.8300000000017</v>
          </cell>
          <cell r="N10">
            <v>9949.6999999999971</v>
          </cell>
          <cell r="O10">
            <v>8265.61</v>
          </cell>
          <cell r="P10">
            <v>106256.45</v>
          </cell>
          <cell r="Q10">
            <v>0</v>
          </cell>
        </row>
        <row r="11">
          <cell r="B11">
            <v>5480</v>
          </cell>
          <cell r="D11">
            <v>1000</v>
          </cell>
          <cell r="E11">
            <v>700</v>
          </cell>
          <cell r="F11">
            <v>1484</v>
          </cell>
          <cell r="G11">
            <v>1020</v>
          </cell>
          <cell r="H11">
            <v>1076</v>
          </cell>
          <cell r="I11">
            <v>988</v>
          </cell>
          <cell r="J11">
            <v>960</v>
          </cell>
          <cell r="K11">
            <v>1524</v>
          </cell>
          <cell r="L11">
            <v>1044</v>
          </cell>
          <cell r="M11">
            <v>1100</v>
          </cell>
          <cell r="N11">
            <v>1100</v>
          </cell>
          <cell r="O11">
            <v>1410</v>
          </cell>
          <cell r="P11">
            <v>13406</v>
          </cell>
          <cell r="Q11">
            <v>0</v>
          </cell>
        </row>
        <row r="12">
          <cell r="B12">
            <v>5485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B13">
            <v>5490</v>
          </cell>
          <cell r="D13">
            <v>828</v>
          </cell>
          <cell r="E13">
            <v>-3.6900000000000546</v>
          </cell>
          <cell r="F13">
            <v>0</v>
          </cell>
          <cell r="G13">
            <v>824.31</v>
          </cell>
          <cell r="H13">
            <v>0</v>
          </cell>
          <cell r="I13">
            <v>0</v>
          </cell>
          <cell r="J13">
            <v>824.31</v>
          </cell>
          <cell r="K13">
            <v>0</v>
          </cell>
          <cell r="L13">
            <v>0</v>
          </cell>
          <cell r="M13">
            <v>824.31</v>
          </cell>
          <cell r="N13">
            <v>0</v>
          </cell>
          <cell r="O13">
            <v>824.3100000000004</v>
          </cell>
          <cell r="P13">
            <v>4121.55</v>
          </cell>
          <cell r="Q13">
            <v>0</v>
          </cell>
        </row>
        <row r="14">
          <cell r="B14">
            <v>5505</v>
          </cell>
          <cell r="D14">
            <v>6.52</v>
          </cell>
          <cell r="E14">
            <v>-5.39</v>
          </cell>
          <cell r="F14">
            <v>14.34</v>
          </cell>
          <cell r="G14">
            <v>12.679999999999998</v>
          </cell>
          <cell r="H14">
            <v>8.8000000000000043</v>
          </cell>
          <cell r="I14">
            <v>8.009999999999998</v>
          </cell>
          <cell r="J14">
            <v>6.9699999999999989</v>
          </cell>
          <cell r="K14">
            <v>7.4799999999999969</v>
          </cell>
          <cell r="L14">
            <v>5.7000000000000028</v>
          </cell>
          <cell r="M14">
            <v>8.5499999999999972</v>
          </cell>
          <cell r="N14">
            <v>7.9200000000000017</v>
          </cell>
          <cell r="O14">
            <v>6.9099999999999966</v>
          </cell>
          <cell r="P14">
            <v>88.49</v>
          </cell>
          <cell r="Q14">
            <v>0</v>
          </cell>
        </row>
        <row r="15">
          <cell r="B15">
            <v>5510</v>
          </cell>
          <cell r="D15">
            <v>262.91000000000003</v>
          </cell>
          <cell r="E15">
            <v>784.76</v>
          </cell>
          <cell r="F15">
            <v>320.8599999999999</v>
          </cell>
          <cell r="G15">
            <v>517.21</v>
          </cell>
          <cell r="H15">
            <v>439.47</v>
          </cell>
          <cell r="I15">
            <v>410.67000000000007</v>
          </cell>
          <cell r="J15">
            <v>1228.71</v>
          </cell>
          <cell r="K15">
            <v>734.59999999999945</v>
          </cell>
          <cell r="L15">
            <v>964.20000000000073</v>
          </cell>
          <cell r="M15">
            <v>-349.13000000000011</v>
          </cell>
          <cell r="N15">
            <v>885.05000000000018</v>
          </cell>
          <cell r="O15">
            <v>-280.98000000000047</v>
          </cell>
          <cell r="P15">
            <v>5918.33</v>
          </cell>
          <cell r="Q15">
            <v>0</v>
          </cell>
        </row>
        <row r="16">
          <cell r="B16">
            <v>5515</v>
          </cell>
          <cell r="D16">
            <v>606</v>
          </cell>
          <cell r="E16">
            <v>-1236</v>
          </cell>
          <cell r="F16">
            <v>484</v>
          </cell>
          <cell r="G16">
            <v>240</v>
          </cell>
          <cell r="H16">
            <v>542</v>
          </cell>
          <cell r="I16">
            <v>193</v>
          </cell>
          <cell r="J16">
            <v>-34</v>
          </cell>
          <cell r="K16">
            <v>-213</v>
          </cell>
          <cell r="L16">
            <v>-172</v>
          </cell>
          <cell r="M16">
            <v>549</v>
          </cell>
          <cell r="N16">
            <v>-453</v>
          </cell>
          <cell r="O16">
            <v>861</v>
          </cell>
          <cell r="P16">
            <v>1367</v>
          </cell>
          <cell r="Q16">
            <v>0</v>
          </cell>
        </row>
        <row r="17">
          <cell r="B17">
            <v>5525</v>
          </cell>
          <cell r="D17">
            <v>14.63</v>
          </cell>
          <cell r="E17">
            <v>14.389999999999999</v>
          </cell>
          <cell r="F17">
            <v>15.190000000000001</v>
          </cell>
          <cell r="G17">
            <v>15.759999999999998</v>
          </cell>
          <cell r="H17">
            <v>16.010000000000005</v>
          </cell>
          <cell r="I17">
            <v>16.189999999999998</v>
          </cell>
          <cell r="J17">
            <v>11.049999999999997</v>
          </cell>
          <cell r="K17">
            <v>14.070000000000007</v>
          </cell>
          <cell r="L17">
            <v>7.3299999999999983</v>
          </cell>
          <cell r="M17">
            <v>20.009999999999991</v>
          </cell>
          <cell r="N17">
            <v>9.3600000000000136</v>
          </cell>
          <cell r="O17">
            <v>11.719999999999999</v>
          </cell>
          <cell r="P17">
            <v>165.71</v>
          </cell>
          <cell r="Q17">
            <v>0</v>
          </cell>
        </row>
        <row r="18">
          <cell r="B18">
            <v>5535</v>
          </cell>
          <cell r="D18">
            <v>25.76</v>
          </cell>
          <cell r="E18">
            <v>26.63</v>
          </cell>
          <cell r="F18">
            <v>24.379999999999995</v>
          </cell>
          <cell r="G18">
            <v>22.910000000000011</v>
          </cell>
          <cell r="H18">
            <v>25.75</v>
          </cell>
          <cell r="I18">
            <v>22.590000000000003</v>
          </cell>
          <cell r="J18">
            <v>21.560000000000002</v>
          </cell>
          <cell r="K18">
            <v>27.089999999999975</v>
          </cell>
          <cell r="L18">
            <v>15.600000000000023</v>
          </cell>
          <cell r="M18">
            <v>39.090000000000003</v>
          </cell>
          <cell r="N18">
            <v>19.96999999999997</v>
          </cell>
          <cell r="O18">
            <v>21.759999999999991</v>
          </cell>
          <cell r="P18">
            <v>293.08999999999997</v>
          </cell>
          <cell r="Q18">
            <v>0</v>
          </cell>
        </row>
        <row r="19">
          <cell r="B19">
            <v>5540</v>
          </cell>
          <cell r="D19">
            <v>520.33000000000004</v>
          </cell>
          <cell r="E19">
            <v>331.71999999999991</v>
          </cell>
          <cell r="F19">
            <v>409.42000000000007</v>
          </cell>
          <cell r="G19">
            <v>423.54999999999995</v>
          </cell>
          <cell r="H19">
            <v>364.55000000000018</v>
          </cell>
          <cell r="I19">
            <v>457.57999999999993</v>
          </cell>
          <cell r="J19">
            <v>357.88999999999987</v>
          </cell>
          <cell r="K19">
            <v>483.92999999999984</v>
          </cell>
          <cell r="L19">
            <v>393.29000000000042</v>
          </cell>
          <cell r="M19">
            <v>377.05000000000018</v>
          </cell>
          <cell r="N19">
            <v>356.4399999999996</v>
          </cell>
          <cell r="O19">
            <v>438.85999999999967</v>
          </cell>
          <cell r="P19">
            <v>4914.6099999999997</v>
          </cell>
          <cell r="Q19">
            <v>0</v>
          </cell>
        </row>
        <row r="20">
          <cell r="B20">
            <v>5545</v>
          </cell>
          <cell r="D20">
            <v>5.35</v>
          </cell>
          <cell r="E20">
            <v>0</v>
          </cell>
          <cell r="F20">
            <v>0</v>
          </cell>
          <cell r="G20">
            <v>25.729999999999997</v>
          </cell>
          <cell r="H20">
            <v>11.93</v>
          </cell>
          <cell r="I20">
            <v>10.950000000000003</v>
          </cell>
          <cell r="J20">
            <v>12.690000000000005</v>
          </cell>
          <cell r="K20">
            <v>13.099999999999994</v>
          </cell>
          <cell r="L20">
            <v>602.77</v>
          </cell>
          <cell r="M20">
            <v>462.36000000000013</v>
          </cell>
          <cell r="N20">
            <v>12.759999999999991</v>
          </cell>
          <cell r="O20">
            <v>0</v>
          </cell>
          <cell r="P20">
            <v>1157.6400000000001</v>
          </cell>
          <cell r="Q20">
            <v>0</v>
          </cell>
        </row>
        <row r="21">
          <cell r="B21">
            <v>5625</v>
          </cell>
          <cell r="D21">
            <v>489.99</v>
          </cell>
          <cell r="E21">
            <v>483.08000000000004</v>
          </cell>
          <cell r="F21">
            <v>480.28999999999985</v>
          </cell>
          <cell r="G21">
            <v>488.54000000000019</v>
          </cell>
          <cell r="H21">
            <v>487.36000000000013</v>
          </cell>
          <cell r="I21">
            <v>487.69999999999982</v>
          </cell>
          <cell r="J21">
            <v>484.5</v>
          </cell>
          <cell r="K21">
            <v>613.90000000000009</v>
          </cell>
          <cell r="L21">
            <v>504.78999999999951</v>
          </cell>
          <cell r="M21">
            <v>494.27000000000044</v>
          </cell>
          <cell r="N21">
            <v>493.05000000000018</v>
          </cell>
          <cell r="O21">
            <v>489.39999999999964</v>
          </cell>
          <cell r="P21">
            <v>5996.87</v>
          </cell>
          <cell r="Q21">
            <v>0</v>
          </cell>
        </row>
        <row r="22">
          <cell r="B22">
            <v>5630</v>
          </cell>
          <cell r="D22">
            <v>458.88</v>
          </cell>
          <cell r="E22">
            <v>340.15</v>
          </cell>
          <cell r="F22">
            <v>340.73</v>
          </cell>
          <cell r="G22">
            <v>348.45000000000005</v>
          </cell>
          <cell r="H22">
            <v>348.49</v>
          </cell>
          <cell r="I22">
            <v>344.97</v>
          </cell>
          <cell r="J22">
            <v>348.09000000000015</v>
          </cell>
          <cell r="K22">
            <v>345.84999999999991</v>
          </cell>
          <cell r="L22">
            <v>330.7199999999998</v>
          </cell>
          <cell r="M22">
            <v>400.61000000000013</v>
          </cell>
          <cell r="N22">
            <v>406.48999999999978</v>
          </cell>
          <cell r="O22">
            <v>393.38999999999987</v>
          </cell>
          <cell r="P22">
            <v>4406.82</v>
          </cell>
          <cell r="Q22">
            <v>0</v>
          </cell>
        </row>
        <row r="23">
          <cell r="B23">
            <v>5635</v>
          </cell>
          <cell r="D23">
            <v>73.22</v>
          </cell>
          <cell r="E23">
            <v>54.16</v>
          </cell>
          <cell r="F23">
            <v>77.400000000000006</v>
          </cell>
          <cell r="G23">
            <v>40.28</v>
          </cell>
          <cell r="H23">
            <v>78.529999999999973</v>
          </cell>
          <cell r="I23">
            <v>73.890000000000043</v>
          </cell>
          <cell r="J23">
            <v>83.529999999999973</v>
          </cell>
          <cell r="K23">
            <v>85.159999999999968</v>
          </cell>
          <cell r="L23">
            <v>30.270000000000095</v>
          </cell>
          <cell r="M23">
            <v>60.979999999999905</v>
          </cell>
          <cell r="N23">
            <v>44.400000000000091</v>
          </cell>
          <cell r="O23">
            <v>54.049999999999955</v>
          </cell>
          <cell r="P23">
            <v>755.87</v>
          </cell>
          <cell r="Q23">
            <v>0</v>
          </cell>
        </row>
        <row r="24">
          <cell r="B24">
            <v>5645</v>
          </cell>
          <cell r="D24">
            <v>-495.05</v>
          </cell>
          <cell r="E24">
            <v>-511.29</v>
          </cell>
          <cell r="F24">
            <v>-688.69999999999993</v>
          </cell>
          <cell r="G24">
            <v>-500.94999999999982</v>
          </cell>
          <cell r="H24">
            <v>-512.42000000000007</v>
          </cell>
          <cell r="I24">
            <v>-527.69000000000005</v>
          </cell>
          <cell r="J24">
            <v>-559.7800000000002</v>
          </cell>
          <cell r="K24">
            <v>-536.56999999999971</v>
          </cell>
          <cell r="L24">
            <v>-695.13000000000011</v>
          </cell>
          <cell r="M24">
            <v>-517.14000000000033</v>
          </cell>
          <cell r="N24">
            <v>-520.44999999999982</v>
          </cell>
          <cell r="O24">
            <v>-325.42000000000007</v>
          </cell>
          <cell r="P24">
            <v>-6390.59</v>
          </cell>
          <cell r="Q24">
            <v>0</v>
          </cell>
        </row>
        <row r="25">
          <cell r="B25">
            <v>5650</v>
          </cell>
          <cell r="D25">
            <v>0.54</v>
          </cell>
          <cell r="E25">
            <v>11.45</v>
          </cell>
          <cell r="F25">
            <v>14.13</v>
          </cell>
          <cell r="G25">
            <v>0.25</v>
          </cell>
          <cell r="H25">
            <v>14.739999999999998</v>
          </cell>
          <cell r="I25">
            <v>25.379999999999995</v>
          </cell>
          <cell r="J25">
            <v>27.460000000000008</v>
          </cell>
          <cell r="K25">
            <v>25.47</v>
          </cell>
          <cell r="L25">
            <v>21.230000000000004</v>
          </cell>
          <cell r="M25">
            <v>9.960000000000008</v>
          </cell>
          <cell r="N25">
            <v>1.8499999999999943</v>
          </cell>
          <cell r="O25">
            <v>28.650000000000006</v>
          </cell>
          <cell r="P25">
            <v>181.11</v>
          </cell>
          <cell r="Q25">
            <v>0</v>
          </cell>
        </row>
        <row r="26">
          <cell r="B26">
            <v>5655</v>
          </cell>
          <cell r="D26">
            <v>3751.98</v>
          </cell>
          <cell r="E26">
            <v>2592.8700000000003</v>
          </cell>
          <cell r="F26">
            <v>2199.59</v>
          </cell>
          <cell r="G26">
            <v>1857.2600000000002</v>
          </cell>
          <cell r="H26">
            <v>2127.369999999999</v>
          </cell>
          <cell r="I26">
            <v>3127.5500000000011</v>
          </cell>
          <cell r="J26">
            <v>2224.7600000000002</v>
          </cell>
          <cell r="K26">
            <v>2550.1100000000006</v>
          </cell>
          <cell r="L26">
            <v>1784.6499999999978</v>
          </cell>
          <cell r="M26">
            <v>2506.2299999999996</v>
          </cell>
          <cell r="N26">
            <v>2638.380000000001</v>
          </cell>
          <cell r="O26">
            <v>3333.5699999999997</v>
          </cell>
          <cell r="P26">
            <v>30694.32</v>
          </cell>
          <cell r="Q26">
            <v>0</v>
          </cell>
        </row>
        <row r="27">
          <cell r="B27">
            <v>5660</v>
          </cell>
          <cell r="D27">
            <v>1.47</v>
          </cell>
          <cell r="E27">
            <v>11.03</v>
          </cell>
          <cell r="F27">
            <v>24.090000000000003</v>
          </cell>
          <cell r="G27">
            <v>13.009999999999998</v>
          </cell>
          <cell r="H27">
            <v>7.5399999999999991</v>
          </cell>
          <cell r="I27">
            <v>26.319999999999993</v>
          </cell>
          <cell r="J27">
            <v>5.8000000000000114</v>
          </cell>
          <cell r="K27">
            <v>14.11</v>
          </cell>
          <cell r="L27">
            <v>4.0099999999999909</v>
          </cell>
          <cell r="M27">
            <v>12.27000000000001</v>
          </cell>
          <cell r="N27">
            <v>16.049999999999983</v>
          </cell>
          <cell r="O27">
            <v>32.760000000000019</v>
          </cell>
          <cell r="P27">
            <v>168.46</v>
          </cell>
          <cell r="Q27">
            <v>0</v>
          </cell>
        </row>
        <row r="28">
          <cell r="B28">
            <v>5665</v>
          </cell>
          <cell r="D28">
            <v>171.7</v>
          </cell>
          <cell r="E28">
            <v>196.68</v>
          </cell>
          <cell r="F28">
            <v>207.75</v>
          </cell>
          <cell r="G28">
            <v>150.36000000000001</v>
          </cell>
          <cell r="H28">
            <v>209.01</v>
          </cell>
          <cell r="I28">
            <v>170.93000000000006</v>
          </cell>
          <cell r="J28">
            <v>166.61999999999989</v>
          </cell>
          <cell r="K28">
            <v>160.51999999999998</v>
          </cell>
          <cell r="L28">
            <v>190.45000000000005</v>
          </cell>
          <cell r="M28">
            <v>156.07999999999993</v>
          </cell>
          <cell r="N28">
            <v>151.81000000000017</v>
          </cell>
          <cell r="O28">
            <v>153.20999999999981</v>
          </cell>
          <cell r="P28">
            <v>2085.12</v>
          </cell>
          <cell r="Q28">
            <v>0</v>
          </cell>
        </row>
        <row r="29">
          <cell r="B29">
            <v>5670</v>
          </cell>
          <cell r="D29">
            <v>84.86</v>
          </cell>
          <cell r="E29">
            <v>84.98</v>
          </cell>
          <cell r="F29">
            <v>84.949999999999989</v>
          </cell>
          <cell r="G29">
            <v>85.239999999999981</v>
          </cell>
          <cell r="H29">
            <v>28.220000000000027</v>
          </cell>
          <cell r="I29">
            <v>143.31</v>
          </cell>
          <cell r="J29">
            <v>84.43</v>
          </cell>
          <cell r="K29">
            <v>84.909999999999968</v>
          </cell>
          <cell r="L29">
            <v>85.149999999999977</v>
          </cell>
          <cell r="M29">
            <v>85.100000000000023</v>
          </cell>
          <cell r="N29">
            <v>85.159999999999968</v>
          </cell>
          <cell r="O29">
            <v>82.610000000000014</v>
          </cell>
          <cell r="P29">
            <v>1018.92</v>
          </cell>
          <cell r="Q29">
            <v>0</v>
          </cell>
        </row>
        <row r="30">
          <cell r="B30">
            <v>5675</v>
          </cell>
          <cell r="D30">
            <v>-17.75</v>
          </cell>
          <cell r="E30">
            <v>-17.770000000000003</v>
          </cell>
          <cell r="F30">
            <v>-21.9</v>
          </cell>
          <cell r="G30">
            <v>-17.689999999999998</v>
          </cell>
          <cell r="H30">
            <v>-16.97</v>
          </cell>
          <cell r="I30">
            <v>-17.040000000000006</v>
          </cell>
          <cell r="J30">
            <v>-15.719999999999999</v>
          </cell>
          <cell r="K30">
            <v>-16.060000000000002</v>
          </cell>
          <cell r="L30">
            <v>-21.310000000000002</v>
          </cell>
          <cell r="M30">
            <v>-16.72</v>
          </cell>
          <cell r="N30">
            <v>-16.579999999999984</v>
          </cell>
          <cell r="O30">
            <v>-12.090000000000003</v>
          </cell>
          <cell r="P30">
            <v>-207.6</v>
          </cell>
          <cell r="Q30">
            <v>0</v>
          </cell>
        </row>
        <row r="31">
          <cell r="B31">
            <v>5680</v>
          </cell>
          <cell r="D31">
            <v>-8.86</v>
          </cell>
          <cell r="E31">
            <v>-8.7600000000000016</v>
          </cell>
          <cell r="F31">
            <v>-11.02</v>
          </cell>
          <cell r="G31">
            <v>-9.07</v>
          </cell>
          <cell r="H31">
            <v>-9.0300000000000011</v>
          </cell>
          <cell r="I31">
            <v>-9.0899999999999963</v>
          </cell>
          <cell r="J31">
            <v>-8.11</v>
          </cell>
          <cell r="K31">
            <v>-8.480000000000004</v>
          </cell>
          <cell r="L31">
            <v>-10.649999999999991</v>
          </cell>
          <cell r="M31">
            <v>-8.480000000000004</v>
          </cell>
          <cell r="N31">
            <v>-8.6300000000000097</v>
          </cell>
          <cell r="O31">
            <v>-6.3999999999999915</v>
          </cell>
          <cell r="P31">
            <v>-106.58</v>
          </cell>
          <cell r="Q31">
            <v>0</v>
          </cell>
        </row>
        <row r="32">
          <cell r="B32">
            <v>5690</v>
          </cell>
          <cell r="D32">
            <v>0</v>
          </cell>
          <cell r="E32">
            <v>0</v>
          </cell>
          <cell r="F32">
            <v>3.74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3.74</v>
          </cell>
          <cell r="Q32">
            <v>0</v>
          </cell>
        </row>
        <row r="33">
          <cell r="B33">
            <v>5705</v>
          </cell>
          <cell r="D33">
            <v>1191.6500000000001</v>
          </cell>
          <cell r="E33">
            <v>1037.81</v>
          </cell>
          <cell r="F33">
            <v>1162.42</v>
          </cell>
          <cell r="G33">
            <v>1188.54</v>
          </cell>
          <cell r="H33">
            <v>1166.33</v>
          </cell>
          <cell r="I33">
            <v>1169.8400000000001</v>
          </cell>
          <cell r="J33">
            <v>1159.4899999999998</v>
          </cell>
          <cell r="K33">
            <v>1156.4500000000007</v>
          </cell>
          <cell r="L33">
            <v>1141.7099999999991</v>
          </cell>
          <cell r="M33">
            <v>1216.1399999999994</v>
          </cell>
          <cell r="N33">
            <v>1185.3100000000013</v>
          </cell>
          <cell r="O33">
            <v>1177.7099999999991</v>
          </cell>
          <cell r="P33">
            <v>13953.4</v>
          </cell>
          <cell r="Q33">
            <v>0</v>
          </cell>
        </row>
        <row r="34">
          <cell r="B34">
            <v>5715</v>
          </cell>
          <cell r="D34">
            <v>39.090000000000003</v>
          </cell>
          <cell r="E34">
            <v>70.459999999999994</v>
          </cell>
          <cell r="F34">
            <v>38.36999999999999</v>
          </cell>
          <cell r="G34">
            <v>145.59</v>
          </cell>
          <cell r="H34">
            <v>170.42000000000002</v>
          </cell>
          <cell r="I34">
            <v>335.17</v>
          </cell>
          <cell r="J34">
            <v>400.62</v>
          </cell>
          <cell r="K34">
            <v>90.869999999999891</v>
          </cell>
          <cell r="L34">
            <v>323.04000000000019</v>
          </cell>
          <cell r="M34">
            <v>589.56999999999971</v>
          </cell>
          <cell r="N34">
            <v>1005.6300000000001</v>
          </cell>
          <cell r="O34">
            <v>-162.2199999999998</v>
          </cell>
          <cell r="P34">
            <v>3046.61</v>
          </cell>
          <cell r="Q34">
            <v>0</v>
          </cell>
        </row>
        <row r="35">
          <cell r="B35">
            <v>5735</v>
          </cell>
          <cell r="D35">
            <v>273.51</v>
          </cell>
          <cell r="E35">
            <v>285.47000000000003</v>
          </cell>
          <cell r="F35">
            <v>539.66000000000008</v>
          </cell>
          <cell r="G35">
            <v>462.8599999999999</v>
          </cell>
          <cell r="H35">
            <v>451.16000000000008</v>
          </cell>
          <cell r="I35">
            <v>443.24999999999977</v>
          </cell>
          <cell r="J35">
            <v>386.97000000000025</v>
          </cell>
          <cell r="K35">
            <v>478.59999999999991</v>
          </cell>
          <cell r="L35">
            <v>462.65000000000009</v>
          </cell>
          <cell r="M35">
            <v>389.89000000000033</v>
          </cell>
          <cell r="N35">
            <v>428.77999999999975</v>
          </cell>
          <cell r="O35">
            <v>457.61999999999989</v>
          </cell>
          <cell r="P35">
            <v>5060.42</v>
          </cell>
          <cell r="Q35">
            <v>0</v>
          </cell>
        </row>
        <row r="36">
          <cell r="B36">
            <v>5740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1.18</v>
          </cell>
          <cell r="O36">
            <v>-1.83</v>
          </cell>
          <cell r="P36">
            <v>-0.65000000000000013</v>
          </cell>
          <cell r="Q36">
            <v>0</v>
          </cell>
        </row>
        <row r="37">
          <cell r="B37">
            <v>5745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B38">
            <v>5750</v>
          </cell>
          <cell r="D38">
            <v>61.4</v>
          </cell>
          <cell r="E38">
            <v>63.660000000000004</v>
          </cell>
          <cell r="F38">
            <v>60.52000000000001</v>
          </cell>
          <cell r="G38">
            <v>57.47999999999999</v>
          </cell>
          <cell r="H38">
            <v>72.430000000000007</v>
          </cell>
          <cell r="I38">
            <v>67.069999999999993</v>
          </cell>
          <cell r="J38">
            <v>71.25</v>
          </cell>
          <cell r="K38">
            <v>74.930000000000007</v>
          </cell>
          <cell r="L38">
            <v>81</v>
          </cell>
          <cell r="M38">
            <v>270.92999999999995</v>
          </cell>
          <cell r="N38">
            <v>126.13999999999999</v>
          </cell>
          <cell r="O38">
            <v>60.650000000000091</v>
          </cell>
          <cell r="P38">
            <v>1067.46</v>
          </cell>
          <cell r="Q38">
            <v>0</v>
          </cell>
        </row>
        <row r="39">
          <cell r="B39">
            <v>5785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B40">
            <v>5790</v>
          </cell>
          <cell r="D40">
            <v>41.92</v>
          </cell>
          <cell r="E40">
            <v>33.840000000000003</v>
          </cell>
          <cell r="F40">
            <v>57.499999999999986</v>
          </cell>
          <cell r="G40">
            <v>48.320000000000022</v>
          </cell>
          <cell r="H40">
            <v>49.449999999999989</v>
          </cell>
          <cell r="I40">
            <v>45.390000000000015</v>
          </cell>
          <cell r="J40">
            <v>51</v>
          </cell>
          <cell r="K40">
            <v>52.759999999999991</v>
          </cell>
          <cell r="L40">
            <v>51.099999999999966</v>
          </cell>
          <cell r="M40">
            <v>50.510000000000048</v>
          </cell>
          <cell r="N40">
            <v>48.88999999999993</v>
          </cell>
          <cell r="O40">
            <v>47.810000000000059</v>
          </cell>
          <cell r="P40">
            <v>578.49</v>
          </cell>
          <cell r="Q40">
            <v>0</v>
          </cell>
        </row>
        <row r="41">
          <cell r="B41">
            <v>5795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3.15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9.379999999999999</v>
          </cell>
          <cell r="P41">
            <v>12.53</v>
          </cell>
          <cell r="Q41">
            <v>0</v>
          </cell>
        </row>
        <row r="42">
          <cell r="B42">
            <v>5800</v>
          </cell>
          <cell r="D42">
            <v>0</v>
          </cell>
          <cell r="E42">
            <v>0</v>
          </cell>
          <cell r="F42">
            <v>0.82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0.82</v>
          </cell>
          <cell r="Q42">
            <v>0</v>
          </cell>
        </row>
        <row r="43">
          <cell r="B43">
            <v>5805</v>
          </cell>
          <cell r="D43">
            <v>0</v>
          </cell>
          <cell r="E43">
            <v>0</v>
          </cell>
          <cell r="F43">
            <v>0</v>
          </cell>
          <cell r="G43">
            <v>126.02</v>
          </cell>
          <cell r="H43">
            <v>0</v>
          </cell>
          <cell r="I43">
            <v>0</v>
          </cell>
          <cell r="J43">
            <v>0.59000000000000341</v>
          </cell>
          <cell r="K43">
            <v>0</v>
          </cell>
          <cell r="L43">
            <v>0</v>
          </cell>
          <cell r="M43">
            <v>0</v>
          </cell>
          <cell r="N43">
            <v>0.89000000000000057</v>
          </cell>
          <cell r="O43">
            <v>1.7400000000000091</v>
          </cell>
          <cell r="P43">
            <v>129.24</v>
          </cell>
          <cell r="Q43">
            <v>0</v>
          </cell>
        </row>
        <row r="44">
          <cell r="B44">
            <v>5810</v>
          </cell>
          <cell r="D44">
            <v>0</v>
          </cell>
          <cell r="E44">
            <v>38.409999999999997</v>
          </cell>
          <cell r="F44">
            <v>310.42999999999995</v>
          </cell>
          <cell r="G44">
            <v>271.55</v>
          </cell>
          <cell r="H44">
            <v>15.769999999999982</v>
          </cell>
          <cell r="I44">
            <v>0.96000000000003638</v>
          </cell>
          <cell r="J44">
            <v>9.5399999999999636</v>
          </cell>
          <cell r="K44">
            <v>-133.89999999999998</v>
          </cell>
          <cell r="L44">
            <v>34.690000000000055</v>
          </cell>
          <cell r="M44">
            <v>1.1699999999999591</v>
          </cell>
          <cell r="N44">
            <v>6.82000000000005</v>
          </cell>
          <cell r="O44">
            <v>91.439999999999941</v>
          </cell>
          <cell r="P44">
            <v>646.87999999999988</v>
          </cell>
          <cell r="Q44">
            <v>0</v>
          </cell>
        </row>
        <row r="45">
          <cell r="B45">
            <v>5815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B46">
            <v>5820</v>
          </cell>
          <cell r="D46">
            <v>0</v>
          </cell>
          <cell r="E46">
            <v>0</v>
          </cell>
          <cell r="F46">
            <v>6.98</v>
          </cell>
          <cell r="G46">
            <v>202.15</v>
          </cell>
          <cell r="H46">
            <v>15.030000000000001</v>
          </cell>
          <cell r="I46">
            <v>35.570000000000022</v>
          </cell>
          <cell r="J46">
            <v>81.979999999999961</v>
          </cell>
          <cell r="K46">
            <v>-9.4899999999999523</v>
          </cell>
          <cell r="L46">
            <v>14.509999999999991</v>
          </cell>
          <cell r="M46">
            <v>12.71999999999997</v>
          </cell>
          <cell r="N46">
            <v>3.2400000000000091</v>
          </cell>
          <cell r="O46">
            <v>-2.5500000000000114</v>
          </cell>
          <cell r="P46">
            <v>360.14</v>
          </cell>
          <cell r="Q46">
            <v>0</v>
          </cell>
        </row>
        <row r="47">
          <cell r="B47">
            <v>5825</v>
          </cell>
          <cell r="D47">
            <v>14.68</v>
          </cell>
          <cell r="E47">
            <v>7.120000000000001</v>
          </cell>
          <cell r="F47">
            <v>3.620000000000001</v>
          </cell>
          <cell r="G47">
            <v>30.18</v>
          </cell>
          <cell r="H47">
            <v>0.68999999999999773</v>
          </cell>
          <cell r="I47">
            <v>3.3299999999999983</v>
          </cell>
          <cell r="J47">
            <v>-33.97</v>
          </cell>
          <cell r="K47">
            <v>7.480000000000004</v>
          </cell>
          <cell r="L47">
            <v>10.549999999999997</v>
          </cell>
          <cell r="M47">
            <v>3.5799999999999983</v>
          </cell>
          <cell r="N47">
            <v>12.46</v>
          </cell>
          <cell r="O47">
            <v>-20.199999999999996</v>
          </cell>
          <cell r="P47">
            <v>39.520000000000003</v>
          </cell>
          <cell r="Q47">
            <v>0</v>
          </cell>
        </row>
        <row r="48">
          <cell r="B48">
            <v>5855</v>
          </cell>
          <cell r="D48">
            <v>0</v>
          </cell>
          <cell r="E48">
            <v>26.53</v>
          </cell>
          <cell r="F48">
            <v>7.2299999999999969</v>
          </cell>
          <cell r="G48">
            <v>20.550000000000004</v>
          </cell>
          <cell r="H48">
            <v>0</v>
          </cell>
          <cell r="I48">
            <v>19.489999999999995</v>
          </cell>
          <cell r="J48">
            <v>13.290000000000006</v>
          </cell>
          <cell r="K48">
            <v>0</v>
          </cell>
          <cell r="L48">
            <v>13.090000000000003</v>
          </cell>
          <cell r="M48">
            <v>26.86999999999999</v>
          </cell>
          <cell r="N48">
            <v>13.660000000000011</v>
          </cell>
          <cell r="O48">
            <v>15.47999999999999</v>
          </cell>
          <cell r="P48">
            <v>156.19</v>
          </cell>
          <cell r="Q48">
            <v>0</v>
          </cell>
        </row>
        <row r="49">
          <cell r="B49">
            <v>5860</v>
          </cell>
          <cell r="D49">
            <v>8.41</v>
          </cell>
          <cell r="E49">
            <v>48.05</v>
          </cell>
          <cell r="F49">
            <v>4.0499999999999972</v>
          </cell>
          <cell r="G49">
            <v>5.32</v>
          </cell>
          <cell r="H49">
            <v>1.2399999999999949</v>
          </cell>
          <cell r="I49">
            <v>44.900000000000006</v>
          </cell>
          <cell r="J49">
            <v>10.980000000000004</v>
          </cell>
          <cell r="K49">
            <v>8.4999999999999858</v>
          </cell>
          <cell r="L49">
            <v>56.69</v>
          </cell>
          <cell r="M49">
            <v>9.9400000000000261</v>
          </cell>
          <cell r="N49">
            <v>12.109999999999985</v>
          </cell>
          <cell r="O49">
            <v>9.3799999999999955</v>
          </cell>
          <cell r="P49">
            <v>219.57</v>
          </cell>
          <cell r="Q49">
            <v>0</v>
          </cell>
        </row>
        <row r="50">
          <cell r="B50">
            <v>5865</v>
          </cell>
          <cell r="D50">
            <v>0</v>
          </cell>
          <cell r="E50">
            <v>4.37</v>
          </cell>
          <cell r="F50">
            <v>1.8399999999999999</v>
          </cell>
          <cell r="G50">
            <v>6.87</v>
          </cell>
          <cell r="H50">
            <v>2.59</v>
          </cell>
          <cell r="I50">
            <v>1.5900000000000016</v>
          </cell>
          <cell r="J50">
            <v>2.3699999999999974</v>
          </cell>
          <cell r="K50">
            <v>3.7900000000000027</v>
          </cell>
          <cell r="L50">
            <v>7.9799999999999969</v>
          </cell>
          <cell r="M50">
            <v>7.7899999999999991</v>
          </cell>
          <cell r="N50">
            <v>8.1700000000000017</v>
          </cell>
          <cell r="O50">
            <v>1.9399999999999977</v>
          </cell>
          <cell r="P50">
            <v>49.3</v>
          </cell>
          <cell r="Q50">
            <v>0</v>
          </cell>
        </row>
        <row r="51">
          <cell r="B51">
            <v>5870</v>
          </cell>
          <cell r="D51">
            <v>50.64</v>
          </cell>
          <cell r="E51">
            <v>15.420000000000002</v>
          </cell>
          <cell r="F51">
            <v>0</v>
          </cell>
          <cell r="G51">
            <v>0</v>
          </cell>
          <cell r="H51">
            <v>1.0900000000000034</v>
          </cell>
          <cell r="I51">
            <v>1.3999999999999915</v>
          </cell>
          <cell r="J51">
            <v>0</v>
          </cell>
          <cell r="K51">
            <v>0</v>
          </cell>
          <cell r="L51">
            <v>0</v>
          </cell>
          <cell r="M51">
            <v>0.95000000000000284</v>
          </cell>
          <cell r="N51">
            <v>3.2099999999999937</v>
          </cell>
          <cell r="O51">
            <v>298.29000000000002</v>
          </cell>
          <cell r="P51">
            <v>371</v>
          </cell>
          <cell r="Q51">
            <v>0</v>
          </cell>
        </row>
        <row r="52">
          <cell r="B52">
            <v>5875</v>
          </cell>
          <cell r="D52">
            <v>2.0699999999999998</v>
          </cell>
          <cell r="E52">
            <v>1.0300000000000002</v>
          </cell>
          <cell r="F52">
            <v>2.9599999999999995</v>
          </cell>
          <cell r="G52">
            <v>0.33000000000000007</v>
          </cell>
          <cell r="H52">
            <v>1.8899999999999997</v>
          </cell>
          <cell r="I52">
            <v>1.4600000000000009</v>
          </cell>
          <cell r="J52">
            <v>1.67</v>
          </cell>
          <cell r="K52">
            <v>2.3599999999999994</v>
          </cell>
          <cell r="L52">
            <v>1.9299999999999997</v>
          </cell>
          <cell r="M52">
            <v>2.1900000000000013</v>
          </cell>
          <cell r="N52">
            <v>2.379999999999999</v>
          </cell>
          <cell r="O52">
            <v>2.1000000000000014</v>
          </cell>
          <cell r="P52">
            <v>22.37</v>
          </cell>
          <cell r="Q52">
            <v>0</v>
          </cell>
        </row>
        <row r="53">
          <cell r="B53">
            <v>5880</v>
          </cell>
          <cell r="D53">
            <v>7.98</v>
          </cell>
          <cell r="E53">
            <v>15.530000000000001</v>
          </cell>
          <cell r="F53">
            <v>13.749999999999996</v>
          </cell>
          <cell r="G53">
            <v>13.760000000000005</v>
          </cell>
          <cell r="H53">
            <v>14.749999999999993</v>
          </cell>
          <cell r="I53">
            <v>45.83</v>
          </cell>
          <cell r="J53">
            <v>213.98</v>
          </cell>
          <cell r="K53">
            <v>14.660000000000025</v>
          </cell>
          <cell r="L53">
            <v>4.6800000000000068</v>
          </cell>
          <cell r="M53">
            <v>12.699999999999989</v>
          </cell>
          <cell r="N53">
            <v>8.7099999999999795</v>
          </cell>
          <cell r="O53">
            <v>13</v>
          </cell>
          <cell r="P53">
            <v>379.33</v>
          </cell>
          <cell r="Q53">
            <v>0</v>
          </cell>
        </row>
        <row r="54">
          <cell r="B54">
            <v>5885</v>
          </cell>
          <cell r="D54">
            <v>0.22</v>
          </cell>
          <cell r="E54">
            <v>3.42</v>
          </cell>
          <cell r="F54">
            <v>40.85</v>
          </cell>
          <cell r="G54">
            <v>0</v>
          </cell>
          <cell r="H54">
            <v>1.0499999999999972</v>
          </cell>
          <cell r="I54">
            <v>1.0799999999999983</v>
          </cell>
          <cell r="J54">
            <v>30.259999999999998</v>
          </cell>
          <cell r="K54">
            <v>28.33</v>
          </cell>
          <cell r="L54">
            <v>6.0300000000000011</v>
          </cell>
          <cell r="M54">
            <v>0</v>
          </cell>
          <cell r="N54">
            <v>9.0799999999999983</v>
          </cell>
          <cell r="O54">
            <v>0</v>
          </cell>
          <cell r="P54">
            <v>120.32</v>
          </cell>
          <cell r="Q54">
            <v>0</v>
          </cell>
        </row>
        <row r="55">
          <cell r="B55">
            <v>5890</v>
          </cell>
          <cell r="D55">
            <v>11.88</v>
          </cell>
          <cell r="E55">
            <v>1.8599999999999994</v>
          </cell>
          <cell r="F55">
            <v>1.8499999999999996</v>
          </cell>
          <cell r="G55">
            <v>1.8500000000000014</v>
          </cell>
          <cell r="H55">
            <v>1.8499999999999979</v>
          </cell>
          <cell r="I55">
            <v>1.8399999999999999</v>
          </cell>
          <cell r="J55">
            <v>2.0199999999999996</v>
          </cell>
          <cell r="K55">
            <v>1.8300000000000018</v>
          </cell>
          <cell r="L55">
            <v>1.8200000000000003</v>
          </cell>
          <cell r="M55">
            <v>1.8200000000000003</v>
          </cell>
          <cell r="N55">
            <v>1.8099999999999987</v>
          </cell>
          <cell r="O55">
            <v>1.7999999999999972</v>
          </cell>
          <cell r="P55">
            <v>32.229999999999997</v>
          </cell>
          <cell r="Q55">
            <v>0</v>
          </cell>
        </row>
        <row r="56">
          <cell r="B56">
            <v>5895</v>
          </cell>
          <cell r="D56">
            <v>7.77</v>
          </cell>
          <cell r="E56">
            <v>9.4499999999999993</v>
          </cell>
          <cell r="F56">
            <v>27.42</v>
          </cell>
          <cell r="G56">
            <v>10.479999999999997</v>
          </cell>
          <cell r="H56">
            <v>28.280000000000008</v>
          </cell>
          <cell r="I56">
            <v>12.679999999999993</v>
          </cell>
          <cell r="J56">
            <v>29.870000000000005</v>
          </cell>
          <cell r="K56">
            <v>37.540000000000006</v>
          </cell>
          <cell r="L56">
            <v>8.0999999999999943</v>
          </cell>
          <cell r="M56">
            <v>32.259999999999991</v>
          </cell>
          <cell r="N56">
            <v>7.3100000000000023</v>
          </cell>
          <cell r="O56">
            <v>27.390000000000015</v>
          </cell>
          <cell r="P56">
            <v>238.55</v>
          </cell>
          <cell r="Q56">
            <v>0</v>
          </cell>
        </row>
        <row r="57">
          <cell r="B57">
            <v>5900</v>
          </cell>
          <cell r="D57">
            <v>13.63</v>
          </cell>
          <cell r="E57">
            <v>3.58</v>
          </cell>
          <cell r="F57">
            <v>31.96</v>
          </cell>
          <cell r="G57">
            <v>4.4699999999999989</v>
          </cell>
          <cell r="H57">
            <v>18.799999999999997</v>
          </cell>
          <cell r="I57">
            <v>4.710000000000008</v>
          </cell>
          <cell r="J57">
            <v>32.839999999999989</v>
          </cell>
          <cell r="K57">
            <v>8.3100000000000023</v>
          </cell>
          <cell r="L57">
            <v>10.019999999999996</v>
          </cell>
          <cell r="M57">
            <v>14.77000000000001</v>
          </cell>
          <cell r="N57">
            <v>42.47999999999999</v>
          </cell>
          <cell r="O57">
            <v>26.310000000000002</v>
          </cell>
          <cell r="P57">
            <v>211.88</v>
          </cell>
          <cell r="Q57">
            <v>0</v>
          </cell>
        </row>
        <row r="58">
          <cell r="B58">
            <v>5930</v>
          </cell>
          <cell r="D58">
            <v>45.55</v>
          </cell>
          <cell r="E58">
            <v>42.490000000000009</v>
          </cell>
          <cell r="F58">
            <v>41.339999999999989</v>
          </cell>
          <cell r="G58">
            <v>42.430000000000007</v>
          </cell>
          <cell r="H58">
            <v>37.789999999999992</v>
          </cell>
          <cell r="I58">
            <v>43.03</v>
          </cell>
          <cell r="J58">
            <v>44.170000000000016</v>
          </cell>
          <cell r="K58">
            <v>46.46999999999997</v>
          </cell>
          <cell r="L58">
            <v>44.300000000000011</v>
          </cell>
          <cell r="M58">
            <v>38.25</v>
          </cell>
          <cell r="N58">
            <v>36.28000000000003</v>
          </cell>
          <cell r="O58">
            <v>36.039999999999964</v>
          </cell>
          <cell r="P58">
            <v>498.14</v>
          </cell>
          <cell r="Q58">
            <v>0</v>
          </cell>
        </row>
        <row r="59">
          <cell r="B59">
            <v>5935</v>
          </cell>
          <cell r="D59">
            <v>13.91</v>
          </cell>
          <cell r="E59">
            <v>7</v>
          </cell>
          <cell r="F59">
            <v>6.2100000000000009</v>
          </cell>
          <cell r="G59">
            <v>3.3000000000000007</v>
          </cell>
          <cell r="H59">
            <v>1.8699999999999974</v>
          </cell>
          <cell r="I59">
            <v>1.4100000000000037</v>
          </cell>
          <cell r="J59">
            <v>0.57999999999999829</v>
          </cell>
          <cell r="K59">
            <v>0.60000000000000142</v>
          </cell>
          <cell r="L59">
            <v>0</v>
          </cell>
          <cell r="M59">
            <v>1.2299999999999969</v>
          </cell>
          <cell r="N59">
            <v>0</v>
          </cell>
          <cell r="O59">
            <v>2.3900000000000006</v>
          </cell>
          <cell r="P59">
            <v>38.5</v>
          </cell>
          <cell r="Q59">
            <v>0</v>
          </cell>
        </row>
        <row r="60">
          <cell r="B60">
            <v>5940</v>
          </cell>
          <cell r="D60">
            <v>0</v>
          </cell>
          <cell r="E60">
            <v>2.21</v>
          </cell>
          <cell r="F60">
            <v>0</v>
          </cell>
          <cell r="G60">
            <v>0</v>
          </cell>
          <cell r="H60">
            <v>3.01</v>
          </cell>
          <cell r="I60">
            <v>0</v>
          </cell>
          <cell r="J60">
            <v>0</v>
          </cell>
          <cell r="K60">
            <v>2.7700000000000005</v>
          </cell>
          <cell r="L60">
            <v>0</v>
          </cell>
          <cell r="M60">
            <v>0</v>
          </cell>
          <cell r="N60">
            <v>2.3100000000000005</v>
          </cell>
          <cell r="O60">
            <v>-0.22000000000000064</v>
          </cell>
          <cell r="P60">
            <v>10.08</v>
          </cell>
          <cell r="Q60">
            <v>0</v>
          </cell>
        </row>
        <row r="61">
          <cell r="B61">
            <v>5945</v>
          </cell>
          <cell r="D61">
            <v>604.69000000000005</v>
          </cell>
          <cell r="E61">
            <v>654.27</v>
          </cell>
          <cell r="F61">
            <v>684.75</v>
          </cell>
          <cell r="G61">
            <v>681.81</v>
          </cell>
          <cell r="H61">
            <v>670.61999999999989</v>
          </cell>
          <cell r="I61">
            <v>673.70000000000027</v>
          </cell>
          <cell r="J61">
            <v>671.97999999999956</v>
          </cell>
          <cell r="K61">
            <v>630.63000000000011</v>
          </cell>
          <cell r="L61">
            <v>610.27999999999975</v>
          </cell>
          <cell r="M61">
            <v>638.84000000000015</v>
          </cell>
          <cell r="N61">
            <v>603.98000000000047</v>
          </cell>
          <cell r="O61">
            <v>617.60999999999967</v>
          </cell>
          <cell r="P61">
            <v>7743.16</v>
          </cell>
          <cell r="Q61">
            <v>0</v>
          </cell>
        </row>
        <row r="62">
          <cell r="B62">
            <v>5950</v>
          </cell>
          <cell r="D62">
            <v>321.05</v>
          </cell>
          <cell r="E62">
            <v>312.72999999999996</v>
          </cell>
          <cell r="F62">
            <v>296.63</v>
          </cell>
          <cell r="G62">
            <v>296.37</v>
          </cell>
          <cell r="H62">
            <v>294.67000000000007</v>
          </cell>
          <cell r="I62">
            <v>329.32999999999993</v>
          </cell>
          <cell r="J62">
            <v>666.85000000000014</v>
          </cell>
          <cell r="K62">
            <v>0</v>
          </cell>
          <cell r="L62">
            <v>329.78999999999996</v>
          </cell>
          <cell r="M62">
            <v>339.77</v>
          </cell>
          <cell r="N62">
            <v>326.94999999999982</v>
          </cell>
          <cell r="O62">
            <v>647.75000000000045</v>
          </cell>
          <cell r="P62">
            <v>4161.8900000000003</v>
          </cell>
          <cell r="Q62">
            <v>0</v>
          </cell>
        </row>
        <row r="63">
          <cell r="B63">
            <v>5955</v>
          </cell>
          <cell r="D63">
            <v>10.84</v>
          </cell>
          <cell r="E63">
            <v>15.09</v>
          </cell>
          <cell r="F63">
            <v>10.700000000000003</v>
          </cell>
          <cell r="G63">
            <v>35.339999999999996</v>
          </cell>
          <cell r="H63">
            <v>10.700000000000003</v>
          </cell>
          <cell r="I63">
            <v>720.01</v>
          </cell>
          <cell r="J63">
            <v>10.629999999999995</v>
          </cell>
          <cell r="K63">
            <v>14.840000000000032</v>
          </cell>
          <cell r="L63">
            <v>10.560000000000059</v>
          </cell>
          <cell r="M63">
            <v>82.189999999999941</v>
          </cell>
          <cell r="N63">
            <v>10.5</v>
          </cell>
          <cell r="O63">
            <v>51.740000000000009</v>
          </cell>
          <cell r="P63">
            <v>983.14</v>
          </cell>
          <cell r="Q63">
            <v>0</v>
          </cell>
        </row>
        <row r="64">
          <cell r="B64">
            <v>5960</v>
          </cell>
          <cell r="D64">
            <v>36.46</v>
          </cell>
          <cell r="E64">
            <v>2.3500000000000014</v>
          </cell>
          <cell r="F64">
            <v>527.19000000000005</v>
          </cell>
          <cell r="G64">
            <v>201.15999999999997</v>
          </cell>
          <cell r="H64">
            <v>175.54000000000008</v>
          </cell>
          <cell r="I64">
            <v>175.53999999999996</v>
          </cell>
          <cell r="J64">
            <v>198.57999999999993</v>
          </cell>
          <cell r="K64">
            <v>175.53999999999996</v>
          </cell>
          <cell r="L64">
            <v>0</v>
          </cell>
          <cell r="M64">
            <v>373.81000000000017</v>
          </cell>
          <cell r="N64">
            <v>175.53999999999996</v>
          </cell>
          <cell r="O64">
            <v>0</v>
          </cell>
          <cell r="P64">
            <v>2041.71</v>
          </cell>
          <cell r="Q64">
            <v>0</v>
          </cell>
        </row>
        <row r="65">
          <cell r="B65">
            <v>5965</v>
          </cell>
          <cell r="D65">
            <v>21.88</v>
          </cell>
          <cell r="E65">
            <v>32.64</v>
          </cell>
          <cell r="F65">
            <v>46.68</v>
          </cell>
          <cell r="G65">
            <v>279.62</v>
          </cell>
          <cell r="H65">
            <v>56.480000000000018</v>
          </cell>
          <cell r="I65">
            <v>62.659999999999968</v>
          </cell>
          <cell r="J65">
            <v>200.25000000000006</v>
          </cell>
          <cell r="K65">
            <v>63.639999999999986</v>
          </cell>
          <cell r="L65">
            <v>56.949999999999932</v>
          </cell>
          <cell r="M65">
            <v>46.580000000000041</v>
          </cell>
          <cell r="N65">
            <v>73.610000000000014</v>
          </cell>
          <cell r="O65">
            <v>51.309999999999945</v>
          </cell>
          <cell r="P65">
            <v>992.3</v>
          </cell>
          <cell r="Q65">
            <v>0</v>
          </cell>
        </row>
        <row r="66">
          <cell r="B66">
            <v>5970</v>
          </cell>
          <cell r="D66">
            <v>26.42</v>
          </cell>
          <cell r="E66">
            <v>26.14</v>
          </cell>
          <cell r="F66">
            <v>25.97</v>
          </cell>
          <cell r="G66">
            <v>26.099999999999994</v>
          </cell>
          <cell r="H66">
            <v>26.03</v>
          </cell>
          <cell r="I66">
            <v>26.039999999999992</v>
          </cell>
          <cell r="J66">
            <v>25.880000000000024</v>
          </cell>
          <cell r="K66">
            <v>25.799999999999983</v>
          </cell>
          <cell r="L66">
            <v>25.569999999999993</v>
          </cell>
          <cell r="M66">
            <v>25.5</v>
          </cell>
          <cell r="N66">
            <v>40.670000000000016</v>
          </cell>
          <cell r="O66">
            <v>25.25</v>
          </cell>
          <cell r="P66">
            <v>325.37</v>
          </cell>
          <cell r="Q66">
            <v>0</v>
          </cell>
        </row>
        <row r="67">
          <cell r="B67">
            <v>5975</v>
          </cell>
          <cell r="D67">
            <v>0</v>
          </cell>
          <cell r="E67">
            <v>264.97000000000003</v>
          </cell>
          <cell r="F67">
            <v>-6.8700000000000045</v>
          </cell>
          <cell r="G67">
            <v>0</v>
          </cell>
          <cell r="H67">
            <v>273.88</v>
          </cell>
          <cell r="I67">
            <v>0</v>
          </cell>
          <cell r="J67">
            <v>10.850000000000023</v>
          </cell>
          <cell r="K67">
            <v>266.54999999999995</v>
          </cell>
          <cell r="L67">
            <v>0</v>
          </cell>
          <cell r="M67">
            <v>0</v>
          </cell>
          <cell r="N67">
            <v>303.38</v>
          </cell>
          <cell r="O67">
            <v>0</v>
          </cell>
          <cell r="P67">
            <v>1112.76</v>
          </cell>
          <cell r="Q67">
            <v>0</v>
          </cell>
        </row>
        <row r="68">
          <cell r="B68">
            <v>5980</v>
          </cell>
          <cell r="D68">
            <v>0</v>
          </cell>
          <cell r="E68">
            <v>0</v>
          </cell>
          <cell r="F68">
            <v>0.35</v>
          </cell>
          <cell r="G68">
            <v>0</v>
          </cell>
          <cell r="H68">
            <v>0</v>
          </cell>
          <cell r="I68">
            <v>0.33999999999999997</v>
          </cell>
          <cell r="J68">
            <v>0</v>
          </cell>
          <cell r="K68">
            <v>0</v>
          </cell>
          <cell r="L68">
            <v>0.27</v>
          </cell>
          <cell r="M68">
            <v>0</v>
          </cell>
          <cell r="N68">
            <v>0</v>
          </cell>
          <cell r="O68">
            <v>-49.730000000000004</v>
          </cell>
          <cell r="P68">
            <v>-48.77</v>
          </cell>
          <cell r="Q68">
            <v>0</v>
          </cell>
        </row>
        <row r="69">
          <cell r="B69">
            <v>5985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1192.5</v>
          </cell>
          <cell r="P69">
            <v>1192.5</v>
          </cell>
          <cell r="Q69">
            <v>0</v>
          </cell>
        </row>
        <row r="70">
          <cell r="B70">
            <v>6010</v>
          </cell>
          <cell r="D70">
            <v>141.51</v>
          </cell>
          <cell r="E70">
            <v>146.54000000000002</v>
          </cell>
          <cell r="F70">
            <v>139.90999999999997</v>
          </cell>
          <cell r="G70">
            <v>139.58999999999997</v>
          </cell>
          <cell r="H70">
            <v>139.26</v>
          </cell>
          <cell r="I70">
            <v>139.35000000000002</v>
          </cell>
          <cell r="J70">
            <v>201.13</v>
          </cell>
          <cell r="K70">
            <v>200.49</v>
          </cell>
          <cell r="L70">
            <v>198.03999999999996</v>
          </cell>
          <cell r="M70">
            <v>197.52999999999997</v>
          </cell>
          <cell r="N70">
            <v>270.52</v>
          </cell>
          <cell r="O70">
            <v>288.61999999999989</v>
          </cell>
          <cell r="P70">
            <v>2202.4899999999998</v>
          </cell>
          <cell r="Q70">
            <v>0</v>
          </cell>
        </row>
        <row r="71">
          <cell r="B71">
            <v>6015</v>
          </cell>
          <cell r="D71">
            <v>1.05</v>
          </cell>
          <cell r="E71">
            <v>0.10999999999999988</v>
          </cell>
          <cell r="F71">
            <v>0.83000000000000007</v>
          </cell>
          <cell r="G71">
            <v>0</v>
          </cell>
          <cell r="H71">
            <v>0.15999999999999992</v>
          </cell>
          <cell r="I71">
            <v>0</v>
          </cell>
          <cell r="J71">
            <v>0.16000000000000014</v>
          </cell>
          <cell r="K71">
            <v>0</v>
          </cell>
          <cell r="L71">
            <v>0.14999999999999991</v>
          </cell>
          <cell r="M71">
            <v>0</v>
          </cell>
          <cell r="N71">
            <v>7.37</v>
          </cell>
          <cell r="O71">
            <v>0</v>
          </cell>
          <cell r="P71">
            <v>9.83</v>
          </cell>
          <cell r="Q71">
            <v>0</v>
          </cell>
        </row>
        <row r="72">
          <cell r="B72">
            <v>6020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77.27</v>
          </cell>
          <cell r="L72">
            <v>-76.97999999999999</v>
          </cell>
          <cell r="M72">
            <v>0</v>
          </cell>
          <cell r="N72">
            <v>0</v>
          </cell>
          <cell r="O72">
            <v>0</v>
          </cell>
          <cell r="P72">
            <v>0.29000000000000625</v>
          </cell>
          <cell r="Q72">
            <v>6.2727600891321345E-15</v>
          </cell>
        </row>
        <row r="73">
          <cell r="B73">
            <v>6025</v>
          </cell>
          <cell r="D73">
            <v>0</v>
          </cell>
          <cell r="E73">
            <v>3.82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-158.51</v>
          </cell>
          <cell r="L73">
            <v>0</v>
          </cell>
          <cell r="M73">
            <v>13.550000000000011</v>
          </cell>
          <cell r="N73">
            <v>0</v>
          </cell>
          <cell r="O73">
            <v>48.769999999999982</v>
          </cell>
          <cell r="P73">
            <v>-92.37</v>
          </cell>
          <cell r="Q73">
            <v>0</v>
          </cell>
        </row>
        <row r="74">
          <cell r="B74">
            <v>6035</v>
          </cell>
          <cell r="D74">
            <v>75.23</v>
          </cell>
          <cell r="E74">
            <v>43.36</v>
          </cell>
          <cell r="F74">
            <v>44.049999999999983</v>
          </cell>
          <cell r="G74">
            <v>56.170000000000016</v>
          </cell>
          <cell r="H74">
            <v>45.329999999999984</v>
          </cell>
          <cell r="I74">
            <v>52.78000000000003</v>
          </cell>
          <cell r="J74">
            <v>55.680000000000007</v>
          </cell>
          <cell r="K74">
            <v>44.620000000000005</v>
          </cell>
          <cell r="L74">
            <v>42.919999999999959</v>
          </cell>
          <cell r="M74">
            <v>48.650000000000034</v>
          </cell>
          <cell r="N74">
            <v>45.449999999999989</v>
          </cell>
          <cell r="O74">
            <v>48.25</v>
          </cell>
          <cell r="P74">
            <v>602.49</v>
          </cell>
          <cell r="Q74">
            <v>0</v>
          </cell>
        </row>
        <row r="75">
          <cell r="B75">
            <v>6040</v>
          </cell>
          <cell r="D75">
            <v>203.99</v>
          </cell>
          <cell r="E75">
            <v>201.12</v>
          </cell>
          <cell r="F75">
            <v>223.64</v>
          </cell>
          <cell r="G75">
            <v>201.22000000000003</v>
          </cell>
          <cell r="H75">
            <v>200.74</v>
          </cell>
          <cell r="I75">
            <v>200.87999999999988</v>
          </cell>
          <cell r="J75">
            <v>199.56000000000017</v>
          </cell>
          <cell r="K75">
            <v>198.92999999999984</v>
          </cell>
          <cell r="L75">
            <v>196.5</v>
          </cell>
          <cell r="M75">
            <v>195.99</v>
          </cell>
          <cell r="N75">
            <v>195.51</v>
          </cell>
          <cell r="O75">
            <v>175.53999999999996</v>
          </cell>
          <cell r="P75">
            <v>2393.62</v>
          </cell>
          <cell r="Q75">
            <v>0</v>
          </cell>
        </row>
        <row r="76">
          <cell r="B76">
            <v>6045</v>
          </cell>
          <cell r="D76">
            <v>0</v>
          </cell>
          <cell r="E76">
            <v>0</v>
          </cell>
          <cell r="F76">
            <v>0.86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8.5</v>
          </cell>
          <cell r="M76">
            <v>37.97</v>
          </cell>
          <cell r="N76">
            <v>15.660000000000004</v>
          </cell>
          <cell r="O76">
            <v>34.339999999999996</v>
          </cell>
          <cell r="P76">
            <v>97.33</v>
          </cell>
          <cell r="Q76">
            <v>0</v>
          </cell>
        </row>
        <row r="77">
          <cell r="B77">
            <v>6050</v>
          </cell>
          <cell r="D77">
            <v>133.96</v>
          </cell>
          <cell r="E77">
            <v>302.66999999999996</v>
          </cell>
          <cell r="F77">
            <v>289.77</v>
          </cell>
          <cell r="G77">
            <v>285.25</v>
          </cell>
          <cell r="H77">
            <v>206.24000000000012</v>
          </cell>
          <cell r="I77">
            <v>205.40999999999985</v>
          </cell>
          <cell r="J77">
            <v>400.73</v>
          </cell>
          <cell r="K77">
            <v>289.93000000000006</v>
          </cell>
          <cell r="L77">
            <v>169.15000000000009</v>
          </cell>
          <cell r="M77">
            <v>219.96000000000004</v>
          </cell>
          <cell r="N77">
            <v>185.56999999999971</v>
          </cell>
          <cell r="O77">
            <v>401.87000000000035</v>
          </cell>
          <cell r="P77">
            <v>3090.51</v>
          </cell>
          <cell r="Q77">
            <v>0</v>
          </cell>
        </row>
        <row r="78">
          <cell r="B78">
            <v>6065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B79">
            <v>6070</v>
          </cell>
          <cell r="D79">
            <v>-148.94999999999999</v>
          </cell>
          <cell r="E79">
            <v>-2.8300000000000125</v>
          </cell>
          <cell r="F79">
            <v>8.8400000000000034</v>
          </cell>
          <cell r="G79">
            <v>0</v>
          </cell>
          <cell r="H79">
            <v>25.989999999999995</v>
          </cell>
          <cell r="I79">
            <v>26.950000000000003</v>
          </cell>
          <cell r="J79">
            <v>9.0400000000000063</v>
          </cell>
          <cell r="K79">
            <v>8.5799999999999983</v>
          </cell>
          <cell r="L79">
            <v>0</v>
          </cell>
          <cell r="M79">
            <v>101.94999999999999</v>
          </cell>
          <cell r="N79">
            <v>2.8299999999999983</v>
          </cell>
          <cell r="O79">
            <v>88.509999999999991</v>
          </cell>
          <cell r="P79">
            <v>120.90999999999998</v>
          </cell>
          <cell r="Q79">
            <v>0</v>
          </cell>
        </row>
        <row r="80">
          <cell r="B80">
            <v>6090</v>
          </cell>
          <cell r="D80">
            <v>10.92</v>
          </cell>
          <cell r="E80">
            <v>10.770000000000001</v>
          </cell>
          <cell r="F80">
            <v>11.02</v>
          </cell>
          <cell r="G80">
            <v>11.089999999999996</v>
          </cell>
          <cell r="H80">
            <v>11.46</v>
          </cell>
          <cell r="I80">
            <v>11.470000000000006</v>
          </cell>
          <cell r="J80">
            <v>11.75</v>
          </cell>
          <cell r="K80">
            <v>11.709999999999994</v>
          </cell>
          <cell r="L80">
            <v>11.570000000000007</v>
          </cell>
          <cell r="M80">
            <v>11.539999999999992</v>
          </cell>
          <cell r="N80">
            <v>11.510000000000005</v>
          </cell>
          <cell r="O80">
            <v>22.849999999999994</v>
          </cell>
          <cell r="P80">
            <v>147.66</v>
          </cell>
          <cell r="Q80">
            <v>0</v>
          </cell>
        </row>
        <row r="81">
          <cell r="B81">
            <v>6110</v>
          </cell>
          <cell r="D81">
            <v>537.87</v>
          </cell>
          <cell r="E81">
            <v>487.40999999999997</v>
          </cell>
          <cell r="F81">
            <v>596.97</v>
          </cell>
          <cell r="G81">
            <v>663.59000000000015</v>
          </cell>
          <cell r="H81">
            <v>550.65999999999985</v>
          </cell>
          <cell r="I81">
            <v>558.21</v>
          </cell>
          <cell r="J81">
            <v>560.75</v>
          </cell>
          <cell r="K81">
            <v>534.01000000000022</v>
          </cell>
          <cell r="L81">
            <v>547.55000000000018</v>
          </cell>
          <cell r="M81">
            <v>552.8799999999992</v>
          </cell>
          <cell r="N81">
            <v>477.16000000000076</v>
          </cell>
          <cell r="O81">
            <v>554.09999999999945</v>
          </cell>
          <cell r="P81">
            <v>6621.16</v>
          </cell>
          <cell r="Q81">
            <v>0</v>
          </cell>
        </row>
        <row r="82">
          <cell r="B82">
            <v>6115</v>
          </cell>
          <cell r="D82">
            <v>99.86</v>
          </cell>
          <cell r="E82">
            <v>72.309999999999988</v>
          </cell>
          <cell r="F82">
            <v>93.370000000000033</v>
          </cell>
          <cell r="G82">
            <v>122.35999999999996</v>
          </cell>
          <cell r="H82">
            <v>81.660000000000025</v>
          </cell>
          <cell r="I82">
            <v>83.96999999999997</v>
          </cell>
          <cell r="J82">
            <v>91.769999999999982</v>
          </cell>
          <cell r="K82">
            <v>100.97000000000003</v>
          </cell>
          <cell r="L82">
            <v>102.90999999999997</v>
          </cell>
          <cell r="M82">
            <v>104.42000000000007</v>
          </cell>
          <cell r="N82">
            <v>102.54000000000008</v>
          </cell>
          <cell r="O82">
            <v>114.3599999999999</v>
          </cell>
          <cell r="P82">
            <v>1170.5</v>
          </cell>
          <cell r="Q82">
            <v>0</v>
          </cell>
        </row>
        <row r="83">
          <cell r="B83">
            <v>6120</v>
          </cell>
          <cell r="D83">
            <v>434.63</v>
          </cell>
          <cell r="E83">
            <v>441.86</v>
          </cell>
          <cell r="F83">
            <v>423.23</v>
          </cell>
          <cell r="G83">
            <v>441.91000000000008</v>
          </cell>
          <cell r="H83">
            <v>433.7199999999998</v>
          </cell>
          <cell r="I83">
            <v>434.61999999999989</v>
          </cell>
          <cell r="J83">
            <v>553.74000000000024</v>
          </cell>
          <cell r="K83">
            <v>331.25999999999976</v>
          </cell>
          <cell r="L83">
            <v>419.61000000000013</v>
          </cell>
          <cell r="M83">
            <v>427.73999999999978</v>
          </cell>
          <cell r="N83">
            <v>1040.8400000000001</v>
          </cell>
          <cell r="O83">
            <v>36.360000000000582</v>
          </cell>
          <cell r="P83">
            <v>5419.52</v>
          </cell>
          <cell r="Q83">
            <v>0</v>
          </cell>
        </row>
        <row r="84">
          <cell r="B84">
            <v>6125</v>
          </cell>
          <cell r="D84">
            <v>84.72</v>
          </cell>
          <cell r="E84">
            <v>84.72</v>
          </cell>
          <cell r="F84">
            <v>84.91</v>
          </cell>
          <cell r="G84">
            <v>86.120000000000033</v>
          </cell>
          <cell r="H84">
            <v>88.639999999999986</v>
          </cell>
          <cell r="I84">
            <v>88.470000000000027</v>
          </cell>
          <cell r="J84">
            <v>87.889999999999986</v>
          </cell>
          <cell r="K84">
            <v>86.939999999999941</v>
          </cell>
          <cell r="L84">
            <v>86.100000000000023</v>
          </cell>
          <cell r="M84">
            <v>88.460000000000036</v>
          </cell>
          <cell r="N84">
            <v>86.329999999999927</v>
          </cell>
          <cell r="O84">
            <v>85.470000000000027</v>
          </cell>
          <cell r="P84">
            <v>1038.77</v>
          </cell>
          <cell r="Q84">
            <v>0</v>
          </cell>
        </row>
        <row r="85">
          <cell r="B85">
            <v>6130</v>
          </cell>
          <cell r="D85">
            <v>201.66</v>
          </cell>
          <cell r="E85">
            <v>190.92</v>
          </cell>
          <cell r="F85">
            <v>181.77000000000004</v>
          </cell>
          <cell r="G85">
            <v>197.34000000000003</v>
          </cell>
          <cell r="H85">
            <v>195.76999999999998</v>
          </cell>
          <cell r="I85">
            <v>197</v>
          </cell>
          <cell r="J85">
            <v>200.18000000000006</v>
          </cell>
          <cell r="K85">
            <v>209.74</v>
          </cell>
          <cell r="L85">
            <v>217.63999999999987</v>
          </cell>
          <cell r="M85">
            <v>208.79999999999995</v>
          </cell>
          <cell r="N85">
            <v>210.51</v>
          </cell>
          <cell r="O85">
            <v>210.26000000000022</v>
          </cell>
          <cell r="P85">
            <v>2421.59</v>
          </cell>
          <cell r="Q85">
            <v>0</v>
          </cell>
        </row>
        <row r="86">
          <cell r="B86">
            <v>6135</v>
          </cell>
          <cell r="D86">
            <v>1127.8399999999999</v>
          </cell>
          <cell r="E86">
            <v>1163.6400000000001</v>
          </cell>
          <cell r="F86">
            <v>1249.69</v>
          </cell>
          <cell r="G86">
            <v>1145.6499999999996</v>
          </cell>
          <cell r="H86">
            <v>1248.4099999999999</v>
          </cell>
          <cell r="I86">
            <v>1535.0700000000006</v>
          </cell>
          <cell r="J86">
            <v>1782.8399999999992</v>
          </cell>
          <cell r="K86">
            <v>1639.4000000000015</v>
          </cell>
          <cell r="L86">
            <v>1630.0899999999983</v>
          </cell>
          <cell r="M86">
            <v>1524.8700000000008</v>
          </cell>
          <cell r="N86">
            <v>1575.4899999999998</v>
          </cell>
          <cell r="O86">
            <v>1880.3500000000004</v>
          </cell>
          <cell r="P86">
            <v>17503.34</v>
          </cell>
          <cell r="Q86">
            <v>0</v>
          </cell>
        </row>
        <row r="87">
          <cell r="B87">
            <v>6140</v>
          </cell>
          <cell r="D87">
            <v>115.32</v>
          </cell>
          <cell r="E87">
            <v>149.95999999999998</v>
          </cell>
          <cell r="F87">
            <v>167.69000000000005</v>
          </cell>
          <cell r="G87">
            <v>179.42999999999995</v>
          </cell>
          <cell r="H87">
            <v>153.27999999999997</v>
          </cell>
          <cell r="I87">
            <v>167.60000000000002</v>
          </cell>
          <cell r="J87">
            <v>164.21000000000004</v>
          </cell>
          <cell r="K87">
            <v>166.76</v>
          </cell>
          <cell r="L87">
            <v>170.8900000000001</v>
          </cell>
          <cell r="M87">
            <v>164.29999999999995</v>
          </cell>
          <cell r="N87">
            <v>165.41999999999985</v>
          </cell>
          <cell r="O87">
            <v>162.67000000000007</v>
          </cell>
          <cell r="P87">
            <v>1927.53</v>
          </cell>
          <cell r="Q87">
            <v>0</v>
          </cell>
        </row>
        <row r="88">
          <cell r="B88">
            <v>6145</v>
          </cell>
          <cell r="D88">
            <v>556.77</v>
          </cell>
          <cell r="E88">
            <v>509.95000000000005</v>
          </cell>
          <cell r="F88">
            <v>517.92000000000007</v>
          </cell>
          <cell r="G88">
            <v>545.72</v>
          </cell>
          <cell r="H88">
            <v>535.4699999999998</v>
          </cell>
          <cell r="I88">
            <v>567.59999999999991</v>
          </cell>
          <cell r="J88">
            <v>570.85000000000036</v>
          </cell>
          <cell r="K88">
            <v>530.55999999999995</v>
          </cell>
          <cell r="L88">
            <v>537.29</v>
          </cell>
          <cell r="M88">
            <v>530.22999999999956</v>
          </cell>
          <cell r="N88">
            <v>531.70000000000073</v>
          </cell>
          <cell r="O88">
            <v>565.25999999999931</v>
          </cell>
          <cell r="P88">
            <v>6499.32</v>
          </cell>
          <cell r="Q88">
            <v>0</v>
          </cell>
        </row>
        <row r="89">
          <cell r="B89">
            <v>6146</v>
          </cell>
          <cell r="D89">
            <v>233.43</v>
          </cell>
          <cell r="E89">
            <v>216.68</v>
          </cell>
          <cell r="F89">
            <v>226.31999999999994</v>
          </cell>
          <cell r="G89">
            <v>276.13</v>
          </cell>
          <cell r="H89">
            <v>226.57000000000016</v>
          </cell>
          <cell r="I89">
            <v>233.16999999999985</v>
          </cell>
          <cell r="J89">
            <v>212.66000000000008</v>
          </cell>
          <cell r="K89">
            <v>207.8599999999999</v>
          </cell>
          <cell r="L89">
            <v>243.64999999999986</v>
          </cell>
          <cell r="M89">
            <v>213.09000000000015</v>
          </cell>
          <cell r="N89">
            <v>216.07999999999993</v>
          </cell>
          <cell r="O89">
            <v>230.26000000000022</v>
          </cell>
          <cell r="P89">
            <v>2735.9</v>
          </cell>
          <cell r="Q89">
            <v>0</v>
          </cell>
        </row>
        <row r="90">
          <cell r="B90">
            <v>6150</v>
          </cell>
          <cell r="D90">
            <v>8896.7099999999991</v>
          </cell>
          <cell r="E90">
            <v>6527.9800000000014</v>
          </cell>
          <cell r="F90">
            <v>7088.5199999999986</v>
          </cell>
          <cell r="G90">
            <v>8352.9200000000019</v>
          </cell>
          <cell r="H90">
            <v>7923.9299999999967</v>
          </cell>
          <cell r="I90">
            <v>7814.4599999999991</v>
          </cell>
          <cell r="J90">
            <v>8156.4600000000064</v>
          </cell>
          <cell r="K90">
            <v>8841.9499999999971</v>
          </cell>
          <cell r="L90">
            <v>6938.5199999999968</v>
          </cell>
          <cell r="M90">
            <v>7385.570000000007</v>
          </cell>
          <cell r="N90">
            <v>8437.0199999999895</v>
          </cell>
          <cell r="O90">
            <v>10382.790000000008</v>
          </cell>
          <cell r="P90">
            <v>96746.83</v>
          </cell>
          <cell r="Q90">
            <v>0</v>
          </cell>
        </row>
        <row r="91">
          <cell r="B91">
            <v>6155</v>
          </cell>
          <cell r="D91">
            <v>131.69999999999999</v>
          </cell>
          <cell r="E91">
            <v>133.47000000000003</v>
          </cell>
          <cell r="F91">
            <v>156.21999999999997</v>
          </cell>
          <cell r="G91">
            <v>162.10000000000002</v>
          </cell>
          <cell r="H91">
            <v>154.31999999999994</v>
          </cell>
          <cell r="I91">
            <v>169.55000000000007</v>
          </cell>
          <cell r="J91">
            <v>167.7700000000001</v>
          </cell>
          <cell r="K91">
            <v>153.06999999999994</v>
          </cell>
          <cell r="L91">
            <v>159.8599999999999</v>
          </cell>
          <cell r="M91">
            <v>147</v>
          </cell>
          <cell r="N91">
            <v>140.5</v>
          </cell>
          <cell r="O91">
            <v>144.73000000000002</v>
          </cell>
          <cell r="P91">
            <v>1820.29</v>
          </cell>
          <cell r="Q91">
            <v>0</v>
          </cell>
        </row>
        <row r="92">
          <cell r="B92">
            <v>6165</v>
          </cell>
          <cell r="D92">
            <v>-1172.27</v>
          </cell>
          <cell r="E92">
            <v>-282.44000000000005</v>
          </cell>
          <cell r="F92">
            <v>-762.2199999999998</v>
          </cell>
          <cell r="G92">
            <v>-490.32000000000016</v>
          </cell>
          <cell r="H92">
            <v>-338.51000000000022</v>
          </cell>
          <cell r="I92">
            <v>-136.53999999999996</v>
          </cell>
          <cell r="J92">
            <v>-362.66999999999962</v>
          </cell>
          <cell r="K92">
            <v>-1095.2000000000003</v>
          </cell>
          <cell r="L92">
            <v>-136.88000000000011</v>
          </cell>
          <cell r="M92">
            <v>-2.4799999999995634</v>
          </cell>
          <cell r="N92">
            <v>-638.75</v>
          </cell>
          <cell r="O92">
            <v>-1542.6599999999999</v>
          </cell>
          <cell r="P92">
            <v>-6960.94</v>
          </cell>
          <cell r="Q92">
            <v>0</v>
          </cell>
        </row>
        <row r="93">
          <cell r="B93">
            <v>6185</v>
          </cell>
          <cell r="D93">
            <v>2.65</v>
          </cell>
          <cell r="E93">
            <v>30.03</v>
          </cell>
          <cell r="F93">
            <v>72.06</v>
          </cell>
          <cell r="G93">
            <v>-17.64</v>
          </cell>
          <cell r="H93">
            <v>3.8300000000000125</v>
          </cell>
          <cell r="I93">
            <v>17.939999999999998</v>
          </cell>
          <cell r="J93">
            <v>44.34</v>
          </cell>
          <cell r="K93">
            <v>32.859999999999985</v>
          </cell>
          <cell r="L93">
            <v>19.25</v>
          </cell>
          <cell r="M93">
            <v>17.590000000000003</v>
          </cell>
          <cell r="N93">
            <v>68.91</v>
          </cell>
          <cell r="O93">
            <v>10.160000000000025</v>
          </cell>
          <cell r="P93">
            <v>301.98000000000008</v>
          </cell>
          <cell r="Q93">
            <v>0</v>
          </cell>
        </row>
        <row r="94">
          <cell r="B94">
            <v>6190</v>
          </cell>
          <cell r="D94">
            <v>3.56</v>
          </cell>
          <cell r="E94">
            <v>11.87</v>
          </cell>
          <cell r="F94">
            <v>24.71</v>
          </cell>
          <cell r="G94">
            <v>4.9699999999999989</v>
          </cell>
          <cell r="H94">
            <v>20.78</v>
          </cell>
          <cell r="I94">
            <v>9.8700000000000045</v>
          </cell>
          <cell r="J94">
            <v>36.989999999999995</v>
          </cell>
          <cell r="K94">
            <v>3.730000000000004</v>
          </cell>
          <cell r="L94">
            <v>39.83</v>
          </cell>
          <cell r="M94">
            <v>63.139999999999986</v>
          </cell>
          <cell r="N94">
            <v>22.710000000000008</v>
          </cell>
          <cell r="O94">
            <v>15.099999999999994</v>
          </cell>
          <cell r="P94">
            <v>257.26</v>
          </cell>
          <cell r="Q94">
            <v>0</v>
          </cell>
        </row>
        <row r="95">
          <cell r="B95">
            <v>6195</v>
          </cell>
          <cell r="D95">
            <v>0.18</v>
          </cell>
          <cell r="E95">
            <v>2.73</v>
          </cell>
          <cell r="F95">
            <v>2.34</v>
          </cell>
          <cell r="G95">
            <v>4.26</v>
          </cell>
          <cell r="H95">
            <v>1.67</v>
          </cell>
          <cell r="I95">
            <v>1.8200000000000003</v>
          </cell>
          <cell r="J95">
            <v>35.03</v>
          </cell>
          <cell r="K95">
            <v>1.6299999999999955</v>
          </cell>
          <cell r="L95">
            <v>5.8700000000000045</v>
          </cell>
          <cell r="M95">
            <v>5.4699999999999989</v>
          </cell>
          <cell r="N95">
            <v>6.230000000000004</v>
          </cell>
          <cell r="O95">
            <v>5.4200000000000017</v>
          </cell>
          <cell r="P95">
            <v>72.650000000000006</v>
          </cell>
          <cell r="Q95">
            <v>0</v>
          </cell>
        </row>
        <row r="96">
          <cell r="B96">
            <v>6200</v>
          </cell>
          <cell r="D96">
            <v>3.52</v>
          </cell>
          <cell r="E96">
            <v>10.15</v>
          </cell>
          <cell r="F96">
            <v>74.25</v>
          </cell>
          <cell r="G96">
            <v>1.8100000000000023</v>
          </cell>
          <cell r="H96">
            <v>26.339999999999989</v>
          </cell>
          <cell r="I96">
            <v>11.450000000000003</v>
          </cell>
          <cell r="J96">
            <v>21.940000000000012</v>
          </cell>
          <cell r="K96">
            <v>2.789999999999992</v>
          </cell>
          <cell r="L96">
            <v>1.5900000000000034</v>
          </cell>
          <cell r="M96">
            <v>8.0799999999999841</v>
          </cell>
          <cell r="N96">
            <v>22.370000000000005</v>
          </cell>
          <cell r="O96">
            <v>11.159999999999997</v>
          </cell>
          <cell r="P96">
            <v>195.45</v>
          </cell>
          <cell r="Q96">
            <v>0</v>
          </cell>
        </row>
        <row r="97">
          <cell r="B97">
            <v>6205</v>
          </cell>
          <cell r="D97">
            <v>0</v>
          </cell>
          <cell r="E97">
            <v>0.57999999999999996</v>
          </cell>
          <cell r="F97">
            <v>0</v>
          </cell>
          <cell r="G97">
            <v>4.5199999999999996</v>
          </cell>
          <cell r="H97">
            <v>0.3100000000000005</v>
          </cell>
          <cell r="I97">
            <v>1.1299999999999999</v>
          </cell>
          <cell r="J97">
            <v>0.45000000000000018</v>
          </cell>
          <cell r="K97">
            <v>1.8100000000000005</v>
          </cell>
          <cell r="L97">
            <v>0.19999999999999929</v>
          </cell>
          <cell r="M97">
            <v>0</v>
          </cell>
          <cell r="N97">
            <v>7.5399999999999991</v>
          </cell>
          <cell r="O97">
            <v>0</v>
          </cell>
          <cell r="P97">
            <v>16.54</v>
          </cell>
          <cell r="Q97">
            <v>0</v>
          </cell>
        </row>
        <row r="98">
          <cell r="B98">
            <v>6207</v>
          </cell>
          <cell r="D98">
            <v>28.29</v>
          </cell>
          <cell r="E98">
            <v>54.35</v>
          </cell>
          <cell r="F98">
            <v>32.929999999999993</v>
          </cell>
          <cell r="G98">
            <v>175.64</v>
          </cell>
          <cell r="H98">
            <v>-126.30999999999997</v>
          </cell>
          <cell r="I98">
            <v>3.0799999999999841</v>
          </cell>
          <cell r="J98">
            <v>56.450000000000017</v>
          </cell>
          <cell r="K98">
            <v>26.919999999999987</v>
          </cell>
          <cell r="L98">
            <v>21.659999999999997</v>
          </cell>
          <cell r="M98">
            <v>27.439999999999998</v>
          </cell>
          <cell r="N98">
            <v>56.800000000000011</v>
          </cell>
          <cell r="O98">
            <v>20.269999999999982</v>
          </cell>
          <cell r="P98">
            <v>377.52</v>
          </cell>
          <cell r="Q98">
            <v>0</v>
          </cell>
        </row>
        <row r="99">
          <cell r="B99">
            <v>6215</v>
          </cell>
          <cell r="D99">
            <v>329.69</v>
          </cell>
          <cell r="E99">
            <v>323.06</v>
          </cell>
          <cell r="F99">
            <v>395.63000000000011</v>
          </cell>
          <cell r="G99">
            <v>389.53999999999996</v>
          </cell>
          <cell r="H99">
            <v>409</v>
          </cell>
          <cell r="I99">
            <v>451.94999999999982</v>
          </cell>
          <cell r="J99">
            <v>438.23</v>
          </cell>
          <cell r="K99">
            <v>411.17000000000007</v>
          </cell>
          <cell r="L99">
            <v>345.03999999999996</v>
          </cell>
          <cell r="M99">
            <v>361.5</v>
          </cell>
          <cell r="N99">
            <v>326.98</v>
          </cell>
          <cell r="O99">
            <v>313.09000000000015</v>
          </cell>
          <cell r="P99">
            <v>4494.88</v>
          </cell>
          <cell r="Q99">
            <v>0</v>
          </cell>
        </row>
        <row r="100">
          <cell r="B100">
            <v>6220</v>
          </cell>
          <cell r="D100">
            <v>135.24</v>
          </cell>
          <cell r="E100">
            <v>180.76999999999998</v>
          </cell>
          <cell r="F100">
            <v>111.57</v>
          </cell>
          <cell r="G100">
            <v>288.93</v>
          </cell>
          <cell r="H100">
            <v>204.76</v>
          </cell>
          <cell r="I100">
            <v>165.69000000000005</v>
          </cell>
          <cell r="J100">
            <v>214.32999999999993</v>
          </cell>
          <cell r="K100">
            <v>159.26999999999998</v>
          </cell>
          <cell r="L100">
            <v>204.63000000000011</v>
          </cell>
          <cell r="M100">
            <v>148.29999999999995</v>
          </cell>
          <cell r="N100">
            <v>194.61999999999989</v>
          </cell>
          <cell r="O100">
            <v>157.00000000000023</v>
          </cell>
          <cell r="P100">
            <v>2165.11</v>
          </cell>
          <cell r="Q100">
            <v>0</v>
          </cell>
        </row>
        <row r="101">
          <cell r="B101">
            <v>6225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108.8</v>
          </cell>
          <cell r="I101">
            <v>-0.78000000000000114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62.179999999999993</v>
          </cell>
          <cell r="O101">
            <v>8.0000000000012506E-2</v>
          </cell>
          <cell r="P101">
            <v>170.28</v>
          </cell>
          <cell r="Q101">
            <v>0</v>
          </cell>
        </row>
        <row r="102">
          <cell r="B102">
            <v>6230</v>
          </cell>
          <cell r="D102">
            <v>35.770000000000003</v>
          </cell>
          <cell r="E102">
            <v>35.669999999999995</v>
          </cell>
          <cell r="F102">
            <v>35.42</v>
          </cell>
          <cell r="G102">
            <v>35.38000000000001</v>
          </cell>
          <cell r="H102">
            <v>56.870000000000005</v>
          </cell>
          <cell r="I102">
            <v>44.809999999999974</v>
          </cell>
          <cell r="J102">
            <v>0</v>
          </cell>
          <cell r="K102">
            <v>38.960000000000008</v>
          </cell>
          <cell r="L102">
            <v>0</v>
          </cell>
          <cell r="M102">
            <v>147.49</v>
          </cell>
          <cell r="N102">
            <v>0</v>
          </cell>
          <cell r="O102">
            <v>70.12</v>
          </cell>
          <cell r="P102">
            <v>500.49</v>
          </cell>
          <cell r="Q102">
            <v>0</v>
          </cell>
        </row>
        <row r="103">
          <cell r="B103">
            <v>6260</v>
          </cell>
          <cell r="D103">
            <v>0</v>
          </cell>
          <cell r="E103">
            <v>187.33</v>
          </cell>
          <cell r="F103">
            <v>41.78</v>
          </cell>
          <cell r="G103">
            <v>193.16999999999996</v>
          </cell>
          <cell r="H103">
            <v>0</v>
          </cell>
          <cell r="I103">
            <v>0</v>
          </cell>
          <cell r="J103">
            <v>192.99</v>
          </cell>
          <cell r="K103">
            <v>0</v>
          </cell>
          <cell r="L103">
            <v>0</v>
          </cell>
          <cell r="M103">
            <v>374.19000000000005</v>
          </cell>
          <cell r="N103">
            <v>162.96000000000004</v>
          </cell>
          <cell r="O103">
            <v>0</v>
          </cell>
          <cell r="P103">
            <v>1152.42</v>
          </cell>
          <cell r="Q103">
            <v>0</v>
          </cell>
        </row>
        <row r="104">
          <cell r="B104">
            <v>6270</v>
          </cell>
          <cell r="D104">
            <v>166.91</v>
          </cell>
          <cell r="E104">
            <v>489.1</v>
          </cell>
          <cell r="F104">
            <v>1029</v>
          </cell>
          <cell r="G104">
            <v>0</v>
          </cell>
          <cell r="H104">
            <v>0</v>
          </cell>
          <cell r="I104">
            <v>1784.2</v>
          </cell>
          <cell r="J104">
            <v>0</v>
          </cell>
          <cell r="K104">
            <v>375</v>
          </cell>
          <cell r="L104">
            <v>470</v>
          </cell>
          <cell r="M104">
            <v>280</v>
          </cell>
          <cell r="N104">
            <v>280</v>
          </cell>
          <cell r="O104">
            <v>1700</v>
          </cell>
          <cell r="P104">
            <v>6574.21</v>
          </cell>
          <cell r="Q104">
            <v>0</v>
          </cell>
        </row>
        <row r="105">
          <cell r="B105">
            <v>6320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183.23</v>
          </cell>
          <cell r="L105">
            <v>0</v>
          </cell>
          <cell r="M105">
            <v>0</v>
          </cell>
          <cell r="N105">
            <v>401.05999999999995</v>
          </cell>
          <cell r="O105">
            <v>79.259999999999991</v>
          </cell>
          <cell r="P105">
            <v>663.55</v>
          </cell>
          <cell r="Q105">
            <v>0</v>
          </cell>
        </row>
        <row r="106">
          <cell r="B106">
            <v>6325</v>
          </cell>
          <cell r="D106">
            <v>360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771.23</v>
          </cell>
          <cell r="L106">
            <v>0</v>
          </cell>
          <cell r="M106">
            <v>222.20000000000005</v>
          </cell>
          <cell r="N106">
            <v>0</v>
          </cell>
          <cell r="O106">
            <v>80</v>
          </cell>
          <cell r="P106">
            <v>1433.43</v>
          </cell>
          <cell r="Q106">
            <v>0</v>
          </cell>
        </row>
        <row r="107">
          <cell r="B107">
            <v>6335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B108">
            <v>6345</v>
          </cell>
          <cell r="D108">
            <v>0</v>
          </cell>
          <cell r="E108">
            <v>15.33</v>
          </cell>
          <cell r="F108">
            <v>544</v>
          </cell>
          <cell r="G108">
            <v>201.86</v>
          </cell>
          <cell r="H108">
            <v>1.8599999999999</v>
          </cell>
          <cell r="I108">
            <v>480.93000000000006</v>
          </cell>
          <cell r="J108">
            <v>105.70000000000005</v>
          </cell>
          <cell r="K108">
            <v>0</v>
          </cell>
          <cell r="L108">
            <v>0</v>
          </cell>
          <cell r="M108">
            <v>271.91999999999985</v>
          </cell>
          <cell r="N108">
            <v>6.1500000000000909</v>
          </cell>
          <cell r="O108">
            <v>123.5</v>
          </cell>
          <cell r="P108">
            <v>1751.25</v>
          </cell>
          <cell r="Q108">
            <v>0</v>
          </cell>
        </row>
        <row r="109">
          <cell r="B109">
            <v>6360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969.17</v>
          </cell>
          <cell r="P109">
            <v>969.17</v>
          </cell>
          <cell r="Q109">
            <v>0</v>
          </cell>
        </row>
        <row r="110">
          <cell r="B110">
            <v>6365</v>
          </cell>
          <cell r="D110">
            <v>0</v>
          </cell>
          <cell r="E110">
            <v>0</v>
          </cell>
          <cell r="F110">
            <v>14.87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7.2799999999999994</v>
          </cell>
          <cell r="P110">
            <v>22.15</v>
          </cell>
          <cell r="Q110">
            <v>0</v>
          </cell>
        </row>
        <row r="111">
          <cell r="B111">
            <v>6385</v>
          </cell>
          <cell r="D111">
            <v>0</v>
          </cell>
          <cell r="E111">
            <v>0</v>
          </cell>
          <cell r="F111">
            <v>1.91</v>
          </cell>
          <cell r="G111">
            <v>0</v>
          </cell>
          <cell r="H111">
            <v>0.1100000000000001</v>
          </cell>
          <cell r="I111">
            <v>14.3</v>
          </cell>
          <cell r="J111">
            <v>1.370000000000001</v>
          </cell>
          <cell r="K111">
            <v>0</v>
          </cell>
          <cell r="L111">
            <v>0</v>
          </cell>
          <cell r="M111">
            <v>0</v>
          </cell>
          <cell r="N111">
            <v>100</v>
          </cell>
          <cell r="O111">
            <v>0</v>
          </cell>
          <cell r="P111">
            <v>117.69</v>
          </cell>
          <cell r="Q111">
            <v>0</v>
          </cell>
        </row>
        <row r="112">
          <cell r="B112">
            <v>6390</v>
          </cell>
          <cell r="D112">
            <v>3.95</v>
          </cell>
          <cell r="E112">
            <v>3.2699999999999996</v>
          </cell>
          <cell r="F112">
            <v>6.95</v>
          </cell>
          <cell r="G112">
            <v>506.24999999999994</v>
          </cell>
          <cell r="H112">
            <v>7.25</v>
          </cell>
          <cell r="I112">
            <v>7.8700000000000045</v>
          </cell>
          <cell r="J112">
            <v>9.2699999999999818</v>
          </cell>
          <cell r="K112">
            <v>5.3000000000000682</v>
          </cell>
          <cell r="L112">
            <v>2.8199999999999363</v>
          </cell>
          <cell r="M112">
            <v>3.3600000000000136</v>
          </cell>
          <cell r="N112">
            <v>408.30000000000007</v>
          </cell>
          <cell r="O112">
            <v>3.7999999999999545</v>
          </cell>
          <cell r="P112">
            <v>968.39</v>
          </cell>
          <cell r="Q112">
            <v>0</v>
          </cell>
        </row>
        <row r="113">
          <cell r="B113">
            <v>6410</v>
          </cell>
          <cell r="D113">
            <v>847.54</v>
          </cell>
          <cell r="E113">
            <v>1653.8000000000002</v>
          </cell>
          <cell r="F113">
            <v>3125</v>
          </cell>
          <cell r="G113">
            <v>1875</v>
          </cell>
          <cell r="H113">
            <v>1250</v>
          </cell>
          <cell r="I113">
            <v>1875</v>
          </cell>
          <cell r="J113">
            <v>1875</v>
          </cell>
          <cell r="K113">
            <v>1250</v>
          </cell>
          <cell r="L113">
            <v>1875</v>
          </cell>
          <cell r="M113">
            <v>1875</v>
          </cell>
          <cell r="N113">
            <v>1250</v>
          </cell>
          <cell r="O113">
            <v>2500</v>
          </cell>
          <cell r="P113">
            <v>21251.34</v>
          </cell>
          <cell r="Q113">
            <v>0</v>
          </cell>
        </row>
        <row r="114">
          <cell r="D114">
            <v>33571.920000000006</v>
          </cell>
          <cell r="E114">
            <v>29276.31</v>
          </cell>
          <cell r="F114">
            <v>34633.229999999981</v>
          </cell>
          <cell r="G114">
            <v>34633.32</v>
          </cell>
          <cell r="H114">
            <v>31619.270000000004</v>
          </cell>
          <cell r="I114">
            <v>35719</v>
          </cell>
          <cell r="J114">
            <v>35908.199999999983</v>
          </cell>
          <cell r="K114">
            <v>33426.000000000007</v>
          </cell>
          <cell r="L114">
            <v>31271.910000000003</v>
          </cell>
          <cell r="M114">
            <v>34984.07</v>
          </cell>
          <cell r="N114">
            <v>36188.05000000001</v>
          </cell>
          <cell r="O114">
            <v>40490.750000000015</v>
          </cell>
          <cell r="P114">
            <v>411722.03</v>
          </cell>
        </row>
        <row r="116">
          <cell r="B116" t="str">
            <v>12-31-13 Dep Exp_PerAR   Col A R91</v>
          </cell>
        </row>
        <row r="117">
          <cell r="B117">
            <v>6640</v>
          </cell>
          <cell r="D117">
            <v>0</v>
          </cell>
          <cell r="E117">
            <v>0</v>
          </cell>
          <cell r="F117">
            <v>0</v>
          </cell>
          <cell r="G117">
            <v>147.58000000000001</v>
          </cell>
          <cell r="H117">
            <v>147.58000000000001</v>
          </cell>
          <cell r="I117">
            <v>147.57999999999998</v>
          </cell>
          <cell r="J117">
            <v>147.58000000000004</v>
          </cell>
          <cell r="K117">
            <v>147.57999999999993</v>
          </cell>
          <cell r="L117">
            <v>147.58000000000004</v>
          </cell>
          <cell r="M117">
            <v>147.57999999999993</v>
          </cell>
          <cell r="N117">
            <v>147.58000000000015</v>
          </cell>
          <cell r="O117">
            <v>147.57999999999993</v>
          </cell>
          <cell r="P117">
            <v>1328.22</v>
          </cell>
          <cell r="Q117">
            <v>0</v>
          </cell>
        </row>
        <row r="118">
          <cell r="B118">
            <v>6655</v>
          </cell>
          <cell r="D118">
            <v>19.71</v>
          </cell>
          <cell r="E118">
            <v>19.71</v>
          </cell>
          <cell r="F118">
            <v>19.71</v>
          </cell>
          <cell r="G118">
            <v>19.71</v>
          </cell>
          <cell r="H118">
            <v>19.709999999999994</v>
          </cell>
          <cell r="I118">
            <v>-10.519999999999996</v>
          </cell>
          <cell r="J118">
            <v>19.709999999999994</v>
          </cell>
          <cell r="K118">
            <v>19.710000000000008</v>
          </cell>
          <cell r="L118">
            <v>19.709999999999994</v>
          </cell>
          <cell r="M118">
            <v>19.710000000000008</v>
          </cell>
          <cell r="N118">
            <v>19.710000000000008</v>
          </cell>
          <cell r="O118">
            <v>19.70999999999998</v>
          </cell>
          <cell r="P118">
            <v>206.29</v>
          </cell>
          <cell r="Q118">
            <v>0</v>
          </cell>
        </row>
        <row r="119">
          <cell r="B119">
            <v>6660</v>
          </cell>
          <cell r="D119">
            <v>2213.77</v>
          </cell>
          <cell r="E119">
            <v>2236.7999999999997</v>
          </cell>
          <cell r="F119">
            <v>2221.1500000000005</v>
          </cell>
          <cell r="G119">
            <v>2237.4299999999994</v>
          </cell>
          <cell r="H119">
            <v>2229.5699999999997</v>
          </cell>
          <cell r="I119">
            <v>2246</v>
          </cell>
          <cell r="J119">
            <v>2244.7200000000012</v>
          </cell>
          <cell r="K119">
            <v>2264.6400000000012</v>
          </cell>
          <cell r="L119">
            <v>2274.5899999999965</v>
          </cell>
          <cell r="M119">
            <v>2274.59</v>
          </cell>
          <cell r="N119">
            <v>2295.2700000000004</v>
          </cell>
          <cell r="O119">
            <v>2333.5300000000025</v>
          </cell>
          <cell r="P119">
            <v>27072.06</v>
          </cell>
          <cell r="Q119">
            <v>0</v>
          </cell>
        </row>
        <row r="120">
          <cell r="B120">
            <v>6665</v>
          </cell>
          <cell r="D120">
            <v>3400.2</v>
          </cell>
          <cell r="E120">
            <v>3400.2</v>
          </cell>
          <cell r="F120">
            <v>3409.3500000000004</v>
          </cell>
          <cell r="G120">
            <v>3409.3500000000004</v>
          </cell>
          <cell r="H120">
            <v>3409.3500000000004</v>
          </cell>
          <cell r="I120">
            <v>3409.3499999999985</v>
          </cell>
          <cell r="J120">
            <v>3409.3500000000022</v>
          </cell>
          <cell r="K120">
            <v>3409.3499999999985</v>
          </cell>
          <cell r="L120">
            <v>3416.09</v>
          </cell>
          <cell r="M120">
            <v>3416.09</v>
          </cell>
          <cell r="N120">
            <v>3416.0899999999965</v>
          </cell>
          <cell r="O120">
            <v>3416.0900000000038</v>
          </cell>
          <cell r="P120">
            <v>40920.86</v>
          </cell>
          <cell r="Q120">
            <v>0</v>
          </cell>
        </row>
        <row r="121">
          <cell r="B121">
            <v>6680</v>
          </cell>
          <cell r="D121">
            <v>3.35</v>
          </cell>
          <cell r="E121">
            <v>3.35</v>
          </cell>
          <cell r="F121">
            <v>3.3500000000000005</v>
          </cell>
          <cell r="G121">
            <v>3.3499999999999996</v>
          </cell>
          <cell r="H121">
            <v>3.3499999999999996</v>
          </cell>
          <cell r="I121">
            <v>-11595.78</v>
          </cell>
          <cell r="J121">
            <v>3.3500000000003638</v>
          </cell>
          <cell r="K121">
            <v>3.3500000000003638</v>
          </cell>
          <cell r="L121">
            <v>3.3500000000003638</v>
          </cell>
          <cell r="M121">
            <v>3.3500000000003638</v>
          </cell>
          <cell r="N121">
            <v>3.3499999999985448</v>
          </cell>
          <cell r="O121">
            <v>3.3500000000003638</v>
          </cell>
          <cell r="P121">
            <v>-11558.93</v>
          </cell>
          <cell r="Q121">
            <v>0</v>
          </cell>
        </row>
        <row r="122">
          <cell r="B122">
            <v>6685</v>
          </cell>
          <cell r="D122">
            <v>1.85</v>
          </cell>
          <cell r="E122">
            <v>1.85</v>
          </cell>
          <cell r="F122">
            <v>1.8499999999999996</v>
          </cell>
          <cell r="G122">
            <v>1.8500000000000005</v>
          </cell>
          <cell r="H122">
            <v>1.8499999999999996</v>
          </cell>
          <cell r="I122">
            <v>1.8499999999999996</v>
          </cell>
          <cell r="J122">
            <v>1.8499999999999996</v>
          </cell>
          <cell r="K122">
            <v>1.8500000000000014</v>
          </cell>
          <cell r="L122">
            <v>1.8499999999999979</v>
          </cell>
          <cell r="M122">
            <v>1.8500000000000014</v>
          </cell>
          <cell r="N122">
            <v>1.8500000000000014</v>
          </cell>
          <cell r="O122">
            <v>1.8499999999999979</v>
          </cell>
          <cell r="P122">
            <v>22.2</v>
          </cell>
          <cell r="Q122">
            <v>0</v>
          </cell>
        </row>
        <row r="123">
          <cell r="B123">
            <v>6710</v>
          </cell>
          <cell r="D123">
            <v>65.569999999999993</v>
          </cell>
          <cell r="E123">
            <v>65.569999999999993</v>
          </cell>
          <cell r="F123">
            <v>66.190000000000026</v>
          </cell>
          <cell r="G123">
            <v>66.189999999999969</v>
          </cell>
          <cell r="H123">
            <v>66.300000000000011</v>
          </cell>
          <cell r="I123">
            <v>66.300000000000011</v>
          </cell>
          <cell r="J123">
            <v>66.300000000000011</v>
          </cell>
          <cell r="K123">
            <v>66.300000000000011</v>
          </cell>
          <cell r="L123">
            <v>66.299999999999955</v>
          </cell>
          <cell r="M123">
            <v>66.300000000000068</v>
          </cell>
          <cell r="N123">
            <v>66.299999999999955</v>
          </cell>
          <cell r="O123">
            <v>66.299999999999955</v>
          </cell>
          <cell r="P123">
            <v>793.92</v>
          </cell>
          <cell r="Q123">
            <v>0</v>
          </cell>
        </row>
        <row r="124">
          <cell r="B124">
            <v>6715</v>
          </cell>
          <cell r="D124">
            <v>1476.74</v>
          </cell>
          <cell r="E124">
            <v>1476.74</v>
          </cell>
          <cell r="F124">
            <v>1476.7800000000002</v>
          </cell>
          <cell r="G124">
            <v>1477.4499999999998</v>
          </cell>
          <cell r="H124">
            <v>1477.4499999999998</v>
          </cell>
          <cell r="I124">
            <v>1477.4500000000007</v>
          </cell>
          <cell r="J124">
            <v>1477.9599999999991</v>
          </cell>
          <cell r="K124">
            <v>1478.1100000000006</v>
          </cell>
          <cell r="L124">
            <v>1478.3500000000004</v>
          </cell>
          <cell r="M124">
            <v>1478.3499999999985</v>
          </cell>
          <cell r="N124">
            <v>1479.3200000000015</v>
          </cell>
          <cell r="O124">
            <v>1480.2199999999975</v>
          </cell>
          <cell r="P124">
            <v>17734.919999999998</v>
          </cell>
          <cell r="Q124">
            <v>0</v>
          </cell>
        </row>
        <row r="125">
          <cell r="B125">
            <v>6717</v>
          </cell>
          <cell r="D125">
            <v>845.34</v>
          </cell>
          <cell r="E125">
            <v>845.34</v>
          </cell>
          <cell r="F125">
            <v>845.33999999999992</v>
          </cell>
          <cell r="G125">
            <v>845.34000000000015</v>
          </cell>
          <cell r="H125">
            <v>845.33999999999969</v>
          </cell>
          <cell r="I125">
            <v>845.34000000000015</v>
          </cell>
          <cell r="J125">
            <v>845.34000000000015</v>
          </cell>
          <cell r="K125">
            <v>845.34000000000015</v>
          </cell>
          <cell r="L125">
            <v>845.34000000000015</v>
          </cell>
          <cell r="M125">
            <v>845.33999999999924</v>
          </cell>
          <cell r="N125">
            <v>845.34000000000015</v>
          </cell>
          <cell r="O125">
            <v>845.34000000000015</v>
          </cell>
          <cell r="P125">
            <v>10144.08</v>
          </cell>
          <cell r="Q125">
            <v>0</v>
          </cell>
        </row>
        <row r="126">
          <cell r="B126">
            <v>6725</v>
          </cell>
          <cell r="D126">
            <v>175.45</v>
          </cell>
          <cell r="E126">
            <v>175.45</v>
          </cell>
          <cell r="F126">
            <v>175.45000000000005</v>
          </cell>
          <cell r="G126">
            <v>175.44999999999993</v>
          </cell>
          <cell r="H126">
            <v>175.45000000000005</v>
          </cell>
          <cell r="I126">
            <v>175.45000000000005</v>
          </cell>
          <cell r="J126">
            <v>175.45000000000005</v>
          </cell>
          <cell r="K126">
            <v>175.44999999999982</v>
          </cell>
          <cell r="L126">
            <v>175.45000000000005</v>
          </cell>
          <cell r="M126">
            <v>175.45000000000005</v>
          </cell>
          <cell r="N126">
            <v>175.45000000000005</v>
          </cell>
          <cell r="O126">
            <v>176.06999999999994</v>
          </cell>
          <cell r="P126">
            <v>2106.02</v>
          </cell>
          <cell r="Q126">
            <v>0</v>
          </cell>
        </row>
        <row r="127">
          <cell r="B127">
            <v>6730</v>
          </cell>
          <cell r="D127">
            <v>14.6</v>
          </cell>
          <cell r="E127">
            <v>14.6</v>
          </cell>
          <cell r="F127">
            <v>14.599999999999998</v>
          </cell>
          <cell r="G127">
            <v>14.600000000000001</v>
          </cell>
          <cell r="H127">
            <v>14.600000000000001</v>
          </cell>
          <cell r="I127">
            <v>14.599999999999994</v>
          </cell>
          <cell r="J127">
            <v>14.600000000000009</v>
          </cell>
          <cell r="K127">
            <v>14.599999999999994</v>
          </cell>
          <cell r="L127">
            <v>14.600000000000009</v>
          </cell>
          <cell r="M127">
            <v>14.599999999999994</v>
          </cell>
          <cell r="N127">
            <v>14.599999999999994</v>
          </cell>
          <cell r="O127">
            <v>14.599999999999994</v>
          </cell>
          <cell r="P127">
            <v>175.2</v>
          </cell>
          <cell r="Q127">
            <v>0</v>
          </cell>
        </row>
        <row r="128">
          <cell r="B128">
            <v>6740</v>
          </cell>
          <cell r="D128">
            <v>15.93</v>
          </cell>
          <cell r="E128">
            <v>15.93</v>
          </cell>
          <cell r="F128">
            <v>15.93</v>
          </cell>
          <cell r="G128">
            <v>15.93</v>
          </cell>
          <cell r="H128">
            <v>15.930000000000007</v>
          </cell>
          <cell r="I128">
            <v>15.929999999999993</v>
          </cell>
          <cell r="J128">
            <v>15.930000000000007</v>
          </cell>
          <cell r="K128">
            <v>15.929999999999993</v>
          </cell>
          <cell r="L128">
            <v>15.930000000000007</v>
          </cell>
          <cell r="M128">
            <v>15.930000000000007</v>
          </cell>
          <cell r="N128">
            <v>15.929999999999978</v>
          </cell>
          <cell r="O128">
            <v>15.930000000000007</v>
          </cell>
          <cell r="P128">
            <v>191.16</v>
          </cell>
          <cell r="Q128">
            <v>0</v>
          </cell>
        </row>
        <row r="129">
          <cell r="B129">
            <v>6745</v>
          </cell>
          <cell r="D129">
            <v>-31.22</v>
          </cell>
          <cell r="E129">
            <v>-31.22</v>
          </cell>
          <cell r="F129">
            <v>-31.22</v>
          </cell>
          <cell r="G129">
            <v>-31.22</v>
          </cell>
          <cell r="H129">
            <v>-31.22</v>
          </cell>
          <cell r="I129">
            <v>-31.22</v>
          </cell>
          <cell r="J129">
            <v>-31.22</v>
          </cell>
          <cell r="K129">
            <v>-4.6200000000000045</v>
          </cell>
          <cell r="L129">
            <v>-4.6200000000000045</v>
          </cell>
          <cell r="M129">
            <v>-4.6200000000000045</v>
          </cell>
          <cell r="N129">
            <v>-4.6200000000000045</v>
          </cell>
          <cell r="O129">
            <v>-4.6199999999999761</v>
          </cell>
          <cell r="P129">
            <v>-241.64</v>
          </cell>
          <cell r="Q129">
            <v>0</v>
          </cell>
        </row>
        <row r="130">
          <cell r="B130">
            <v>6760</v>
          </cell>
          <cell r="D130">
            <v>979.31</v>
          </cell>
          <cell r="E130">
            <v>979.31</v>
          </cell>
          <cell r="F130">
            <v>979.31</v>
          </cell>
          <cell r="G130">
            <v>979.31</v>
          </cell>
          <cell r="H130">
            <v>979.3100000000004</v>
          </cell>
          <cell r="I130">
            <v>979.30999999999949</v>
          </cell>
          <cell r="J130">
            <v>979.3100000000004</v>
          </cell>
          <cell r="K130">
            <v>979.30999999999949</v>
          </cell>
          <cell r="L130">
            <v>979.31000000000131</v>
          </cell>
          <cell r="M130">
            <v>979.30999999999949</v>
          </cell>
          <cell r="N130">
            <v>979.30999999999949</v>
          </cell>
          <cell r="O130">
            <v>979.30999999999949</v>
          </cell>
          <cell r="P130">
            <v>11751.72</v>
          </cell>
          <cell r="Q130">
            <v>0</v>
          </cell>
        </row>
        <row r="131">
          <cell r="B131">
            <v>6765</v>
          </cell>
          <cell r="D131">
            <v>1481.98</v>
          </cell>
          <cell r="E131">
            <v>1481.98</v>
          </cell>
          <cell r="F131">
            <v>1481.9799999999996</v>
          </cell>
          <cell r="G131">
            <v>1481.9800000000005</v>
          </cell>
          <cell r="H131">
            <v>1481.9799999999996</v>
          </cell>
          <cell r="I131">
            <v>1481.9799999999996</v>
          </cell>
          <cell r="J131">
            <v>1481.9800000000014</v>
          </cell>
          <cell r="K131">
            <v>6574.3099999999977</v>
          </cell>
          <cell r="L131">
            <v>1610.5</v>
          </cell>
          <cell r="M131">
            <v>1611.7700000000004</v>
          </cell>
          <cell r="N131">
            <v>1611.7700000000004</v>
          </cell>
          <cell r="O131">
            <v>1611.7700000000004</v>
          </cell>
          <cell r="P131">
            <v>23393.98</v>
          </cell>
          <cell r="Q131">
            <v>0</v>
          </cell>
        </row>
        <row r="132">
          <cell r="B132">
            <v>6775</v>
          </cell>
          <cell r="D132">
            <v>40.799999999999997</v>
          </cell>
          <cell r="E132">
            <v>40.799999999999997</v>
          </cell>
          <cell r="F132">
            <v>40.800000000000011</v>
          </cell>
          <cell r="G132">
            <v>40.799999999999983</v>
          </cell>
          <cell r="H132">
            <v>40.800000000000011</v>
          </cell>
          <cell r="I132">
            <v>14.860000000000014</v>
          </cell>
          <cell r="J132">
            <v>40.800000000000011</v>
          </cell>
          <cell r="K132">
            <v>40.799999999999955</v>
          </cell>
          <cell r="L132">
            <v>40.800000000000011</v>
          </cell>
          <cell r="M132">
            <v>40.800000000000011</v>
          </cell>
          <cell r="N132">
            <v>40.800000000000011</v>
          </cell>
          <cell r="O132">
            <v>40.800000000000011</v>
          </cell>
          <cell r="P132">
            <v>463.66</v>
          </cell>
          <cell r="Q132">
            <v>0</v>
          </cell>
        </row>
        <row r="133">
          <cell r="B133">
            <v>6785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10.84</v>
          </cell>
          <cell r="N133">
            <v>10.84</v>
          </cell>
          <cell r="O133">
            <v>10.840000000000003</v>
          </cell>
          <cell r="P133">
            <v>32.520000000000003</v>
          </cell>
          <cell r="Q133">
            <v>0</v>
          </cell>
        </row>
        <row r="134">
          <cell r="B134">
            <v>6800</v>
          </cell>
          <cell r="D134">
            <v>11.01</v>
          </cell>
          <cell r="E134">
            <v>11.01</v>
          </cell>
          <cell r="F134">
            <v>11.010000000000002</v>
          </cell>
          <cell r="G134">
            <v>11.009999999999998</v>
          </cell>
          <cell r="H134">
            <v>11.009999999999998</v>
          </cell>
          <cell r="I134">
            <v>11.010000000000005</v>
          </cell>
          <cell r="J134">
            <v>11.009999999999991</v>
          </cell>
          <cell r="K134">
            <v>11.010000000000005</v>
          </cell>
          <cell r="L134">
            <v>11.010000000000005</v>
          </cell>
          <cell r="M134">
            <v>11.009999999999991</v>
          </cell>
          <cell r="N134">
            <v>11.010000000000005</v>
          </cell>
          <cell r="O134">
            <v>11.010000000000005</v>
          </cell>
          <cell r="P134">
            <v>132.12</v>
          </cell>
          <cell r="Q134">
            <v>0</v>
          </cell>
        </row>
        <row r="135">
          <cell r="B135">
            <v>6805</v>
          </cell>
          <cell r="D135">
            <v>41.25</v>
          </cell>
          <cell r="E135">
            <v>41.25</v>
          </cell>
          <cell r="F135">
            <v>41.25</v>
          </cell>
          <cell r="G135">
            <v>41.25</v>
          </cell>
          <cell r="H135">
            <v>41.25</v>
          </cell>
          <cell r="I135">
            <v>41.25</v>
          </cell>
          <cell r="J135">
            <v>41.25</v>
          </cell>
          <cell r="K135">
            <v>41.25</v>
          </cell>
          <cell r="L135">
            <v>41.25</v>
          </cell>
          <cell r="M135">
            <v>41.25</v>
          </cell>
          <cell r="N135">
            <v>41.25</v>
          </cell>
          <cell r="O135">
            <v>41.25</v>
          </cell>
          <cell r="P135">
            <v>495</v>
          </cell>
          <cell r="Q135">
            <v>0</v>
          </cell>
        </row>
        <row r="136">
          <cell r="B136">
            <v>6820</v>
          </cell>
          <cell r="D136">
            <v>34.9</v>
          </cell>
          <cell r="E136">
            <v>34.9</v>
          </cell>
          <cell r="F136">
            <v>34.900000000000006</v>
          </cell>
          <cell r="G136">
            <v>34.899999999999991</v>
          </cell>
          <cell r="H136">
            <v>34.900000000000006</v>
          </cell>
          <cell r="I136">
            <v>34.900000000000006</v>
          </cell>
          <cell r="J136">
            <v>34.900000000000006</v>
          </cell>
          <cell r="K136">
            <v>34.899999999999977</v>
          </cell>
          <cell r="L136">
            <v>34.900000000000034</v>
          </cell>
          <cell r="M136">
            <v>34.899999999999977</v>
          </cell>
          <cell r="N136">
            <v>34.899999999999977</v>
          </cell>
          <cell r="O136">
            <v>34.900000000000034</v>
          </cell>
          <cell r="P136">
            <v>418.8</v>
          </cell>
          <cell r="Q136">
            <v>0</v>
          </cell>
        </row>
        <row r="137">
          <cell r="B137">
            <v>6825</v>
          </cell>
          <cell r="D137">
            <v>48.16</v>
          </cell>
          <cell r="E137">
            <v>48.16</v>
          </cell>
          <cell r="F137">
            <v>48.16</v>
          </cell>
          <cell r="G137">
            <v>48.16</v>
          </cell>
          <cell r="H137">
            <v>48.160000000000025</v>
          </cell>
          <cell r="I137">
            <v>48.159999999999968</v>
          </cell>
          <cell r="J137">
            <v>48.160000000000025</v>
          </cell>
          <cell r="K137">
            <v>48.159999999999968</v>
          </cell>
          <cell r="L137">
            <v>48.160000000000025</v>
          </cell>
          <cell r="M137">
            <v>48.160000000000025</v>
          </cell>
          <cell r="N137">
            <v>49.659999999999968</v>
          </cell>
          <cell r="O137">
            <v>49.659999999999968</v>
          </cell>
          <cell r="P137">
            <v>580.91999999999996</v>
          </cell>
          <cell r="Q137">
            <v>0</v>
          </cell>
        </row>
        <row r="138">
          <cell r="B138">
            <v>6835</v>
          </cell>
          <cell r="D138">
            <v>77.430000000000007</v>
          </cell>
          <cell r="E138">
            <v>77.430000000000007</v>
          </cell>
          <cell r="F138">
            <v>77.429999999999978</v>
          </cell>
          <cell r="G138">
            <v>77.430000000000035</v>
          </cell>
          <cell r="H138">
            <v>77.42999999999995</v>
          </cell>
          <cell r="I138">
            <v>77.430000000000007</v>
          </cell>
          <cell r="J138">
            <v>78.729999999999961</v>
          </cell>
          <cell r="K138">
            <v>78.730000000000018</v>
          </cell>
          <cell r="L138">
            <v>78.730000000000018</v>
          </cell>
          <cell r="M138">
            <v>78.720000000000027</v>
          </cell>
          <cell r="N138">
            <v>78.720000000000027</v>
          </cell>
          <cell r="O138">
            <v>80.199999999999932</v>
          </cell>
          <cell r="P138">
            <v>938.41</v>
          </cell>
          <cell r="Q138">
            <v>0</v>
          </cell>
        </row>
        <row r="139">
          <cell r="B139">
            <v>6840</v>
          </cell>
          <cell r="D139">
            <v>17.37</v>
          </cell>
          <cell r="E139">
            <v>17.37</v>
          </cell>
          <cell r="F139">
            <v>17.369999999999997</v>
          </cell>
          <cell r="G139">
            <v>17.370000000000005</v>
          </cell>
          <cell r="H139">
            <v>17.36999999999999</v>
          </cell>
          <cell r="I139">
            <v>17.370000000000005</v>
          </cell>
          <cell r="J139">
            <v>17.370000000000005</v>
          </cell>
          <cell r="K139">
            <v>17.370000000000005</v>
          </cell>
          <cell r="L139">
            <v>17.370000000000005</v>
          </cell>
          <cell r="M139">
            <v>17.369999999999976</v>
          </cell>
          <cell r="N139">
            <v>17.370000000000005</v>
          </cell>
          <cell r="O139">
            <v>17.370000000000005</v>
          </cell>
          <cell r="P139">
            <v>208.44</v>
          </cell>
          <cell r="Q139">
            <v>0</v>
          </cell>
        </row>
        <row r="140">
          <cell r="B140">
            <v>6845</v>
          </cell>
          <cell r="D140">
            <v>10.96</v>
          </cell>
          <cell r="E140">
            <v>10.96</v>
          </cell>
          <cell r="F140">
            <v>10.96</v>
          </cell>
          <cell r="G140">
            <v>10.96</v>
          </cell>
          <cell r="H140">
            <v>10.959999999999994</v>
          </cell>
          <cell r="I140">
            <v>10.960000000000008</v>
          </cell>
          <cell r="J140">
            <v>10.959999999999994</v>
          </cell>
          <cell r="K140">
            <v>10.960000000000008</v>
          </cell>
          <cell r="L140">
            <v>10.959999999999994</v>
          </cell>
          <cell r="M140">
            <v>10.959999999999994</v>
          </cell>
          <cell r="N140">
            <v>10.960000000000008</v>
          </cell>
          <cell r="O140">
            <v>10.960000000000008</v>
          </cell>
          <cell r="P140">
            <v>131.52000000000001</v>
          </cell>
          <cell r="Q140">
            <v>0</v>
          </cell>
        </row>
        <row r="141">
          <cell r="B141">
            <v>6850</v>
          </cell>
          <cell r="D141">
            <v>42.06</v>
          </cell>
          <cell r="E141">
            <v>42.06</v>
          </cell>
          <cell r="F141">
            <v>42.06</v>
          </cell>
          <cell r="G141">
            <v>42.06</v>
          </cell>
          <cell r="H141">
            <v>42.06</v>
          </cell>
          <cell r="I141">
            <v>42.06</v>
          </cell>
          <cell r="J141">
            <v>42.06</v>
          </cell>
          <cell r="K141">
            <v>42.06</v>
          </cell>
          <cell r="L141">
            <v>42.06</v>
          </cell>
          <cell r="M141">
            <v>42.06</v>
          </cell>
          <cell r="N141">
            <v>42.06</v>
          </cell>
          <cell r="O141">
            <v>42.06</v>
          </cell>
          <cell r="P141">
            <v>504.72</v>
          </cell>
          <cell r="Q141">
            <v>0</v>
          </cell>
        </row>
        <row r="142">
          <cell r="B142">
            <v>6855</v>
          </cell>
          <cell r="D142">
            <v>82.95</v>
          </cell>
          <cell r="E142">
            <v>82.95</v>
          </cell>
          <cell r="F142">
            <v>82.949999999999989</v>
          </cell>
          <cell r="G142">
            <v>82.950000000000017</v>
          </cell>
          <cell r="H142">
            <v>82.949999999999989</v>
          </cell>
          <cell r="I142">
            <v>82.949999999999989</v>
          </cell>
          <cell r="J142">
            <v>82.949999999999989</v>
          </cell>
          <cell r="K142">
            <v>82.950000000000045</v>
          </cell>
          <cell r="L142">
            <v>82.949999999999932</v>
          </cell>
          <cell r="M142">
            <v>82.950000000000045</v>
          </cell>
          <cell r="N142">
            <v>82.950000000000045</v>
          </cell>
          <cell r="O142">
            <v>82.949999999999932</v>
          </cell>
          <cell r="P142">
            <v>995.4</v>
          </cell>
          <cell r="Q142">
            <v>0</v>
          </cell>
        </row>
        <row r="143">
          <cell r="B143">
            <v>6860</v>
          </cell>
          <cell r="D143">
            <v>9.26</v>
          </cell>
          <cell r="E143">
            <v>9.26</v>
          </cell>
          <cell r="F143">
            <v>9.2600000000000016</v>
          </cell>
          <cell r="G143">
            <v>9.259999999999998</v>
          </cell>
          <cell r="H143">
            <v>9.259999999999998</v>
          </cell>
          <cell r="I143">
            <v>9.2600000000000051</v>
          </cell>
          <cell r="J143">
            <v>9.2599999999999909</v>
          </cell>
          <cell r="K143">
            <v>9.2600000000000051</v>
          </cell>
          <cell r="L143">
            <v>9.2600000000000051</v>
          </cell>
          <cell r="M143">
            <v>9.2599999999999909</v>
          </cell>
          <cell r="N143">
            <v>9.2600000000000051</v>
          </cell>
          <cell r="O143">
            <v>9.2600000000000051</v>
          </cell>
          <cell r="P143">
            <v>111.12</v>
          </cell>
          <cell r="Q143">
            <v>0</v>
          </cell>
        </row>
        <row r="144">
          <cell r="B144">
            <v>6885</v>
          </cell>
          <cell r="D144">
            <v>24.43</v>
          </cell>
          <cell r="E144">
            <v>24.799999999999997</v>
          </cell>
          <cell r="F144">
            <v>25.530000000000008</v>
          </cell>
          <cell r="G144">
            <v>25.53</v>
          </cell>
          <cell r="H144">
            <v>25.529999999999987</v>
          </cell>
          <cell r="I144">
            <v>25.53</v>
          </cell>
          <cell r="J144">
            <v>25.53</v>
          </cell>
          <cell r="K144">
            <v>25.53</v>
          </cell>
          <cell r="L144">
            <v>25.53</v>
          </cell>
          <cell r="M144">
            <v>25.53</v>
          </cell>
          <cell r="N144">
            <v>25.53</v>
          </cell>
          <cell r="O144">
            <v>25.529999999999973</v>
          </cell>
          <cell r="P144">
            <v>304.52999999999997</v>
          </cell>
          <cell r="Q144">
            <v>0</v>
          </cell>
        </row>
        <row r="145">
          <cell r="B145">
            <v>6890</v>
          </cell>
          <cell r="D145">
            <v>0.76</v>
          </cell>
          <cell r="E145">
            <v>0.76</v>
          </cell>
          <cell r="F145">
            <v>0.75999999999999979</v>
          </cell>
          <cell r="G145">
            <v>0.76000000000000023</v>
          </cell>
          <cell r="H145">
            <v>0.75999999999999979</v>
          </cell>
          <cell r="I145">
            <v>0.75999999999999979</v>
          </cell>
          <cell r="J145">
            <v>0.76000000000000068</v>
          </cell>
          <cell r="K145">
            <v>0.75999999999999979</v>
          </cell>
          <cell r="L145">
            <v>0.75999999999999979</v>
          </cell>
          <cell r="M145">
            <v>0.75999999999999979</v>
          </cell>
          <cell r="N145">
            <v>0.75999999999999979</v>
          </cell>
          <cell r="O145">
            <v>0.75999999999999979</v>
          </cell>
          <cell r="P145">
            <v>9.1199999999999992</v>
          </cell>
          <cell r="Q145">
            <v>0</v>
          </cell>
        </row>
        <row r="146">
          <cell r="B146">
            <v>6905</v>
          </cell>
          <cell r="D146">
            <v>863.41</v>
          </cell>
          <cell r="E146">
            <v>438.39</v>
          </cell>
          <cell r="F146">
            <v>2959.8599999999997</v>
          </cell>
          <cell r="G146">
            <v>537.57999999999993</v>
          </cell>
          <cell r="H146">
            <v>538.96</v>
          </cell>
          <cell r="I146">
            <v>536.88000000000011</v>
          </cell>
          <cell r="J146">
            <v>579.89999999999964</v>
          </cell>
          <cell r="K146">
            <v>539.19000000000051</v>
          </cell>
          <cell r="L146">
            <v>587.57999999999993</v>
          </cell>
          <cell r="M146">
            <v>622.48999999999978</v>
          </cell>
          <cell r="N146">
            <v>565.43000000000029</v>
          </cell>
          <cell r="O146">
            <v>649.48999999999978</v>
          </cell>
          <cell r="P146">
            <v>9419.16</v>
          </cell>
          <cell r="Q146">
            <v>0</v>
          </cell>
        </row>
        <row r="147">
          <cell r="B147">
            <v>6920</v>
          </cell>
          <cell r="D147">
            <v>1935.8</v>
          </cell>
          <cell r="E147">
            <v>1929.5800000000002</v>
          </cell>
          <cell r="F147">
            <v>1930.08</v>
          </cell>
          <cell r="G147">
            <v>2158.83</v>
          </cell>
          <cell r="H147">
            <v>1956.5999999999995</v>
          </cell>
          <cell r="I147">
            <v>1835.5900000000001</v>
          </cell>
          <cell r="J147">
            <v>1992.4899999999998</v>
          </cell>
          <cell r="K147">
            <v>2040.58</v>
          </cell>
          <cell r="L147">
            <v>1994.7800000000025</v>
          </cell>
          <cell r="M147">
            <v>1990.869999999999</v>
          </cell>
          <cell r="N147">
            <v>1986.8999999999978</v>
          </cell>
          <cell r="O147">
            <v>1890.8500000000022</v>
          </cell>
          <cell r="P147">
            <v>23642.95</v>
          </cell>
          <cell r="Q147">
            <v>0</v>
          </cell>
        </row>
        <row r="149">
          <cell r="B149" t="str">
            <v>PAA Acquisition Adjustment</v>
          </cell>
        </row>
        <row r="150">
          <cell r="B150">
            <v>6965</v>
          </cell>
          <cell r="D150">
            <v>-0.59</v>
          </cell>
          <cell r="E150">
            <v>-0.59</v>
          </cell>
          <cell r="F150">
            <v>-0.59000000000000008</v>
          </cell>
          <cell r="G150">
            <v>-0.58999999999999986</v>
          </cell>
          <cell r="H150">
            <v>-0.5900000000000003</v>
          </cell>
          <cell r="I150">
            <v>-0.58999999999999986</v>
          </cell>
          <cell r="J150">
            <v>-0.58999999999999986</v>
          </cell>
          <cell r="K150">
            <v>-0.58999999999999986</v>
          </cell>
          <cell r="L150">
            <v>-0.58999999999999986</v>
          </cell>
          <cell r="M150">
            <v>-0.59000000000000075</v>
          </cell>
          <cell r="N150">
            <v>-0.58999999999999986</v>
          </cell>
          <cell r="O150">
            <v>-0.58999999999999986</v>
          </cell>
          <cell r="P150">
            <v>-7.08</v>
          </cell>
          <cell r="Q150">
            <v>0</v>
          </cell>
        </row>
        <row r="152">
          <cell r="B152" t="str">
            <v>"12-31-13 CIAC Amort  Exp_PerAR" Column A R32</v>
          </cell>
        </row>
        <row r="153">
          <cell r="B153">
            <v>7225</v>
          </cell>
          <cell r="D153">
            <v>-248.59</v>
          </cell>
          <cell r="E153">
            <v>-248.59</v>
          </cell>
          <cell r="F153">
            <v>-248.58999999999997</v>
          </cell>
          <cell r="G153">
            <v>-248.59000000000003</v>
          </cell>
          <cell r="H153">
            <v>-248.59000000000003</v>
          </cell>
          <cell r="I153">
            <v>-248.58999999999992</v>
          </cell>
          <cell r="J153">
            <v>-248.59000000000015</v>
          </cell>
          <cell r="K153">
            <v>-248.58999999999992</v>
          </cell>
          <cell r="L153">
            <v>-248.58999999999992</v>
          </cell>
          <cell r="M153">
            <v>-248.59000000000015</v>
          </cell>
          <cell r="N153">
            <v>-248.58999999999969</v>
          </cell>
          <cell r="O153">
            <v>-248.59000000000015</v>
          </cell>
          <cell r="P153">
            <v>-2983.08</v>
          </cell>
          <cell r="Q153">
            <v>0</v>
          </cell>
        </row>
        <row r="154">
          <cell r="B154">
            <v>7230</v>
          </cell>
          <cell r="D154">
            <v>-1793.86</v>
          </cell>
          <cell r="E154">
            <v>-1793.86</v>
          </cell>
          <cell r="F154">
            <v>-1793.8600000000001</v>
          </cell>
          <cell r="G154">
            <v>-1793.8599999999997</v>
          </cell>
          <cell r="H154">
            <v>-1793.8599999999997</v>
          </cell>
          <cell r="I154">
            <v>-1793.8600000000006</v>
          </cell>
          <cell r="J154">
            <v>-1793.8600000000006</v>
          </cell>
          <cell r="K154">
            <v>-1793.8599999999988</v>
          </cell>
          <cell r="L154">
            <v>-1793.8600000000006</v>
          </cell>
          <cell r="M154">
            <v>-1793.8599999999988</v>
          </cell>
          <cell r="N154">
            <v>-1793.8600000000006</v>
          </cell>
          <cell r="O154">
            <v>-1793.8600000000006</v>
          </cell>
          <cell r="P154">
            <v>-21526.32</v>
          </cell>
          <cell r="Q154">
            <v>0</v>
          </cell>
        </row>
        <row r="155">
          <cell r="B155">
            <v>7245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</row>
        <row r="156">
          <cell r="B156">
            <v>7275</v>
          </cell>
          <cell r="D156">
            <v>-107.2</v>
          </cell>
          <cell r="E156">
            <v>-107.2</v>
          </cell>
          <cell r="F156">
            <v>-107.20000000000002</v>
          </cell>
          <cell r="G156">
            <v>-107.19999999999999</v>
          </cell>
          <cell r="H156">
            <v>-107.19999999999999</v>
          </cell>
          <cell r="I156">
            <v>-107.20000000000005</v>
          </cell>
          <cell r="J156">
            <v>-107.19999999999993</v>
          </cell>
          <cell r="K156">
            <v>-107.20000000000005</v>
          </cell>
          <cell r="L156">
            <v>-107.19999999999993</v>
          </cell>
          <cell r="M156">
            <v>-107.20000000000005</v>
          </cell>
          <cell r="N156">
            <v>-107.20000000000005</v>
          </cell>
          <cell r="O156">
            <v>-107.20000000000005</v>
          </cell>
          <cell r="P156">
            <v>-1286.4000000000001</v>
          </cell>
          <cell r="Q156">
            <v>0</v>
          </cell>
        </row>
        <row r="157">
          <cell r="B157">
            <v>7280</v>
          </cell>
          <cell r="D157">
            <v>-881.55</v>
          </cell>
          <cell r="E157">
            <v>-881.55</v>
          </cell>
          <cell r="F157">
            <v>-881.55000000000018</v>
          </cell>
          <cell r="G157">
            <v>-881.54999999999973</v>
          </cell>
          <cell r="H157">
            <v>-881.55000000000018</v>
          </cell>
          <cell r="I157">
            <v>-881.55000000000018</v>
          </cell>
          <cell r="J157">
            <v>-881.55000000000018</v>
          </cell>
          <cell r="K157">
            <v>-881.54999999999927</v>
          </cell>
          <cell r="L157">
            <v>-881.55000000000018</v>
          </cell>
          <cell r="M157">
            <v>-881.55000000000018</v>
          </cell>
          <cell r="N157">
            <v>-881.54999999999927</v>
          </cell>
          <cell r="O157">
            <v>-881.55000000000109</v>
          </cell>
          <cell r="P157">
            <v>-10578.6</v>
          </cell>
          <cell r="Q157">
            <v>0</v>
          </cell>
        </row>
        <row r="158">
          <cell r="B158">
            <v>7283</v>
          </cell>
          <cell r="D158">
            <v>-209.3</v>
          </cell>
          <cell r="E158">
            <v>-209.3</v>
          </cell>
          <cell r="F158">
            <v>-209.29999999999995</v>
          </cell>
          <cell r="G158">
            <v>-209.30000000000007</v>
          </cell>
          <cell r="H158">
            <v>-209.29999999999995</v>
          </cell>
          <cell r="I158">
            <v>-209.29999999999995</v>
          </cell>
          <cell r="J158">
            <v>-209.29999999999995</v>
          </cell>
          <cell r="K158">
            <v>-209.30000000000018</v>
          </cell>
          <cell r="L158">
            <v>-209.29999999999995</v>
          </cell>
          <cell r="M158">
            <v>-209.29999999999995</v>
          </cell>
          <cell r="N158">
            <v>-209.30000000000018</v>
          </cell>
          <cell r="O158">
            <v>-209.29999999999973</v>
          </cell>
          <cell r="P158">
            <v>-2511.6</v>
          </cell>
          <cell r="Q158">
            <v>0</v>
          </cell>
        </row>
        <row r="159">
          <cell r="B159">
            <v>7290</v>
          </cell>
          <cell r="D159">
            <v>-87.57</v>
          </cell>
          <cell r="E159">
            <v>-87.57</v>
          </cell>
          <cell r="F159">
            <v>-87.57</v>
          </cell>
          <cell r="G159">
            <v>-87.57</v>
          </cell>
          <cell r="H159">
            <v>-87.57000000000005</v>
          </cell>
          <cell r="I159">
            <v>-87.569999999999936</v>
          </cell>
          <cell r="J159">
            <v>-87.57000000000005</v>
          </cell>
          <cell r="K159">
            <v>-87.569999999999936</v>
          </cell>
          <cell r="L159">
            <v>-87.57000000000005</v>
          </cell>
          <cell r="M159">
            <v>-87.57000000000005</v>
          </cell>
          <cell r="N159">
            <v>-87.569999999999936</v>
          </cell>
          <cell r="O159">
            <v>-87.569999999999936</v>
          </cell>
          <cell r="P159">
            <v>-1050.8399999999999</v>
          </cell>
          <cell r="Q159">
            <v>0</v>
          </cell>
        </row>
        <row r="160">
          <cell r="B160">
            <v>7325</v>
          </cell>
          <cell r="D160">
            <v>-226.12</v>
          </cell>
          <cell r="E160">
            <v>-226.12</v>
          </cell>
          <cell r="F160">
            <v>-226.12</v>
          </cell>
          <cell r="G160">
            <v>-226.12</v>
          </cell>
          <cell r="H160">
            <v>-226.11999999999989</v>
          </cell>
          <cell r="I160">
            <v>-226.12000000000012</v>
          </cell>
          <cell r="J160">
            <v>-226.11999999999989</v>
          </cell>
          <cell r="K160">
            <v>-226.12000000000012</v>
          </cell>
          <cell r="L160">
            <v>-226.11999999999989</v>
          </cell>
          <cell r="M160">
            <v>-226.11999999999989</v>
          </cell>
          <cell r="N160">
            <v>-226.12000000000035</v>
          </cell>
          <cell r="O160">
            <v>-226.11999999999989</v>
          </cell>
          <cell r="P160">
            <v>-2713.44</v>
          </cell>
          <cell r="Q160">
            <v>0</v>
          </cell>
        </row>
        <row r="161">
          <cell r="B161">
            <v>7330</v>
          </cell>
          <cell r="D161">
            <v>-561.30999999999995</v>
          </cell>
          <cell r="E161">
            <v>-561.30999999999995</v>
          </cell>
          <cell r="F161">
            <v>-561.31000000000017</v>
          </cell>
          <cell r="G161">
            <v>-561.30999999999972</v>
          </cell>
          <cell r="H161">
            <v>-561.3100000000004</v>
          </cell>
          <cell r="I161">
            <v>-561.30999999999995</v>
          </cell>
          <cell r="J161">
            <v>-561.30999999999995</v>
          </cell>
          <cell r="K161">
            <v>-561.30999999999949</v>
          </cell>
          <cell r="L161">
            <v>-561.3100000000004</v>
          </cell>
          <cell r="M161">
            <v>-561.3100000000004</v>
          </cell>
          <cell r="N161">
            <v>-561.30999999999949</v>
          </cell>
          <cell r="O161">
            <v>-561.3100000000004</v>
          </cell>
          <cell r="P161">
            <v>-6735.72</v>
          </cell>
          <cell r="Q161">
            <v>0</v>
          </cell>
        </row>
        <row r="162">
          <cell r="B162">
            <v>7430</v>
          </cell>
          <cell r="D162">
            <v>-53.84</v>
          </cell>
          <cell r="E162">
            <v>-53.84</v>
          </cell>
          <cell r="F162">
            <v>-53.84</v>
          </cell>
          <cell r="G162">
            <v>-53.84</v>
          </cell>
          <cell r="H162">
            <v>-53.839999999999975</v>
          </cell>
          <cell r="I162">
            <v>-53.840000000000032</v>
          </cell>
          <cell r="J162">
            <v>-53.839999999999975</v>
          </cell>
          <cell r="K162">
            <v>-53.840000000000032</v>
          </cell>
          <cell r="L162">
            <v>-53.839999999999975</v>
          </cell>
          <cell r="M162">
            <v>-53.839999999999975</v>
          </cell>
          <cell r="N162">
            <v>-53.840000000000032</v>
          </cell>
          <cell r="O162">
            <v>-53.840000000000032</v>
          </cell>
          <cell r="P162">
            <v>-646.08000000000004</v>
          </cell>
          <cell r="Q162">
            <v>0</v>
          </cell>
        </row>
        <row r="163">
          <cell r="B163">
            <v>7440</v>
          </cell>
          <cell r="D163">
            <v>-14.27</v>
          </cell>
          <cell r="E163">
            <v>-14.27</v>
          </cell>
          <cell r="F163">
            <v>-14.270000000000003</v>
          </cell>
          <cell r="G163">
            <v>-14.269999999999996</v>
          </cell>
          <cell r="H163">
            <v>-14.269999999999996</v>
          </cell>
          <cell r="I163">
            <v>-14.27000000000001</v>
          </cell>
          <cell r="J163">
            <v>-14.269999999999996</v>
          </cell>
          <cell r="K163">
            <v>-14.269999999999996</v>
          </cell>
          <cell r="L163">
            <v>-14.840000000000003</v>
          </cell>
          <cell r="M163">
            <v>-14.840000000000003</v>
          </cell>
          <cell r="N163">
            <v>-14.840000000000003</v>
          </cell>
          <cell r="O163">
            <v>-14.840000000000003</v>
          </cell>
          <cell r="P163">
            <v>-173.52</v>
          </cell>
          <cell r="Q163">
            <v>0</v>
          </cell>
        </row>
        <row r="165">
          <cell r="B165" t="str">
            <v>Property Taxes Tab but no-where to input</v>
          </cell>
        </row>
        <row r="166">
          <cell r="B166">
            <v>7510</v>
          </cell>
          <cell r="D166">
            <v>760.17</v>
          </cell>
          <cell r="E166">
            <v>779.83</v>
          </cell>
          <cell r="F166">
            <v>734.65999999999985</v>
          </cell>
          <cell r="G166">
            <v>787.75</v>
          </cell>
          <cell r="H166">
            <v>682.99000000000024</v>
          </cell>
          <cell r="I166">
            <v>715.34999999999991</v>
          </cell>
          <cell r="J166">
            <v>744</v>
          </cell>
          <cell r="K166">
            <v>693.67000000000007</v>
          </cell>
          <cell r="L166">
            <v>698.68000000000029</v>
          </cell>
          <cell r="M166">
            <v>697.80999999999949</v>
          </cell>
          <cell r="N166">
            <v>662.29</v>
          </cell>
          <cell r="O166">
            <v>719.02999999999975</v>
          </cell>
          <cell r="P166">
            <v>8676.23</v>
          </cell>
          <cell r="Q166">
            <v>0</v>
          </cell>
        </row>
        <row r="167">
          <cell r="B167">
            <v>7515</v>
          </cell>
          <cell r="D167">
            <v>157.21</v>
          </cell>
          <cell r="E167">
            <v>24.269999999999982</v>
          </cell>
          <cell r="F167">
            <v>8.75</v>
          </cell>
          <cell r="G167">
            <v>1.4300000000000068</v>
          </cell>
          <cell r="H167">
            <v>1.1299999999999955</v>
          </cell>
          <cell r="I167">
            <v>1.460000000000008</v>
          </cell>
          <cell r="J167">
            <v>2.1899999999999977</v>
          </cell>
          <cell r="K167">
            <v>1.2299999999999898</v>
          </cell>
          <cell r="L167">
            <v>0.56000000000000227</v>
          </cell>
          <cell r="M167">
            <v>1.5900000000000034</v>
          </cell>
          <cell r="N167">
            <v>1.1400000000000148</v>
          </cell>
          <cell r="O167">
            <v>0.82999999999998408</v>
          </cell>
          <cell r="P167">
            <v>201.79</v>
          </cell>
          <cell r="Q167">
            <v>0</v>
          </cell>
        </row>
        <row r="168">
          <cell r="B168">
            <v>7520</v>
          </cell>
          <cell r="D168">
            <v>304.89</v>
          </cell>
          <cell r="E168">
            <v>129.82</v>
          </cell>
          <cell r="F168">
            <v>74.210000000000036</v>
          </cell>
          <cell r="G168">
            <v>21.129999999999939</v>
          </cell>
          <cell r="H168">
            <v>12.8900000000001</v>
          </cell>
          <cell r="I168">
            <v>14.269999999999982</v>
          </cell>
          <cell r="J168">
            <v>-141.70000000000005</v>
          </cell>
          <cell r="K168">
            <v>12.019999999999982</v>
          </cell>
          <cell r="L168">
            <v>7.6800000000000068</v>
          </cell>
          <cell r="M168">
            <v>11</v>
          </cell>
          <cell r="N168">
            <v>8.1500000000000341</v>
          </cell>
          <cell r="O168">
            <v>-103.44</v>
          </cell>
          <cell r="P168">
            <v>350.92</v>
          </cell>
          <cell r="Q168">
            <v>0</v>
          </cell>
        </row>
        <row r="169">
          <cell r="B169">
            <v>7535</v>
          </cell>
          <cell r="D169">
            <v>0</v>
          </cell>
          <cell r="E169">
            <v>0.05</v>
          </cell>
          <cell r="F169">
            <v>0</v>
          </cell>
          <cell r="G169">
            <v>3.79</v>
          </cell>
          <cell r="H169">
            <v>159.09</v>
          </cell>
          <cell r="I169">
            <v>36.090000000000003</v>
          </cell>
          <cell r="J169">
            <v>0</v>
          </cell>
          <cell r="K169">
            <v>9.0000000000003411E-2</v>
          </cell>
          <cell r="L169">
            <v>0</v>
          </cell>
          <cell r="M169">
            <v>0</v>
          </cell>
          <cell r="N169">
            <v>0.65999999999999659</v>
          </cell>
          <cell r="O169">
            <v>5.2199999999999989</v>
          </cell>
          <cell r="P169">
            <v>204.99</v>
          </cell>
          <cell r="Q169">
            <v>0</v>
          </cell>
        </row>
        <row r="170">
          <cell r="B170">
            <v>7540</v>
          </cell>
          <cell r="D170">
            <v>18085.400000000001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17898.72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301.39999999999418</v>
          </cell>
          <cell r="P170">
            <v>36285.519999999997</v>
          </cell>
          <cell r="Q170">
            <v>0</v>
          </cell>
        </row>
        <row r="171">
          <cell r="B171">
            <v>7545</v>
          </cell>
          <cell r="D171">
            <v>0</v>
          </cell>
          <cell r="E171">
            <v>0</v>
          </cell>
          <cell r="F171">
            <v>1.88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32643.98</v>
          </cell>
          <cell r="O171">
            <v>0</v>
          </cell>
          <cell r="P171">
            <v>32645.86</v>
          </cell>
          <cell r="Q171">
            <v>0</v>
          </cell>
        </row>
        <row r="172">
          <cell r="B172">
            <v>7550</v>
          </cell>
          <cell r="D172">
            <v>-10810.34</v>
          </cell>
          <cell r="E172">
            <v>7023.1200000000008</v>
          </cell>
          <cell r="F172">
            <v>7271.7999999999993</v>
          </cell>
          <cell r="G172">
            <v>7270.2000000000007</v>
          </cell>
          <cell r="H172">
            <v>7122.8000000000011</v>
          </cell>
          <cell r="I172">
            <v>7273.91</v>
          </cell>
          <cell r="J172">
            <v>-10838.750000000002</v>
          </cell>
          <cell r="K172">
            <v>7273.340000000002</v>
          </cell>
          <cell r="L172">
            <v>7272.8399999999965</v>
          </cell>
          <cell r="M172">
            <v>7272.7200000000012</v>
          </cell>
          <cell r="N172">
            <v>-35818.06</v>
          </cell>
          <cell r="O172">
            <v>-313.93</v>
          </cell>
          <cell r="P172">
            <v>-0.34999999999826059</v>
          </cell>
          <cell r="Q172">
            <v>1.7393864126802328E-12</v>
          </cell>
        </row>
        <row r="173">
          <cell r="B173">
            <v>7555</v>
          </cell>
          <cell r="D173">
            <v>0</v>
          </cell>
          <cell r="E173">
            <v>250.8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213.33999999999997</v>
          </cell>
          <cell r="K173">
            <v>0</v>
          </cell>
          <cell r="L173">
            <v>0</v>
          </cell>
          <cell r="M173">
            <v>0</v>
          </cell>
          <cell r="N173">
            <v>10445.880000000001</v>
          </cell>
          <cell r="O173">
            <v>20.1299999999992</v>
          </cell>
          <cell r="P173">
            <v>10930.15</v>
          </cell>
          <cell r="Q173">
            <v>0</v>
          </cell>
        </row>
        <row r="174">
          <cell r="B174">
            <v>7595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6761.86</v>
          </cell>
          <cell r="P174">
            <v>6761.86</v>
          </cell>
          <cell r="Q174">
            <v>0</v>
          </cell>
        </row>
        <row r="175">
          <cell r="B175">
            <v>7600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-619.82000000000005</v>
          </cell>
          <cell r="P175">
            <v>-619.82000000000005</v>
          </cell>
          <cell r="Q175">
            <v>0</v>
          </cell>
        </row>
        <row r="176">
          <cell r="B176">
            <v>7610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9633.99</v>
          </cell>
          <cell r="P176">
            <v>9633.99</v>
          </cell>
          <cell r="Q176">
            <v>0</v>
          </cell>
        </row>
        <row r="177">
          <cell r="B177">
            <v>7660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</row>
        <row r="178">
          <cell r="B178">
            <v>7710</v>
          </cell>
          <cell r="D178">
            <v>0</v>
          </cell>
          <cell r="E178">
            <v>0</v>
          </cell>
          <cell r="F178">
            <v>11981.01</v>
          </cell>
          <cell r="G178">
            <v>0</v>
          </cell>
          <cell r="H178">
            <v>0</v>
          </cell>
          <cell r="I178">
            <v>12042.99</v>
          </cell>
          <cell r="J178">
            <v>0</v>
          </cell>
          <cell r="K178">
            <v>0</v>
          </cell>
          <cell r="L178">
            <v>11329.019999999997</v>
          </cell>
          <cell r="M178">
            <v>0</v>
          </cell>
          <cell r="N178">
            <v>0</v>
          </cell>
          <cell r="O178">
            <v>12118.68</v>
          </cell>
          <cell r="P178">
            <v>47471.7</v>
          </cell>
          <cell r="Q178">
            <v>0</v>
          </cell>
        </row>
        <row r="179">
          <cell r="B179">
            <v>7735</v>
          </cell>
          <cell r="D179">
            <v>85.3</v>
          </cell>
          <cell r="E179">
            <v>118.76</v>
          </cell>
          <cell r="F179">
            <v>110.76000000000005</v>
          </cell>
          <cell r="G179">
            <v>115.54999999999995</v>
          </cell>
          <cell r="H179">
            <v>359.83000000000004</v>
          </cell>
          <cell r="I179">
            <v>108.54999999999995</v>
          </cell>
          <cell r="J179">
            <v>96.5</v>
          </cell>
          <cell r="K179">
            <v>105.95000000000005</v>
          </cell>
          <cell r="L179">
            <v>106</v>
          </cell>
          <cell r="M179">
            <v>360.90999999999985</v>
          </cell>
          <cell r="N179">
            <v>100.13000000000034</v>
          </cell>
          <cell r="O179">
            <v>239.24999999999977</v>
          </cell>
          <cell r="P179">
            <v>1907.49</v>
          </cell>
          <cell r="Q179">
            <v>0</v>
          </cell>
        </row>
        <row r="180">
          <cell r="B180">
            <v>7750</v>
          </cell>
          <cell r="D180">
            <v>0</v>
          </cell>
          <cell r="E180">
            <v>0</v>
          </cell>
          <cell r="F180">
            <v>-0.01</v>
          </cell>
          <cell r="G180">
            <v>-5</v>
          </cell>
          <cell r="H180">
            <v>-5.0600000000000005</v>
          </cell>
          <cell r="I180">
            <v>-9.02</v>
          </cell>
          <cell r="J180">
            <v>-11.239999999999998</v>
          </cell>
          <cell r="K180">
            <v>-12.700000000000003</v>
          </cell>
          <cell r="L180">
            <v>-15.759999999999998</v>
          </cell>
          <cell r="M180">
            <v>-17.720000000000006</v>
          </cell>
          <cell r="N180">
            <v>-17.97</v>
          </cell>
          <cell r="O180">
            <v>-20.149999999999991</v>
          </cell>
          <cell r="P180">
            <v>-114.63</v>
          </cell>
          <cell r="Q180">
            <v>0</v>
          </cell>
        </row>
        <row r="181">
          <cell r="B181">
            <v>7765</v>
          </cell>
          <cell r="D181">
            <v>0</v>
          </cell>
          <cell r="E181">
            <v>0</v>
          </cell>
          <cell r="F181">
            <v>0</v>
          </cell>
          <cell r="G181">
            <v>-120.66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-120.66</v>
          </cell>
          <cell r="Q181">
            <v>0</v>
          </cell>
        </row>
      </sheetData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Macros"/>
      <sheetName val="COVER"/>
      <sheetName val="CONTENTS vol 1"/>
      <sheetName val="CONTENTS vol 2"/>
      <sheetName val="APPENDIX A PLANT ACCT REC"/>
      <sheetName val="A 1"/>
      <sheetName val="A 2"/>
      <sheetName val="A 3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 "/>
      <sheetName val="A 18"/>
      <sheetName val="A 18 (a)"/>
      <sheetName val="A 19 "/>
      <sheetName val="A 19 (a) "/>
      <sheetName val="B 1"/>
      <sheetName val="B 2"/>
      <sheetName val="B 3"/>
      <sheetName val="B 4"/>
      <sheetName val="B 5"/>
      <sheetName val="B 6"/>
      <sheetName val="B 7"/>
      <sheetName val="B 8"/>
      <sheetName val="B 9"/>
      <sheetName val="B 10"/>
      <sheetName val="B 11"/>
      <sheetName val="B 12"/>
      <sheetName val="B 13"/>
      <sheetName val="B 14"/>
      <sheetName val="B 15"/>
      <sheetName val="C INSTRUCT"/>
      <sheetName val="C 1"/>
      <sheetName val="C 2 (w)"/>
      <sheetName val="C 2 (s)"/>
      <sheetName val="C 3 "/>
      <sheetName val="C 4"/>
      <sheetName val="C 5 (w)"/>
      <sheetName val="C 5 (s)"/>
      <sheetName val="C 6"/>
      <sheetName val="C 7"/>
      <sheetName val="C 8"/>
      <sheetName val="C 9"/>
      <sheetName val="C 10"/>
      <sheetName val="D 1"/>
      <sheetName val="D 2"/>
      <sheetName val="D 3"/>
      <sheetName val="D 4"/>
      <sheetName val="D 5"/>
      <sheetName val="D 6"/>
      <sheetName val="D 7"/>
      <sheetName val="E 1 (w)"/>
      <sheetName val="E 1 (s)"/>
      <sheetName val="E 2 (w)"/>
      <sheetName val="E 2 (s)"/>
      <sheetName val="E 3"/>
      <sheetName val="E 4 (w)"/>
      <sheetName val="E 4 (s)"/>
      <sheetName val="E 5 (w)"/>
      <sheetName val="E 5 (s) "/>
      <sheetName val="E 6"/>
      <sheetName val="E 7"/>
      <sheetName val="E 8"/>
      <sheetName val="E 9 "/>
      <sheetName val="E 10"/>
      <sheetName val="E 11"/>
      <sheetName val="E 12"/>
      <sheetName val="E 13"/>
      <sheetName val="E 14"/>
      <sheetName val="A 2 (I) "/>
      <sheetName val="A 3 (I) "/>
      <sheetName val="B 2 (I) "/>
      <sheetName val="B 3 (I)"/>
      <sheetName val="B 15 (I)"/>
      <sheetName val="D 1 (I)"/>
      <sheetName val="D-2 (I)"/>
      <sheetName val="E 1 S (I)"/>
      <sheetName val="E 2 S (I)"/>
      <sheetName val="AR to MFR"/>
      <sheetName val="A 1 (I)"/>
      <sheetName val="B 1 (I) "/>
      <sheetName val="E 1 W (I)"/>
      <sheetName val="E 2 W (I)"/>
      <sheetName val="Trial Blc"/>
      <sheetName val="P&amp;L Per TB"/>
      <sheetName val="12-31-15 Plant Acc Bal_PerAR"/>
      <sheetName val="COAS-V2"/>
      <sheetName val="COAS-V1"/>
      <sheetName val="Other BalSheet Acct_PerAR"/>
      <sheetName val="12-31-15 CIAC Bal &amp; Proj_PerAR"/>
      <sheetName val="12-31-15 Depreciation Exp_PerAR"/>
      <sheetName val="12 Month IS UC"/>
      <sheetName val="IncomeAccountsAllocationPerAR "/>
      <sheetName val="O&amp;M EXPENSES TO BE ALLOCATED"/>
      <sheetName val="O&amp;M EXPENSES ALLOCATED TO WATER"/>
      <sheetName val="O&amp;M EXPENSES ALLOCATED TO SEWER"/>
      <sheetName val="Pro Forma Expense"/>
      <sheetName val="Pro Forma UPIS-LUSI"/>
      <sheetName val="Working Capital_PerAR"/>
      <sheetName val="ADJUSTED MONTHLY FINAL"/>
      <sheetName val="APPENDIX B INC. STAT.ACCT RECON"/>
      <sheetName val="Interest Expense Adj_PerAR"/>
      <sheetName val="C 5 Calculation"/>
      <sheetName val="AR_F-23"/>
      <sheetName val="Property Taxes"/>
      <sheetName val="Annualized TY deprec."/>
      <sheetName val="Water UPIS TY Adds"/>
      <sheetName val="Sewer UPIS TY Adds"/>
      <sheetName val="Rev Requirements Final"/>
      <sheetName val="Rev Requirements Interim"/>
      <sheetName val="Reuse RateBase"/>
      <sheetName val="CommonPlant_PerAR-not used"/>
      <sheetName val="F-23"/>
      <sheetName val="TAX EXPENSE-not used"/>
      <sheetName val="REVENUE REQUIREMENTS"/>
      <sheetName val="PROFORMA YEAR"/>
      <sheetName val="INTERIM COST OF CAPI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>
        <row r="3">
          <cell r="B3" t="str">
            <v>Object Code</v>
          </cell>
          <cell r="C3">
            <v>41974</v>
          </cell>
          <cell r="D3">
            <v>42005</v>
          </cell>
          <cell r="E3">
            <v>42036</v>
          </cell>
          <cell r="F3">
            <v>42064</v>
          </cell>
          <cell r="G3">
            <v>42095</v>
          </cell>
          <cell r="H3">
            <v>42125</v>
          </cell>
          <cell r="I3">
            <v>42156</v>
          </cell>
          <cell r="J3">
            <v>42186</v>
          </cell>
          <cell r="K3">
            <v>42217</v>
          </cell>
          <cell r="L3">
            <v>42248</v>
          </cell>
          <cell r="M3">
            <v>42278</v>
          </cell>
          <cell r="N3">
            <v>42309</v>
          </cell>
          <cell r="O3">
            <v>42339</v>
          </cell>
        </row>
        <row r="4">
          <cell r="B4">
            <v>1020</v>
          </cell>
          <cell r="C4">
            <v>43403.76</v>
          </cell>
          <cell r="D4">
            <v>43403.76</v>
          </cell>
          <cell r="E4">
            <v>43403.76</v>
          </cell>
          <cell r="F4">
            <v>43403.76</v>
          </cell>
          <cell r="G4">
            <v>43403.76</v>
          </cell>
          <cell r="H4">
            <v>43403.76</v>
          </cell>
          <cell r="I4">
            <v>43403.76</v>
          </cell>
          <cell r="J4">
            <v>43403.76</v>
          </cell>
          <cell r="K4">
            <v>43403.76</v>
          </cell>
          <cell r="L4">
            <v>43403.76</v>
          </cell>
          <cell r="M4">
            <v>43403.76</v>
          </cell>
          <cell r="N4">
            <v>43403.76</v>
          </cell>
          <cell r="O4">
            <v>43403.76</v>
          </cell>
        </row>
        <row r="5">
          <cell r="B5">
            <v>1025</v>
          </cell>
          <cell r="C5">
            <v>22507.98</v>
          </cell>
          <cell r="D5">
            <v>22509.07</v>
          </cell>
          <cell r="E5">
            <v>22511.09</v>
          </cell>
          <cell r="F5">
            <v>22516.68</v>
          </cell>
          <cell r="G5">
            <v>22517.74</v>
          </cell>
          <cell r="H5">
            <v>22519.15</v>
          </cell>
          <cell r="I5">
            <v>22518.74</v>
          </cell>
          <cell r="J5">
            <v>22520.32</v>
          </cell>
          <cell r="K5">
            <v>22521.47</v>
          </cell>
          <cell r="L5">
            <v>22522.19</v>
          </cell>
          <cell r="M5">
            <v>22522.33</v>
          </cell>
          <cell r="N5">
            <v>22522.83</v>
          </cell>
          <cell r="O5">
            <v>22523.360000000001</v>
          </cell>
        </row>
        <row r="6">
          <cell r="B6">
            <v>1030</v>
          </cell>
          <cell r="C6">
            <v>-349935.25</v>
          </cell>
          <cell r="D6">
            <v>-349935.25</v>
          </cell>
          <cell r="E6">
            <v>-349935.25</v>
          </cell>
          <cell r="F6">
            <v>-349935.25</v>
          </cell>
          <cell r="G6">
            <v>-349935.25</v>
          </cell>
          <cell r="H6">
            <v>-349935.25</v>
          </cell>
          <cell r="I6">
            <v>-349935.25</v>
          </cell>
          <cell r="J6">
            <v>-349935.25</v>
          </cell>
          <cell r="K6">
            <v>-349935.25</v>
          </cell>
          <cell r="L6">
            <v>-349935.25</v>
          </cell>
          <cell r="M6">
            <v>-349935.25</v>
          </cell>
          <cell r="N6">
            <v>-349935.25</v>
          </cell>
          <cell r="O6">
            <v>-349935.25</v>
          </cell>
        </row>
        <row r="7">
          <cell r="B7">
            <v>1035</v>
          </cell>
          <cell r="C7">
            <v>431790.44</v>
          </cell>
          <cell r="D7">
            <v>431790.44</v>
          </cell>
          <cell r="E7">
            <v>431790.44</v>
          </cell>
          <cell r="F7">
            <v>431790.44</v>
          </cell>
          <cell r="G7">
            <v>431790.44</v>
          </cell>
          <cell r="H7">
            <v>431790.44</v>
          </cell>
          <cell r="I7">
            <v>431790.44</v>
          </cell>
          <cell r="J7">
            <v>431790.44</v>
          </cell>
          <cell r="K7">
            <v>431790.44</v>
          </cell>
          <cell r="L7">
            <v>431790.44</v>
          </cell>
          <cell r="M7">
            <v>431790.44</v>
          </cell>
          <cell r="N7">
            <v>431790.44</v>
          </cell>
          <cell r="O7">
            <v>431790.44</v>
          </cell>
        </row>
        <row r="8">
          <cell r="B8">
            <v>1045</v>
          </cell>
          <cell r="C8">
            <v>30929.58</v>
          </cell>
          <cell r="D8">
            <v>30943.7</v>
          </cell>
          <cell r="E8">
            <v>30922.61</v>
          </cell>
          <cell r="F8">
            <v>30996.14</v>
          </cell>
          <cell r="G8">
            <v>31027.13</v>
          </cell>
          <cell r="H8">
            <v>31044.63</v>
          </cell>
          <cell r="I8">
            <v>31044.880000000001</v>
          </cell>
          <cell r="J8">
            <v>31058.37</v>
          </cell>
          <cell r="K8">
            <v>31071.47</v>
          </cell>
          <cell r="L8">
            <v>31035.599999999999</v>
          </cell>
          <cell r="M8">
            <v>31038.49</v>
          </cell>
          <cell r="N8">
            <v>31045.13</v>
          </cell>
          <cell r="O8">
            <v>31048.55</v>
          </cell>
        </row>
        <row r="9">
          <cell r="B9">
            <v>1050</v>
          </cell>
          <cell r="C9">
            <v>139947.9</v>
          </cell>
          <cell r="D9">
            <v>139947.9</v>
          </cell>
          <cell r="E9">
            <v>139947.9</v>
          </cell>
          <cell r="F9">
            <v>139947.9</v>
          </cell>
          <cell r="G9">
            <v>139947.9</v>
          </cell>
          <cell r="H9">
            <v>140116.57</v>
          </cell>
          <cell r="I9">
            <v>140544.57</v>
          </cell>
          <cell r="J9">
            <v>140544.57</v>
          </cell>
          <cell r="K9">
            <v>140544.57</v>
          </cell>
          <cell r="L9">
            <v>140814.57</v>
          </cell>
          <cell r="M9">
            <v>140814.57</v>
          </cell>
          <cell r="N9">
            <v>140814.57</v>
          </cell>
          <cell r="O9">
            <v>141474.57</v>
          </cell>
        </row>
        <row r="10">
          <cell r="B10">
            <v>1055</v>
          </cell>
          <cell r="C10">
            <v>2801571.1</v>
          </cell>
          <cell r="D10">
            <v>2801571.1</v>
          </cell>
          <cell r="E10">
            <v>2801692.3</v>
          </cell>
          <cell r="F10">
            <v>2803227.5</v>
          </cell>
          <cell r="G10">
            <v>2804319.9</v>
          </cell>
          <cell r="H10">
            <v>2804561.64</v>
          </cell>
          <cell r="I10">
            <v>2804561.64</v>
          </cell>
          <cell r="J10">
            <v>2804561.64</v>
          </cell>
          <cell r="K10">
            <v>2810454.62</v>
          </cell>
          <cell r="L10">
            <v>2810857.52</v>
          </cell>
          <cell r="M10">
            <v>2811189.88</v>
          </cell>
          <cell r="N10">
            <v>2811788.02</v>
          </cell>
          <cell r="O10">
            <v>2811949.18</v>
          </cell>
        </row>
        <row r="11">
          <cell r="B11">
            <v>1060</v>
          </cell>
          <cell r="C11">
            <v>2544.63</v>
          </cell>
          <cell r="D11">
            <v>2544.63</v>
          </cell>
          <cell r="E11">
            <v>2544.63</v>
          </cell>
          <cell r="F11">
            <v>2544.63</v>
          </cell>
          <cell r="G11">
            <v>2544.63</v>
          </cell>
          <cell r="H11">
            <v>2544.63</v>
          </cell>
          <cell r="I11">
            <v>2544.63</v>
          </cell>
          <cell r="J11">
            <v>2544.63</v>
          </cell>
          <cell r="K11">
            <v>2544.63</v>
          </cell>
          <cell r="L11">
            <v>2544.63</v>
          </cell>
          <cell r="M11">
            <v>2544.63</v>
          </cell>
          <cell r="N11">
            <v>2544.63</v>
          </cell>
          <cell r="O11">
            <v>2544.63</v>
          </cell>
        </row>
        <row r="12">
          <cell r="B12">
            <v>1065</v>
          </cell>
          <cell r="C12">
            <v>13187113.470000001</v>
          </cell>
          <cell r="D12">
            <v>13187113.470000001</v>
          </cell>
          <cell r="E12">
            <v>13187113.470000001</v>
          </cell>
          <cell r="F12">
            <v>13187113.470000001</v>
          </cell>
          <cell r="G12">
            <v>13187113.470000001</v>
          </cell>
          <cell r="H12">
            <v>13187113.470000001</v>
          </cell>
          <cell r="I12">
            <v>13198753.470000001</v>
          </cell>
          <cell r="J12">
            <v>13193602.060000001</v>
          </cell>
          <cell r="K12">
            <v>13193602.060000001</v>
          </cell>
          <cell r="L12">
            <v>13193602.060000001</v>
          </cell>
          <cell r="M12">
            <v>13193602.060000001</v>
          </cell>
          <cell r="N12">
            <v>13193602.060000001</v>
          </cell>
          <cell r="O12">
            <v>13193602.060000001</v>
          </cell>
        </row>
        <row r="13">
          <cell r="B13">
            <v>1080</v>
          </cell>
          <cell r="C13">
            <v>2576876.42</v>
          </cell>
          <cell r="D13">
            <v>2577340.35</v>
          </cell>
          <cell r="E13">
            <v>2577380.75</v>
          </cell>
          <cell r="F13">
            <v>2577602.9500000002</v>
          </cell>
          <cell r="G13">
            <v>2577804.9500000002</v>
          </cell>
          <cell r="H13">
            <v>2578006.4</v>
          </cell>
          <cell r="I13">
            <v>2578308.58</v>
          </cell>
          <cell r="J13">
            <v>2578449.6</v>
          </cell>
          <cell r="K13">
            <v>2578872.65</v>
          </cell>
          <cell r="L13">
            <v>2579335.9900000002</v>
          </cell>
          <cell r="M13">
            <v>2579557.59</v>
          </cell>
          <cell r="N13">
            <v>2579658.3199999998</v>
          </cell>
          <cell r="O13">
            <v>2579658.3199999998</v>
          </cell>
        </row>
        <row r="14">
          <cell r="B14">
            <v>1090</v>
          </cell>
          <cell r="C14">
            <v>323194.07</v>
          </cell>
          <cell r="D14">
            <v>323194.07</v>
          </cell>
          <cell r="E14">
            <v>323194.07</v>
          </cell>
          <cell r="F14">
            <v>325318.07</v>
          </cell>
          <cell r="G14">
            <v>327186.82</v>
          </cell>
          <cell r="H14">
            <v>327321.82</v>
          </cell>
          <cell r="I14">
            <v>327321.82</v>
          </cell>
          <cell r="J14">
            <v>327321.82</v>
          </cell>
          <cell r="K14">
            <v>327321.82</v>
          </cell>
          <cell r="L14">
            <v>327321.82</v>
          </cell>
          <cell r="M14">
            <v>327321.82</v>
          </cell>
          <cell r="N14">
            <v>327321.82</v>
          </cell>
          <cell r="O14">
            <v>327321.82</v>
          </cell>
        </row>
        <row r="15">
          <cell r="B15">
            <v>1095</v>
          </cell>
          <cell r="C15">
            <v>132634.07999999999</v>
          </cell>
          <cell r="D15">
            <v>132634.07999999999</v>
          </cell>
          <cell r="E15">
            <v>132634.07999999999</v>
          </cell>
          <cell r="F15">
            <v>132634.07999999999</v>
          </cell>
          <cell r="G15">
            <v>132634.07999999999</v>
          </cell>
          <cell r="H15">
            <v>132634.07999999999</v>
          </cell>
          <cell r="I15">
            <v>132634.07999999999</v>
          </cell>
          <cell r="J15">
            <v>132634.07999999999</v>
          </cell>
          <cell r="K15">
            <v>132634.07999999999</v>
          </cell>
          <cell r="L15">
            <v>132634.07999999999</v>
          </cell>
          <cell r="M15">
            <v>132634.07999999999</v>
          </cell>
          <cell r="N15">
            <v>132634.07999999999</v>
          </cell>
          <cell r="O15">
            <v>132634.07999999999</v>
          </cell>
        </row>
        <row r="16">
          <cell r="B16">
            <v>1100</v>
          </cell>
          <cell r="C16">
            <v>11582.71</v>
          </cell>
          <cell r="D16">
            <v>11582.71</v>
          </cell>
          <cell r="E16">
            <v>11582.71</v>
          </cell>
          <cell r="F16">
            <v>11582.71</v>
          </cell>
          <cell r="G16">
            <v>12538.56</v>
          </cell>
          <cell r="H16">
            <v>12538.56</v>
          </cell>
          <cell r="I16">
            <v>12538.56</v>
          </cell>
          <cell r="J16">
            <v>12538.56</v>
          </cell>
          <cell r="K16">
            <v>12538.56</v>
          </cell>
          <cell r="L16">
            <v>12998.56</v>
          </cell>
          <cell r="M16">
            <v>12998.56</v>
          </cell>
          <cell r="N16">
            <v>13666.51</v>
          </cell>
          <cell r="O16">
            <v>14926.51</v>
          </cell>
        </row>
        <row r="17">
          <cell r="B17">
            <v>1105</v>
          </cell>
          <cell r="C17">
            <v>935938.6</v>
          </cell>
          <cell r="D17">
            <v>970530.78</v>
          </cell>
          <cell r="E17">
            <v>965309.35</v>
          </cell>
          <cell r="F17">
            <v>968322.44</v>
          </cell>
          <cell r="G17">
            <v>956803.38</v>
          </cell>
          <cell r="H17">
            <v>958794.9</v>
          </cell>
          <cell r="I17">
            <v>964964.53</v>
          </cell>
          <cell r="J17">
            <v>963582.96</v>
          </cell>
          <cell r="K17">
            <v>979687.24</v>
          </cell>
          <cell r="L17">
            <v>982563.54</v>
          </cell>
          <cell r="M17">
            <v>991119.99</v>
          </cell>
          <cell r="N17">
            <v>994083.59</v>
          </cell>
          <cell r="O17">
            <v>997388.02</v>
          </cell>
        </row>
        <row r="18">
          <cell r="B18">
            <v>1110</v>
          </cell>
          <cell r="C18">
            <v>30959.81</v>
          </cell>
          <cell r="D18">
            <v>30959.81</v>
          </cell>
          <cell r="E18">
            <v>30959.81</v>
          </cell>
          <cell r="F18">
            <v>30959.81</v>
          </cell>
          <cell r="G18">
            <v>28261.87</v>
          </cell>
          <cell r="H18">
            <v>28261.87</v>
          </cell>
          <cell r="I18">
            <v>30264.98</v>
          </cell>
          <cell r="J18">
            <v>30264.98</v>
          </cell>
          <cell r="K18">
            <v>30264.98</v>
          </cell>
          <cell r="L18">
            <v>30264.98</v>
          </cell>
          <cell r="M18">
            <v>30264.98</v>
          </cell>
          <cell r="N18">
            <v>30264.98</v>
          </cell>
          <cell r="O18">
            <v>30775.98</v>
          </cell>
        </row>
        <row r="19">
          <cell r="B19">
            <v>1115</v>
          </cell>
          <cell r="C19">
            <v>663011.62</v>
          </cell>
          <cell r="D19">
            <v>665058.11</v>
          </cell>
          <cell r="E19">
            <v>671849.95</v>
          </cell>
          <cell r="F19">
            <v>671023.93999999994</v>
          </cell>
          <cell r="G19">
            <v>672235.39</v>
          </cell>
          <cell r="H19">
            <v>673638.81</v>
          </cell>
          <cell r="I19">
            <v>674765.7</v>
          </cell>
          <cell r="J19">
            <v>674467.66</v>
          </cell>
          <cell r="K19">
            <v>675861.26</v>
          </cell>
          <cell r="L19">
            <v>679843.88</v>
          </cell>
          <cell r="M19">
            <v>684412.9</v>
          </cell>
          <cell r="N19">
            <v>685074.08</v>
          </cell>
          <cell r="O19">
            <v>688010.3</v>
          </cell>
        </row>
        <row r="20">
          <cell r="B20">
            <v>1120</v>
          </cell>
          <cell r="C20">
            <v>3224540.19</v>
          </cell>
          <cell r="D20">
            <v>3224540.19</v>
          </cell>
          <cell r="E20">
            <v>3224540.19</v>
          </cell>
          <cell r="F20">
            <v>3224540.19</v>
          </cell>
          <cell r="G20">
            <v>3224540.19</v>
          </cell>
          <cell r="H20">
            <v>3224701.35</v>
          </cell>
          <cell r="I20">
            <v>3229568.15</v>
          </cell>
          <cell r="J20">
            <v>3228501.95</v>
          </cell>
          <cell r="K20">
            <v>3230229.35</v>
          </cell>
          <cell r="L20">
            <v>3230473.96</v>
          </cell>
          <cell r="M20">
            <v>3233255.27</v>
          </cell>
          <cell r="N20">
            <v>3238650.73</v>
          </cell>
          <cell r="O20">
            <v>3236063.1</v>
          </cell>
        </row>
        <row r="21">
          <cell r="B21">
            <v>1125</v>
          </cell>
          <cell r="C21">
            <v>16728957.369999999</v>
          </cell>
          <cell r="D21">
            <v>16733284.630000001</v>
          </cell>
          <cell r="E21">
            <v>16752344.43</v>
          </cell>
          <cell r="F21">
            <v>16760920.16</v>
          </cell>
          <cell r="G21">
            <v>16773502.98</v>
          </cell>
          <cell r="H21">
            <v>16809565.940000001</v>
          </cell>
          <cell r="I21">
            <v>16818957.73</v>
          </cell>
          <cell r="J21">
            <v>16821535.890000001</v>
          </cell>
          <cell r="K21">
            <v>16833659.140000001</v>
          </cell>
          <cell r="L21">
            <v>16837019.359999999</v>
          </cell>
          <cell r="M21">
            <v>16848479.52</v>
          </cell>
          <cell r="N21">
            <v>16853474.68</v>
          </cell>
          <cell r="O21">
            <v>16855983.129999999</v>
          </cell>
        </row>
        <row r="22">
          <cell r="B22">
            <v>1130</v>
          </cell>
          <cell r="C22">
            <v>2346330.0299999998</v>
          </cell>
          <cell r="D22">
            <v>2351198.4700000002</v>
          </cell>
          <cell r="E22">
            <v>2373450.34</v>
          </cell>
          <cell r="F22">
            <v>2382476.64</v>
          </cell>
          <cell r="G22">
            <v>2383327.96</v>
          </cell>
          <cell r="H22">
            <v>2395234.19</v>
          </cell>
          <cell r="I22">
            <v>2400644.4700000002</v>
          </cell>
          <cell r="J22">
            <v>2401416.21</v>
          </cell>
          <cell r="K22">
            <v>2409560.34</v>
          </cell>
          <cell r="L22">
            <v>2417897.39</v>
          </cell>
          <cell r="M22">
            <v>2421954.09</v>
          </cell>
          <cell r="N22">
            <v>2424155.59</v>
          </cell>
          <cell r="O22">
            <v>2431353.8199999998</v>
          </cell>
        </row>
        <row r="23">
          <cell r="B23">
            <v>1135</v>
          </cell>
          <cell r="C23">
            <v>648114.27</v>
          </cell>
          <cell r="D23">
            <v>657027.79</v>
          </cell>
          <cell r="E23">
            <v>664081.37</v>
          </cell>
          <cell r="F23">
            <v>664062.14</v>
          </cell>
          <cell r="G23">
            <v>664062.14</v>
          </cell>
          <cell r="H23">
            <v>672865.34</v>
          </cell>
          <cell r="I23">
            <v>672865.28000000003</v>
          </cell>
          <cell r="J23">
            <v>681285.84</v>
          </cell>
          <cell r="K23">
            <v>681285.84</v>
          </cell>
          <cell r="L23">
            <v>688047.55</v>
          </cell>
          <cell r="M23">
            <v>688047.55</v>
          </cell>
          <cell r="N23">
            <v>689078.46</v>
          </cell>
          <cell r="O23">
            <v>697989.66</v>
          </cell>
        </row>
        <row r="24">
          <cell r="B24">
            <v>1140</v>
          </cell>
          <cell r="C24">
            <v>473975.28</v>
          </cell>
          <cell r="D24">
            <v>476630.04</v>
          </cell>
          <cell r="E24">
            <v>483757.63</v>
          </cell>
          <cell r="F24">
            <v>492726.43</v>
          </cell>
          <cell r="G24">
            <v>501364.55</v>
          </cell>
          <cell r="H24">
            <v>507429.86</v>
          </cell>
          <cell r="I24">
            <v>511378.28</v>
          </cell>
          <cell r="J24">
            <v>515588.59</v>
          </cell>
          <cell r="K24">
            <v>518831.94</v>
          </cell>
          <cell r="L24">
            <v>525862.55000000005</v>
          </cell>
          <cell r="M24">
            <v>530536.18999999994</v>
          </cell>
          <cell r="N24">
            <v>534205.99</v>
          </cell>
          <cell r="O24">
            <v>539141.54</v>
          </cell>
        </row>
        <row r="25">
          <cell r="B25">
            <v>1145</v>
          </cell>
          <cell r="C25">
            <v>917581.76</v>
          </cell>
          <cell r="D25">
            <v>917581.76</v>
          </cell>
          <cell r="E25">
            <v>924107.76</v>
          </cell>
          <cell r="F25">
            <v>924107.76</v>
          </cell>
          <cell r="G25">
            <v>925894.81</v>
          </cell>
          <cell r="H25">
            <v>933918.09</v>
          </cell>
          <cell r="I25">
            <v>933918.09</v>
          </cell>
          <cell r="J25">
            <v>934338.54</v>
          </cell>
          <cell r="K25">
            <v>934338.54</v>
          </cell>
          <cell r="L25">
            <v>934338.54</v>
          </cell>
          <cell r="M25">
            <v>934338.54</v>
          </cell>
          <cell r="N25">
            <v>936688.26</v>
          </cell>
          <cell r="O25">
            <v>936747.35</v>
          </cell>
        </row>
        <row r="26">
          <cell r="B26">
            <v>1150</v>
          </cell>
          <cell r="C26">
            <v>54834.57</v>
          </cell>
          <cell r="D26">
            <v>57422.25</v>
          </cell>
          <cell r="E26">
            <v>60009.93</v>
          </cell>
          <cell r="F26">
            <v>62734.97</v>
          </cell>
          <cell r="G26">
            <v>63144.97</v>
          </cell>
          <cell r="H26">
            <v>63144.97</v>
          </cell>
          <cell r="I26">
            <v>65197.77</v>
          </cell>
          <cell r="J26">
            <v>66735.87</v>
          </cell>
          <cell r="K26">
            <v>66735.87</v>
          </cell>
          <cell r="L26">
            <v>67058.19</v>
          </cell>
          <cell r="M26">
            <v>68807.11</v>
          </cell>
          <cell r="N26">
            <v>68807.11</v>
          </cell>
          <cell r="O26">
            <v>69979.66</v>
          </cell>
        </row>
        <row r="27">
          <cell r="B27">
            <v>1165</v>
          </cell>
          <cell r="C27">
            <v>1702.5</v>
          </cell>
          <cell r="D27">
            <v>1702.5</v>
          </cell>
          <cell r="E27">
            <v>1702.5</v>
          </cell>
          <cell r="F27">
            <v>1702.5</v>
          </cell>
          <cell r="G27">
            <v>1702.5</v>
          </cell>
          <cell r="H27">
            <v>1702.5</v>
          </cell>
          <cell r="I27">
            <v>1702.5</v>
          </cell>
          <cell r="J27">
            <v>1702.5</v>
          </cell>
          <cell r="K27">
            <v>1702.5</v>
          </cell>
          <cell r="L27">
            <v>1702.5</v>
          </cell>
          <cell r="M27">
            <v>1702.5</v>
          </cell>
          <cell r="N27">
            <v>1702.5</v>
          </cell>
          <cell r="O27">
            <v>1702.5</v>
          </cell>
        </row>
        <row r="28">
          <cell r="B28">
            <v>1175</v>
          </cell>
          <cell r="C28">
            <v>397048.17</v>
          </cell>
          <cell r="D28">
            <v>398014.17</v>
          </cell>
          <cell r="E28">
            <v>398328.82</v>
          </cell>
          <cell r="F28">
            <v>403931.78</v>
          </cell>
          <cell r="G28">
            <v>405427.61</v>
          </cell>
          <cell r="H28">
            <v>406674.29</v>
          </cell>
          <cell r="I28">
            <v>501174.63</v>
          </cell>
          <cell r="J28">
            <v>503823.02</v>
          </cell>
          <cell r="K28">
            <v>504947.62</v>
          </cell>
          <cell r="L28">
            <v>504468.07</v>
          </cell>
          <cell r="M28">
            <v>506323.77</v>
          </cell>
          <cell r="N28">
            <v>508382.7</v>
          </cell>
          <cell r="O28">
            <v>509753.15</v>
          </cell>
        </row>
        <row r="29">
          <cell r="B29">
            <v>1180</v>
          </cell>
          <cell r="C29">
            <v>129492.14</v>
          </cell>
          <cell r="D29">
            <v>130065.31</v>
          </cell>
          <cell r="E29">
            <v>130083.97</v>
          </cell>
          <cell r="F29">
            <v>131876.35999999999</v>
          </cell>
          <cell r="G29">
            <v>132469.07</v>
          </cell>
          <cell r="H29">
            <v>133698.91</v>
          </cell>
          <cell r="I29">
            <v>133993.79</v>
          </cell>
          <cell r="J29">
            <v>134513.82999999999</v>
          </cell>
          <cell r="K29">
            <v>135132.74</v>
          </cell>
          <cell r="L29">
            <v>134856.74</v>
          </cell>
          <cell r="M29">
            <v>136035.88</v>
          </cell>
          <cell r="N29">
            <v>136231.53</v>
          </cell>
          <cell r="O29">
            <v>136848.37</v>
          </cell>
        </row>
        <row r="30">
          <cell r="B30">
            <v>1185</v>
          </cell>
          <cell r="C30">
            <v>345.61</v>
          </cell>
          <cell r="D30">
            <v>345.61</v>
          </cell>
          <cell r="E30">
            <v>345.61</v>
          </cell>
          <cell r="F30">
            <v>345.61</v>
          </cell>
          <cell r="G30">
            <v>345.61</v>
          </cell>
          <cell r="H30">
            <v>345.61</v>
          </cell>
          <cell r="I30">
            <v>345.61</v>
          </cell>
          <cell r="J30">
            <v>345.61</v>
          </cell>
          <cell r="K30">
            <v>975.61</v>
          </cell>
          <cell r="L30">
            <v>2544.92</v>
          </cell>
          <cell r="M30">
            <v>2544.92</v>
          </cell>
          <cell r="N30">
            <v>2544.92</v>
          </cell>
          <cell r="O30">
            <v>3051.14</v>
          </cell>
        </row>
        <row r="31">
          <cell r="B31">
            <v>1190</v>
          </cell>
          <cell r="C31">
            <v>143721.63</v>
          </cell>
          <cell r="D31">
            <v>143844.49</v>
          </cell>
          <cell r="E31">
            <v>144255.4</v>
          </cell>
          <cell r="F31">
            <v>144886.10999999999</v>
          </cell>
          <cell r="G31">
            <v>145161.78</v>
          </cell>
          <cell r="H31">
            <v>145575.19</v>
          </cell>
          <cell r="I31">
            <v>148031.43</v>
          </cell>
          <cell r="J31">
            <v>151044.10999999999</v>
          </cell>
          <cell r="K31">
            <v>151330.1</v>
          </cell>
          <cell r="L31">
            <v>152335.43</v>
          </cell>
          <cell r="M31">
            <v>153366.31</v>
          </cell>
          <cell r="N31">
            <v>154485.68</v>
          </cell>
          <cell r="O31">
            <v>156030.29999999999</v>
          </cell>
        </row>
        <row r="32">
          <cell r="B32">
            <v>1195</v>
          </cell>
          <cell r="C32">
            <v>16672.650000000001</v>
          </cell>
          <cell r="D32">
            <v>16672.650000000001</v>
          </cell>
          <cell r="E32">
            <v>16672.650000000001</v>
          </cell>
          <cell r="F32">
            <v>16672.650000000001</v>
          </cell>
          <cell r="G32">
            <v>16672.650000000001</v>
          </cell>
          <cell r="H32">
            <v>16672.650000000001</v>
          </cell>
          <cell r="I32">
            <v>16672.650000000001</v>
          </cell>
          <cell r="J32">
            <v>16672.650000000001</v>
          </cell>
          <cell r="K32">
            <v>16672.650000000001</v>
          </cell>
          <cell r="L32">
            <v>16672.650000000001</v>
          </cell>
          <cell r="M32">
            <v>16672.650000000001</v>
          </cell>
          <cell r="N32">
            <v>16672.650000000001</v>
          </cell>
          <cell r="O32">
            <v>17016.650000000001</v>
          </cell>
        </row>
        <row r="33">
          <cell r="B33">
            <v>1200</v>
          </cell>
          <cell r="C33">
            <v>7696.14</v>
          </cell>
          <cell r="D33">
            <v>7696.14</v>
          </cell>
          <cell r="E33">
            <v>7696.14</v>
          </cell>
          <cell r="F33">
            <v>8396.14</v>
          </cell>
          <cell r="G33">
            <v>8396.14</v>
          </cell>
          <cell r="H33">
            <v>9381.93</v>
          </cell>
          <cell r="I33">
            <v>11186.16</v>
          </cell>
          <cell r="J33">
            <v>11186.16</v>
          </cell>
          <cell r="K33">
            <v>11186.16</v>
          </cell>
          <cell r="L33">
            <v>15837.39</v>
          </cell>
          <cell r="M33">
            <v>15837.39</v>
          </cell>
          <cell r="N33">
            <v>16712.580000000002</v>
          </cell>
          <cell r="O33">
            <v>16712.580000000002</v>
          </cell>
        </row>
        <row r="34">
          <cell r="B34">
            <v>1205</v>
          </cell>
          <cell r="C34">
            <v>16307.62</v>
          </cell>
          <cell r="D34">
            <v>16360.33</v>
          </cell>
          <cell r="E34">
            <v>16281.58</v>
          </cell>
          <cell r="F34">
            <v>16556.18</v>
          </cell>
          <cell r="G34">
            <v>16671.93</v>
          </cell>
          <cell r="H34">
            <v>16737.28</v>
          </cell>
          <cell r="I34">
            <v>16738.21</v>
          </cell>
          <cell r="J34">
            <v>16788.59</v>
          </cell>
          <cell r="K34">
            <v>16837.52</v>
          </cell>
          <cell r="L34">
            <v>16703.560000000001</v>
          </cell>
          <cell r="M34">
            <v>16714.37</v>
          </cell>
          <cell r="N34">
            <v>16739.169999999998</v>
          </cell>
          <cell r="O34">
            <v>16751.95</v>
          </cell>
        </row>
        <row r="35">
          <cell r="B35">
            <v>1210</v>
          </cell>
          <cell r="C35">
            <v>805.67</v>
          </cell>
          <cell r="D35">
            <v>805.67</v>
          </cell>
          <cell r="E35">
            <v>805.67</v>
          </cell>
          <cell r="F35">
            <v>805.67</v>
          </cell>
          <cell r="G35">
            <v>805.67</v>
          </cell>
          <cell r="H35">
            <v>805.67</v>
          </cell>
          <cell r="I35">
            <v>805.67</v>
          </cell>
          <cell r="J35">
            <v>805.67</v>
          </cell>
          <cell r="K35">
            <v>805.67</v>
          </cell>
          <cell r="L35">
            <v>805.67</v>
          </cell>
          <cell r="M35">
            <v>805.67</v>
          </cell>
          <cell r="N35">
            <v>805.67</v>
          </cell>
          <cell r="O35">
            <v>805.67</v>
          </cell>
        </row>
        <row r="36">
          <cell r="B36">
            <v>1215</v>
          </cell>
          <cell r="C36">
            <v>-2722</v>
          </cell>
          <cell r="D36">
            <v>-2722</v>
          </cell>
          <cell r="E36">
            <v>-2722</v>
          </cell>
          <cell r="F36">
            <v>-2722</v>
          </cell>
          <cell r="G36">
            <v>-2722</v>
          </cell>
          <cell r="H36">
            <v>-2722</v>
          </cell>
          <cell r="I36">
            <v>-2722</v>
          </cell>
          <cell r="J36">
            <v>-2722</v>
          </cell>
          <cell r="K36">
            <v>-2722</v>
          </cell>
          <cell r="L36">
            <v>-2722</v>
          </cell>
          <cell r="M36">
            <v>-2722</v>
          </cell>
          <cell r="N36">
            <v>-2722</v>
          </cell>
          <cell r="O36">
            <v>-2722</v>
          </cell>
        </row>
        <row r="37">
          <cell r="B37">
            <v>1220</v>
          </cell>
          <cell r="C37">
            <v>785983.6</v>
          </cell>
          <cell r="D37">
            <v>785983.6</v>
          </cell>
          <cell r="E37">
            <v>785983.6</v>
          </cell>
          <cell r="F37">
            <v>785983.6</v>
          </cell>
          <cell r="G37">
            <v>785983.6</v>
          </cell>
          <cell r="H37">
            <v>785983.6</v>
          </cell>
          <cell r="I37">
            <v>785983.6</v>
          </cell>
          <cell r="J37">
            <v>785983.6</v>
          </cell>
          <cell r="K37">
            <v>785983.6</v>
          </cell>
          <cell r="L37">
            <v>785983.6</v>
          </cell>
          <cell r="M37">
            <v>785983.6</v>
          </cell>
          <cell r="N37">
            <v>785983.6</v>
          </cell>
          <cell r="O37">
            <v>785983.6</v>
          </cell>
        </row>
        <row r="38">
          <cell r="B38">
            <v>1245</v>
          </cell>
          <cell r="C38">
            <v>8871.73</v>
          </cell>
          <cell r="D38">
            <v>8871.73</v>
          </cell>
          <cell r="E38">
            <v>8871.73</v>
          </cell>
          <cell r="F38">
            <v>8871.73</v>
          </cell>
          <cell r="G38">
            <v>8871.73</v>
          </cell>
          <cell r="H38">
            <v>8871.73</v>
          </cell>
          <cell r="I38">
            <v>8871.73</v>
          </cell>
          <cell r="J38">
            <v>8871.73</v>
          </cell>
          <cell r="K38">
            <v>8871.73</v>
          </cell>
          <cell r="L38">
            <v>8871.73</v>
          </cell>
          <cell r="M38">
            <v>8871.73</v>
          </cell>
          <cell r="N38">
            <v>8871.73</v>
          </cell>
          <cell r="O38">
            <v>8871.73</v>
          </cell>
        </row>
        <row r="39">
          <cell r="B39">
            <v>1250</v>
          </cell>
          <cell r="C39">
            <v>-0.38</v>
          </cell>
          <cell r="D39">
            <v>-0.38</v>
          </cell>
          <cell r="E39">
            <v>-0.38</v>
          </cell>
          <cell r="F39">
            <v>-0.38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>
            <v>1270</v>
          </cell>
          <cell r="C40">
            <v>-806994</v>
          </cell>
          <cell r="D40">
            <v>-806994</v>
          </cell>
          <cell r="E40">
            <v>-806994</v>
          </cell>
          <cell r="F40">
            <v>-806994</v>
          </cell>
          <cell r="G40">
            <v>-806994</v>
          </cell>
          <cell r="H40">
            <v>-806994</v>
          </cell>
          <cell r="I40">
            <v>-806994</v>
          </cell>
          <cell r="J40">
            <v>-806994</v>
          </cell>
          <cell r="K40">
            <v>-806994</v>
          </cell>
          <cell r="L40">
            <v>-806994</v>
          </cell>
          <cell r="M40">
            <v>-806994</v>
          </cell>
          <cell r="N40">
            <v>-806994</v>
          </cell>
          <cell r="O40">
            <v>-806994</v>
          </cell>
        </row>
        <row r="41">
          <cell r="B41">
            <v>1285</v>
          </cell>
          <cell r="C41">
            <v>826452.88</v>
          </cell>
          <cell r="D41">
            <v>826452.88</v>
          </cell>
          <cell r="E41">
            <v>826452.88</v>
          </cell>
          <cell r="F41">
            <v>826452.88</v>
          </cell>
          <cell r="G41">
            <v>826452.88</v>
          </cell>
          <cell r="H41">
            <v>826452.88</v>
          </cell>
          <cell r="I41">
            <v>826452.88</v>
          </cell>
          <cell r="J41">
            <v>826452.88</v>
          </cell>
          <cell r="K41">
            <v>826452.88</v>
          </cell>
          <cell r="L41">
            <v>826452.88</v>
          </cell>
          <cell r="M41">
            <v>826452.88</v>
          </cell>
          <cell r="N41">
            <v>826452.88</v>
          </cell>
          <cell r="O41">
            <v>826452.88</v>
          </cell>
        </row>
        <row r="42">
          <cell r="B42">
            <v>1295</v>
          </cell>
          <cell r="C42">
            <v>2185806.58</v>
          </cell>
          <cell r="D42">
            <v>2185806.58</v>
          </cell>
          <cell r="E42">
            <v>2185806.58</v>
          </cell>
          <cell r="F42">
            <v>2185806.58</v>
          </cell>
          <cell r="G42">
            <v>2185806.58</v>
          </cell>
          <cell r="H42">
            <v>2185806.58</v>
          </cell>
          <cell r="I42">
            <v>2185806.58</v>
          </cell>
          <cell r="J42">
            <v>2185806.58</v>
          </cell>
          <cell r="K42">
            <v>2185806.58</v>
          </cell>
          <cell r="L42">
            <v>2185806.58</v>
          </cell>
          <cell r="M42">
            <v>2185806.58</v>
          </cell>
          <cell r="N42">
            <v>2185806.58</v>
          </cell>
          <cell r="O42">
            <v>2185806.58</v>
          </cell>
        </row>
        <row r="43">
          <cell r="B43">
            <v>1300</v>
          </cell>
          <cell r="C43">
            <v>1097.57</v>
          </cell>
          <cell r="D43">
            <v>1097.57</v>
          </cell>
          <cell r="E43">
            <v>1097.57</v>
          </cell>
          <cell r="F43">
            <v>1097.57</v>
          </cell>
          <cell r="G43">
            <v>1097.57</v>
          </cell>
          <cell r="H43">
            <v>2079.06</v>
          </cell>
          <cell r="I43">
            <v>3228.26</v>
          </cell>
          <cell r="J43">
            <v>8665.56</v>
          </cell>
          <cell r="K43">
            <v>8665.56</v>
          </cell>
          <cell r="L43">
            <v>8665.56</v>
          </cell>
          <cell r="M43">
            <v>8665.56</v>
          </cell>
          <cell r="N43">
            <v>8665.56</v>
          </cell>
          <cell r="O43">
            <v>8665.56</v>
          </cell>
        </row>
        <row r="44">
          <cell r="B44">
            <v>1305</v>
          </cell>
          <cell r="I44">
            <v>2898.23</v>
          </cell>
          <cell r="J44">
            <v>2898.23</v>
          </cell>
          <cell r="K44">
            <v>2898.23</v>
          </cell>
          <cell r="L44">
            <v>2271</v>
          </cell>
          <cell r="M44">
            <v>2271</v>
          </cell>
          <cell r="N44">
            <v>2271</v>
          </cell>
          <cell r="O44">
            <v>2271</v>
          </cell>
        </row>
        <row r="45">
          <cell r="B45">
            <v>1315</v>
          </cell>
          <cell r="C45">
            <v>2661007.7599999998</v>
          </cell>
          <cell r="D45">
            <v>2661128.69</v>
          </cell>
          <cell r="E45">
            <v>2661128.69</v>
          </cell>
          <cell r="F45">
            <v>2661209.4900000002</v>
          </cell>
          <cell r="G45">
            <v>2656990.9700000002</v>
          </cell>
          <cell r="H45">
            <v>2658199.67</v>
          </cell>
          <cell r="I45">
            <v>2659247.21</v>
          </cell>
          <cell r="J45">
            <v>2661152.71</v>
          </cell>
          <cell r="K45">
            <v>2661757.06</v>
          </cell>
          <cell r="L45">
            <v>2664093.88</v>
          </cell>
          <cell r="M45">
            <v>2664134.17</v>
          </cell>
          <cell r="N45">
            <v>2664214.75</v>
          </cell>
          <cell r="O45">
            <v>2664214.75</v>
          </cell>
        </row>
        <row r="46">
          <cell r="B46">
            <v>1330</v>
          </cell>
          <cell r="C46">
            <v>906.94</v>
          </cell>
          <cell r="D46">
            <v>906.94</v>
          </cell>
          <cell r="E46">
            <v>906.94</v>
          </cell>
          <cell r="F46">
            <v>906.94</v>
          </cell>
          <cell r="G46">
            <v>906.94</v>
          </cell>
          <cell r="H46">
            <v>906.94</v>
          </cell>
          <cell r="I46">
            <v>906.94</v>
          </cell>
          <cell r="J46">
            <v>906.94</v>
          </cell>
          <cell r="K46">
            <v>906.94</v>
          </cell>
          <cell r="L46">
            <v>906.94</v>
          </cell>
          <cell r="M46">
            <v>906.94</v>
          </cell>
          <cell r="N46">
            <v>906.94</v>
          </cell>
          <cell r="O46">
            <v>906.94</v>
          </cell>
        </row>
        <row r="47">
          <cell r="B47">
            <v>1345</v>
          </cell>
          <cell r="C47">
            <v>1635545.75</v>
          </cell>
          <cell r="D47">
            <v>1635545.75</v>
          </cell>
          <cell r="E47">
            <v>1635571.42</v>
          </cell>
          <cell r="F47">
            <v>1635571.42</v>
          </cell>
          <cell r="G47">
            <v>1635474.87</v>
          </cell>
          <cell r="H47">
            <v>1635474.87</v>
          </cell>
          <cell r="I47">
            <v>1635579.33</v>
          </cell>
          <cell r="J47">
            <v>1635579.33</v>
          </cell>
          <cell r="K47">
            <v>1635821.07</v>
          </cell>
          <cell r="L47">
            <v>1635821.07</v>
          </cell>
          <cell r="M47">
            <v>1636385.13</v>
          </cell>
          <cell r="N47">
            <v>1637241.29</v>
          </cell>
          <cell r="O47">
            <v>1637296.72</v>
          </cell>
        </row>
        <row r="48">
          <cell r="B48">
            <v>1350</v>
          </cell>
          <cell r="C48">
            <v>2884380.5</v>
          </cell>
          <cell r="D48">
            <v>2885025.46</v>
          </cell>
          <cell r="E48">
            <v>2885469.23</v>
          </cell>
          <cell r="F48">
            <v>2885832.83</v>
          </cell>
          <cell r="G48">
            <v>2889336.26</v>
          </cell>
          <cell r="H48">
            <v>2914689.03</v>
          </cell>
          <cell r="I48">
            <v>2914850.19</v>
          </cell>
          <cell r="J48">
            <v>2913772.51</v>
          </cell>
          <cell r="K48">
            <v>2913973.96</v>
          </cell>
          <cell r="L48">
            <v>2916552.52</v>
          </cell>
          <cell r="M48">
            <v>2916834.55</v>
          </cell>
          <cell r="N48">
            <v>2916894.99</v>
          </cell>
          <cell r="O48">
            <v>2917177.02</v>
          </cell>
        </row>
        <row r="49">
          <cell r="B49">
            <v>1353</v>
          </cell>
          <cell r="C49">
            <v>806883.38</v>
          </cell>
          <cell r="D49">
            <v>806883.38</v>
          </cell>
          <cell r="E49">
            <v>806883.38</v>
          </cell>
          <cell r="F49">
            <v>806883.38</v>
          </cell>
          <cell r="G49">
            <v>806883.38</v>
          </cell>
          <cell r="H49">
            <v>819878.38</v>
          </cell>
          <cell r="I49">
            <v>819878.38</v>
          </cell>
          <cell r="J49">
            <v>819878.38</v>
          </cell>
          <cell r="K49">
            <v>819878.38</v>
          </cell>
          <cell r="L49">
            <v>819878.38</v>
          </cell>
          <cell r="M49">
            <v>819878.38</v>
          </cell>
          <cell r="N49">
            <v>819878.38</v>
          </cell>
          <cell r="O49">
            <v>819878.38</v>
          </cell>
        </row>
        <row r="50">
          <cell r="B50">
            <v>1360</v>
          </cell>
          <cell r="C50">
            <v>42647</v>
          </cell>
          <cell r="D50">
            <v>42647</v>
          </cell>
          <cell r="E50">
            <v>42647</v>
          </cell>
          <cell r="F50">
            <v>42647</v>
          </cell>
          <cell r="G50">
            <v>63347</v>
          </cell>
          <cell r="H50">
            <v>69292.160000000003</v>
          </cell>
          <cell r="I50">
            <v>69292.160000000003</v>
          </cell>
          <cell r="J50">
            <v>47892.160000000003</v>
          </cell>
          <cell r="K50">
            <v>47892.160000000003</v>
          </cell>
          <cell r="L50">
            <v>47892.160000000003</v>
          </cell>
          <cell r="M50">
            <v>48222.79</v>
          </cell>
          <cell r="N50">
            <v>48804.18</v>
          </cell>
          <cell r="O50">
            <v>48804.18</v>
          </cell>
        </row>
        <row r="51">
          <cell r="B51">
            <v>1365</v>
          </cell>
          <cell r="C51">
            <v>2123.9299999999998</v>
          </cell>
          <cell r="D51">
            <v>2123.9299999999998</v>
          </cell>
          <cell r="E51">
            <v>2123.9299999999998</v>
          </cell>
          <cell r="F51">
            <v>2123.9299999999998</v>
          </cell>
          <cell r="G51">
            <v>2123.9299999999998</v>
          </cell>
          <cell r="H51">
            <v>2123.9299999999998</v>
          </cell>
          <cell r="I51">
            <v>2123.9299999999998</v>
          </cell>
          <cell r="J51">
            <v>2123.9299999999998</v>
          </cell>
          <cell r="K51">
            <v>2123.9299999999998</v>
          </cell>
          <cell r="L51">
            <v>2123.9299999999998</v>
          </cell>
          <cell r="M51">
            <v>2123.9299999999998</v>
          </cell>
          <cell r="N51">
            <v>2123.9299999999998</v>
          </cell>
          <cell r="O51">
            <v>2123.9299999999998</v>
          </cell>
        </row>
        <row r="52">
          <cell r="B52">
            <v>1380</v>
          </cell>
          <cell r="C52">
            <v>247001.83</v>
          </cell>
          <cell r="D52">
            <v>248194.68</v>
          </cell>
          <cell r="E52">
            <v>256337.27</v>
          </cell>
          <cell r="F52">
            <v>255417.16</v>
          </cell>
          <cell r="G52">
            <v>255981.22</v>
          </cell>
          <cell r="H52">
            <v>263659.31</v>
          </cell>
          <cell r="I52">
            <v>263659.31</v>
          </cell>
          <cell r="J52">
            <v>263927.3</v>
          </cell>
          <cell r="K52">
            <v>268899.87</v>
          </cell>
          <cell r="L52">
            <v>268774.21000000002</v>
          </cell>
          <cell r="M52">
            <v>274067.83</v>
          </cell>
          <cell r="N52">
            <v>272327.88</v>
          </cell>
          <cell r="O52">
            <v>292736.3</v>
          </cell>
        </row>
        <row r="53">
          <cell r="B53">
            <v>1385</v>
          </cell>
          <cell r="C53">
            <v>4584.18</v>
          </cell>
          <cell r="D53">
            <v>5269.31</v>
          </cell>
          <cell r="E53">
            <v>5644.31</v>
          </cell>
          <cell r="F53">
            <v>5644.31</v>
          </cell>
          <cell r="G53">
            <v>5644.31</v>
          </cell>
          <cell r="H53">
            <v>5644.31</v>
          </cell>
          <cell r="I53">
            <v>5644.31</v>
          </cell>
          <cell r="J53">
            <v>5644.31</v>
          </cell>
          <cell r="K53">
            <v>5644.31</v>
          </cell>
          <cell r="L53">
            <v>5644.31</v>
          </cell>
          <cell r="M53">
            <v>5644.31</v>
          </cell>
          <cell r="N53">
            <v>5644.31</v>
          </cell>
          <cell r="O53">
            <v>5644.31</v>
          </cell>
        </row>
        <row r="54">
          <cell r="B54">
            <v>1390</v>
          </cell>
          <cell r="C54">
            <v>8075.78</v>
          </cell>
          <cell r="D54">
            <v>15724.08</v>
          </cell>
          <cell r="E54">
            <v>9053.07</v>
          </cell>
          <cell r="F54">
            <v>9053.07</v>
          </cell>
          <cell r="G54">
            <v>9053.07</v>
          </cell>
          <cell r="H54">
            <v>9053.07</v>
          </cell>
          <cell r="I54">
            <v>9053.07</v>
          </cell>
          <cell r="J54">
            <v>9053.07</v>
          </cell>
          <cell r="K54">
            <v>9053.07</v>
          </cell>
          <cell r="L54">
            <v>9053.07</v>
          </cell>
          <cell r="M54">
            <v>9053.07</v>
          </cell>
          <cell r="N54">
            <v>9053.07</v>
          </cell>
          <cell r="O54">
            <v>9053.07</v>
          </cell>
        </row>
        <row r="55">
          <cell r="B55">
            <v>1395</v>
          </cell>
          <cell r="C55">
            <v>104386.62</v>
          </cell>
          <cell r="D55">
            <v>104386.62</v>
          </cell>
          <cell r="E55">
            <v>104386.62</v>
          </cell>
          <cell r="F55">
            <v>104386.62</v>
          </cell>
          <cell r="G55">
            <v>104386.62</v>
          </cell>
          <cell r="H55">
            <v>104386.62</v>
          </cell>
          <cell r="I55">
            <v>104386.62</v>
          </cell>
          <cell r="J55">
            <v>104386.62</v>
          </cell>
          <cell r="K55">
            <v>104386.62</v>
          </cell>
          <cell r="L55">
            <v>104386.62</v>
          </cell>
          <cell r="M55">
            <v>104386.62</v>
          </cell>
          <cell r="N55">
            <v>104386.62</v>
          </cell>
          <cell r="O55">
            <v>104386.62</v>
          </cell>
        </row>
        <row r="56">
          <cell r="B56">
            <v>1400</v>
          </cell>
          <cell r="C56">
            <v>1172121.97</v>
          </cell>
          <cell r="D56">
            <v>1450287.81</v>
          </cell>
          <cell r="E56">
            <v>1455555.76</v>
          </cell>
          <cell r="F56">
            <v>1454616.48</v>
          </cell>
          <cell r="G56">
            <v>1898052.89</v>
          </cell>
          <cell r="H56">
            <v>1900114.4</v>
          </cell>
          <cell r="I56">
            <v>1902610.36</v>
          </cell>
          <cell r="J56">
            <v>1903593.55</v>
          </cell>
          <cell r="K56">
            <v>1900566.7</v>
          </cell>
          <cell r="L56">
            <v>1897256.08</v>
          </cell>
          <cell r="M56">
            <v>1898154.54</v>
          </cell>
          <cell r="N56">
            <v>1899963.27</v>
          </cell>
          <cell r="O56">
            <v>1901133.48</v>
          </cell>
        </row>
        <row r="57">
          <cell r="B57">
            <v>1410</v>
          </cell>
          <cell r="C57">
            <v>67534.960000000006</v>
          </cell>
          <cell r="D57">
            <v>67534.960000000006</v>
          </cell>
          <cell r="E57">
            <v>67534.960000000006</v>
          </cell>
          <cell r="F57">
            <v>67534.960000000006</v>
          </cell>
          <cell r="G57">
            <v>67534.960000000006</v>
          </cell>
          <cell r="H57">
            <v>67534.960000000006</v>
          </cell>
          <cell r="I57">
            <v>67534.960000000006</v>
          </cell>
          <cell r="J57">
            <v>99484.96</v>
          </cell>
          <cell r="K57">
            <v>71806.990000000005</v>
          </cell>
          <cell r="L57">
            <v>71806.990000000005</v>
          </cell>
          <cell r="M57">
            <v>72760.710000000006</v>
          </cell>
          <cell r="N57">
            <v>72760.710000000006</v>
          </cell>
          <cell r="O57">
            <v>72036.52</v>
          </cell>
        </row>
        <row r="58">
          <cell r="B58">
            <v>1415</v>
          </cell>
          <cell r="M58">
            <v>4500</v>
          </cell>
          <cell r="N58">
            <v>4500</v>
          </cell>
          <cell r="O58">
            <v>4500</v>
          </cell>
        </row>
        <row r="59">
          <cell r="B59">
            <v>1420</v>
          </cell>
          <cell r="C59">
            <v>2048.54</v>
          </cell>
          <cell r="D59">
            <v>2048.54</v>
          </cell>
          <cell r="E59">
            <v>2048.54</v>
          </cell>
          <cell r="F59">
            <v>2048.54</v>
          </cell>
          <cell r="G59">
            <v>2048.54</v>
          </cell>
          <cell r="H59">
            <v>2048.54</v>
          </cell>
          <cell r="I59">
            <v>2048.54</v>
          </cell>
          <cell r="J59">
            <v>2048.54</v>
          </cell>
          <cell r="K59">
            <v>2048.54</v>
          </cell>
          <cell r="L59">
            <v>2048.54</v>
          </cell>
          <cell r="M59">
            <v>2048.54</v>
          </cell>
          <cell r="N59">
            <v>2048.54</v>
          </cell>
          <cell r="O59">
            <v>2048.54</v>
          </cell>
        </row>
        <row r="60">
          <cell r="B60">
            <v>1425</v>
          </cell>
          <cell r="C60">
            <v>69778.38</v>
          </cell>
          <cell r="D60">
            <v>69778.38</v>
          </cell>
          <cell r="E60">
            <v>69778.38</v>
          </cell>
          <cell r="F60">
            <v>69778.38</v>
          </cell>
          <cell r="G60">
            <v>69778.38</v>
          </cell>
          <cell r="H60">
            <v>69778.38</v>
          </cell>
          <cell r="I60">
            <v>69778.38</v>
          </cell>
          <cell r="J60">
            <v>69778.38</v>
          </cell>
          <cell r="K60">
            <v>69778.38</v>
          </cell>
          <cell r="L60">
            <v>69778.38</v>
          </cell>
          <cell r="M60">
            <v>69778.38</v>
          </cell>
          <cell r="N60">
            <v>69778.38</v>
          </cell>
          <cell r="O60">
            <v>69778.38</v>
          </cell>
        </row>
        <row r="61">
          <cell r="B61">
            <v>1435</v>
          </cell>
          <cell r="C61">
            <v>6854.34</v>
          </cell>
          <cell r="D61">
            <v>6854.34</v>
          </cell>
          <cell r="E61">
            <v>6854.34</v>
          </cell>
          <cell r="F61">
            <v>6854.34</v>
          </cell>
          <cell r="G61">
            <v>6854.34</v>
          </cell>
          <cell r="H61">
            <v>6854.34</v>
          </cell>
          <cell r="I61">
            <v>6854.34</v>
          </cell>
          <cell r="J61">
            <v>6854.34</v>
          </cell>
          <cell r="K61">
            <v>6854.34</v>
          </cell>
          <cell r="L61">
            <v>6854.34</v>
          </cell>
          <cell r="M61">
            <v>6854.34</v>
          </cell>
          <cell r="N61">
            <v>6854.34</v>
          </cell>
          <cell r="O61">
            <v>6854.34</v>
          </cell>
        </row>
        <row r="62">
          <cell r="B62">
            <v>1460</v>
          </cell>
          <cell r="C62">
            <v>770.75</v>
          </cell>
          <cell r="D62">
            <v>770.75</v>
          </cell>
          <cell r="E62">
            <v>770.75</v>
          </cell>
          <cell r="F62">
            <v>770.75</v>
          </cell>
          <cell r="G62">
            <v>770.75</v>
          </cell>
          <cell r="H62">
            <v>770.75</v>
          </cell>
          <cell r="I62">
            <v>770.75</v>
          </cell>
          <cell r="J62">
            <v>770.75</v>
          </cell>
          <cell r="K62">
            <v>770.75</v>
          </cell>
          <cell r="L62">
            <v>1514.87</v>
          </cell>
          <cell r="M62">
            <v>1514.87</v>
          </cell>
          <cell r="N62">
            <v>1514.87</v>
          </cell>
          <cell r="O62">
            <v>1514.87</v>
          </cell>
        </row>
        <row r="63">
          <cell r="B63">
            <v>1465</v>
          </cell>
          <cell r="K63">
            <v>1077.42</v>
          </cell>
          <cell r="L63">
            <v>1077.42</v>
          </cell>
          <cell r="M63">
            <v>1077.42</v>
          </cell>
          <cell r="N63">
            <v>1077.42</v>
          </cell>
          <cell r="O63">
            <v>1077.42</v>
          </cell>
        </row>
        <row r="64">
          <cell r="B64">
            <v>1470</v>
          </cell>
          <cell r="C64">
            <v>15377.41</v>
          </cell>
          <cell r="D64">
            <v>15377.63</v>
          </cell>
          <cell r="E64">
            <v>15378.04</v>
          </cell>
          <cell r="F64">
            <v>15379.19</v>
          </cell>
          <cell r="G64">
            <v>15929.41</v>
          </cell>
          <cell r="H64">
            <v>15929.7</v>
          </cell>
          <cell r="I64">
            <v>16567.650000000001</v>
          </cell>
          <cell r="J64">
            <v>17797.349999999999</v>
          </cell>
          <cell r="K64">
            <v>17797.580000000002</v>
          </cell>
          <cell r="L64">
            <v>17797.73</v>
          </cell>
          <cell r="M64">
            <v>17797.759999999998</v>
          </cell>
          <cell r="N64">
            <v>18483.990000000002</v>
          </cell>
          <cell r="O64">
            <v>20222.07</v>
          </cell>
        </row>
        <row r="65">
          <cell r="B65">
            <v>1475</v>
          </cell>
          <cell r="C65">
            <v>7199.36</v>
          </cell>
          <cell r="D65">
            <v>6455.88</v>
          </cell>
          <cell r="E65">
            <v>6455.88</v>
          </cell>
          <cell r="F65">
            <v>6455.88</v>
          </cell>
          <cell r="G65">
            <v>6455.88</v>
          </cell>
          <cell r="H65">
            <v>6455.88</v>
          </cell>
          <cell r="I65">
            <v>6455.88</v>
          </cell>
          <cell r="J65">
            <v>6455.88</v>
          </cell>
          <cell r="K65">
            <v>6455.88</v>
          </cell>
          <cell r="L65">
            <v>6455.88</v>
          </cell>
          <cell r="M65">
            <v>6455.88</v>
          </cell>
          <cell r="N65">
            <v>6455.88</v>
          </cell>
          <cell r="O65">
            <v>8660.8799999999992</v>
          </cell>
        </row>
        <row r="66">
          <cell r="B66">
            <v>1480</v>
          </cell>
          <cell r="C66">
            <v>18256.39</v>
          </cell>
          <cell r="D66">
            <v>17549.830000000002</v>
          </cell>
          <cell r="E66">
            <v>17549.830000000002</v>
          </cell>
          <cell r="F66">
            <v>17549.830000000002</v>
          </cell>
          <cell r="G66">
            <v>25466.03</v>
          </cell>
          <cell r="H66">
            <v>25394.84</v>
          </cell>
          <cell r="I66">
            <v>25951.06</v>
          </cell>
          <cell r="J66">
            <v>25951.06</v>
          </cell>
          <cell r="K66">
            <v>26256.06</v>
          </cell>
          <cell r="L66">
            <v>26561.06</v>
          </cell>
          <cell r="M66">
            <v>26303.06</v>
          </cell>
          <cell r="N66">
            <v>26539.759999999998</v>
          </cell>
          <cell r="O66">
            <v>26234.76</v>
          </cell>
        </row>
        <row r="67">
          <cell r="B67">
            <v>1485</v>
          </cell>
          <cell r="C67">
            <v>15988</v>
          </cell>
          <cell r="D67">
            <v>15988</v>
          </cell>
          <cell r="E67">
            <v>15988</v>
          </cell>
          <cell r="F67">
            <v>15988</v>
          </cell>
          <cell r="G67">
            <v>15988</v>
          </cell>
          <cell r="H67">
            <v>15988</v>
          </cell>
          <cell r="I67">
            <v>15988</v>
          </cell>
          <cell r="J67">
            <v>15988</v>
          </cell>
          <cell r="K67">
            <v>15988</v>
          </cell>
          <cell r="L67">
            <v>15988</v>
          </cell>
          <cell r="M67">
            <v>15988</v>
          </cell>
          <cell r="N67">
            <v>15988</v>
          </cell>
          <cell r="O67">
            <v>15988</v>
          </cell>
        </row>
        <row r="68">
          <cell r="B68">
            <v>1490</v>
          </cell>
          <cell r="C68">
            <v>4480.4799999999996</v>
          </cell>
          <cell r="D68">
            <v>4480.4799999999996</v>
          </cell>
          <cell r="E68">
            <v>4480.4799999999996</v>
          </cell>
          <cell r="F68">
            <v>4480.4799999999996</v>
          </cell>
          <cell r="G68">
            <v>4480.4799999999996</v>
          </cell>
          <cell r="H68">
            <v>4480.4799999999996</v>
          </cell>
          <cell r="I68">
            <v>4480.4799999999996</v>
          </cell>
          <cell r="J68">
            <v>4480.4799999999996</v>
          </cell>
          <cell r="K68">
            <v>4480.4799999999996</v>
          </cell>
          <cell r="L68">
            <v>4480.4799999999996</v>
          </cell>
          <cell r="M68">
            <v>4480.4799999999996</v>
          </cell>
          <cell r="N68">
            <v>4480.4799999999996</v>
          </cell>
          <cell r="O68">
            <v>4480.4799999999996</v>
          </cell>
        </row>
        <row r="69">
          <cell r="B69">
            <v>1495</v>
          </cell>
          <cell r="C69">
            <v>8512.2099999999991</v>
          </cell>
          <cell r="D69">
            <v>8512.2099999999991</v>
          </cell>
          <cell r="E69">
            <v>8512.2099999999991</v>
          </cell>
          <cell r="F69">
            <v>8512.2099999999991</v>
          </cell>
          <cell r="G69">
            <v>8512.2099999999991</v>
          </cell>
          <cell r="H69">
            <v>8512.2099999999991</v>
          </cell>
          <cell r="I69">
            <v>8512.2099999999991</v>
          </cell>
          <cell r="J69">
            <v>8512.2099999999991</v>
          </cell>
          <cell r="K69">
            <v>8512.2099999999991</v>
          </cell>
          <cell r="L69">
            <v>8512.2099999999991</v>
          </cell>
          <cell r="M69">
            <v>8512.2099999999991</v>
          </cell>
          <cell r="N69">
            <v>8512.2099999999991</v>
          </cell>
          <cell r="O69">
            <v>8512.2099999999991</v>
          </cell>
        </row>
        <row r="70">
          <cell r="B70">
            <v>1500</v>
          </cell>
          <cell r="C70">
            <v>367888.58</v>
          </cell>
          <cell r="D70">
            <v>367888.58</v>
          </cell>
          <cell r="E70">
            <v>367888.58</v>
          </cell>
          <cell r="F70">
            <v>367888.58</v>
          </cell>
          <cell r="G70">
            <v>367888.58</v>
          </cell>
          <cell r="H70">
            <v>367888.58</v>
          </cell>
          <cell r="I70">
            <v>367888.58</v>
          </cell>
          <cell r="J70">
            <v>367888.58</v>
          </cell>
          <cell r="K70">
            <v>367888.58</v>
          </cell>
          <cell r="L70">
            <v>367888.58</v>
          </cell>
          <cell r="M70">
            <v>367888.58</v>
          </cell>
          <cell r="N70">
            <v>367888.58</v>
          </cell>
          <cell r="O70">
            <v>367888.58</v>
          </cell>
        </row>
        <row r="71">
          <cell r="B71">
            <v>1525</v>
          </cell>
          <cell r="C71">
            <v>492303.04</v>
          </cell>
          <cell r="D71">
            <v>492303.04</v>
          </cell>
          <cell r="E71">
            <v>492303.04</v>
          </cell>
          <cell r="F71">
            <v>494381.44</v>
          </cell>
          <cell r="G71">
            <v>494381.44</v>
          </cell>
          <cell r="H71">
            <v>528436.77</v>
          </cell>
          <cell r="I71">
            <v>528780.21</v>
          </cell>
          <cell r="J71">
            <v>529813.06999999995</v>
          </cell>
          <cell r="K71">
            <v>529813.06999999995</v>
          </cell>
          <cell r="L71">
            <v>529813.06999999995</v>
          </cell>
          <cell r="M71">
            <v>532089.4</v>
          </cell>
          <cell r="N71">
            <v>533087.18000000005</v>
          </cell>
          <cell r="O71">
            <v>533246.4</v>
          </cell>
        </row>
        <row r="72">
          <cell r="B72">
            <v>1530</v>
          </cell>
          <cell r="C72">
            <v>59507.59</v>
          </cell>
          <cell r="D72">
            <v>59507.59</v>
          </cell>
          <cell r="E72">
            <v>59507.59</v>
          </cell>
          <cell r="F72">
            <v>62739.59</v>
          </cell>
          <cell r="G72">
            <v>67723.78</v>
          </cell>
          <cell r="H72">
            <v>73564.78</v>
          </cell>
          <cell r="I72">
            <v>73565.2</v>
          </cell>
          <cell r="J72">
            <v>73565.2</v>
          </cell>
          <cell r="K72">
            <v>73565.2</v>
          </cell>
          <cell r="L72">
            <v>73565.2</v>
          </cell>
          <cell r="M72">
            <v>73565.2</v>
          </cell>
          <cell r="N72">
            <v>80009.91</v>
          </cell>
          <cell r="O72">
            <v>80009.91</v>
          </cell>
        </row>
        <row r="73">
          <cell r="B73">
            <v>1535</v>
          </cell>
          <cell r="C73">
            <v>23863.79</v>
          </cell>
          <cell r="D73">
            <v>23863.79</v>
          </cell>
          <cell r="E73">
            <v>24712.19</v>
          </cell>
          <cell r="F73">
            <v>25318.19</v>
          </cell>
          <cell r="G73">
            <v>25641.39</v>
          </cell>
          <cell r="H73">
            <v>25802.55</v>
          </cell>
          <cell r="I73">
            <v>25842.84</v>
          </cell>
          <cell r="J73">
            <v>25842.84</v>
          </cell>
          <cell r="K73">
            <v>25842.84</v>
          </cell>
          <cell r="L73">
            <v>25842.84</v>
          </cell>
          <cell r="M73">
            <v>25842.84</v>
          </cell>
          <cell r="N73">
            <v>25923.42</v>
          </cell>
          <cell r="O73">
            <v>30963.71</v>
          </cell>
        </row>
        <row r="74">
          <cell r="B74">
            <v>1540</v>
          </cell>
          <cell r="C74">
            <v>2690381.09</v>
          </cell>
          <cell r="D74">
            <v>2690421.4</v>
          </cell>
          <cell r="E74">
            <v>2690542.6</v>
          </cell>
          <cell r="F74">
            <v>2691431.4</v>
          </cell>
          <cell r="G74">
            <v>2691633.4</v>
          </cell>
          <cell r="H74">
            <v>2692922.68</v>
          </cell>
          <cell r="I74">
            <v>2692922.68</v>
          </cell>
          <cell r="J74">
            <v>2693003.26</v>
          </cell>
          <cell r="K74">
            <v>2693543.55</v>
          </cell>
          <cell r="L74">
            <v>2693785.29</v>
          </cell>
          <cell r="M74">
            <v>2694027.03</v>
          </cell>
          <cell r="N74">
            <v>2694268.77</v>
          </cell>
          <cell r="O74">
            <v>2695342.99</v>
          </cell>
        </row>
        <row r="75">
          <cell r="B75">
            <v>1555</v>
          </cell>
          <cell r="C75">
            <v>654226.15</v>
          </cell>
          <cell r="D75">
            <v>655842.36</v>
          </cell>
          <cell r="E75">
            <v>658765.41</v>
          </cell>
          <cell r="F75">
            <v>712013.48</v>
          </cell>
          <cell r="G75">
            <v>707254.83</v>
          </cell>
          <cell r="H75">
            <v>709443.15</v>
          </cell>
          <cell r="I75">
            <v>710700.89</v>
          </cell>
          <cell r="J75">
            <v>693765.2</v>
          </cell>
          <cell r="K75">
            <v>694203.92</v>
          </cell>
          <cell r="L75">
            <v>704340.96</v>
          </cell>
          <cell r="M75">
            <v>704575.76</v>
          </cell>
          <cell r="N75">
            <v>705456.19</v>
          </cell>
          <cell r="O75">
            <v>706267.01</v>
          </cell>
        </row>
        <row r="76">
          <cell r="B76">
            <v>1580</v>
          </cell>
          <cell r="C76">
            <v>62751.41</v>
          </cell>
          <cell r="D76">
            <v>62924.23</v>
          </cell>
          <cell r="E76">
            <v>62704.11</v>
          </cell>
          <cell r="F76">
            <v>63603.49</v>
          </cell>
          <cell r="G76">
            <v>63969.01</v>
          </cell>
          <cell r="H76">
            <v>64183.9</v>
          </cell>
          <cell r="I76">
            <v>64182.52</v>
          </cell>
          <cell r="J76">
            <v>64372.75</v>
          </cell>
          <cell r="K76">
            <v>64534.7</v>
          </cell>
          <cell r="L76">
            <v>64131.76</v>
          </cell>
          <cell r="M76">
            <v>64166.36</v>
          </cell>
          <cell r="N76">
            <v>64247.51</v>
          </cell>
          <cell r="O76">
            <v>64292.22</v>
          </cell>
        </row>
        <row r="77">
          <cell r="B77">
            <v>1585</v>
          </cell>
          <cell r="C77">
            <v>275476.94</v>
          </cell>
          <cell r="D77">
            <v>275015.09999999998</v>
          </cell>
          <cell r="E77">
            <v>275698.7</v>
          </cell>
          <cell r="F77">
            <v>281820.77</v>
          </cell>
          <cell r="G77">
            <v>284483.69</v>
          </cell>
          <cell r="H77">
            <v>286005.53000000003</v>
          </cell>
          <cell r="I77">
            <v>293758.59999999998</v>
          </cell>
          <cell r="J77">
            <v>298677.92</v>
          </cell>
          <cell r="K77">
            <v>306198.15999999997</v>
          </cell>
          <cell r="L77">
            <v>306810.64</v>
          </cell>
          <cell r="M77">
            <v>307047.40000000002</v>
          </cell>
          <cell r="N77">
            <v>307642.28000000003</v>
          </cell>
          <cell r="O77">
            <v>311416.26</v>
          </cell>
        </row>
        <row r="78">
          <cell r="B78">
            <v>1590</v>
          </cell>
          <cell r="C78">
            <v>1337035.33</v>
          </cell>
          <cell r="D78">
            <v>1340749.78</v>
          </cell>
          <cell r="E78">
            <v>1336139.92</v>
          </cell>
          <cell r="F78">
            <v>1355867.86</v>
          </cell>
          <cell r="G78">
            <v>1364006.9</v>
          </cell>
          <cell r="H78">
            <v>1368866.72</v>
          </cell>
          <cell r="I78">
            <v>1368952.73</v>
          </cell>
          <cell r="J78">
            <v>1372994.63</v>
          </cell>
          <cell r="K78">
            <v>1376868.77</v>
          </cell>
          <cell r="L78">
            <v>1368580.79</v>
          </cell>
          <cell r="M78">
            <v>1369343.09</v>
          </cell>
          <cell r="N78">
            <v>1371094.64</v>
          </cell>
          <cell r="O78">
            <v>1372002.58</v>
          </cell>
        </row>
        <row r="79">
          <cell r="B79">
            <v>1595</v>
          </cell>
          <cell r="C79">
            <v>34171.54</v>
          </cell>
          <cell r="D79">
            <v>34265.1</v>
          </cell>
          <cell r="E79">
            <v>34158.82</v>
          </cell>
          <cell r="F79">
            <v>34645.39</v>
          </cell>
          <cell r="G79">
            <v>34838.54</v>
          </cell>
          <cell r="H79">
            <v>34955.089999999997</v>
          </cell>
          <cell r="I79">
            <v>34952.839999999997</v>
          </cell>
          <cell r="J79">
            <v>35047.17</v>
          </cell>
          <cell r="K79">
            <v>35135.31</v>
          </cell>
          <cell r="L79">
            <v>34929.550000000003</v>
          </cell>
          <cell r="M79">
            <v>34947.980000000003</v>
          </cell>
          <cell r="N79">
            <v>34991.839999999997</v>
          </cell>
          <cell r="O79">
            <v>35017</v>
          </cell>
        </row>
        <row r="81">
          <cell r="B81">
            <v>1665</v>
          </cell>
          <cell r="C81">
            <v>126243.66000000003</v>
          </cell>
          <cell r="D81">
            <v>128316.19000000003</v>
          </cell>
          <cell r="E81">
            <v>130598.34000000003</v>
          </cell>
          <cell r="F81">
            <v>134557.54</v>
          </cell>
          <cell r="G81">
            <v>137180.35</v>
          </cell>
          <cell r="H81">
            <v>138470.89000000001</v>
          </cell>
          <cell r="I81">
            <v>139276.69000000003</v>
          </cell>
          <cell r="J81">
            <v>139881.04</v>
          </cell>
          <cell r="K81">
            <v>141653.80000000002</v>
          </cell>
          <cell r="L81">
            <v>145239.55000000002</v>
          </cell>
          <cell r="M81">
            <v>150134.79</v>
          </cell>
          <cell r="N81">
            <v>155251.62000000002</v>
          </cell>
          <cell r="O81">
            <v>160066.23000000001</v>
          </cell>
        </row>
        <row r="82">
          <cell r="B82">
            <v>1666</v>
          </cell>
          <cell r="C82">
            <v>522497.75000000012</v>
          </cell>
          <cell r="D82">
            <v>524665.39000000013</v>
          </cell>
          <cell r="E82">
            <v>527362.4700000002</v>
          </cell>
          <cell r="F82">
            <v>530462.28</v>
          </cell>
          <cell r="G82">
            <v>533604.67000000016</v>
          </cell>
          <cell r="H82">
            <v>537320.35000000021</v>
          </cell>
          <cell r="I82">
            <v>541113.7200000002</v>
          </cell>
          <cell r="J82">
            <v>544317.09000000008</v>
          </cell>
          <cell r="K82">
            <v>547533.80000000016</v>
          </cell>
          <cell r="L82">
            <v>550848.59000000008</v>
          </cell>
          <cell r="M82">
            <v>554420.41</v>
          </cell>
          <cell r="N82">
            <v>558043.07000000007</v>
          </cell>
          <cell r="O82">
            <v>561850.62000000023</v>
          </cell>
        </row>
        <row r="83">
          <cell r="B83">
            <v>1667</v>
          </cell>
          <cell r="C83">
            <v>-45316.149999999994</v>
          </cell>
          <cell r="D83">
            <v>-45316.149999999994</v>
          </cell>
          <cell r="E83">
            <v>-45316.149999999994</v>
          </cell>
          <cell r="F83">
            <v>-45316.149999999965</v>
          </cell>
          <cell r="G83">
            <v>-45316.149999999994</v>
          </cell>
          <cell r="H83">
            <v>-45316.149999999994</v>
          </cell>
          <cell r="I83">
            <v>-45316.149999999994</v>
          </cell>
          <cell r="J83">
            <v>-45316.149999999994</v>
          </cell>
          <cell r="K83">
            <v>-45316.149999999994</v>
          </cell>
          <cell r="L83">
            <v>-45316.149999999994</v>
          </cell>
          <cell r="M83">
            <v>-45316.149999999994</v>
          </cell>
          <cell r="N83">
            <v>-45316.149999999994</v>
          </cell>
          <cell r="O83">
            <v>-37416.149999999994</v>
          </cell>
        </row>
        <row r="84">
          <cell r="B84">
            <v>1668</v>
          </cell>
          <cell r="C84">
            <v>1791903.19</v>
          </cell>
          <cell r="D84">
            <v>1791903.19</v>
          </cell>
          <cell r="E84">
            <v>1791903.19</v>
          </cell>
          <cell r="F84">
            <v>1791903.19</v>
          </cell>
          <cell r="G84">
            <v>1791903.19</v>
          </cell>
          <cell r="H84">
            <v>1791903.19</v>
          </cell>
          <cell r="I84">
            <v>1791903.19</v>
          </cell>
          <cell r="J84">
            <v>1791903.19</v>
          </cell>
          <cell r="K84">
            <v>1791903.19</v>
          </cell>
          <cell r="L84">
            <v>1791903.19</v>
          </cell>
          <cell r="M84">
            <v>1791903.19</v>
          </cell>
          <cell r="N84">
            <v>1791903.19</v>
          </cell>
          <cell r="O84">
            <v>1791903.19</v>
          </cell>
        </row>
        <row r="85">
          <cell r="B85">
            <v>1669</v>
          </cell>
          <cell r="C85">
            <v>320370.84999999998</v>
          </cell>
          <cell r="D85">
            <v>351243.92</v>
          </cell>
          <cell r="E85">
            <v>419320.38</v>
          </cell>
          <cell r="F85">
            <v>427878.21</v>
          </cell>
          <cell r="G85">
            <v>430915.21</v>
          </cell>
          <cell r="H85">
            <v>469609.06</v>
          </cell>
          <cell r="I85">
            <v>469609.06</v>
          </cell>
          <cell r="J85">
            <v>469609.06</v>
          </cell>
          <cell r="K85">
            <v>469609.06</v>
          </cell>
          <cell r="L85">
            <v>469609.06</v>
          </cell>
          <cell r="M85">
            <v>495720.16000000003</v>
          </cell>
          <cell r="N85">
            <v>497360.16000000003</v>
          </cell>
          <cell r="O85">
            <v>502767.66000000003</v>
          </cell>
        </row>
        <row r="86">
          <cell r="B86">
            <v>1670</v>
          </cell>
          <cell r="C86">
            <v>79887.72</v>
          </cell>
          <cell r="D86">
            <v>79887.72</v>
          </cell>
          <cell r="E86">
            <v>79887.72</v>
          </cell>
          <cell r="F86">
            <v>79887.72</v>
          </cell>
          <cell r="G86">
            <v>79887.72</v>
          </cell>
          <cell r="H86">
            <v>79887.72</v>
          </cell>
          <cell r="I86">
            <v>79887.72</v>
          </cell>
          <cell r="J86">
            <v>79887.72</v>
          </cell>
          <cell r="K86">
            <v>79887.72</v>
          </cell>
          <cell r="L86">
            <v>79887.72</v>
          </cell>
          <cell r="M86">
            <v>79887.72</v>
          </cell>
          <cell r="N86">
            <v>79887.72</v>
          </cell>
          <cell r="O86">
            <v>79887.72</v>
          </cell>
        </row>
        <row r="87">
          <cell r="B87">
            <v>1671</v>
          </cell>
          <cell r="C87">
            <v>155379.6</v>
          </cell>
          <cell r="D87">
            <v>155379.6</v>
          </cell>
          <cell r="E87">
            <v>155379.6</v>
          </cell>
          <cell r="F87">
            <v>155379.6</v>
          </cell>
          <cell r="G87">
            <v>155379.6</v>
          </cell>
          <cell r="H87">
            <v>155379.6</v>
          </cell>
          <cell r="I87">
            <v>155379.6</v>
          </cell>
          <cell r="J87">
            <v>155379.6</v>
          </cell>
          <cell r="K87">
            <v>155379.6</v>
          </cell>
          <cell r="L87">
            <v>155379.6</v>
          </cell>
          <cell r="M87">
            <v>155379.6</v>
          </cell>
          <cell r="N87">
            <v>155379.6</v>
          </cell>
          <cell r="O87">
            <v>155379.6</v>
          </cell>
        </row>
        <row r="88">
          <cell r="B88">
            <v>1672</v>
          </cell>
          <cell r="C88">
            <v>1452992.08</v>
          </cell>
          <cell r="D88">
            <v>1452992.08</v>
          </cell>
          <cell r="E88">
            <v>1452992.08</v>
          </cell>
          <cell r="F88">
            <v>1452992.08</v>
          </cell>
          <cell r="G88">
            <v>1452992.08</v>
          </cell>
          <cell r="H88">
            <v>1452992.08</v>
          </cell>
          <cell r="I88">
            <v>1462509.8699999999</v>
          </cell>
          <cell r="J88">
            <v>1475038.58</v>
          </cell>
          <cell r="K88">
            <v>1475038.58</v>
          </cell>
          <cell r="L88">
            <v>1484487.08</v>
          </cell>
          <cell r="M88">
            <v>1487636.58</v>
          </cell>
          <cell r="N88">
            <v>1487636.58</v>
          </cell>
          <cell r="O88">
            <v>1497085.08</v>
          </cell>
        </row>
        <row r="89">
          <cell r="B89">
            <v>1673</v>
          </cell>
          <cell r="C89">
            <v>162767.53</v>
          </cell>
          <cell r="D89">
            <v>162767.53</v>
          </cell>
          <cell r="E89">
            <v>162767.53</v>
          </cell>
          <cell r="F89">
            <v>203767.53</v>
          </cell>
          <cell r="G89">
            <v>203767.53</v>
          </cell>
          <cell r="H89">
            <v>239967.53</v>
          </cell>
          <cell r="I89">
            <v>239967.53</v>
          </cell>
          <cell r="J89">
            <v>239967.53</v>
          </cell>
          <cell r="K89">
            <v>239967.53</v>
          </cell>
          <cell r="L89">
            <v>239967.53</v>
          </cell>
          <cell r="M89">
            <v>239967.53</v>
          </cell>
          <cell r="N89">
            <v>239967.53</v>
          </cell>
          <cell r="O89">
            <v>239967.53</v>
          </cell>
        </row>
        <row r="90">
          <cell r="B90">
            <v>1674</v>
          </cell>
          <cell r="C90">
            <v>5245388.7999999998</v>
          </cell>
          <cell r="D90">
            <v>5245388.7999999998</v>
          </cell>
          <cell r="E90">
            <v>5245388.7999999998</v>
          </cell>
          <cell r="F90">
            <v>5245388.7999999998</v>
          </cell>
          <cell r="G90">
            <v>5245388.7999999998</v>
          </cell>
          <cell r="H90">
            <v>5245388.7999999998</v>
          </cell>
          <cell r="I90">
            <v>5245388.7999999998</v>
          </cell>
          <cell r="J90">
            <v>5245388.7999999998</v>
          </cell>
          <cell r="K90">
            <v>5245388.7999999998</v>
          </cell>
          <cell r="L90">
            <v>5245388.7999999998</v>
          </cell>
          <cell r="M90">
            <v>5245388.7999999998</v>
          </cell>
          <cell r="N90">
            <v>5245388.7999999998</v>
          </cell>
          <cell r="O90">
            <v>5245388.7999999998</v>
          </cell>
        </row>
        <row r="91">
          <cell r="B91">
            <v>1679</v>
          </cell>
          <cell r="C91">
            <v>1000</v>
          </cell>
          <cell r="D91">
            <v>1000</v>
          </cell>
          <cell r="E91">
            <v>1000</v>
          </cell>
          <cell r="F91">
            <v>1000</v>
          </cell>
          <cell r="G91">
            <v>1000</v>
          </cell>
          <cell r="H91">
            <v>1000</v>
          </cell>
          <cell r="I91">
            <v>1000</v>
          </cell>
          <cell r="J91">
            <v>1000</v>
          </cell>
          <cell r="K91">
            <v>1000</v>
          </cell>
          <cell r="L91">
            <v>1000</v>
          </cell>
          <cell r="M91">
            <v>1000</v>
          </cell>
          <cell r="N91">
            <v>1000</v>
          </cell>
          <cell r="O91">
            <v>1000</v>
          </cell>
        </row>
        <row r="92">
          <cell r="B92">
            <v>1683</v>
          </cell>
          <cell r="C92">
            <v>26779.84</v>
          </cell>
          <cell r="D92">
            <v>26779.84</v>
          </cell>
          <cell r="E92">
            <v>26779.84</v>
          </cell>
          <cell r="F92">
            <v>26779.84</v>
          </cell>
          <cell r="G92">
            <v>26779.84</v>
          </cell>
          <cell r="H92">
            <v>26779.84</v>
          </cell>
          <cell r="I92">
            <v>26779.84</v>
          </cell>
          <cell r="J92">
            <v>26779.84</v>
          </cell>
          <cell r="K92">
            <v>26779.84</v>
          </cell>
          <cell r="L92">
            <v>26779.84</v>
          </cell>
          <cell r="M92">
            <v>26779.84</v>
          </cell>
          <cell r="N92">
            <v>26779.84</v>
          </cell>
          <cell r="O92">
            <v>26779.84</v>
          </cell>
        </row>
        <row r="93">
          <cell r="B93">
            <v>1687</v>
          </cell>
          <cell r="C93">
            <v>51884.03</v>
          </cell>
          <cell r="D93">
            <v>51884.03</v>
          </cell>
          <cell r="E93">
            <v>51884.03</v>
          </cell>
          <cell r="F93">
            <v>51884.03</v>
          </cell>
          <cell r="G93">
            <v>51884.03</v>
          </cell>
          <cell r="H93">
            <v>51884.03</v>
          </cell>
          <cell r="I93">
            <v>51884.03</v>
          </cell>
          <cell r="J93">
            <v>51884.03</v>
          </cell>
          <cell r="K93">
            <v>51884.03</v>
          </cell>
          <cell r="L93">
            <v>51884.03</v>
          </cell>
          <cell r="M93">
            <v>51884.03</v>
          </cell>
          <cell r="N93">
            <v>51884.03</v>
          </cell>
          <cell r="O93">
            <v>51884.03</v>
          </cell>
        </row>
        <row r="94">
          <cell r="B94">
            <v>1699</v>
          </cell>
          <cell r="C94">
            <v>-9631530.3900000006</v>
          </cell>
          <cell r="D94">
            <v>-9631530.3900000006</v>
          </cell>
          <cell r="E94">
            <v>-9631530.3900000006</v>
          </cell>
          <cell r="F94">
            <v>-9631530.3900000025</v>
          </cell>
          <cell r="G94">
            <v>-9631530.3900000006</v>
          </cell>
          <cell r="H94">
            <v>-9631530.3900000006</v>
          </cell>
          <cell r="I94">
            <v>-9725502.2999999989</v>
          </cell>
          <cell r="J94">
            <v>-9725502.2999999989</v>
          </cell>
          <cell r="K94">
            <v>-9725502.2999999989</v>
          </cell>
          <cell r="L94">
            <v>-9725502.2999999989</v>
          </cell>
          <cell r="M94">
            <v>-9725502.2999999989</v>
          </cell>
          <cell r="N94">
            <v>-9725502.2999999989</v>
          </cell>
          <cell r="O94">
            <v>-9725502.2999999989</v>
          </cell>
        </row>
        <row r="95">
          <cell r="B95">
            <v>1705</v>
          </cell>
          <cell r="C95">
            <v>136877.06</v>
          </cell>
          <cell r="D95">
            <v>138784.57</v>
          </cell>
          <cell r="E95">
            <v>139148.17000000001</v>
          </cell>
          <cell r="F95">
            <v>140663.16999999998</v>
          </cell>
          <cell r="G95">
            <v>141713.35</v>
          </cell>
          <cell r="H95">
            <v>146620.56999999998</v>
          </cell>
          <cell r="I95">
            <v>156975.1</v>
          </cell>
          <cell r="J95">
            <v>166141.07999999999</v>
          </cell>
          <cell r="K95">
            <v>167450.50999999998</v>
          </cell>
          <cell r="L95">
            <v>168610.75999999998</v>
          </cell>
          <cell r="M95">
            <v>173183.6</v>
          </cell>
          <cell r="N95">
            <v>177534.92</v>
          </cell>
          <cell r="O95">
            <v>181845.91</v>
          </cell>
        </row>
        <row r="96">
          <cell r="B96">
            <v>1706</v>
          </cell>
          <cell r="C96">
            <v>724158.55999999994</v>
          </cell>
          <cell r="D96">
            <v>726314.41999999993</v>
          </cell>
          <cell r="E96">
            <v>729075.00999999989</v>
          </cell>
          <cell r="F96">
            <v>732884.58</v>
          </cell>
          <cell r="G96">
            <v>733487.19</v>
          </cell>
          <cell r="H96">
            <v>734668.5199999999</v>
          </cell>
          <cell r="I96">
            <v>735960.09</v>
          </cell>
          <cell r="J96">
            <v>737621.63</v>
          </cell>
          <cell r="K96">
            <v>739293.02999999991</v>
          </cell>
          <cell r="L96">
            <v>740973.15999999992</v>
          </cell>
          <cell r="M96">
            <v>742687.7</v>
          </cell>
          <cell r="N96">
            <v>744434.99</v>
          </cell>
          <cell r="O96">
            <v>746801.65999999992</v>
          </cell>
        </row>
        <row r="97">
          <cell r="B97">
            <v>1707</v>
          </cell>
          <cell r="C97">
            <v>226413.54</v>
          </cell>
          <cell r="D97">
            <v>226413.54</v>
          </cell>
          <cell r="E97">
            <v>226413.54</v>
          </cell>
          <cell r="F97">
            <v>226413.54</v>
          </cell>
          <cell r="G97">
            <v>226413.54</v>
          </cell>
          <cell r="H97">
            <v>226413.54</v>
          </cell>
          <cell r="I97">
            <v>226413.54</v>
          </cell>
          <cell r="J97">
            <v>226413.54</v>
          </cell>
          <cell r="K97">
            <v>226413.54</v>
          </cell>
          <cell r="L97">
            <v>226413.54</v>
          </cell>
          <cell r="M97">
            <v>226413.54</v>
          </cell>
          <cell r="N97">
            <v>226413.54</v>
          </cell>
          <cell r="O97">
            <v>226413.54</v>
          </cell>
        </row>
        <row r="98">
          <cell r="B98">
            <v>1708</v>
          </cell>
          <cell r="C98">
            <v>5799177.1100000003</v>
          </cell>
          <cell r="D98">
            <v>5799177.1100000003</v>
          </cell>
          <cell r="E98">
            <v>5799177.1100000003</v>
          </cell>
          <cell r="F98">
            <v>5799177.1100000003</v>
          </cell>
          <cell r="G98">
            <v>5799177.1100000003</v>
          </cell>
          <cell r="H98">
            <v>5799177.1100000003</v>
          </cell>
          <cell r="I98">
            <v>5799177.1100000003</v>
          </cell>
          <cell r="J98">
            <v>5799177.1100000003</v>
          </cell>
          <cell r="K98">
            <v>5799177.1100000003</v>
          </cell>
          <cell r="L98">
            <v>5799177.1100000003</v>
          </cell>
          <cell r="M98">
            <v>5799177.1100000003</v>
          </cell>
          <cell r="N98">
            <v>5799177.1100000003</v>
          </cell>
          <cell r="O98">
            <v>5799177.1100000003</v>
          </cell>
        </row>
        <row r="99">
          <cell r="B99">
            <v>1709</v>
          </cell>
          <cell r="C99">
            <v>804488.17999999993</v>
          </cell>
          <cell r="D99">
            <v>1079732.26</v>
          </cell>
          <cell r="E99">
            <v>1159732.26</v>
          </cell>
          <cell r="F99">
            <v>1159732.26</v>
          </cell>
          <cell r="G99">
            <v>1159732.26</v>
          </cell>
          <cell r="H99">
            <v>1231732.26</v>
          </cell>
          <cell r="I99">
            <v>1236027.26</v>
          </cell>
          <cell r="J99">
            <v>1276027.24</v>
          </cell>
          <cell r="K99">
            <v>1276027.24</v>
          </cell>
          <cell r="L99">
            <v>1276027.24</v>
          </cell>
          <cell r="M99">
            <v>1276027.24</v>
          </cell>
          <cell r="N99">
            <v>1276027.24</v>
          </cell>
          <cell r="O99">
            <v>1354027.24</v>
          </cell>
        </row>
        <row r="100">
          <cell r="B100">
            <v>1722</v>
          </cell>
          <cell r="C100">
            <v>278993.45</v>
          </cell>
          <cell r="D100">
            <v>278993.45</v>
          </cell>
          <cell r="E100">
            <v>278993.45</v>
          </cell>
          <cell r="F100">
            <v>416878</v>
          </cell>
          <cell r="G100">
            <v>416878</v>
          </cell>
          <cell r="H100">
            <v>416878</v>
          </cell>
          <cell r="I100">
            <v>416878</v>
          </cell>
          <cell r="J100">
            <v>416878</v>
          </cell>
          <cell r="K100">
            <v>416878</v>
          </cell>
          <cell r="L100">
            <v>416878</v>
          </cell>
          <cell r="M100">
            <v>416878</v>
          </cell>
          <cell r="N100">
            <v>416878</v>
          </cell>
          <cell r="O100">
            <v>416878</v>
          </cell>
        </row>
        <row r="101">
          <cell r="B101">
            <v>1730</v>
          </cell>
          <cell r="C101">
            <v>550</v>
          </cell>
          <cell r="D101">
            <v>550</v>
          </cell>
          <cell r="E101">
            <v>550</v>
          </cell>
          <cell r="F101">
            <v>550</v>
          </cell>
          <cell r="G101">
            <v>550</v>
          </cell>
          <cell r="H101">
            <v>550</v>
          </cell>
          <cell r="I101">
            <v>550</v>
          </cell>
          <cell r="J101">
            <v>550</v>
          </cell>
          <cell r="K101">
            <v>550</v>
          </cell>
          <cell r="L101">
            <v>550</v>
          </cell>
          <cell r="M101">
            <v>550</v>
          </cell>
          <cell r="N101">
            <v>550</v>
          </cell>
          <cell r="O101">
            <v>550</v>
          </cell>
        </row>
        <row r="102">
          <cell r="B102">
            <v>1739</v>
          </cell>
          <cell r="C102">
            <v>-7685100.2400000002</v>
          </cell>
          <cell r="D102">
            <v>-7960344.3200000003</v>
          </cell>
          <cell r="E102">
            <v>-7960344.3200000003</v>
          </cell>
          <cell r="F102">
            <v>-7960344.3200000003</v>
          </cell>
          <cell r="G102">
            <v>-8396064.2599999998</v>
          </cell>
          <cell r="H102">
            <v>-8396064.2599999998</v>
          </cell>
          <cell r="I102">
            <v>-8396064.2599999998</v>
          </cell>
          <cell r="J102">
            <v>-8396064.2599999998</v>
          </cell>
          <cell r="K102">
            <v>-8396064.2599999998</v>
          </cell>
          <cell r="L102">
            <v>-8396064.2599999998</v>
          </cell>
          <cell r="M102">
            <v>-8396064.2599999998</v>
          </cell>
          <cell r="N102">
            <v>-8396064.2599999998</v>
          </cell>
          <cell r="O102">
            <v>-8396064.2599999998</v>
          </cell>
        </row>
        <row r="103">
          <cell r="B103">
            <v>1745</v>
          </cell>
          <cell r="C103">
            <v>19914.18</v>
          </cell>
          <cell r="D103">
            <v>19914.580000000002</v>
          </cell>
          <cell r="E103">
            <v>19915.309999999998</v>
          </cell>
          <cell r="F103">
            <v>20029.099999999999</v>
          </cell>
          <cell r="G103">
            <v>20029.739999999998</v>
          </cell>
          <cell r="H103">
            <v>19824.849999999999</v>
          </cell>
          <cell r="I103">
            <v>19824.78</v>
          </cell>
          <cell r="J103">
            <v>19825.04</v>
          </cell>
          <cell r="K103">
            <v>19825.23</v>
          </cell>
          <cell r="L103">
            <v>19825.34</v>
          </cell>
          <cell r="M103">
            <v>19825.36</v>
          </cell>
          <cell r="N103">
            <v>19825.449999999997</v>
          </cell>
          <cell r="O103">
            <v>19825.53</v>
          </cell>
        </row>
        <row r="104">
          <cell r="B104">
            <v>1746</v>
          </cell>
          <cell r="C104">
            <v>6632.88</v>
          </cell>
          <cell r="D104">
            <v>6632.88</v>
          </cell>
          <cell r="E104">
            <v>6632.88</v>
          </cell>
          <cell r="F104">
            <v>6632.88</v>
          </cell>
          <cell r="G104">
            <v>6632.88</v>
          </cell>
          <cell r="H104">
            <v>6632.88</v>
          </cell>
          <cell r="I104">
            <v>6632.88</v>
          </cell>
          <cell r="J104">
            <v>6632.88</v>
          </cell>
          <cell r="K104">
            <v>6632.88</v>
          </cell>
          <cell r="L104">
            <v>6632.88</v>
          </cell>
          <cell r="M104">
            <v>6632.88</v>
          </cell>
          <cell r="N104">
            <v>6632.88</v>
          </cell>
          <cell r="O104">
            <v>6632.88</v>
          </cell>
        </row>
        <row r="105">
          <cell r="B105">
            <v>1748</v>
          </cell>
          <cell r="C105">
            <v>250</v>
          </cell>
          <cell r="D105">
            <v>250</v>
          </cell>
          <cell r="E105">
            <v>250</v>
          </cell>
          <cell r="F105">
            <v>250</v>
          </cell>
          <cell r="G105">
            <v>250</v>
          </cell>
          <cell r="H105">
            <v>250</v>
          </cell>
          <cell r="I105">
            <v>250</v>
          </cell>
          <cell r="J105">
            <v>250</v>
          </cell>
          <cell r="K105">
            <v>250</v>
          </cell>
          <cell r="L105">
            <v>250</v>
          </cell>
          <cell r="M105">
            <v>250</v>
          </cell>
          <cell r="N105">
            <v>250</v>
          </cell>
          <cell r="O105">
            <v>250</v>
          </cell>
        </row>
        <row r="106">
          <cell r="B106">
            <v>1753</v>
          </cell>
          <cell r="C106">
            <v>76565.070000000007</v>
          </cell>
          <cell r="D106">
            <v>76565.070000000007</v>
          </cell>
          <cell r="E106">
            <v>76565.070000000007</v>
          </cell>
          <cell r="F106">
            <v>76565.070000000007</v>
          </cell>
          <cell r="G106">
            <v>76565.070000000007</v>
          </cell>
          <cell r="H106">
            <v>76565.070000000007</v>
          </cell>
          <cell r="I106">
            <v>76565.070000000007</v>
          </cell>
          <cell r="J106">
            <v>76565.070000000007</v>
          </cell>
          <cell r="K106">
            <v>76565.070000000007</v>
          </cell>
          <cell r="L106">
            <v>76565.070000000007</v>
          </cell>
          <cell r="M106">
            <v>76565.070000000007</v>
          </cell>
          <cell r="N106">
            <v>76565.070000000007</v>
          </cell>
          <cell r="O106">
            <v>76565.070000000007</v>
          </cell>
        </row>
        <row r="107">
          <cell r="B107">
            <v>1769</v>
          </cell>
          <cell r="C107">
            <v>-87674.6</v>
          </cell>
          <cell r="D107">
            <v>-87674.6</v>
          </cell>
          <cell r="E107">
            <v>-87674.6</v>
          </cell>
          <cell r="F107">
            <v>-87674.6</v>
          </cell>
          <cell r="G107">
            <v>-87674.6</v>
          </cell>
          <cell r="H107">
            <v>-87674.6</v>
          </cell>
          <cell r="I107">
            <v>-87674.6</v>
          </cell>
          <cell r="J107">
            <v>-87674.6</v>
          </cell>
          <cell r="K107">
            <v>-87674.6</v>
          </cell>
          <cell r="L107">
            <v>-87674.6</v>
          </cell>
          <cell r="M107">
            <v>-87674.6</v>
          </cell>
          <cell r="N107">
            <v>-87674.6</v>
          </cell>
          <cell r="O107">
            <v>-87674.6</v>
          </cell>
        </row>
        <row r="109">
          <cell r="B109">
            <v>1835</v>
          </cell>
          <cell r="C109">
            <v>10416.200000000001</v>
          </cell>
          <cell r="D109">
            <v>10325.76</v>
          </cell>
          <cell r="E109">
            <v>10235.32</v>
          </cell>
          <cell r="F109">
            <v>10144.879999999999</v>
          </cell>
          <cell r="G109">
            <v>10054.44</v>
          </cell>
          <cell r="H109">
            <v>9964</v>
          </cell>
          <cell r="I109">
            <v>9873.56</v>
          </cell>
          <cell r="J109">
            <v>9783.1200000000008</v>
          </cell>
          <cell r="K109">
            <v>9692.68</v>
          </cell>
          <cell r="L109">
            <v>9602.24</v>
          </cell>
          <cell r="M109">
            <v>9511.7999999999993</v>
          </cell>
          <cell r="N109">
            <v>9421.36</v>
          </cell>
          <cell r="O109">
            <v>9330.92</v>
          </cell>
        </row>
        <row r="110">
          <cell r="B110">
            <v>1840</v>
          </cell>
          <cell r="C110">
            <v>-3833.45</v>
          </cell>
          <cell r="D110">
            <v>-3880.55</v>
          </cell>
          <cell r="E110">
            <v>-3927.81</v>
          </cell>
          <cell r="F110">
            <v>-3975.74</v>
          </cell>
          <cell r="G110">
            <v>-4022.85</v>
          </cell>
          <cell r="H110">
            <v>-4070.03</v>
          </cell>
          <cell r="I110">
            <v>-4116.87</v>
          </cell>
          <cell r="J110">
            <v>-4164.09</v>
          </cell>
          <cell r="K110">
            <v>-4211.24</v>
          </cell>
          <cell r="L110">
            <v>-4258.3</v>
          </cell>
          <cell r="M110">
            <v>-4305.26</v>
          </cell>
          <cell r="N110">
            <v>-4352.28</v>
          </cell>
          <cell r="O110">
            <v>-4399.32</v>
          </cell>
        </row>
        <row r="111">
          <cell r="B111">
            <v>1845</v>
          </cell>
          <cell r="C111">
            <v>-34248.480000000003</v>
          </cell>
          <cell r="D111">
            <v>-34613.86</v>
          </cell>
          <cell r="E111">
            <v>-34979.24</v>
          </cell>
          <cell r="F111">
            <v>-35344.620000000003</v>
          </cell>
          <cell r="G111">
            <v>-35710</v>
          </cell>
          <cell r="H111">
            <v>-36075.82</v>
          </cell>
          <cell r="I111">
            <v>-36442.75</v>
          </cell>
          <cell r="J111">
            <v>-36809.68</v>
          </cell>
          <cell r="K111">
            <v>-37176.61</v>
          </cell>
          <cell r="L111">
            <v>-37544.25</v>
          </cell>
          <cell r="M111">
            <v>-37911.89</v>
          </cell>
          <cell r="N111">
            <v>-38279.53</v>
          </cell>
          <cell r="O111">
            <v>-38648.89</v>
          </cell>
        </row>
        <row r="112">
          <cell r="B112">
            <v>1850</v>
          </cell>
          <cell r="C112">
            <v>-926376.94</v>
          </cell>
          <cell r="D112">
            <v>-933691.73</v>
          </cell>
          <cell r="E112">
            <v>-941006.84</v>
          </cell>
          <cell r="F112">
            <v>-948325.95</v>
          </cell>
          <cell r="G112">
            <v>-955647.91</v>
          </cell>
          <cell r="H112">
            <v>-962970.5</v>
          </cell>
          <cell r="I112">
            <v>-970293.09</v>
          </cell>
          <cell r="J112">
            <v>-977615.68</v>
          </cell>
          <cell r="K112">
            <v>-983264.67</v>
          </cell>
          <cell r="L112">
            <v>-990603.7</v>
          </cell>
          <cell r="M112">
            <v>-997943.59</v>
          </cell>
          <cell r="N112">
            <v>-1004924.13</v>
          </cell>
          <cell r="O112">
            <v>-1012266.01</v>
          </cell>
        </row>
        <row r="113">
          <cell r="B113">
            <v>1855</v>
          </cell>
          <cell r="C113">
            <v>-519.59</v>
          </cell>
          <cell r="D113">
            <v>-526.23</v>
          </cell>
          <cell r="E113">
            <v>-532.87</v>
          </cell>
          <cell r="F113">
            <v>-539.51</v>
          </cell>
          <cell r="G113">
            <v>-546.15</v>
          </cell>
          <cell r="H113">
            <v>-552.79</v>
          </cell>
          <cell r="I113">
            <v>-559.42999999999995</v>
          </cell>
          <cell r="J113">
            <v>-566.07000000000005</v>
          </cell>
          <cell r="K113">
            <v>-572.71</v>
          </cell>
          <cell r="L113">
            <v>-579.35</v>
          </cell>
          <cell r="M113">
            <v>-585.99</v>
          </cell>
          <cell r="N113">
            <v>-592.63</v>
          </cell>
          <cell r="O113">
            <v>-599.27</v>
          </cell>
        </row>
        <row r="114">
          <cell r="B114">
            <v>1860</v>
          </cell>
          <cell r="C114">
            <v>-2719646.06</v>
          </cell>
          <cell r="D114">
            <v>-2754077.17</v>
          </cell>
          <cell r="E114">
            <v>-2788508.28</v>
          </cell>
          <cell r="F114">
            <v>-2822939.39</v>
          </cell>
          <cell r="G114">
            <v>-2857370.5</v>
          </cell>
          <cell r="H114">
            <v>-2891801.61</v>
          </cell>
          <cell r="I114">
            <v>-2926263.11</v>
          </cell>
          <cell r="J114">
            <v>-2955573.2</v>
          </cell>
          <cell r="K114">
            <v>-2990021.25</v>
          </cell>
          <cell r="L114">
            <v>-3024469.3</v>
          </cell>
          <cell r="M114">
            <v>-3058917.35</v>
          </cell>
          <cell r="N114">
            <v>-3093365.4</v>
          </cell>
          <cell r="O114">
            <v>-3127813.45</v>
          </cell>
        </row>
        <row r="115">
          <cell r="B115">
            <v>1875</v>
          </cell>
          <cell r="C115">
            <v>-964116.45</v>
          </cell>
          <cell r="D115">
            <v>-971275.71</v>
          </cell>
          <cell r="E115">
            <v>-978435.09</v>
          </cell>
          <cell r="F115">
            <v>-985595.08</v>
          </cell>
          <cell r="G115">
            <v>-992755.63</v>
          </cell>
          <cell r="H115">
            <v>-999916.74</v>
          </cell>
          <cell r="I115">
            <v>-1007078.69</v>
          </cell>
          <cell r="J115">
            <v>-1014241.03</v>
          </cell>
          <cell r="K115">
            <v>-1021404.55</v>
          </cell>
          <cell r="L115">
            <v>-1028569.36</v>
          </cell>
          <cell r="M115">
            <v>-1035734.78</v>
          </cell>
          <cell r="N115">
            <v>-1042900.48</v>
          </cell>
          <cell r="O115">
            <v>-1050066.18</v>
          </cell>
        </row>
        <row r="116">
          <cell r="B116">
            <v>1885</v>
          </cell>
          <cell r="C116">
            <v>-67899.3</v>
          </cell>
          <cell r="D116">
            <v>-68668.820000000007</v>
          </cell>
          <cell r="E116">
            <v>-69438.34</v>
          </cell>
          <cell r="F116">
            <v>-70207.86</v>
          </cell>
          <cell r="G116">
            <v>-70983.88</v>
          </cell>
          <cell r="H116">
            <v>-71763.22</v>
          </cell>
          <cell r="I116">
            <v>-72542.559999999998</v>
          </cell>
          <cell r="J116">
            <v>-73321.899999999994</v>
          </cell>
          <cell r="K116">
            <v>-74101.240000000005</v>
          </cell>
          <cell r="L116">
            <v>-74880.58</v>
          </cell>
          <cell r="M116">
            <v>-75659.92</v>
          </cell>
          <cell r="N116">
            <v>-76439.259999999995</v>
          </cell>
          <cell r="O116">
            <v>-77218.600000000006</v>
          </cell>
        </row>
        <row r="117">
          <cell r="B117">
            <v>1890</v>
          </cell>
          <cell r="C117">
            <v>-48528.82</v>
          </cell>
          <cell r="D117">
            <v>-49081.46</v>
          </cell>
          <cell r="E117">
            <v>-49634.1</v>
          </cell>
          <cell r="F117">
            <v>-50186.74</v>
          </cell>
          <cell r="G117">
            <v>-50739.38</v>
          </cell>
          <cell r="H117">
            <v>-51292.02</v>
          </cell>
          <cell r="I117">
            <v>-51844.66</v>
          </cell>
          <cell r="J117">
            <v>-52397.3</v>
          </cell>
          <cell r="K117">
            <v>-52949.94</v>
          </cell>
          <cell r="L117">
            <v>-53502.58</v>
          </cell>
          <cell r="M117">
            <v>-54055.22</v>
          </cell>
          <cell r="N117">
            <v>-54607.86</v>
          </cell>
          <cell r="O117">
            <v>-55160.5</v>
          </cell>
        </row>
        <row r="118">
          <cell r="B118">
            <v>1895</v>
          </cell>
          <cell r="C118">
            <v>34325.910000000003</v>
          </cell>
          <cell r="D118">
            <v>34277.64</v>
          </cell>
          <cell r="E118">
            <v>34229.370000000003</v>
          </cell>
          <cell r="F118">
            <v>34181.1</v>
          </cell>
          <cell r="G118">
            <v>34128.85</v>
          </cell>
          <cell r="H118">
            <v>34076.6</v>
          </cell>
          <cell r="I118">
            <v>34024.35</v>
          </cell>
          <cell r="J118">
            <v>33972.1</v>
          </cell>
          <cell r="K118">
            <v>33919.85</v>
          </cell>
          <cell r="L118">
            <v>33865.69</v>
          </cell>
          <cell r="M118">
            <v>33811.53</v>
          </cell>
          <cell r="N118">
            <v>33754.58</v>
          </cell>
          <cell r="O118">
            <v>33692.379999999997</v>
          </cell>
        </row>
        <row r="119">
          <cell r="B119">
            <v>1900</v>
          </cell>
          <cell r="C119">
            <v>143235.85</v>
          </cell>
          <cell r="D119">
            <v>141087.62</v>
          </cell>
          <cell r="E119">
            <v>147180.78</v>
          </cell>
          <cell r="F119">
            <v>147958.66</v>
          </cell>
          <cell r="G119">
            <v>147373.79</v>
          </cell>
          <cell r="H119">
            <v>146071.78</v>
          </cell>
          <cell r="I119">
            <v>154160.91</v>
          </cell>
          <cell r="J119">
            <v>154023.6</v>
          </cell>
          <cell r="K119">
            <v>150699.87</v>
          </cell>
          <cell r="L119">
            <v>152909.37</v>
          </cell>
          <cell r="M119">
            <v>159381.76000000001</v>
          </cell>
          <cell r="N119">
            <v>157174.23000000001</v>
          </cell>
          <cell r="O119">
            <v>153648.19</v>
          </cell>
        </row>
        <row r="120">
          <cell r="B120">
            <v>1905</v>
          </cell>
          <cell r="C120">
            <v>-5078.7</v>
          </cell>
          <cell r="D120">
            <v>-5207.71</v>
          </cell>
          <cell r="E120">
            <v>-5336.72</v>
          </cell>
          <cell r="F120">
            <v>-5465.73</v>
          </cell>
          <cell r="G120">
            <v>-2896.8</v>
          </cell>
          <cell r="H120">
            <v>-3014.57</v>
          </cell>
          <cell r="I120">
            <v>1269.9000000000001</v>
          </cell>
          <cell r="J120">
            <v>1143.79</v>
          </cell>
          <cell r="K120">
            <v>1017.68</v>
          </cell>
          <cell r="L120">
            <v>891.57</v>
          </cell>
          <cell r="M120">
            <v>765.46</v>
          </cell>
          <cell r="N120">
            <v>639.35</v>
          </cell>
          <cell r="O120">
            <v>511.11</v>
          </cell>
        </row>
        <row r="121">
          <cell r="B121">
            <v>1910</v>
          </cell>
          <cell r="C121">
            <v>-195676.7</v>
          </cell>
          <cell r="D121">
            <v>-196872.95999999999</v>
          </cell>
          <cell r="E121">
            <v>-199417.86</v>
          </cell>
          <cell r="F121">
            <v>-198326.62</v>
          </cell>
          <cell r="G121">
            <v>-200872.95999999999</v>
          </cell>
          <cell r="H121">
            <v>-202044.01</v>
          </cell>
          <cell r="I121">
            <v>-203942.89</v>
          </cell>
          <cell r="J121">
            <v>-206497.68</v>
          </cell>
          <cell r="K121">
            <v>-209057.76</v>
          </cell>
          <cell r="L121">
            <v>-211632.92</v>
          </cell>
          <cell r="M121">
            <v>-211702.81</v>
          </cell>
          <cell r="N121">
            <v>-213993.15</v>
          </cell>
          <cell r="O121">
            <v>-216314.1</v>
          </cell>
        </row>
        <row r="122">
          <cell r="B122">
            <v>1915</v>
          </cell>
          <cell r="C122">
            <v>-961260.79</v>
          </cell>
          <cell r="D122">
            <v>-968523.26</v>
          </cell>
          <cell r="E122">
            <v>-975785.73</v>
          </cell>
          <cell r="F122">
            <v>-983048.2</v>
          </cell>
          <cell r="G122">
            <v>-990310.67</v>
          </cell>
          <cell r="H122">
            <v>-997573.51</v>
          </cell>
          <cell r="I122">
            <v>-1004847.31</v>
          </cell>
          <cell r="J122">
            <v>-1010882.77</v>
          </cell>
          <cell r="K122">
            <v>-1018158.06</v>
          </cell>
          <cell r="L122">
            <v>-1025433.9</v>
          </cell>
          <cell r="M122">
            <v>-1032716</v>
          </cell>
          <cell r="N122">
            <v>-1040010.25</v>
          </cell>
          <cell r="O122">
            <v>-1042840.04</v>
          </cell>
        </row>
        <row r="123">
          <cell r="B123">
            <v>1920</v>
          </cell>
          <cell r="C123">
            <v>-4136932.77</v>
          </cell>
          <cell r="D123">
            <v>-4169424.55</v>
          </cell>
          <cell r="E123">
            <v>-4201660.4000000004</v>
          </cell>
          <cell r="F123">
            <v>-4234205.84</v>
          </cell>
          <cell r="G123">
            <v>-4264367.5999999996</v>
          </cell>
          <cell r="H123">
            <v>-4294374.38</v>
          </cell>
          <cell r="I123">
            <v>-4325721.67</v>
          </cell>
          <cell r="J123">
            <v>-4358384.82</v>
          </cell>
          <cell r="K123">
            <v>-4386651.34</v>
          </cell>
          <cell r="L123">
            <v>-4418063.54</v>
          </cell>
          <cell r="M123">
            <v>-4450778.99</v>
          </cell>
          <cell r="N123">
            <v>-4478085.26</v>
          </cell>
          <cell r="O123">
            <v>-4510815.29</v>
          </cell>
        </row>
        <row r="124">
          <cell r="B124">
            <v>1925</v>
          </cell>
          <cell r="C124">
            <v>-623112.41</v>
          </cell>
          <cell r="D124">
            <v>-627623.43000000005</v>
          </cell>
          <cell r="E124">
            <v>-630813.02</v>
          </cell>
          <cell r="F124">
            <v>-635776.56000000006</v>
          </cell>
          <cell r="G124">
            <v>-640004.56000000006</v>
          </cell>
          <cell r="H124">
            <v>-642651.79</v>
          </cell>
          <cell r="I124">
            <v>-646501.57999999996</v>
          </cell>
          <cell r="J124">
            <v>-651504.57999999996</v>
          </cell>
          <cell r="K124">
            <v>-656524.54</v>
          </cell>
          <cell r="L124">
            <v>-655623.62</v>
          </cell>
          <cell r="M124">
            <v>-660669.4</v>
          </cell>
          <cell r="N124">
            <v>-665147.56999999995</v>
          </cell>
          <cell r="O124">
            <v>-670211.46</v>
          </cell>
        </row>
        <row r="125">
          <cell r="B125">
            <v>1930</v>
          </cell>
          <cell r="C125">
            <v>-271123.73</v>
          </cell>
          <cell r="D125">
            <v>-273861.34000000003</v>
          </cell>
          <cell r="E125">
            <v>-276628.34000000003</v>
          </cell>
          <cell r="F125">
            <v>-279398.33</v>
          </cell>
          <cell r="G125">
            <v>-282165.25</v>
          </cell>
          <cell r="H125">
            <v>-284968.84999999998</v>
          </cell>
          <cell r="I125">
            <v>-287772.45</v>
          </cell>
          <cell r="J125">
            <v>-290611.14</v>
          </cell>
          <cell r="K125">
            <v>-293449.83</v>
          </cell>
          <cell r="L125">
            <v>-296316.69</v>
          </cell>
          <cell r="M125">
            <v>-299183.55</v>
          </cell>
          <cell r="N125">
            <v>-302054.71000000002</v>
          </cell>
          <cell r="O125">
            <v>-304925.87</v>
          </cell>
        </row>
        <row r="126">
          <cell r="B126">
            <v>1935</v>
          </cell>
          <cell r="C126">
            <v>-85777.23</v>
          </cell>
          <cell r="D126">
            <v>-87763.199999999997</v>
          </cell>
          <cell r="E126">
            <v>-89778.87</v>
          </cell>
          <cell r="F126">
            <v>-91831.91</v>
          </cell>
          <cell r="G126">
            <v>-93920.95</v>
          </cell>
          <cell r="H126">
            <v>-96035.26</v>
          </cell>
          <cell r="I126">
            <v>-98166.02</v>
          </cell>
          <cell r="J126">
            <v>-100314.32</v>
          </cell>
          <cell r="K126">
            <v>-102476.14</v>
          </cell>
          <cell r="L126">
            <v>-104667.26</v>
          </cell>
          <cell r="M126">
            <v>-106877.85</v>
          </cell>
          <cell r="N126">
            <v>-109103.73</v>
          </cell>
          <cell r="O126">
            <v>-111350.17</v>
          </cell>
        </row>
        <row r="127">
          <cell r="B127">
            <v>1940</v>
          </cell>
          <cell r="C127">
            <v>-208615.92</v>
          </cell>
          <cell r="D127">
            <v>-210312</v>
          </cell>
          <cell r="E127">
            <v>-212020.14</v>
          </cell>
          <cell r="F127">
            <v>-213728.28</v>
          </cell>
          <cell r="G127">
            <v>-215439.73</v>
          </cell>
          <cell r="H127">
            <v>-216620.3</v>
          </cell>
          <cell r="I127">
            <v>-218346.57</v>
          </cell>
          <cell r="J127">
            <v>-220073.61</v>
          </cell>
          <cell r="K127">
            <v>-221800.65</v>
          </cell>
          <cell r="L127">
            <v>-223527.69</v>
          </cell>
          <cell r="M127">
            <v>-225254.73</v>
          </cell>
          <cell r="N127">
            <v>-226986.11</v>
          </cell>
          <cell r="O127">
            <v>-228717.6</v>
          </cell>
        </row>
        <row r="128">
          <cell r="B128">
            <v>1945</v>
          </cell>
          <cell r="C128">
            <v>-7201.23</v>
          </cell>
          <cell r="D128">
            <v>-7520.24</v>
          </cell>
          <cell r="E128">
            <v>-7853.62</v>
          </cell>
          <cell r="F128">
            <v>-8202.14</v>
          </cell>
          <cell r="G128">
            <v>-8552.94</v>
          </cell>
          <cell r="H128">
            <v>-8903.74</v>
          </cell>
          <cell r="I128">
            <v>-9265.94</v>
          </cell>
          <cell r="J128">
            <v>-9636.69</v>
          </cell>
          <cell r="K128">
            <v>-10007.44</v>
          </cell>
          <cell r="L128">
            <v>-10379.98</v>
          </cell>
          <cell r="M128">
            <v>-10762.24</v>
          </cell>
          <cell r="N128">
            <v>-11144.5</v>
          </cell>
          <cell r="O128">
            <v>-11526.76</v>
          </cell>
        </row>
        <row r="129">
          <cell r="B129">
            <v>1960</v>
          </cell>
          <cell r="C129">
            <v>-555.26</v>
          </cell>
          <cell r="D129">
            <v>-563.14</v>
          </cell>
          <cell r="E129">
            <v>-571.02</v>
          </cell>
          <cell r="F129">
            <v>-578.9</v>
          </cell>
          <cell r="G129">
            <v>-586.78</v>
          </cell>
          <cell r="H129">
            <v>-594.66</v>
          </cell>
          <cell r="I129">
            <v>-591.01</v>
          </cell>
          <cell r="J129">
            <v>-598.89</v>
          </cell>
          <cell r="K129">
            <v>-606.77</v>
          </cell>
          <cell r="L129">
            <v>-614.65</v>
          </cell>
          <cell r="M129">
            <v>-622.53</v>
          </cell>
          <cell r="N129">
            <v>-630.41</v>
          </cell>
          <cell r="O129">
            <v>-638.29</v>
          </cell>
        </row>
        <row r="130">
          <cell r="B130">
            <v>1970</v>
          </cell>
          <cell r="C130">
            <v>-165089.85999999999</v>
          </cell>
          <cell r="D130">
            <v>-166195.26</v>
          </cell>
          <cell r="E130">
            <v>-166899</v>
          </cell>
          <cell r="F130">
            <v>-169757.04</v>
          </cell>
          <cell r="G130">
            <v>-171146.03</v>
          </cell>
          <cell r="H130">
            <v>-172384.38</v>
          </cell>
          <cell r="I130">
            <v>-173219.85</v>
          </cell>
          <cell r="J130">
            <v>-174626.45</v>
          </cell>
          <cell r="K130">
            <v>-175954.8</v>
          </cell>
          <cell r="L130">
            <v>-176406.61</v>
          </cell>
          <cell r="M130">
            <v>-177391.65</v>
          </cell>
          <cell r="N130">
            <v>-178506.41</v>
          </cell>
          <cell r="O130">
            <v>-179577.78</v>
          </cell>
        </row>
        <row r="131">
          <cell r="B131">
            <v>1975</v>
          </cell>
          <cell r="C131">
            <v>-108709.54</v>
          </cell>
          <cell r="D131">
            <v>-109410.69</v>
          </cell>
          <cell r="E131">
            <v>-109741.59</v>
          </cell>
          <cell r="F131">
            <v>-111655.17</v>
          </cell>
          <cell r="G131">
            <v>-112584.53</v>
          </cell>
          <cell r="H131">
            <v>-113377.5</v>
          </cell>
          <cell r="I131">
            <v>-113770.31</v>
          </cell>
          <cell r="J131">
            <v>-114532.28</v>
          </cell>
          <cell r="K131">
            <v>-115251.48</v>
          </cell>
          <cell r="L131">
            <v>-115282.42</v>
          </cell>
          <cell r="M131">
            <v>-115775.1</v>
          </cell>
          <cell r="N131">
            <v>-116353.92</v>
          </cell>
          <cell r="O131">
            <v>-116897.34</v>
          </cell>
        </row>
        <row r="132">
          <cell r="B132">
            <v>1980</v>
          </cell>
          <cell r="C132">
            <v>-19.2</v>
          </cell>
          <cell r="D132">
            <v>-20.8</v>
          </cell>
          <cell r="E132">
            <v>-22.4</v>
          </cell>
          <cell r="F132">
            <v>-24</v>
          </cell>
          <cell r="G132">
            <v>-25.6</v>
          </cell>
          <cell r="H132">
            <v>-27.2</v>
          </cell>
          <cell r="I132">
            <v>-28.8</v>
          </cell>
          <cell r="J132">
            <v>-30.4</v>
          </cell>
          <cell r="K132">
            <v>-34.92</v>
          </cell>
          <cell r="L132">
            <v>-46.7</v>
          </cell>
          <cell r="M132">
            <v>-58.48</v>
          </cell>
          <cell r="N132">
            <v>-70.260000000000005</v>
          </cell>
          <cell r="O132">
            <v>-84.39</v>
          </cell>
        </row>
        <row r="133">
          <cell r="B133">
            <v>1985</v>
          </cell>
          <cell r="C133">
            <v>-113551.21</v>
          </cell>
          <cell r="D133">
            <v>-114426.25</v>
          </cell>
          <cell r="E133">
            <v>-115406.81</v>
          </cell>
          <cell r="F133">
            <v>-116837.9</v>
          </cell>
          <cell r="G133">
            <v>-117722.29</v>
          </cell>
          <cell r="H133">
            <v>-118082.04</v>
          </cell>
          <cell r="I133">
            <v>-118799.57</v>
          </cell>
          <cell r="J133">
            <v>-119774.44</v>
          </cell>
          <cell r="K133">
            <v>-120701.51</v>
          </cell>
          <cell r="L133">
            <v>-121570.7</v>
          </cell>
          <cell r="M133">
            <v>-122382.83</v>
          </cell>
          <cell r="N133">
            <v>-123245.86</v>
          </cell>
          <cell r="O133">
            <v>-123412.91</v>
          </cell>
        </row>
        <row r="134">
          <cell r="B134">
            <v>1990</v>
          </cell>
          <cell r="C134">
            <v>-1940.71</v>
          </cell>
          <cell r="D134">
            <v>-2014.05</v>
          </cell>
          <cell r="E134">
            <v>-2087.39</v>
          </cell>
          <cell r="F134">
            <v>-2160.73</v>
          </cell>
          <cell r="G134">
            <v>-2234.0700000000002</v>
          </cell>
          <cell r="H134">
            <v>-2307.41</v>
          </cell>
          <cell r="I134">
            <v>-2380.75</v>
          </cell>
          <cell r="J134">
            <v>-2454.09</v>
          </cell>
          <cell r="K134">
            <v>-2527.4299999999998</v>
          </cell>
          <cell r="L134">
            <v>-2600.77</v>
          </cell>
          <cell r="M134">
            <v>-2674.11</v>
          </cell>
          <cell r="N134">
            <v>-2747.45</v>
          </cell>
          <cell r="O134">
            <v>-2820.79</v>
          </cell>
        </row>
        <row r="135">
          <cell r="B135">
            <v>1995</v>
          </cell>
          <cell r="C135">
            <v>-2622.77</v>
          </cell>
          <cell r="D135">
            <v>-2676.21</v>
          </cell>
          <cell r="E135">
            <v>-2729.65</v>
          </cell>
          <cell r="F135">
            <v>-2787.95</v>
          </cell>
          <cell r="G135">
            <v>-2846.25</v>
          </cell>
          <cell r="H135">
            <v>-2911.4</v>
          </cell>
          <cell r="I135">
            <v>-2989.08</v>
          </cell>
          <cell r="J135">
            <v>-3066.76</v>
          </cell>
          <cell r="K135">
            <v>-3144.44</v>
          </cell>
          <cell r="L135">
            <v>-3254.42</v>
          </cell>
          <cell r="M135">
            <v>-3364.4</v>
          </cell>
          <cell r="N135">
            <v>-3480.46</v>
          </cell>
          <cell r="O135">
            <v>-3596.52</v>
          </cell>
        </row>
        <row r="136">
          <cell r="B136">
            <v>2000</v>
          </cell>
          <cell r="C136">
            <v>-8634.09</v>
          </cell>
          <cell r="D136">
            <v>-8821.43</v>
          </cell>
          <cell r="E136">
            <v>-8943.74</v>
          </cell>
          <cell r="F136">
            <v>-9244.7999999999993</v>
          </cell>
          <cell r="G136">
            <v>-9442.7199999999993</v>
          </cell>
          <cell r="H136">
            <v>-9616.0499999999993</v>
          </cell>
          <cell r="I136">
            <v>-9756.02</v>
          </cell>
          <cell r="J136">
            <v>-9922.86</v>
          </cell>
          <cell r="K136">
            <v>-10089.75</v>
          </cell>
          <cell r="L136">
            <v>-10155.1</v>
          </cell>
          <cell r="M136">
            <v>-10300.44</v>
          </cell>
          <cell r="N136">
            <v>-10454.02</v>
          </cell>
          <cell r="O136">
            <v>-10600.98</v>
          </cell>
        </row>
        <row r="137">
          <cell r="B137">
            <v>2005</v>
          </cell>
          <cell r="C137">
            <v>-4.4800000000000004</v>
          </cell>
          <cell r="D137">
            <v>-4.4800000000000004</v>
          </cell>
          <cell r="E137">
            <v>-4.4800000000000004</v>
          </cell>
          <cell r="F137">
            <v>-4.4800000000000004</v>
          </cell>
          <cell r="G137">
            <v>-8.9600000000000009</v>
          </cell>
          <cell r="H137">
            <v>-13.44</v>
          </cell>
          <cell r="I137">
            <v>-17.920000000000002</v>
          </cell>
          <cell r="J137">
            <v>-22.4</v>
          </cell>
          <cell r="K137">
            <v>-26.88</v>
          </cell>
          <cell r="L137">
            <v>-31.36</v>
          </cell>
          <cell r="M137">
            <v>-35.840000000000003</v>
          </cell>
          <cell r="N137">
            <v>-40.32</v>
          </cell>
          <cell r="O137">
            <v>-44.8</v>
          </cell>
        </row>
        <row r="138">
          <cell r="B138">
            <v>2010</v>
          </cell>
          <cell r="C138">
            <v>-555500.6</v>
          </cell>
          <cell r="D138">
            <v>-562043.36</v>
          </cell>
          <cell r="E138">
            <v>-568586.12</v>
          </cell>
          <cell r="F138">
            <v>-575128.88</v>
          </cell>
          <cell r="G138">
            <v>-581671.64</v>
          </cell>
          <cell r="H138">
            <v>-588214.4</v>
          </cell>
          <cell r="I138">
            <v>-594757.16</v>
          </cell>
          <cell r="J138">
            <v>-601299.92000000004</v>
          </cell>
          <cell r="K138">
            <v>-607842.68000000005</v>
          </cell>
          <cell r="L138">
            <v>-614385.43999999994</v>
          </cell>
          <cell r="M138">
            <v>-620928.19999999995</v>
          </cell>
          <cell r="N138">
            <v>-627470.96</v>
          </cell>
          <cell r="O138">
            <v>-634013.72</v>
          </cell>
        </row>
        <row r="139">
          <cell r="B139">
            <v>2030</v>
          </cell>
          <cell r="C139">
            <v>-256969.24</v>
          </cell>
          <cell r="D139">
            <v>-256969.24</v>
          </cell>
          <cell r="E139">
            <v>-256969.24</v>
          </cell>
          <cell r="F139">
            <v>-256969.24</v>
          </cell>
          <cell r="G139">
            <v>-256984.03</v>
          </cell>
          <cell r="H139">
            <v>-256998.82</v>
          </cell>
          <cell r="I139">
            <v>-257013.61</v>
          </cell>
          <cell r="J139">
            <v>-257028.4</v>
          </cell>
          <cell r="K139">
            <v>-257043.19</v>
          </cell>
          <cell r="L139">
            <v>-257057.98</v>
          </cell>
          <cell r="M139">
            <v>-257072.77</v>
          </cell>
          <cell r="N139">
            <v>-257087.56</v>
          </cell>
          <cell r="O139">
            <v>-257102.35</v>
          </cell>
        </row>
        <row r="140">
          <cell r="B140">
            <v>2035</v>
          </cell>
          <cell r="C140">
            <v>4.21</v>
          </cell>
          <cell r="D140">
            <v>4.21</v>
          </cell>
          <cell r="E140">
            <v>4.21</v>
          </cell>
          <cell r="F140">
            <v>4.21</v>
          </cell>
          <cell r="G140">
            <v>4.21</v>
          </cell>
          <cell r="H140">
            <v>4.21</v>
          </cell>
          <cell r="I140">
            <v>4.21</v>
          </cell>
          <cell r="J140">
            <v>4.21</v>
          </cell>
          <cell r="K140">
            <v>4.21</v>
          </cell>
          <cell r="L140">
            <v>4.21</v>
          </cell>
          <cell r="M140">
            <v>4.21</v>
          </cell>
          <cell r="N140">
            <v>4.21</v>
          </cell>
          <cell r="O140">
            <v>4.21</v>
          </cell>
        </row>
        <row r="141">
          <cell r="B141">
            <v>2040</v>
          </cell>
          <cell r="C141">
            <v>-30.8</v>
          </cell>
          <cell r="D141">
            <v>-30.8</v>
          </cell>
          <cell r="E141">
            <v>-30.8</v>
          </cell>
          <cell r="F141">
            <v>-30.8</v>
          </cell>
          <cell r="G141">
            <v>-31.18</v>
          </cell>
          <cell r="H141">
            <v>-31.18</v>
          </cell>
          <cell r="I141">
            <v>-31.18</v>
          </cell>
          <cell r="J141">
            <v>-31.18</v>
          </cell>
          <cell r="K141">
            <v>-31.18</v>
          </cell>
          <cell r="L141">
            <v>-31.18</v>
          </cell>
          <cell r="M141">
            <v>-31.18</v>
          </cell>
          <cell r="N141">
            <v>-31.18</v>
          </cell>
          <cell r="O141">
            <v>-31.18</v>
          </cell>
        </row>
        <row r="142">
          <cell r="B142">
            <v>2055</v>
          </cell>
          <cell r="C142">
            <v>-846824.11</v>
          </cell>
          <cell r="D142">
            <v>-854084.61</v>
          </cell>
          <cell r="E142">
            <v>-861345.11</v>
          </cell>
          <cell r="F142">
            <v>-868605.61</v>
          </cell>
          <cell r="G142">
            <v>-875880.58</v>
          </cell>
          <cell r="H142">
            <v>-883155.55</v>
          </cell>
          <cell r="I142">
            <v>-890430.52</v>
          </cell>
          <cell r="J142">
            <v>-897705.49</v>
          </cell>
          <cell r="K142">
            <v>-904980.46</v>
          </cell>
          <cell r="L142">
            <v>-912255.43</v>
          </cell>
          <cell r="M142">
            <v>-919530.4</v>
          </cell>
          <cell r="N142">
            <v>-926805.37</v>
          </cell>
          <cell r="O142">
            <v>-934080.34</v>
          </cell>
        </row>
        <row r="143">
          <cell r="B143">
            <v>2060</v>
          </cell>
          <cell r="C143">
            <v>6705.09</v>
          </cell>
          <cell r="D143">
            <v>6702.22</v>
          </cell>
          <cell r="E143">
            <v>6699.35</v>
          </cell>
          <cell r="F143">
            <v>6696.48</v>
          </cell>
          <cell r="G143">
            <v>6693.61</v>
          </cell>
          <cell r="H143">
            <v>6688.18</v>
          </cell>
          <cell r="I143">
            <v>6679.75</v>
          </cell>
          <cell r="J143">
            <v>6657.12</v>
          </cell>
          <cell r="K143">
            <v>6634.49</v>
          </cell>
          <cell r="L143">
            <v>6611.86</v>
          </cell>
          <cell r="M143">
            <v>6589.23</v>
          </cell>
          <cell r="N143">
            <v>6566.6</v>
          </cell>
          <cell r="O143">
            <v>6543.97</v>
          </cell>
        </row>
        <row r="144">
          <cell r="B144">
            <v>2065</v>
          </cell>
          <cell r="I144">
            <v>-7.57</v>
          </cell>
          <cell r="J144">
            <v>-15.14</v>
          </cell>
          <cell r="K144">
            <v>-22.71</v>
          </cell>
          <cell r="L144">
            <v>-28.64</v>
          </cell>
          <cell r="M144">
            <v>-34.57</v>
          </cell>
          <cell r="N144">
            <v>-40.5</v>
          </cell>
          <cell r="O144">
            <v>-46.43</v>
          </cell>
        </row>
        <row r="145">
          <cell r="B145">
            <v>2075</v>
          </cell>
          <cell r="C145">
            <v>-1199460.6000000001</v>
          </cell>
          <cell r="D145">
            <v>-1206408.71</v>
          </cell>
          <cell r="E145">
            <v>-1213356.82</v>
          </cell>
          <cell r="F145">
            <v>-1220305.1499999999</v>
          </cell>
          <cell r="G145">
            <v>-1223034.96</v>
          </cell>
          <cell r="H145">
            <v>-1229975.43</v>
          </cell>
          <cell r="I145">
            <v>-1236918.6399999999</v>
          </cell>
          <cell r="J145">
            <v>-1243866.82</v>
          </cell>
          <cell r="K145">
            <v>-1250816.58</v>
          </cell>
          <cell r="L145">
            <v>-1257772.44</v>
          </cell>
          <cell r="M145">
            <v>-1264728.4099999999</v>
          </cell>
          <cell r="N145">
            <v>-1271684.5900000001</v>
          </cell>
          <cell r="O145">
            <v>-1278640.77</v>
          </cell>
        </row>
        <row r="146">
          <cell r="B146">
            <v>2090</v>
          </cell>
          <cell r="C146">
            <v>-272.12</v>
          </cell>
          <cell r="D146">
            <v>-275.89999999999998</v>
          </cell>
          <cell r="E146">
            <v>-279.68</v>
          </cell>
          <cell r="F146">
            <v>-283.45999999999998</v>
          </cell>
          <cell r="G146">
            <v>-287.24</v>
          </cell>
          <cell r="H146">
            <v>-291.02</v>
          </cell>
          <cell r="I146">
            <v>-294.8</v>
          </cell>
          <cell r="J146">
            <v>-298.58</v>
          </cell>
          <cell r="K146">
            <v>-302.36</v>
          </cell>
          <cell r="L146">
            <v>-306.14</v>
          </cell>
          <cell r="M146">
            <v>-309.92</v>
          </cell>
          <cell r="N146">
            <v>-313.7</v>
          </cell>
          <cell r="O146">
            <v>-317.48</v>
          </cell>
        </row>
        <row r="147">
          <cell r="B147">
            <v>2105</v>
          </cell>
          <cell r="C147">
            <v>-485731.01</v>
          </cell>
          <cell r="D147">
            <v>-490274.18</v>
          </cell>
          <cell r="E147">
            <v>-494817.42</v>
          </cell>
          <cell r="F147">
            <v>-499360.66</v>
          </cell>
          <cell r="G147">
            <v>-503807.35</v>
          </cell>
          <cell r="H147">
            <v>-508350.32</v>
          </cell>
          <cell r="I147">
            <v>-512893.58</v>
          </cell>
          <cell r="J147">
            <v>-517436.84</v>
          </cell>
          <cell r="K147">
            <v>-521980.78</v>
          </cell>
          <cell r="L147">
            <v>-526524.72</v>
          </cell>
          <cell r="M147">
            <v>-531070.23</v>
          </cell>
          <cell r="N147">
            <v>-535618.12</v>
          </cell>
          <cell r="O147">
            <v>-540166.01</v>
          </cell>
        </row>
        <row r="148">
          <cell r="B148">
            <v>2110</v>
          </cell>
          <cell r="C148">
            <v>-812064.6</v>
          </cell>
          <cell r="D148">
            <v>-817397.38</v>
          </cell>
          <cell r="E148">
            <v>-822730.98</v>
          </cell>
          <cell r="F148">
            <v>-828065.25</v>
          </cell>
          <cell r="G148">
            <v>-833405.99</v>
          </cell>
          <cell r="H148">
            <v>-838793.59</v>
          </cell>
          <cell r="I148">
            <v>-844181.49</v>
          </cell>
          <cell r="J148">
            <v>-849567.4</v>
          </cell>
          <cell r="K148">
            <v>-854953.68</v>
          </cell>
          <cell r="L148">
            <v>-860344.73</v>
          </cell>
          <cell r="M148">
            <v>-865736.3</v>
          </cell>
          <cell r="N148">
            <v>-871127.98</v>
          </cell>
          <cell r="O148">
            <v>-876520.18</v>
          </cell>
        </row>
        <row r="149">
          <cell r="B149">
            <v>2113</v>
          </cell>
          <cell r="C149">
            <v>-175738.22</v>
          </cell>
          <cell r="D149">
            <v>-177273.86</v>
          </cell>
          <cell r="E149">
            <v>-178809.5</v>
          </cell>
          <cell r="F149">
            <v>-180345.14</v>
          </cell>
          <cell r="G149">
            <v>-181880.78</v>
          </cell>
          <cell r="H149">
            <v>-183452.52</v>
          </cell>
          <cell r="I149">
            <v>-185024.26</v>
          </cell>
          <cell r="J149">
            <v>-186596</v>
          </cell>
          <cell r="K149">
            <v>-188167.74</v>
          </cell>
          <cell r="L149">
            <v>-189739.48</v>
          </cell>
          <cell r="M149">
            <v>-191311.22</v>
          </cell>
          <cell r="N149">
            <v>-192882.96</v>
          </cell>
          <cell r="O149">
            <v>-194454.7</v>
          </cell>
        </row>
        <row r="150">
          <cell r="B150">
            <v>2120</v>
          </cell>
          <cell r="C150">
            <v>-1842.7</v>
          </cell>
          <cell r="D150">
            <v>-1917.36</v>
          </cell>
          <cell r="E150">
            <v>-1992.02</v>
          </cell>
          <cell r="F150">
            <v>-2066.6799999999998</v>
          </cell>
          <cell r="G150">
            <v>-2167.21</v>
          </cell>
          <cell r="H150">
            <v>-2280.7800000000002</v>
          </cell>
          <cell r="I150">
            <v>-2394.35</v>
          </cell>
          <cell r="J150">
            <v>-2506.39</v>
          </cell>
          <cell r="K150">
            <v>-2592.56</v>
          </cell>
          <cell r="L150">
            <v>-2678.73</v>
          </cell>
          <cell r="M150">
            <v>-2765.62</v>
          </cell>
          <cell r="N150">
            <v>-2853.79</v>
          </cell>
          <cell r="O150">
            <v>-2941.96</v>
          </cell>
        </row>
        <row r="151">
          <cell r="B151">
            <v>2125</v>
          </cell>
          <cell r="C151">
            <v>-1298.46</v>
          </cell>
          <cell r="D151">
            <v>-1333.86</v>
          </cell>
          <cell r="E151">
            <v>-1369.26</v>
          </cell>
          <cell r="F151">
            <v>-1404.66</v>
          </cell>
          <cell r="G151">
            <v>-1440.06</v>
          </cell>
          <cell r="H151">
            <v>-1475.46</v>
          </cell>
          <cell r="I151">
            <v>-1510.86</v>
          </cell>
          <cell r="J151">
            <v>-1546.26</v>
          </cell>
          <cell r="K151">
            <v>-1581.66</v>
          </cell>
          <cell r="L151">
            <v>-1617.06</v>
          </cell>
          <cell r="M151">
            <v>-1652.46</v>
          </cell>
          <cell r="N151">
            <v>-1687.86</v>
          </cell>
          <cell r="O151">
            <v>-1723.26</v>
          </cell>
        </row>
        <row r="152">
          <cell r="B152">
            <v>2140</v>
          </cell>
          <cell r="C152">
            <v>47272.49</v>
          </cell>
          <cell r="D152">
            <v>51908.84</v>
          </cell>
          <cell r="E152">
            <v>53080.42</v>
          </cell>
          <cell r="F152">
            <v>64000.55</v>
          </cell>
          <cell r="G152">
            <v>62815.45</v>
          </cell>
          <cell r="H152">
            <v>66707.61</v>
          </cell>
          <cell r="I152">
            <v>65486.96</v>
          </cell>
          <cell r="J152">
            <v>64902.59</v>
          </cell>
          <cell r="K152">
            <v>68352.600000000006</v>
          </cell>
          <cell r="L152">
            <v>70073.570000000007</v>
          </cell>
          <cell r="M152">
            <v>82018.59</v>
          </cell>
          <cell r="N152">
            <v>93505.79</v>
          </cell>
          <cell r="O152">
            <v>101069.58</v>
          </cell>
        </row>
        <row r="153">
          <cell r="B153">
            <v>2145</v>
          </cell>
          <cell r="C153">
            <v>10080.94</v>
          </cell>
          <cell r="D153">
            <v>10364.34</v>
          </cell>
          <cell r="E153">
            <v>10338.209999999999</v>
          </cell>
          <cell r="F153">
            <v>10312.08</v>
          </cell>
          <cell r="G153">
            <v>10285.950000000001</v>
          </cell>
          <cell r="H153">
            <v>10259.82</v>
          </cell>
          <cell r="I153">
            <v>10233.69</v>
          </cell>
          <cell r="J153">
            <v>10207.56</v>
          </cell>
          <cell r="K153">
            <v>10181.43</v>
          </cell>
          <cell r="L153">
            <v>10155.299999999999</v>
          </cell>
          <cell r="M153">
            <v>10129.17</v>
          </cell>
          <cell r="N153">
            <v>10103.040000000001</v>
          </cell>
          <cell r="O153">
            <v>10076.91</v>
          </cell>
        </row>
        <row r="154">
          <cell r="B154">
            <v>2150</v>
          </cell>
          <cell r="C154">
            <v>-113.2</v>
          </cell>
          <cell r="D154">
            <v>-185.99</v>
          </cell>
          <cell r="E154">
            <v>6412.23</v>
          </cell>
          <cell r="F154">
            <v>6370.32</v>
          </cell>
          <cell r="G154">
            <v>6328.41</v>
          </cell>
          <cell r="H154">
            <v>6286.5</v>
          </cell>
          <cell r="I154">
            <v>6244.59</v>
          </cell>
          <cell r="J154">
            <v>6202.68</v>
          </cell>
          <cell r="K154">
            <v>6160.77</v>
          </cell>
          <cell r="L154">
            <v>6118.86</v>
          </cell>
          <cell r="M154">
            <v>6076.95</v>
          </cell>
          <cell r="N154">
            <v>6035.04</v>
          </cell>
          <cell r="O154">
            <v>5993.13</v>
          </cell>
        </row>
        <row r="155">
          <cell r="B155">
            <v>2155</v>
          </cell>
          <cell r="C155">
            <v>-52199.08</v>
          </cell>
          <cell r="D155">
            <v>-52682.35</v>
          </cell>
          <cell r="E155">
            <v>-53165.62</v>
          </cell>
          <cell r="F155">
            <v>-53648.89</v>
          </cell>
          <cell r="G155">
            <v>-54132.160000000003</v>
          </cell>
          <cell r="H155">
            <v>-54615.43</v>
          </cell>
          <cell r="I155">
            <v>-55098.7</v>
          </cell>
          <cell r="J155">
            <v>-55581.97</v>
          </cell>
          <cell r="K155">
            <v>-56065.24</v>
          </cell>
          <cell r="L155">
            <v>-56548.51</v>
          </cell>
          <cell r="M155">
            <v>-57031.78</v>
          </cell>
          <cell r="N155">
            <v>-57515.05</v>
          </cell>
          <cell r="O155">
            <v>-57998.32</v>
          </cell>
        </row>
        <row r="156">
          <cell r="B156">
            <v>2160</v>
          </cell>
          <cell r="C156">
            <v>-158070.57</v>
          </cell>
          <cell r="D156">
            <v>-164389.79999999999</v>
          </cell>
          <cell r="E156">
            <v>-170432.17</v>
          </cell>
          <cell r="F156">
            <v>-174742.89</v>
          </cell>
          <cell r="G156">
            <v>-182911.94</v>
          </cell>
          <cell r="H156">
            <v>-190266.98</v>
          </cell>
          <cell r="I156">
            <v>-199075.35</v>
          </cell>
          <cell r="J156">
            <v>-207431.84</v>
          </cell>
          <cell r="K156">
            <v>-216230.75</v>
          </cell>
          <cell r="L156">
            <v>-221709.09</v>
          </cell>
          <cell r="M156">
            <v>-224856.01</v>
          </cell>
          <cell r="N156">
            <v>-231562.95</v>
          </cell>
          <cell r="O156">
            <v>-240360.79</v>
          </cell>
        </row>
        <row r="157">
          <cell r="B157">
            <v>2170</v>
          </cell>
          <cell r="C157">
            <v>-1205.6600000000001</v>
          </cell>
          <cell r="D157">
            <v>-1366.46</v>
          </cell>
          <cell r="E157">
            <v>-1527.26</v>
          </cell>
          <cell r="F157">
            <v>-1688.06</v>
          </cell>
          <cell r="G157">
            <v>-1848.86</v>
          </cell>
          <cell r="H157">
            <v>-2009.66</v>
          </cell>
          <cell r="I157">
            <v>-2170.46</v>
          </cell>
          <cell r="J157">
            <v>-2407.33</v>
          </cell>
          <cell r="K157">
            <v>25033.77</v>
          </cell>
          <cell r="L157">
            <v>24862.799999999999</v>
          </cell>
          <cell r="M157">
            <v>24689.56</v>
          </cell>
          <cell r="N157">
            <v>24516.32</v>
          </cell>
          <cell r="O157">
            <v>25067.27</v>
          </cell>
        </row>
        <row r="158">
          <cell r="B158">
            <v>2175</v>
          </cell>
          <cell r="N158">
            <v>-10.71</v>
          </cell>
          <cell r="O158">
            <v>-21.42</v>
          </cell>
        </row>
        <row r="159">
          <cell r="B159">
            <v>2180</v>
          </cell>
          <cell r="C159">
            <v>2071.65</v>
          </cell>
          <cell r="D159">
            <v>2065.9699999999998</v>
          </cell>
          <cell r="E159">
            <v>2060.29</v>
          </cell>
          <cell r="F159">
            <v>2054.61</v>
          </cell>
          <cell r="G159">
            <v>2048.9299999999998</v>
          </cell>
          <cell r="H159">
            <v>2043.25</v>
          </cell>
          <cell r="I159">
            <v>2037.57</v>
          </cell>
          <cell r="J159">
            <v>2031.89</v>
          </cell>
          <cell r="K159">
            <v>2026.21</v>
          </cell>
          <cell r="L159">
            <v>2020.53</v>
          </cell>
          <cell r="M159">
            <v>2014.85</v>
          </cell>
          <cell r="N159">
            <v>2009.17</v>
          </cell>
          <cell r="O159">
            <v>2003.49</v>
          </cell>
        </row>
        <row r="160">
          <cell r="B160">
            <v>2185</v>
          </cell>
          <cell r="C160">
            <v>-268336.63</v>
          </cell>
          <cell r="D160">
            <v>-268918.12</v>
          </cell>
          <cell r="E160">
            <v>-269499.61</v>
          </cell>
          <cell r="F160">
            <v>-270081.09999999998</v>
          </cell>
          <cell r="G160">
            <v>-270662.59000000003</v>
          </cell>
          <cell r="H160">
            <v>-271244.08</v>
          </cell>
          <cell r="I160">
            <v>-271825.57</v>
          </cell>
          <cell r="J160">
            <v>-272407.06</v>
          </cell>
          <cell r="K160">
            <v>-272988.55</v>
          </cell>
          <cell r="L160">
            <v>-273570.03999999998</v>
          </cell>
          <cell r="M160">
            <v>-274151.53000000003</v>
          </cell>
          <cell r="N160">
            <v>-274733.02</v>
          </cell>
          <cell r="O160">
            <v>-275314.51</v>
          </cell>
        </row>
        <row r="161">
          <cell r="B161">
            <v>2195</v>
          </cell>
          <cell r="C161">
            <v>-665.03</v>
          </cell>
          <cell r="D161">
            <v>-676.3</v>
          </cell>
          <cell r="E161">
            <v>-687.57</v>
          </cell>
          <cell r="F161">
            <v>-698.84</v>
          </cell>
          <cell r="G161">
            <v>-730.57</v>
          </cell>
          <cell r="H161">
            <v>-762.3</v>
          </cell>
          <cell r="I161">
            <v>-794.03</v>
          </cell>
          <cell r="J161">
            <v>-825.76</v>
          </cell>
          <cell r="K161">
            <v>-857.49</v>
          </cell>
          <cell r="L161">
            <v>-889.22</v>
          </cell>
          <cell r="M161">
            <v>-920.95</v>
          </cell>
          <cell r="N161">
            <v>-952.68</v>
          </cell>
          <cell r="O161">
            <v>-984.41</v>
          </cell>
        </row>
        <row r="162">
          <cell r="B162">
            <v>2220</v>
          </cell>
          <cell r="C162">
            <v>-546.74</v>
          </cell>
          <cell r="D162">
            <v>-551.02</v>
          </cell>
          <cell r="E162">
            <v>-555.29999999999995</v>
          </cell>
          <cell r="F162">
            <v>-559.58000000000004</v>
          </cell>
          <cell r="G162">
            <v>-563.86</v>
          </cell>
          <cell r="H162">
            <v>-568.14</v>
          </cell>
          <cell r="I162">
            <v>-572.41999999999996</v>
          </cell>
          <cell r="J162">
            <v>-576.70000000000005</v>
          </cell>
          <cell r="K162">
            <v>-580.98</v>
          </cell>
          <cell r="L162">
            <v>-589.4</v>
          </cell>
          <cell r="M162">
            <v>-597.82000000000005</v>
          </cell>
          <cell r="N162">
            <v>-606.24</v>
          </cell>
          <cell r="O162">
            <v>-614.66</v>
          </cell>
        </row>
        <row r="163">
          <cell r="B163">
            <v>2225</v>
          </cell>
          <cell r="K163">
            <v>-4.99</v>
          </cell>
          <cell r="L163">
            <v>-9.98</v>
          </cell>
          <cell r="M163">
            <v>-14.97</v>
          </cell>
          <cell r="N163">
            <v>-19.96</v>
          </cell>
          <cell r="O163">
            <v>-24.95</v>
          </cell>
        </row>
        <row r="164">
          <cell r="B164">
            <v>2230</v>
          </cell>
          <cell r="C164">
            <v>-69484.240000000005</v>
          </cell>
          <cell r="D164">
            <v>-69564.429999999993</v>
          </cell>
          <cell r="E164">
            <v>-69644.710000000006</v>
          </cell>
          <cell r="F164">
            <v>-69725.33</v>
          </cell>
          <cell r="G164">
            <v>-69808.39</v>
          </cell>
          <cell r="H164">
            <v>-69891.48</v>
          </cell>
          <cell r="I164">
            <v>-69977.740000000005</v>
          </cell>
          <cell r="J164">
            <v>-70070.58</v>
          </cell>
          <cell r="K164">
            <v>-70163.39</v>
          </cell>
          <cell r="L164">
            <v>-70256.149999999994</v>
          </cell>
          <cell r="M164">
            <v>-70348.86</v>
          </cell>
          <cell r="N164">
            <v>-70445.179999999993</v>
          </cell>
          <cell r="O164">
            <v>-70550.559999999998</v>
          </cell>
        </row>
        <row r="165">
          <cell r="B165">
            <v>2235</v>
          </cell>
          <cell r="C165">
            <v>7139.44</v>
          </cell>
          <cell r="D165">
            <v>7845.42</v>
          </cell>
          <cell r="E165">
            <v>7811.8</v>
          </cell>
          <cell r="F165">
            <v>7778.18</v>
          </cell>
          <cell r="G165">
            <v>7744.56</v>
          </cell>
          <cell r="H165">
            <v>7710.94</v>
          </cell>
          <cell r="I165">
            <v>7677.32</v>
          </cell>
          <cell r="J165">
            <v>7643.7</v>
          </cell>
          <cell r="K165">
            <v>7610.08</v>
          </cell>
          <cell r="L165">
            <v>7576.46</v>
          </cell>
          <cell r="M165">
            <v>7542.84</v>
          </cell>
          <cell r="N165">
            <v>7509.22</v>
          </cell>
          <cell r="O165">
            <v>7464.11</v>
          </cell>
        </row>
        <row r="166">
          <cell r="B166">
            <v>2240</v>
          </cell>
          <cell r="C166">
            <v>7842.27</v>
          </cell>
          <cell r="D166">
            <v>7720.4</v>
          </cell>
          <cell r="E166">
            <v>7598.53</v>
          </cell>
          <cell r="F166">
            <v>7476.66</v>
          </cell>
          <cell r="G166">
            <v>7299.82</v>
          </cell>
          <cell r="H166">
            <v>7123.47</v>
          </cell>
          <cell r="I166">
            <v>6943.26</v>
          </cell>
          <cell r="J166">
            <v>6763.05</v>
          </cell>
          <cell r="K166">
            <v>6580.73</v>
          </cell>
          <cell r="L166">
            <v>6396.29</v>
          </cell>
          <cell r="M166">
            <v>6469.85</v>
          </cell>
          <cell r="N166">
            <v>7037.53</v>
          </cell>
          <cell r="O166">
            <v>6855.35</v>
          </cell>
        </row>
        <row r="167">
          <cell r="B167">
            <v>2245</v>
          </cell>
          <cell r="C167">
            <v>-11997.29</v>
          </cell>
          <cell r="D167">
            <v>-12130.52</v>
          </cell>
          <cell r="E167">
            <v>-12263.75</v>
          </cell>
          <cell r="F167">
            <v>-12396.98</v>
          </cell>
          <cell r="G167">
            <v>-12530.21</v>
          </cell>
          <cell r="H167">
            <v>-12663.44</v>
          </cell>
          <cell r="I167">
            <v>-12796.67</v>
          </cell>
          <cell r="J167">
            <v>-12929.9</v>
          </cell>
          <cell r="K167">
            <v>-13063.13</v>
          </cell>
          <cell r="L167">
            <v>-13196.36</v>
          </cell>
          <cell r="M167">
            <v>-13329.59</v>
          </cell>
          <cell r="N167">
            <v>-13462.82</v>
          </cell>
          <cell r="O167">
            <v>-13596.05</v>
          </cell>
        </row>
        <row r="168">
          <cell r="B168">
            <v>2250</v>
          </cell>
          <cell r="C168">
            <v>-1792.11</v>
          </cell>
          <cell r="D168">
            <v>-1817</v>
          </cell>
          <cell r="E168">
            <v>-1841.89</v>
          </cell>
          <cell r="F168">
            <v>-1866.78</v>
          </cell>
          <cell r="G168">
            <v>-1891.67</v>
          </cell>
          <cell r="H168">
            <v>-1916.56</v>
          </cell>
          <cell r="I168">
            <v>-1941.45</v>
          </cell>
          <cell r="J168">
            <v>-1966.34</v>
          </cell>
          <cell r="K168">
            <v>-1991.23</v>
          </cell>
          <cell r="L168">
            <v>-2016.12</v>
          </cell>
          <cell r="M168">
            <v>-2041.01</v>
          </cell>
          <cell r="N168">
            <v>-2065.9</v>
          </cell>
          <cell r="O168">
            <v>-2090.79</v>
          </cell>
        </row>
        <row r="169">
          <cell r="B169">
            <v>2255</v>
          </cell>
          <cell r="C169">
            <v>-59370.64</v>
          </cell>
          <cell r="D169">
            <v>-62507.32</v>
          </cell>
          <cell r="E169">
            <v>-65644</v>
          </cell>
          <cell r="F169">
            <v>-68780.679999999993</v>
          </cell>
          <cell r="G169">
            <v>-71917.36</v>
          </cell>
          <cell r="H169">
            <v>-75054.039999999994</v>
          </cell>
          <cell r="I169">
            <v>-78190.720000000001</v>
          </cell>
          <cell r="J169">
            <v>-81327.399999999994</v>
          </cell>
          <cell r="K169">
            <v>-84464.08</v>
          </cell>
          <cell r="L169">
            <v>-87600.76</v>
          </cell>
          <cell r="M169">
            <v>-90737.44</v>
          </cell>
          <cell r="N169">
            <v>-93874.12</v>
          </cell>
          <cell r="O169">
            <v>-97010.8</v>
          </cell>
        </row>
        <row r="170">
          <cell r="B170">
            <v>2270</v>
          </cell>
          <cell r="C170">
            <v>-76722.14</v>
          </cell>
          <cell r="D170">
            <v>-77747.759999999995</v>
          </cell>
          <cell r="E170">
            <v>-78773.38</v>
          </cell>
          <cell r="F170">
            <v>-79803.33</v>
          </cell>
          <cell r="G170">
            <v>-80833.279999999999</v>
          </cell>
          <cell r="H170">
            <v>-79672.23</v>
          </cell>
          <cell r="I170">
            <v>-80773.84</v>
          </cell>
          <cell r="J170">
            <v>-81877.61</v>
          </cell>
          <cell r="K170">
            <v>-82981.38</v>
          </cell>
          <cell r="L170">
            <v>-84085.15</v>
          </cell>
          <cell r="M170">
            <v>-85193.66</v>
          </cell>
          <cell r="N170">
            <v>-86304.25</v>
          </cell>
          <cell r="O170">
            <v>-87414.84</v>
          </cell>
        </row>
        <row r="171">
          <cell r="B171">
            <v>2275</v>
          </cell>
          <cell r="C171">
            <v>-7329.15</v>
          </cell>
          <cell r="D171">
            <v>-7577.11</v>
          </cell>
          <cell r="E171">
            <v>-7825.07</v>
          </cell>
          <cell r="F171">
            <v>-8086.49</v>
          </cell>
          <cell r="G171">
            <v>-8368.68</v>
          </cell>
          <cell r="H171">
            <v>-8675.2099999999991</v>
          </cell>
          <cell r="I171">
            <v>-8981.74</v>
          </cell>
          <cell r="J171">
            <v>-9288.27</v>
          </cell>
          <cell r="K171">
            <v>-9594.7999999999993</v>
          </cell>
          <cell r="L171">
            <v>-9901.33</v>
          </cell>
          <cell r="M171">
            <v>-10207.86</v>
          </cell>
          <cell r="N171">
            <v>-10541.24</v>
          </cell>
          <cell r="O171">
            <v>-10874.62</v>
          </cell>
        </row>
        <row r="172">
          <cell r="B172">
            <v>2280</v>
          </cell>
          <cell r="C172">
            <v>-1758.3</v>
          </cell>
          <cell r="D172">
            <v>-1812.04</v>
          </cell>
          <cell r="E172">
            <v>-1867.69</v>
          </cell>
          <cell r="F172">
            <v>-1924.72</v>
          </cell>
          <cell r="G172">
            <v>-1982.47</v>
          </cell>
          <cell r="H172">
            <v>-2040.58</v>
          </cell>
          <cell r="I172">
            <v>-2098.79</v>
          </cell>
          <cell r="J172">
            <v>-2157</v>
          </cell>
          <cell r="K172">
            <v>-2215.21</v>
          </cell>
          <cell r="L172">
            <v>-2273.42</v>
          </cell>
          <cell r="M172">
            <v>-2331.63</v>
          </cell>
          <cell r="N172">
            <v>-2390.02</v>
          </cell>
          <cell r="O172">
            <v>-2459.7600000000002</v>
          </cell>
        </row>
        <row r="173">
          <cell r="B173">
            <v>2285</v>
          </cell>
          <cell r="C173">
            <v>-446458.39</v>
          </cell>
          <cell r="D173">
            <v>-451682.53</v>
          </cell>
          <cell r="E173">
            <v>-456906.91</v>
          </cell>
          <cell r="F173">
            <v>-462133.01</v>
          </cell>
          <cell r="G173">
            <v>-467359.5</v>
          </cell>
          <cell r="H173">
            <v>-472588.5</v>
          </cell>
          <cell r="I173">
            <v>-477817.5</v>
          </cell>
          <cell r="J173">
            <v>-483046.65</v>
          </cell>
          <cell r="K173">
            <v>-488276.85</v>
          </cell>
          <cell r="L173">
            <v>-493507.52</v>
          </cell>
          <cell r="M173">
            <v>-498738.65</v>
          </cell>
          <cell r="N173">
            <v>-503970.26</v>
          </cell>
          <cell r="O173">
            <v>-509203.95</v>
          </cell>
        </row>
        <row r="174">
          <cell r="B174">
            <v>2300</v>
          </cell>
          <cell r="C174">
            <v>-526096.72</v>
          </cell>
          <cell r="D174">
            <v>-534594.24</v>
          </cell>
          <cell r="E174">
            <v>-540676.66</v>
          </cell>
          <cell r="F174">
            <v>-572879.26</v>
          </cell>
          <cell r="G174">
            <v>-572356.68999999994</v>
          </cell>
          <cell r="H174">
            <v>-578791.56999999995</v>
          </cell>
          <cell r="I174">
            <v>-582933.73</v>
          </cell>
          <cell r="J174">
            <v>-525936.98</v>
          </cell>
          <cell r="K174">
            <v>-531989.91</v>
          </cell>
          <cell r="L174">
            <v>-538005.98</v>
          </cell>
          <cell r="M174">
            <v>-543687.18999999994</v>
          </cell>
          <cell r="N174">
            <v>-549301.88</v>
          </cell>
          <cell r="O174">
            <v>-555759.64</v>
          </cell>
        </row>
        <row r="175">
          <cell r="B175">
            <v>2320</v>
          </cell>
          <cell r="C175">
            <v>-62663.37</v>
          </cell>
          <cell r="D175">
            <v>-62841.84</v>
          </cell>
          <cell r="E175">
            <v>-62627.95</v>
          </cell>
          <cell r="F175">
            <v>-63532.18</v>
          </cell>
          <cell r="G175">
            <v>-63903.27</v>
          </cell>
          <cell r="H175">
            <v>-64123.96</v>
          </cell>
          <cell r="I175">
            <v>-64128.59</v>
          </cell>
          <cell r="J175">
            <v>-64305.57</v>
          </cell>
          <cell r="K175">
            <v>-64473.73</v>
          </cell>
          <cell r="L175">
            <v>-64077.54</v>
          </cell>
          <cell r="M175">
            <v>-64118.44</v>
          </cell>
          <cell r="N175">
            <v>-64205.88</v>
          </cell>
          <cell r="O175">
            <v>-64256.92</v>
          </cell>
        </row>
        <row r="176">
          <cell r="B176">
            <v>2325</v>
          </cell>
          <cell r="C176">
            <v>-203327.78</v>
          </cell>
          <cell r="D176">
            <v>-206195.06</v>
          </cell>
          <cell r="E176">
            <v>-208712.91</v>
          </cell>
          <cell r="F176">
            <v>-214144.97</v>
          </cell>
          <cell r="G176">
            <v>-217482.03</v>
          </cell>
          <cell r="H176">
            <v>-220833.81</v>
          </cell>
          <cell r="I176">
            <v>-223606.49</v>
          </cell>
          <cell r="J176">
            <v>-227205.64</v>
          </cell>
          <cell r="K176">
            <v>-230917.4</v>
          </cell>
          <cell r="L176">
            <v>-233340.83</v>
          </cell>
          <cell r="M176">
            <v>-236597.99</v>
          </cell>
          <cell r="N176">
            <v>-240045.24</v>
          </cell>
          <cell r="O176">
            <v>-243518.88</v>
          </cell>
        </row>
        <row r="177">
          <cell r="B177">
            <v>2330</v>
          </cell>
          <cell r="C177">
            <v>-1085482.19</v>
          </cell>
          <cell r="D177">
            <v>-1102340.8700000001</v>
          </cell>
          <cell r="E177">
            <v>-1111634.56</v>
          </cell>
          <cell r="F177">
            <v>-1141747.57</v>
          </cell>
          <cell r="G177">
            <v>-1164763.47</v>
          </cell>
          <cell r="H177">
            <v>-1183002.54</v>
          </cell>
          <cell r="I177">
            <v>-1196084.1499999999</v>
          </cell>
          <cell r="J177">
            <v>-1213674.6399999999</v>
          </cell>
          <cell r="K177">
            <v>-1231518.3400000001</v>
          </cell>
          <cell r="L177">
            <v>-1237608.4099999999</v>
          </cell>
          <cell r="M177">
            <v>-1252787.46</v>
          </cell>
          <cell r="N177">
            <v>-1268898.24</v>
          </cell>
          <cell r="O177">
            <v>-1283430.29</v>
          </cell>
        </row>
        <row r="178">
          <cell r="B178">
            <v>2335</v>
          </cell>
          <cell r="C178">
            <v>-34171.54</v>
          </cell>
          <cell r="D178">
            <v>-34265.1</v>
          </cell>
          <cell r="E178">
            <v>-34158.82</v>
          </cell>
          <cell r="F178">
            <v>-34645.39</v>
          </cell>
          <cell r="G178">
            <v>-34838.54</v>
          </cell>
          <cell r="H178">
            <v>-34955.089999999997</v>
          </cell>
          <cell r="I178">
            <v>-34952.839999999997</v>
          </cell>
          <cell r="J178">
            <v>-35047.17</v>
          </cell>
          <cell r="K178">
            <v>-35135.31</v>
          </cell>
          <cell r="L178">
            <v>-34929.550000000003</v>
          </cell>
          <cell r="M178">
            <v>-34947.980000000003</v>
          </cell>
          <cell r="N178">
            <v>-34991.839999999997</v>
          </cell>
          <cell r="O178">
            <v>-35017</v>
          </cell>
        </row>
        <row r="180">
          <cell r="B180">
            <v>2400</v>
          </cell>
          <cell r="C180">
            <v>-80978.42</v>
          </cell>
          <cell r="D180">
            <v>-80978.42</v>
          </cell>
          <cell r="E180">
            <v>-80978.42</v>
          </cell>
          <cell r="F180">
            <v>-80978.42</v>
          </cell>
          <cell r="G180">
            <v>-80978.42</v>
          </cell>
          <cell r="H180">
            <v>-80978.42</v>
          </cell>
          <cell r="I180">
            <v>-80978.42</v>
          </cell>
          <cell r="J180">
            <v>-80978.42</v>
          </cell>
          <cell r="K180">
            <v>-80978.42</v>
          </cell>
          <cell r="L180">
            <v>-80978.42</v>
          </cell>
          <cell r="M180">
            <v>-80978.42</v>
          </cell>
          <cell r="N180">
            <v>-80978.42</v>
          </cell>
          <cell r="O180">
            <v>-80978.42</v>
          </cell>
        </row>
        <row r="181">
          <cell r="B181">
            <v>2420</v>
          </cell>
          <cell r="C181">
            <v>7188.03</v>
          </cell>
          <cell r="D181">
            <v>7316.77</v>
          </cell>
          <cell r="E181">
            <v>7445.51</v>
          </cell>
          <cell r="F181">
            <v>7574.25</v>
          </cell>
          <cell r="G181">
            <v>7702.99</v>
          </cell>
          <cell r="H181">
            <v>7831.73</v>
          </cell>
          <cell r="I181">
            <v>7960.47</v>
          </cell>
          <cell r="J181">
            <v>8089.21</v>
          </cell>
          <cell r="K181">
            <v>8217.9500000000007</v>
          </cell>
          <cell r="L181">
            <v>8346.69</v>
          </cell>
          <cell r="M181">
            <v>8475.43</v>
          </cell>
          <cell r="N181">
            <v>8604.17</v>
          </cell>
          <cell r="O181">
            <v>8732.91</v>
          </cell>
        </row>
        <row r="182">
          <cell r="B182">
            <v>2620</v>
          </cell>
          <cell r="C182">
            <v>5324.89</v>
          </cell>
          <cell r="D182">
            <v>5324.89</v>
          </cell>
          <cell r="E182">
            <v>5324.89</v>
          </cell>
          <cell r="F182">
            <v>5324.89</v>
          </cell>
          <cell r="G182">
            <v>5324.89</v>
          </cell>
          <cell r="H182">
            <v>5324.89</v>
          </cell>
          <cell r="I182">
            <v>5324.89</v>
          </cell>
          <cell r="J182">
            <v>5324.89</v>
          </cell>
          <cell r="K182">
            <v>5324.89</v>
          </cell>
          <cell r="L182">
            <v>5324.89</v>
          </cell>
          <cell r="M182">
            <v>5324.89</v>
          </cell>
          <cell r="N182">
            <v>5324.89</v>
          </cell>
          <cell r="O182">
            <v>5324.89</v>
          </cell>
        </row>
        <row r="183">
          <cell r="B183">
            <v>2675</v>
          </cell>
          <cell r="C183">
            <v>515032.91</v>
          </cell>
          <cell r="D183">
            <v>532459.25</v>
          </cell>
          <cell r="E183">
            <v>509251.29</v>
          </cell>
          <cell r="F183">
            <v>435949.55</v>
          </cell>
          <cell r="G183">
            <v>558875.37</v>
          </cell>
          <cell r="H183">
            <v>642803.07999999996</v>
          </cell>
          <cell r="I183">
            <v>646219.36</v>
          </cell>
          <cell r="J183">
            <v>597070.5</v>
          </cell>
          <cell r="K183">
            <v>552869.22</v>
          </cell>
          <cell r="L183">
            <v>563295.87</v>
          </cell>
          <cell r="M183">
            <v>530757.07999999996</v>
          </cell>
          <cell r="N183">
            <v>613670.52</v>
          </cell>
          <cell r="O183">
            <v>569737.38</v>
          </cell>
        </row>
        <row r="184">
          <cell r="B184">
            <v>2680</v>
          </cell>
          <cell r="C184">
            <v>336131</v>
          </cell>
          <cell r="D184">
            <v>300626</v>
          </cell>
          <cell r="E184">
            <v>267082</v>
          </cell>
          <cell r="F184">
            <v>362301</v>
          </cell>
          <cell r="G184">
            <v>426033</v>
          </cell>
          <cell r="H184">
            <v>473319</v>
          </cell>
          <cell r="I184">
            <v>406949</v>
          </cell>
          <cell r="J184">
            <v>352667</v>
          </cell>
          <cell r="K184">
            <v>331213</v>
          </cell>
          <cell r="L184">
            <v>319605</v>
          </cell>
          <cell r="M184">
            <v>409028</v>
          </cell>
          <cell r="N184">
            <v>415936</v>
          </cell>
          <cell r="O184">
            <v>396122</v>
          </cell>
        </row>
        <row r="185">
          <cell r="B185">
            <v>2685</v>
          </cell>
          <cell r="C185">
            <v>-4492.93</v>
          </cell>
          <cell r="D185">
            <v>-4492.93</v>
          </cell>
          <cell r="E185">
            <v>-4492.93</v>
          </cell>
          <cell r="F185">
            <v>-4492.93</v>
          </cell>
          <cell r="G185">
            <v>-4492.93</v>
          </cell>
          <cell r="H185">
            <v>-4492.93</v>
          </cell>
          <cell r="I185">
            <v>-4492.93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</row>
        <row r="186">
          <cell r="B186">
            <v>2690</v>
          </cell>
          <cell r="C186">
            <v>-9717</v>
          </cell>
          <cell r="D186">
            <v>-9437</v>
          </cell>
          <cell r="E186">
            <v>-10306</v>
          </cell>
          <cell r="F186">
            <v>-9145</v>
          </cell>
          <cell r="G186">
            <v>-9126</v>
          </cell>
          <cell r="H186">
            <v>-8825</v>
          </cell>
          <cell r="I186">
            <v>-9094</v>
          </cell>
          <cell r="J186">
            <v>-8810</v>
          </cell>
          <cell r="K186">
            <v>-9571</v>
          </cell>
          <cell r="L186">
            <v>-9375</v>
          </cell>
          <cell r="M186">
            <v>-10731</v>
          </cell>
          <cell r="N186">
            <v>-11127</v>
          </cell>
          <cell r="O186">
            <v>-10596</v>
          </cell>
        </row>
        <row r="187">
          <cell r="B187">
            <v>2710</v>
          </cell>
          <cell r="C187">
            <v>24368484.300000001</v>
          </cell>
          <cell r="D187">
            <v>23946830.02</v>
          </cell>
          <cell r="E187">
            <v>24175509.52</v>
          </cell>
          <cell r="F187">
            <v>24060431.739999998</v>
          </cell>
          <cell r="G187">
            <v>24212919.77</v>
          </cell>
          <cell r="H187">
            <v>24546568.199999999</v>
          </cell>
          <cell r="I187">
            <v>24681233.489999998</v>
          </cell>
          <cell r="J187">
            <v>24896671.43</v>
          </cell>
          <cell r="K187">
            <v>25252121.210000001</v>
          </cell>
          <cell r="L187">
            <v>25380502.77</v>
          </cell>
          <cell r="M187">
            <v>25654968.640000001</v>
          </cell>
          <cell r="N187">
            <v>25762777.399999999</v>
          </cell>
          <cell r="O187">
            <v>25873362.420000002</v>
          </cell>
        </row>
        <row r="188">
          <cell r="B188">
            <v>2755</v>
          </cell>
          <cell r="C188">
            <v>16667</v>
          </cell>
          <cell r="D188">
            <v>16667</v>
          </cell>
          <cell r="E188">
            <v>16667</v>
          </cell>
          <cell r="F188">
            <v>16667</v>
          </cell>
          <cell r="G188">
            <v>16667</v>
          </cell>
          <cell r="H188">
            <v>16667</v>
          </cell>
          <cell r="I188">
            <v>16667</v>
          </cell>
          <cell r="J188">
            <v>16667</v>
          </cell>
          <cell r="K188">
            <v>16667</v>
          </cell>
          <cell r="L188">
            <v>16667</v>
          </cell>
          <cell r="M188">
            <v>16667</v>
          </cell>
          <cell r="N188">
            <v>16667</v>
          </cell>
          <cell r="O188">
            <v>18668</v>
          </cell>
        </row>
        <row r="189">
          <cell r="B189">
            <v>2775</v>
          </cell>
          <cell r="C189">
            <v>18235</v>
          </cell>
          <cell r="D189">
            <v>18235</v>
          </cell>
          <cell r="E189">
            <v>18235</v>
          </cell>
          <cell r="F189">
            <v>18235</v>
          </cell>
          <cell r="G189">
            <v>18235</v>
          </cell>
          <cell r="H189">
            <v>18235</v>
          </cell>
          <cell r="I189">
            <v>18235</v>
          </cell>
          <cell r="J189">
            <v>18235</v>
          </cell>
          <cell r="K189">
            <v>18235</v>
          </cell>
          <cell r="L189">
            <v>18235</v>
          </cell>
          <cell r="M189">
            <v>18235</v>
          </cell>
          <cell r="N189">
            <v>18235</v>
          </cell>
          <cell r="O189">
            <v>18235</v>
          </cell>
        </row>
        <row r="190">
          <cell r="B190">
            <v>2906</v>
          </cell>
          <cell r="C190">
            <v>182576.21000000002</v>
          </cell>
          <cell r="D190">
            <v>182576.21000000002</v>
          </cell>
          <cell r="E190">
            <v>182576.21000000002</v>
          </cell>
          <cell r="F190">
            <v>182576.21000000002</v>
          </cell>
          <cell r="G190">
            <v>182576.21000000002</v>
          </cell>
          <cell r="H190">
            <v>182576.21000000002</v>
          </cell>
          <cell r="I190">
            <v>182576.21000000002</v>
          </cell>
          <cell r="J190">
            <v>182576.21000000002</v>
          </cell>
          <cell r="K190">
            <v>182576.21000000002</v>
          </cell>
          <cell r="L190">
            <v>182576.21000000002</v>
          </cell>
          <cell r="M190">
            <v>182576.21000000002</v>
          </cell>
          <cell r="N190">
            <v>182576.21000000002</v>
          </cell>
          <cell r="O190">
            <v>182576.21000000002</v>
          </cell>
        </row>
        <row r="191">
          <cell r="B191">
            <v>2907</v>
          </cell>
          <cell r="C191">
            <v>168583.94999999998</v>
          </cell>
          <cell r="D191">
            <v>168583.94999999998</v>
          </cell>
          <cell r="E191">
            <v>168583.94999999998</v>
          </cell>
          <cell r="F191">
            <v>168583.95</v>
          </cell>
          <cell r="G191">
            <v>168583.94999999998</v>
          </cell>
          <cell r="H191">
            <v>168583.94999999998</v>
          </cell>
          <cell r="I191">
            <v>168583.94999999998</v>
          </cell>
          <cell r="J191">
            <v>168583.94999999998</v>
          </cell>
          <cell r="K191">
            <v>168583.94999999998</v>
          </cell>
          <cell r="L191">
            <v>168583.94999999998</v>
          </cell>
          <cell r="M191">
            <v>168583.94999999998</v>
          </cell>
          <cell r="N191">
            <v>168583.94999999998</v>
          </cell>
          <cell r="O191">
            <v>168583.94999999998</v>
          </cell>
        </row>
        <row r="192">
          <cell r="B192">
            <v>2908</v>
          </cell>
          <cell r="C192">
            <v>81926.23</v>
          </cell>
          <cell r="D192">
            <v>81926.23</v>
          </cell>
          <cell r="E192">
            <v>81926.23</v>
          </cell>
          <cell r="F192">
            <v>81926.23</v>
          </cell>
          <cell r="G192">
            <v>81926.23</v>
          </cell>
          <cell r="H192">
            <v>81926.23</v>
          </cell>
          <cell r="I192">
            <v>81926.23</v>
          </cell>
          <cell r="J192">
            <v>81926.23</v>
          </cell>
          <cell r="K192">
            <v>81926.23</v>
          </cell>
          <cell r="L192">
            <v>81926.23</v>
          </cell>
          <cell r="M192">
            <v>81926.23</v>
          </cell>
          <cell r="N192">
            <v>81926.23</v>
          </cell>
          <cell r="O192">
            <v>81926.23</v>
          </cell>
        </row>
        <row r="193">
          <cell r="B193">
            <v>2909</v>
          </cell>
          <cell r="C193">
            <v>353.31</v>
          </cell>
          <cell r="D193">
            <v>353.31</v>
          </cell>
          <cell r="E193">
            <v>353.31</v>
          </cell>
          <cell r="F193">
            <v>353.31</v>
          </cell>
          <cell r="G193">
            <v>353.31</v>
          </cell>
          <cell r="H193">
            <v>353.31</v>
          </cell>
          <cell r="I193">
            <v>353.31</v>
          </cell>
          <cell r="J193">
            <v>353.31</v>
          </cell>
          <cell r="K193">
            <v>353.31</v>
          </cell>
          <cell r="L193">
            <v>353.31</v>
          </cell>
          <cell r="M193">
            <v>353.31</v>
          </cell>
          <cell r="N193">
            <v>353.31</v>
          </cell>
          <cell r="O193">
            <v>353.31</v>
          </cell>
        </row>
        <row r="194">
          <cell r="B194">
            <v>2910</v>
          </cell>
          <cell r="C194">
            <v>328472.2</v>
          </cell>
          <cell r="D194">
            <v>328472.2</v>
          </cell>
          <cell r="E194">
            <v>328472.2</v>
          </cell>
          <cell r="F194">
            <v>328472.2</v>
          </cell>
          <cell r="G194">
            <v>328472.2</v>
          </cell>
          <cell r="H194">
            <v>328472.2</v>
          </cell>
          <cell r="I194">
            <v>328472.2</v>
          </cell>
          <cell r="J194">
            <v>328472.2</v>
          </cell>
          <cell r="K194">
            <v>328472.2</v>
          </cell>
          <cell r="L194">
            <v>328472.2</v>
          </cell>
          <cell r="M194">
            <v>328472.2</v>
          </cell>
          <cell r="N194">
            <v>328472.2</v>
          </cell>
          <cell r="O194">
            <v>328472.2</v>
          </cell>
        </row>
        <row r="195">
          <cell r="B195">
            <v>2914</v>
          </cell>
          <cell r="C195">
            <v>-761911.90000000014</v>
          </cell>
          <cell r="D195">
            <v>-761911.90000000014</v>
          </cell>
          <cell r="E195">
            <v>-761911.90000000014</v>
          </cell>
          <cell r="F195">
            <v>-761911.90000000014</v>
          </cell>
          <cell r="G195">
            <v>-761911.90000000014</v>
          </cell>
          <cell r="H195">
            <v>-761911.90000000014</v>
          </cell>
          <cell r="I195">
            <v>-761911.90000000014</v>
          </cell>
          <cell r="J195">
            <v>-761911.90000000014</v>
          </cell>
          <cell r="K195">
            <v>-761911.90000000014</v>
          </cell>
          <cell r="L195">
            <v>-761911.90000000014</v>
          </cell>
          <cell r="M195">
            <v>-761911.90000000014</v>
          </cell>
          <cell r="N195">
            <v>-761911.90000000014</v>
          </cell>
          <cell r="O195">
            <v>-761911.90000000014</v>
          </cell>
        </row>
        <row r="196">
          <cell r="B196">
            <v>2915</v>
          </cell>
          <cell r="C196">
            <v>11652.55</v>
          </cell>
          <cell r="D196">
            <v>11680.84</v>
          </cell>
          <cell r="E196">
            <v>11733.19</v>
          </cell>
          <cell r="F196">
            <v>11878.34</v>
          </cell>
          <cell r="G196">
            <v>11905.72</v>
          </cell>
          <cell r="H196">
            <v>11942.4</v>
          </cell>
          <cell r="I196">
            <v>11931.9</v>
          </cell>
          <cell r="J196">
            <v>11972.81</v>
          </cell>
          <cell r="K196">
            <v>12002.71</v>
          </cell>
          <cell r="L196">
            <v>12021.28</v>
          </cell>
          <cell r="M196">
            <v>12024.92</v>
          </cell>
          <cell r="N196">
            <v>12037.82</v>
          </cell>
          <cell r="O196">
            <v>12051.65</v>
          </cell>
        </row>
        <row r="197">
          <cell r="B197">
            <v>2920</v>
          </cell>
          <cell r="C197">
            <v>743973.07</v>
          </cell>
          <cell r="D197">
            <v>743973.07</v>
          </cell>
          <cell r="E197">
            <v>743973.07</v>
          </cell>
          <cell r="F197">
            <v>743973.07</v>
          </cell>
          <cell r="G197">
            <v>743973.07</v>
          </cell>
          <cell r="H197">
            <v>743973.07</v>
          </cell>
          <cell r="I197">
            <v>743973.07</v>
          </cell>
          <cell r="J197">
            <v>743973.07</v>
          </cell>
          <cell r="K197">
            <v>743973.07</v>
          </cell>
          <cell r="L197">
            <v>743973.07</v>
          </cell>
          <cell r="M197">
            <v>743973.07</v>
          </cell>
          <cell r="N197">
            <v>743973.07</v>
          </cell>
          <cell r="O197">
            <v>743973.07</v>
          </cell>
        </row>
        <row r="198">
          <cell r="B198">
            <v>2930</v>
          </cell>
          <cell r="C198">
            <v>-726811.62</v>
          </cell>
          <cell r="D198">
            <v>-726839.91</v>
          </cell>
          <cell r="E198">
            <v>-726892.26</v>
          </cell>
          <cell r="F198">
            <v>-727037.41</v>
          </cell>
          <cell r="G198">
            <v>-727064.79</v>
          </cell>
          <cell r="H198">
            <v>-727101.47</v>
          </cell>
          <cell r="I198">
            <v>-727090.97</v>
          </cell>
          <cell r="J198">
            <v>-727131.88</v>
          </cell>
          <cell r="K198">
            <v>-727161.78</v>
          </cell>
          <cell r="L198">
            <v>-727180.35</v>
          </cell>
          <cell r="M198">
            <v>-727183.99</v>
          </cell>
          <cell r="N198">
            <v>-727196.89</v>
          </cell>
          <cell r="O198">
            <v>-727210.72</v>
          </cell>
        </row>
        <row r="199">
          <cell r="B199">
            <v>2960</v>
          </cell>
          <cell r="C199">
            <v>55101.59</v>
          </cell>
          <cell r="D199">
            <v>55101.59</v>
          </cell>
          <cell r="E199">
            <v>55101.59</v>
          </cell>
          <cell r="F199">
            <v>55101.59</v>
          </cell>
          <cell r="G199">
            <v>55101.59</v>
          </cell>
          <cell r="H199">
            <v>55101.59</v>
          </cell>
          <cell r="I199">
            <v>55101.59</v>
          </cell>
          <cell r="J199">
            <v>55101.59</v>
          </cell>
          <cell r="K199">
            <v>55101.59</v>
          </cell>
          <cell r="L199">
            <v>55101.59</v>
          </cell>
          <cell r="M199">
            <v>55101.59</v>
          </cell>
          <cell r="N199">
            <v>55101.59</v>
          </cell>
          <cell r="O199">
            <v>55101.59</v>
          </cell>
        </row>
        <row r="200">
          <cell r="B200">
            <v>2985</v>
          </cell>
          <cell r="C200">
            <v>43859.360000000001</v>
          </cell>
          <cell r="D200">
            <v>43859.360000000001</v>
          </cell>
          <cell r="E200">
            <v>43859.360000000001</v>
          </cell>
          <cell r="F200">
            <v>43859.360000000001</v>
          </cell>
          <cell r="G200">
            <v>43859.360000000001</v>
          </cell>
          <cell r="H200">
            <v>43859.360000000001</v>
          </cell>
          <cell r="I200">
            <v>43859.360000000001</v>
          </cell>
          <cell r="J200">
            <v>43859.360000000001</v>
          </cell>
          <cell r="K200">
            <v>43859.360000000001</v>
          </cell>
          <cell r="L200">
            <v>43859.360000000001</v>
          </cell>
          <cell r="M200">
            <v>43859.360000000001</v>
          </cell>
          <cell r="N200">
            <v>43859.360000000001</v>
          </cell>
          <cell r="O200">
            <v>43859.360000000001</v>
          </cell>
        </row>
        <row r="201">
          <cell r="B201">
            <v>3000</v>
          </cell>
          <cell r="C201">
            <v>272295.23</v>
          </cell>
          <cell r="D201">
            <v>272295.23</v>
          </cell>
          <cell r="E201">
            <v>272295.23</v>
          </cell>
          <cell r="F201">
            <v>272295.23</v>
          </cell>
          <cell r="G201">
            <v>272295.23</v>
          </cell>
          <cell r="H201">
            <v>272295.23</v>
          </cell>
          <cell r="I201">
            <v>272295.23</v>
          </cell>
          <cell r="J201">
            <v>272295.23</v>
          </cell>
          <cell r="K201">
            <v>272295.23</v>
          </cell>
          <cell r="L201">
            <v>272295.23</v>
          </cell>
          <cell r="M201">
            <v>272295.23</v>
          </cell>
          <cell r="N201">
            <v>272295.23</v>
          </cell>
          <cell r="O201">
            <v>272295.23</v>
          </cell>
        </row>
        <row r="202">
          <cell r="B202">
            <v>3005</v>
          </cell>
          <cell r="C202">
            <v>150</v>
          </cell>
          <cell r="D202">
            <v>150</v>
          </cell>
          <cell r="E202">
            <v>150</v>
          </cell>
          <cell r="F202">
            <v>150</v>
          </cell>
          <cell r="G202">
            <v>150</v>
          </cell>
          <cell r="H202">
            <v>150</v>
          </cell>
          <cell r="I202">
            <v>150</v>
          </cell>
          <cell r="J202">
            <v>150</v>
          </cell>
          <cell r="K202">
            <v>150</v>
          </cell>
          <cell r="L202">
            <v>150</v>
          </cell>
          <cell r="M202">
            <v>150</v>
          </cell>
          <cell r="N202">
            <v>150</v>
          </cell>
          <cell r="O202">
            <v>150</v>
          </cell>
        </row>
        <row r="203">
          <cell r="B203">
            <v>3040</v>
          </cell>
          <cell r="C203">
            <v>28350</v>
          </cell>
          <cell r="D203">
            <v>28350</v>
          </cell>
          <cell r="E203">
            <v>28350</v>
          </cell>
          <cell r="F203">
            <v>28350</v>
          </cell>
          <cell r="G203">
            <v>28350</v>
          </cell>
          <cell r="H203">
            <v>28350</v>
          </cell>
          <cell r="I203">
            <v>28350</v>
          </cell>
          <cell r="J203">
            <v>28350</v>
          </cell>
          <cell r="K203">
            <v>28350</v>
          </cell>
          <cell r="L203">
            <v>28350</v>
          </cell>
          <cell r="M203">
            <v>28350</v>
          </cell>
          <cell r="N203">
            <v>28350</v>
          </cell>
          <cell r="O203">
            <v>28350</v>
          </cell>
        </row>
        <row r="204">
          <cell r="B204">
            <v>3110</v>
          </cell>
          <cell r="C204">
            <v>-44277.88</v>
          </cell>
          <cell r="D204">
            <v>-44719.91</v>
          </cell>
          <cell r="E204">
            <v>-45161.94</v>
          </cell>
          <cell r="F204">
            <v>-45603.98</v>
          </cell>
          <cell r="G204">
            <v>-46046.01</v>
          </cell>
          <cell r="H204">
            <v>-46488.04</v>
          </cell>
          <cell r="I204">
            <v>-46930.07</v>
          </cell>
          <cell r="J204">
            <v>-47372.1</v>
          </cell>
          <cell r="K204">
            <v>-47814.13</v>
          </cell>
          <cell r="L204">
            <v>-48256.17</v>
          </cell>
          <cell r="M204">
            <v>-48698.2</v>
          </cell>
          <cell r="N204">
            <v>-49140.23</v>
          </cell>
          <cell r="O204">
            <v>-49582.26</v>
          </cell>
        </row>
        <row r="205">
          <cell r="B205">
            <v>3140</v>
          </cell>
          <cell r="C205">
            <v>-1838.49</v>
          </cell>
          <cell r="D205">
            <v>-2203.9699999999998</v>
          </cell>
          <cell r="E205">
            <v>-2569.4699999999998</v>
          </cell>
          <cell r="F205">
            <v>-2934.96</v>
          </cell>
          <cell r="G205">
            <v>-3300.46</v>
          </cell>
          <cell r="H205">
            <v>-3665.95</v>
          </cell>
          <cell r="I205">
            <v>-4031.45</v>
          </cell>
          <cell r="J205">
            <v>-4396.9399999999996</v>
          </cell>
          <cell r="K205">
            <v>-4762.4399999999996</v>
          </cell>
          <cell r="L205">
            <v>-5127.93</v>
          </cell>
          <cell r="M205">
            <v>-5493.43</v>
          </cell>
          <cell r="N205">
            <v>-5858.92</v>
          </cell>
          <cell r="O205">
            <v>-6224.42</v>
          </cell>
        </row>
        <row r="206">
          <cell r="B206">
            <v>3155</v>
          </cell>
          <cell r="C206">
            <v>-271004.82</v>
          </cell>
          <cell r="D206">
            <v>-271327.42</v>
          </cell>
          <cell r="E206">
            <v>-271650.02</v>
          </cell>
          <cell r="F206">
            <v>-271972.63</v>
          </cell>
          <cell r="G206">
            <v>-272295.23</v>
          </cell>
          <cell r="H206">
            <v>-272295.23</v>
          </cell>
          <cell r="I206">
            <v>-272295.23</v>
          </cell>
          <cell r="J206">
            <v>-272295.23</v>
          </cell>
          <cell r="K206">
            <v>-272295.23</v>
          </cell>
          <cell r="L206">
            <v>-272295.23</v>
          </cell>
          <cell r="M206">
            <v>-272295.23</v>
          </cell>
          <cell r="N206">
            <v>-272295.23</v>
          </cell>
          <cell r="O206">
            <v>-272295.23</v>
          </cell>
        </row>
        <row r="207">
          <cell r="B207">
            <v>3160</v>
          </cell>
          <cell r="C207">
            <v>-1832</v>
          </cell>
          <cell r="D207">
            <v>-1832</v>
          </cell>
          <cell r="E207">
            <v>-1832</v>
          </cell>
          <cell r="F207">
            <v>-1832</v>
          </cell>
          <cell r="G207">
            <v>-1832</v>
          </cell>
          <cell r="H207">
            <v>-1832</v>
          </cell>
          <cell r="I207">
            <v>-1832</v>
          </cell>
          <cell r="J207">
            <v>-1832</v>
          </cell>
          <cell r="K207">
            <v>-150</v>
          </cell>
          <cell r="L207">
            <v>-150</v>
          </cell>
          <cell r="M207">
            <v>-150</v>
          </cell>
          <cell r="N207">
            <v>-150</v>
          </cell>
          <cell r="O207">
            <v>-150</v>
          </cell>
        </row>
        <row r="208">
          <cell r="B208">
            <v>3195</v>
          </cell>
          <cell r="C208">
            <v>-4142.47</v>
          </cell>
          <cell r="D208">
            <v>-4339.34</v>
          </cell>
          <cell r="E208">
            <v>-4536.22</v>
          </cell>
          <cell r="F208">
            <v>-4733.09</v>
          </cell>
          <cell r="G208">
            <v>-4929.97</v>
          </cell>
          <cell r="H208">
            <v>-5126.84</v>
          </cell>
          <cell r="I208">
            <v>-5323.72</v>
          </cell>
          <cell r="J208">
            <v>-5520.59</v>
          </cell>
          <cell r="K208">
            <v>-5717.47</v>
          </cell>
          <cell r="L208">
            <v>-14194.42</v>
          </cell>
          <cell r="M208">
            <v>-14666.92</v>
          </cell>
          <cell r="N208">
            <v>-15139.42</v>
          </cell>
          <cell r="O208">
            <v>-15611.92</v>
          </cell>
        </row>
        <row r="210">
          <cell r="B210">
            <v>3225</v>
          </cell>
          <cell r="C210">
            <v>-38400</v>
          </cell>
          <cell r="D210">
            <v>-38400</v>
          </cell>
          <cell r="E210">
            <v>-38400</v>
          </cell>
          <cell r="F210">
            <v>-38400</v>
          </cell>
          <cell r="G210">
            <v>-38400</v>
          </cell>
          <cell r="H210">
            <v>-38400</v>
          </cell>
          <cell r="I210">
            <v>-38400</v>
          </cell>
          <cell r="J210">
            <v>-38400</v>
          </cell>
          <cell r="K210">
            <v>-38400</v>
          </cell>
          <cell r="L210">
            <v>-38400</v>
          </cell>
          <cell r="M210">
            <v>-38400</v>
          </cell>
          <cell r="N210">
            <v>-38400</v>
          </cell>
          <cell r="O210">
            <v>-38400</v>
          </cell>
        </row>
        <row r="211">
          <cell r="B211">
            <v>3265</v>
          </cell>
          <cell r="C211">
            <v>-14764.64</v>
          </cell>
          <cell r="D211">
            <v>-14764.64</v>
          </cell>
          <cell r="E211">
            <v>-14764.64</v>
          </cell>
          <cell r="F211">
            <v>-14764.64</v>
          </cell>
          <cell r="G211">
            <v>-14764.64</v>
          </cell>
          <cell r="H211">
            <v>-14764.64</v>
          </cell>
          <cell r="I211">
            <v>-14764.64</v>
          </cell>
          <cell r="J211">
            <v>-14764.64</v>
          </cell>
          <cell r="K211">
            <v>-14764.64</v>
          </cell>
          <cell r="L211">
            <v>-14764.64</v>
          </cell>
          <cell r="M211">
            <v>-14764.64</v>
          </cell>
          <cell r="N211">
            <v>-14764.64</v>
          </cell>
          <cell r="O211">
            <v>-14764.64</v>
          </cell>
        </row>
        <row r="212">
          <cell r="B212">
            <v>3270</v>
          </cell>
          <cell r="C212">
            <v>-229137.67</v>
          </cell>
          <cell r="D212">
            <v>-229137.67</v>
          </cell>
          <cell r="E212">
            <v>-229137.67</v>
          </cell>
          <cell r="F212">
            <v>-229137.67</v>
          </cell>
          <cell r="G212">
            <v>-229137.67</v>
          </cell>
          <cell r="H212">
            <v>-229137.67</v>
          </cell>
          <cell r="I212">
            <v>-229137.67</v>
          </cell>
          <cell r="J212">
            <v>-229137.67</v>
          </cell>
          <cell r="K212">
            <v>-229137.67</v>
          </cell>
          <cell r="L212">
            <v>-229137.67</v>
          </cell>
          <cell r="M212">
            <v>-229137.67</v>
          </cell>
          <cell r="N212">
            <v>-229137.67</v>
          </cell>
          <cell r="O212">
            <v>-229137.67</v>
          </cell>
        </row>
        <row r="213">
          <cell r="B213">
            <v>3295</v>
          </cell>
          <cell r="C213">
            <v>-217344.52</v>
          </cell>
          <cell r="D213">
            <v>-217344.52</v>
          </cell>
          <cell r="E213">
            <v>-217344.52</v>
          </cell>
          <cell r="F213">
            <v>-217344.52</v>
          </cell>
          <cell r="G213">
            <v>-217344.52</v>
          </cell>
          <cell r="H213">
            <v>-217344.52</v>
          </cell>
          <cell r="I213">
            <v>-217344.52</v>
          </cell>
          <cell r="J213">
            <v>-217344.52</v>
          </cell>
          <cell r="K213">
            <v>-217344.52</v>
          </cell>
          <cell r="L213">
            <v>-217344.52</v>
          </cell>
          <cell r="M213">
            <v>-217344.52</v>
          </cell>
          <cell r="N213">
            <v>-217344.52</v>
          </cell>
          <cell r="O213">
            <v>-217344.52</v>
          </cell>
        </row>
        <row r="214">
          <cell r="B214">
            <v>3305</v>
          </cell>
          <cell r="C214">
            <v>-3897</v>
          </cell>
          <cell r="D214">
            <v>-3897</v>
          </cell>
          <cell r="E214">
            <v>-3897</v>
          </cell>
          <cell r="F214">
            <v>-3897</v>
          </cell>
          <cell r="G214">
            <v>-3897</v>
          </cell>
          <cell r="H214">
            <v>-3897</v>
          </cell>
          <cell r="I214">
            <v>-3897</v>
          </cell>
          <cell r="J214">
            <v>-3897</v>
          </cell>
          <cell r="K214">
            <v>-3897</v>
          </cell>
          <cell r="L214">
            <v>-3897</v>
          </cell>
          <cell r="M214">
            <v>-3897</v>
          </cell>
          <cell r="N214">
            <v>-3897</v>
          </cell>
          <cell r="O214">
            <v>-3897</v>
          </cell>
        </row>
        <row r="215">
          <cell r="B215">
            <v>3315</v>
          </cell>
          <cell r="C215">
            <v>-42439.81</v>
          </cell>
          <cell r="D215">
            <v>-42439.81</v>
          </cell>
          <cell r="E215">
            <v>-42439.81</v>
          </cell>
          <cell r="F215">
            <v>-42439.81</v>
          </cell>
          <cell r="G215">
            <v>-42439.81</v>
          </cell>
          <cell r="H215">
            <v>-42439.81</v>
          </cell>
          <cell r="I215">
            <v>-42439.81</v>
          </cell>
          <cell r="J215">
            <v>-42439.81</v>
          </cell>
          <cell r="K215">
            <v>-42439.81</v>
          </cell>
          <cell r="L215">
            <v>-42439.81</v>
          </cell>
          <cell r="M215">
            <v>-42439.81</v>
          </cell>
          <cell r="N215">
            <v>-42439.81</v>
          </cell>
          <cell r="O215">
            <v>-42439.81</v>
          </cell>
        </row>
        <row r="216">
          <cell r="B216">
            <v>3320</v>
          </cell>
          <cell r="C216">
            <v>159.21</v>
          </cell>
          <cell r="D216">
            <v>159.21</v>
          </cell>
          <cell r="E216">
            <v>159.21</v>
          </cell>
          <cell r="F216">
            <v>159.21</v>
          </cell>
          <cell r="G216">
            <v>159.21</v>
          </cell>
          <cell r="H216">
            <v>159.21</v>
          </cell>
          <cell r="I216">
            <v>159.21</v>
          </cell>
          <cell r="J216">
            <v>159.21</v>
          </cell>
          <cell r="K216">
            <v>159.21</v>
          </cell>
          <cell r="L216">
            <v>159.21</v>
          </cell>
          <cell r="M216">
            <v>159.21</v>
          </cell>
          <cell r="N216">
            <v>159.21</v>
          </cell>
          <cell r="O216">
            <v>159.21</v>
          </cell>
        </row>
        <row r="217">
          <cell r="B217">
            <v>3330</v>
          </cell>
          <cell r="C217">
            <v>-29527.79</v>
          </cell>
          <cell r="D217">
            <v>-29527.79</v>
          </cell>
          <cell r="E217">
            <v>-29527.79</v>
          </cell>
          <cell r="F217">
            <v>-29527.79</v>
          </cell>
          <cell r="G217">
            <v>-29527.79</v>
          </cell>
          <cell r="H217">
            <v>-29527.79</v>
          </cell>
          <cell r="I217">
            <v>-29527.79</v>
          </cell>
          <cell r="J217">
            <v>-29527.79</v>
          </cell>
          <cell r="K217">
            <v>-29527.79</v>
          </cell>
          <cell r="L217">
            <v>-29527.79</v>
          </cell>
          <cell r="M217">
            <v>-29527.79</v>
          </cell>
          <cell r="N217">
            <v>-29527.79</v>
          </cell>
          <cell r="O217">
            <v>-29527.79</v>
          </cell>
        </row>
        <row r="218">
          <cell r="B218">
            <v>3335</v>
          </cell>
          <cell r="C218">
            <v>-111636.02</v>
          </cell>
          <cell r="D218">
            <v>-111636.02</v>
          </cell>
          <cell r="E218">
            <v>-111636.02</v>
          </cell>
          <cell r="F218">
            <v>-111636.02</v>
          </cell>
          <cell r="G218">
            <v>-111636.02</v>
          </cell>
          <cell r="H218">
            <v>-111636.02</v>
          </cell>
          <cell r="I218">
            <v>-111636.02</v>
          </cell>
          <cell r="J218">
            <v>-111636.02</v>
          </cell>
          <cell r="K218">
            <v>-111636.02</v>
          </cell>
          <cell r="L218">
            <v>-111636.02</v>
          </cell>
          <cell r="M218">
            <v>-111636.02</v>
          </cell>
          <cell r="N218">
            <v>-111636.02</v>
          </cell>
          <cell r="O218">
            <v>-111636.02</v>
          </cell>
        </row>
        <row r="219">
          <cell r="B219">
            <v>3340</v>
          </cell>
          <cell r="C219">
            <v>-7657957.0800000001</v>
          </cell>
          <cell r="D219">
            <v>-7657957.0800000001</v>
          </cell>
          <cell r="E219">
            <v>-7671950.4800000004</v>
          </cell>
          <cell r="F219">
            <v>-7671950.4800000004</v>
          </cell>
          <cell r="G219">
            <v>-7671950.4800000004</v>
          </cell>
          <cell r="H219">
            <v>-7707008.4800000004</v>
          </cell>
          <cell r="I219">
            <v>-7707008.4800000004</v>
          </cell>
          <cell r="J219">
            <v>-7707008.4800000004</v>
          </cell>
          <cell r="K219">
            <v>-7707008.4800000004</v>
          </cell>
          <cell r="L219">
            <v>-7707008.4800000004</v>
          </cell>
          <cell r="M219">
            <v>-7707008.4800000004</v>
          </cell>
          <cell r="N219">
            <v>-7707008.4800000004</v>
          </cell>
          <cell r="O219">
            <v>-7707008.4800000004</v>
          </cell>
        </row>
        <row r="220">
          <cell r="B220">
            <v>3345</v>
          </cell>
          <cell r="C220">
            <v>-1594659.43</v>
          </cell>
          <cell r="D220">
            <v>-1594659.43</v>
          </cell>
          <cell r="E220">
            <v>-1615805.33</v>
          </cell>
          <cell r="F220">
            <v>-1615805.33</v>
          </cell>
          <cell r="G220">
            <v>-1615805.33</v>
          </cell>
          <cell r="H220">
            <v>-1620097.33</v>
          </cell>
          <cell r="I220">
            <v>-1620097.33</v>
          </cell>
          <cell r="J220">
            <v>-1620097.33</v>
          </cell>
          <cell r="K220">
            <v>-1620097.33</v>
          </cell>
          <cell r="L220">
            <v>-1620097.33</v>
          </cell>
          <cell r="M220">
            <v>-1620097.33</v>
          </cell>
          <cell r="N220">
            <v>-1620097.33</v>
          </cell>
          <cell r="O220">
            <v>-1620097.33</v>
          </cell>
        </row>
        <row r="221">
          <cell r="B221">
            <v>3350</v>
          </cell>
          <cell r="C221">
            <v>-56230.47</v>
          </cell>
          <cell r="D221">
            <v>-56230.47</v>
          </cell>
          <cell r="E221">
            <v>-56230.47</v>
          </cell>
          <cell r="F221">
            <v>-56230.47</v>
          </cell>
          <cell r="G221">
            <v>-56230.47</v>
          </cell>
          <cell r="H221">
            <v>-56230.47</v>
          </cell>
          <cell r="I221">
            <v>-56230.47</v>
          </cell>
          <cell r="J221">
            <v>-56230.47</v>
          </cell>
          <cell r="K221">
            <v>-56230.47</v>
          </cell>
          <cell r="L221">
            <v>-56230.47</v>
          </cell>
          <cell r="M221">
            <v>-56230.47</v>
          </cell>
          <cell r="N221">
            <v>-56230.47</v>
          </cell>
          <cell r="O221">
            <v>-56230.47</v>
          </cell>
        </row>
        <row r="222">
          <cell r="B222">
            <v>3355</v>
          </cell>
          <cell r="C222">
            <v>-10435.27</v>
          </cell>
          <cell r="D222">
            <v>-10435.27</v>
          </cell>
          <cell r="E222">
            <v>-10435.27</v>
          </cell>
          <cell r="F222">
            <v>-10435.27</v>
          </cell>
          <cell r="G222">
            <v>-10435.27</v>
          </cell>
          <cell r="H222">
            <v>-10435.27</v>
          </cell>
          <cell r="I222">
            <v>-10435.27</v>
          </cell>
          <cell r="J222">
            <v>-10435.27</v>
          </cell>
          <cell r="K222">
            <v>-10435.27</v>
          </cell>
          <cell r="L222">
            <v>-10435.27</v>
          </cell>
          <cell r="M222">
            <v>-10435.27</v>
          </cell>
          <cell r="N222">
            <v>-10435.27</v>
          </cell>
          <cell r="O222">
            <v>-10435.27</v>
          </cell>
        </row>
        <row r="223">
          <cell r="B223">
            <v>3360</v>
          </cell>
          <cell r="C223">
            <v>-867276.18</v>
          </cell>
          <cell r="D223">
            <v>-867276.18</v>
          </cell>
          <cell r="E223">
            <v>-873802.18</v>
          </cell>
          <cell r="F223">
            <v>-873802.18</v>
          </cell>
          <cell r="G223">
            <v>-873802.18</v>
          </cell>
          <cell r="H223">
            <v>-882372.18</v>
          </cell>
          <cell r="I223">
            <v>-882372.18</v>
          </cell>
          <cell r="J223">
            <v>-882372.18</v>
          </cell>
          <cell r="K223">
            <v>-882372.18</v>
          </cell>
          <cell r="L223">
            <v>-882372.18</v>
          </cell>
          <cell r="M223">
            <v>-882372.18</v>
          </cell>
          <cell r="N223">
            <v>-882372.18</v>
          </cell>
          <cell r="O223">
            <v>-882372.18</v>
          </cell>
        </row>
        <row r="224">
          <cell r="B224">
            <v>3430</v>
          </cell>
          <cell r="C224">
            <v>-2857415.82</v>
          </cell>
          <cell r="D224">
            <v>-2857415.82</v>
          </cell>
          <cell r="E224">
            <v>-2857415.82</v>
          </cell>
          <cell r="F224">
            <v>-2857415.82</v>
          </cell>
          <cell r="G224">
            <v>-2857415.82</v>
          </cell>
          <cell r="H224">
            <v>-2857415.82</v>
          </cell>
          <cell r="I224">
            <v>-2857415.82</v>
          </cell>
          <cell r="J224">
            <v>-2857415.82</v>
          </cell>
          <cell r="K224">
            <v>-2857415.82</v>
          </cell>
          <cell r="L224">
            <v>-2857415.82</v>
          </cell>
          <cell r="M224">
            <v>-2857415.82</v>
          </cell>
          <cell r="N224">
            <v>-2857415.82</v>
          </cell>
          <cell r="O224">
            <v>-2857415.82</v>
          </cell>
        </row>
        <row r="225">
          <cell r="B225">
            <v>3435</v>
          </cell>
          <cell r="C225">
            <v>-6633193.96</v>
          </cell>
          <cell r="D225">
            <v>-6643525.96</v>
          </cell>
          <cell r="E225">
            <v>-6652777.96</v>
          </cell>
          <cell r="F225">
            <v>-6681706.96</v>
          </cell>
          <cell r="G225">
            <v>-6700147.96</v>
          </cell>
          <cell r="H225">
            <v>-6717426.96</v>
          </cell>
          <cell r="I225">
            <v>-6728520.96</v>
          </cell>
          <cell r="J225">
            <v>-6755710.96</v>
          </cell>
          <cell r="K225">
            <v>-6779491.96</v>
          </cell>
          <cell r="L225">
            <v>-6808121.96</v>
          </cell>
          <cell r="M225">
            <v>-6819789.96</v>
          </cell>
          <cell r="N225">
            <v>-6858970.4900000002</v>
          </cell>
          <cell r="O225">
            <v>-6884310.4900000002</v>
          </cell>
        </row>
        <row r="226">
          <cell r="B226">
            <v>3445</v>
          </cell>
          <cell r="C226">
            <v>-1350</v>
          </cell>
          <cell r="D226">
            <v>-1350</v>
          </cell>
          <cell r="E226">
            <v>-2793</v>
          </cell>
          <cell r="F226">
            <v>-2793</v>
          </cell>
          <cell r="G226">
            <v>-2793</v>
          </cell>
          <cell r="H226">
            <v>-2793</v>
          </cell>
          <cell r="I226">
            <v>-2793</v>
          </cell>
          <cell r="J226">
            <v>-2793</v>
          </cell>
          <cell r="K226">
            <v>-2793</v>
          </cell>
          <cell r="L226">
            <v>-2793</v>
          </cell>
          <cell r="M226">
            <v>-2793</v>
          </cell>
          <cell r="N226">
            <v>-211709</v>
          </cell>
          <cell r="O226">
            <v>-211709</v>
          </cell>
        </row>
        <row r="227">
          <cell r="B227">
            <v>3450</v>
          </cell>
          <cell r="C227">
            <v>-97013.81</v>
          </cell>
          <cell r="D227">
            <v>-97013.81</v>
          </cell>
          <cell r="E227">
            <v>-97013.81</v>
          </cell>
          <cell r="F227">
            <v>-97013.81</v>
          </cell>
          <cell r="G227">
            <v>-97013.81</v>
          </cell>
          <cell r="H227">
            <v>-97013.81</v>
          </cell>
          <cell r="I227">
            <v>-97013.81</v>
          </cell>
          <cell r="J227">
            <v>-97013.81</v>
          </cell>
          <cell r="K227">
            <v>-97013.81</v>
          </cell>
          <cell r="L227">
            <v>-97013.81</v>
          </cell>
          <cell r="M227">
            <v>-97013.81</v>
          </cell>
          <cell r="N227">
            <v>-109480.22</v>
          </cell>
          <cell r="O227">
            <v>-109480.22</v>
          </cell>
        </row>
        <row r="228">
          <cell r="B228">
            <v>3455</v>
          </cell>
          <cell r="C228">
            <v>-33149</v>
          </cell>
          <cell r="D228">
            <v>-33149</v>
          </cell>
          <cell r="E228">
            <v>-33149</v>
          </cell>
          <cell r="F228">
            <v>-33149</v>
          </cell>
          <cell r="G228">
            <v>-33149</v>
          </cell>
          <cell r="H228">
            <v>-33149</v>
          </cell>
          <cell r="I228">
            <v>-33149</v>
          </cell>
          <cell r="J228">
            <v>-33149</v>
          </cell>
          <cell r="K228">
            <v>-33149</v>
          </cell>
          <cell r="L228">
            <v>-33149</v>
          </cell>
          <cell r="M228">
            <v>-33749</v>
          </cell>
          <cell r="N228">
            <v>-38532</v>
          </cell>
          <cell r="O228">
            <v>-41182</v>
          </cell>
        </row>
        <row r="229">
          <cell r="B229">
            <v>3500</v>
          </cell>
          <cell r="C229">
            <v>-1818929.81</v>
          </cell>
          <cell r="D229">
            <v>-1818929.81</v>
          </cell>
          <cell r="E229">
            <v>-1818929.81</v>
          </cell>
          <cell r="F229">
            <v>-1818929.81</v>
          </cell>
          <cell r="G229">
            <v>-1818929.81</v>
          </cell>
          <cell r="H229">
            <v>-1818929.81</v>
          </cell>
          <cell r="I229">
            <v>-1818929.81</v>
          </cell>
          <cell r="J229">
            <v>-1818929.81</v>
          </cell>
          <cell r="K229">
            <v>-1818929.81</v>
          </cell>
          <cell r="L229">
            <v>-1818929.81</v>
          </cell>
          <cell r="M229">
            <v>-1818929.81</v>
          </cell>
          <cell r="N229">
            <v>-1818929.81</v>
          </cell>
          <cell r="O229">
            <v>-1818929.81</v>
          </cell>
        </row>
        <row r="230">
          <cell r="B230">
            <v>3520</v>
          </cell>
          <cell r="C230">
            <v>-1241845.49</v>
          </cell>
          <cell r="D230">
            <v>-1241845.49</v>
          </cell>
          <cell r="E230">
            <v>-1241845.49</v>
          </cell>
          <cell r="F230">
            <v>-1241845.49</v>
          </cell>
          <cell r="G230">
            <v>-1241845.49</v>
          </cell>
          <cell r="H230">
            <v>-1241845.49</v>
          </cell>
          <cell r="I230">
            <v>-1241845.49</v>
          </cell>
          <cell r="J230">
            <v>-1241845.49</v>
          </cell>
          <cell r="K230">
            <v>-1241845.49</v>
          </cell>
          <cell r="L230">
            <v>-1241845.49</v>
          </cell>
          <cell r="M230">
            <v>-1241845.49</v>
          </cell>
          <cell r="N230">
            <v>-1241845.49</v>
          </cell>
          <cell r="O230">
            <v>-1241845.49</v>
          </cell>
        </row>
        <row r="231">
          <cell r="B231">
            <v>3530</v>
          </cell>
          <cell r="C231">
            <v>653.70000000000005</v>
          </cell>
          <cell r="D231">
            <v>653.70000000000005</v>
          </cell>
          <cell r="E231">
            <v>653.70000000000005</v>
          </cell>
          <cell r="F231">
            <v>653.70000000000005</v>
          </cell>
          <cell r="G231">
            <v>653.70000000000005</v>
          </cell>
          <cell r="H231">
            <v>653.70000000000005</v>
          </cell>
          <cell r="I231">
            <v>653.70000000000005</v>
          </cell>
          <cell r="J231">
            <v>653.70000000000005</v>
          </cell>
          <cell r="K231">
            <v>653.70000000000005</v>
          </cell>
          <cell r="L231">
            <v>653.70000000000005</v>
          </cell>
          <cell r="M231">
            <v>653.70000000000005</v>
          </cell>
          <cell r="N231">
            <v>653.70000000000005</v>
          </cell>
          <cell r="O231">
            <v>653.70000000000005</v>
          </cell>
        </row>
        <row r="232">
          <cell r="B232">
            <v>3535</v>
          </cell>
          <cell r="C232">
            <v>222.69</v>
          </cell>
          <cell r="D232">
            <v>222.69</v>
          </cell>
          <cell r="E232">
            <v>222.69</v>
          </cell>
          <cell r="F232">
            <v>222.69</v>
          </cell>
          <cell r="G232">
            <v>222.69</v>
          </cell>
          <cell r="H232">
            <v>222.69</v>
          </cell>
          <cell r="I232">
            <v>222.69</v>
          </cell>
          <cell r="J232">
            <v>222.69</v>
          </cell>
          <cell r="K232">
            <v>222.69</v>
          </cell>
          <cell r="L232">
            <v>222.69</v>
          </cell>
          <cell r="M232">
            <v>222.69</v>
          </cell>
          <cell r="N232">
            <v>222.69</v>
          </cell>
          <cell r="O232">
            <v>222.69</v>
          </cell>
        </row>
        <row r="233">
          <cell r="B233">
            <v>3550</v>
          </cell>
          <cell r="C233">
            <v>-1506283.35</v>
          </cell>
          <cell r="D233">
            <v>-1506283.35</v>
          </cell>
          <cell r="E233">
            <v>-1506283.35</v>
          </cell>
          <cell r="F233">
            <v>-1506283.35</v>
          </cell>
          <cell r="G233">
            <v>-1506283.35</v>
          </cell>
          <cell r="H233">
            <v>-1506283.35</v>
          </cell>
          <cell r="I233">
            <v>-1506283.35</v>
          </cell>
          <cell r="J233">
            <v>-1506283.35</v>
          </cell>
          <cell r="K233">
            <v>-1506283.35</v>
          </cell>
          <cell r="L233">
            <v>-1506283.35</v>
          </cell>
          <cell r="M233">
            <v>-1506283.35</v>
          </cell>
          <cell r="N233">
            <v>-1506283.35</v>
          </cell>
          <cell r="O233">
            <v>-1506283.35</v>
          </cell>
        </row>
        <row r="234">
          <cell r="B234">
            <v>3555</v>
          </cell>
          <cell r="C234">
            <v>-2967714.21</v>
          </cell>
          <cell r="D234">
            <v>-2967714.21</v>
          </cell>
          <cell r="E234">
            <v>-2967714.21</v>
          </cell>
          <cell r="F234">
            <v>-2967714.21</v>
          </cell>
          <cell r="G234">
            <v>-2967714.21</v>
          </cell>
          <cell r="H234">
            <v>-2992543.21</v>
          </cell>
          <cell r="I234">
            <v>-2992543.21</v>
          </cell>
          <cell r="J234">
            <v>-2992543.21</v>
          </cell>
          <cell r="K234">
            <v>-2992543.21</v>
          </cell>
          <cell r="L234">
            <v>-2992543.21</v>
          </cell>
          <cell r="M234">
            <v>-2992543.21</v>
          </cell>
          <cell r="N234">
            <v>-2992543.21</v>
          </cell>
          <cell r="O234">
            <v>-2992543.21</v>
          </cell>
        </row>
        <row r="235">
          <cell r="B235">
            <v>3557</v>
          </cell>
          <cell r="C235">
            <v>-21663.88</v>
          </cell>
          <cell r="D235">
            <v>-21663.88</v>
          </cell>
          <cell r="E235">
            <v>-21663.88</v>
          </cell>
          <cell r="F235">
            <v>-21663.88</v>
          </cell>
          <cell r="G235">
            <v>-21663.88</v>
          </cell>
          <cell r="H235">
            <v>-34658.879999999997</v>
          </cell>
          <cell r="I235">
            <v>-34658.879999999997</v>
          </cell>
          <cell r="J235">
            <v>-34658.879999999997</v>
          </cell>
          <cell r="K235">
            <v>-34658.879999999997</v>
          </cell>
          <cell r="L235">
            <v>-34658.879999999997</v>
          </cell>
          <cell r="M235">
            <v>-34658.879999999997</v>
          </cell>
          <cell r="N235">
            <v>-34658.879999999997</v>
          </cell>
          <cell r="O235">
            <v>-34658.879999999997</v>
          </cell>
        </row>
        <row r="236">
          <cell r="B236">
            <v>3565</v>
          </cell>
          <cell r="C236">
            <v>-43469.8</v>
          </cell>
          <cell r="D236">
            <v>-43469.8</v>
          </cell>
          <cell r="E236">
            <v>-43469.8</v>
          </cell>
          <cell r="F236">
            <v>-43469.8</v>
          </cell>
          <cell r="G236">
            <v>-43469.8</v>
          </cell>
          <cell r="H236">
            <v>-47868.800000000003</v>
          </cell>
          <cell r="I236">
            <v>-47868.800000000003</v>
          </cell>
          <cell r="J236">
            <v>-47868.800000000003</v>
          </cell>
          <cell r="K236">
            <v>-47868.800000000003</v>
          </cell>
          <cell r="L236">
            <v>-47868.800000000003</v>
          </cell>
          <cell r="M236">
            <v>-47868.800000000003</v>
          </cell>
          <cell r="N236">
            <v>-47868.800000000003</v>
          </cell>
          <cell r="O236">
            <v>-47868.800000000003</v>
          </cell>
        </row>
        <row r="237">
          <cell r="B237">
            <v>3600</v>
          </cell>
          <cell r="C237">
            <v>-14951.39</v>
          </cell>
          <cell r="D237">
            <v>-14951.39</v>
          </cell>
          <cell r="E237">
            <v>-14951.39</v>
          </cell>
          <cell r="F237">
            <v>-14951.39</v>
          </cell>
          <cell r="G237">
            <v>-14951.39</v>
          </cell>
          <cell r="H237">
            <v>-14951.39</v>
          </cell>
          <cell r="I237">
            <v>-14951.39</v>
          </cell>
          <cell r="J237">
            <v>-14951.39</v>
          </cell>
          <cell r="K237">
            <v>-14951.39</v>
          </cell>
          <cell r="L237">
            <v>-14951.39</v>
          </cell>
          <cell r="M237">
            <v>-14951.39</v>
          </cell>
          <cell r="N237">
            <v>-14951.39</v>
          </cell>
          <cell r="O237">
            <v>-14951.39</v>
          </cell>
        </row>
        <row r="238">
          <cell r="B238">
            <v>3605</v>
          </cell>
          <cell r="C238">
            <v>-207364.17</v>
          </cell>
          <cell r="D238">
            <v>-207364.17</v>
          </cell>
          <cell r="E238">
            <v>-207364.17</v>
          </cell>
          <cell r="F238">
            <v>-207364.17</v>
          </cell>
          <cell r="G238">
            <v>-207364.17</v>
          </cell>
          <cell r="H238">
            <v>-207364.17</v>
          </cell>
          <cell r="I238">
            <v>-207364.17</v>
          </cell>
          <cell r="J238">
            <v>-207364.17</v>
          </cell>
          <cell r="K238">
            <v>-207364.17</v>
          </cell>
          <cell r="L238">
            <v>-207364.17</v>
          </cell>
          <cell r="M238">
            <v>-207364.17</v>
          </cell>
          <cell r="N238">
            <v>-207364.17</v>
          </cell>
          <cell r="O238">
            <v>-207364.17</v>
          </cell>
        </row>
        <row r="239">
          <cell r="B239">
            <v>3625</v>
          </cell>
          <cell r="C239">
            <v>-2368.89</v>
          </cell>
          <cell r="D239">
            <v>-2368.89</v>
          </cell>
          <cell r="E239">
            <v>-2368.89</v>
          </cell>
          <cell r="F239">
            <v>-2368.89</v>
          </cell>
          <cell r="G239">
            <v>-2368.89</v>
          </cell>
          <cell r="H239">
            <v>-2368.89</v>
          </cell>
          <cell r="I239">
            <v>-2368.89</v>
          </cell>
          <cell r="J239">
            <v>-2368.89</v>
          </cell>
          <cell r="K239">
            <v>-2368.89</v>
          </cell>
          <cell r="L239">
            <v>-2368.89</v>
          </cell>
          <cell r="M239">
            <v>-2368.89</v>
          </cell>
          <cell r="N239">
            <v>-2368.89</v>
          </cell>
          <cell r="O239">
            <v>-2368.89</v>
          </cell>
        </row>
        <row r="240">
          <cell r="B240">
            <v>3705</v>
          </cell>
          <cell r="C240">
            <v>-1099283.71</v>
          </cell>
          <cell r="D240">
            <v>-1099283.71</v>
          </cell>
          <cell r="E240">
            <v>-1099283.71</v>
          </cell>
          <cell r="F240">
            <v>-1099283.71</v>
          </cell>
          <cell r="G240">
            <v>-1099283.71</v>
          </cell>
          <cell r="H240">
            <v>-1099283.71</v>
          </cell>
          <cell r="I240">
            <v>-1099283.71</v>
          </cell>
          <cell r="J240">
            <v>-1099283.71</v>
          </cell>
          <cell r="K240">
            <v>-1099283.71</v>
          </cell>
          <cell r="L240">
            <v>-1099283.71</v>
          </cell>
          <cell r="M240">
            <v>-1099283.71</v>
          </cell>
          <cell r="N240">
            <v>-1099283.71</v>
          </cell>
          <cell r="O240">
            <v>-1099283.71</v>
          </cell>
        </row>
        <row r="241">
          <cell r="B241">
            <v>3715</v>
          </cell>
          <cell r="C241">
            <v>-471015.79</v>
          </cell>
          <cell r="D241">
            <v>-471015.79</v>
          </cell>
          <cell r="E241">
            <v>-471015.79</v>
          </cell>
          <cell r="F241">
            <v>-471015.79</v>
          </cell>
          <cell r="G241">
            <v>-471015.79</v>
          </cell>
          <cell r="H241">
            <v>-471015.79</v>
          </cell>
          <cell r="I241">
            <v>-471015.79</v>
          </cell>
          <cell r="J241">
            <v>-471015.79</v>
          </cell>
          <cell r="K241">
            <v>-471015.79</v>
          </cell>
          <cell r="L241">
            <v>-471015.79</v>
          </cell>
          <cell r="M241">
            <v>-471015.79</v>
          </cell>
          <cell r="N241">
            <v>-471015.79</v>
          </cell>
          <cell r="O241">
            <v>-471015.79</v>
          </cell>
        </row>
        <row r="242">
          <cell r="B242">
            <v>3720</v>
          </cell>
          <cell r="C242">
            <v>-27979.4</v>
          </cell>
          <cell r="D242">
            <v>-27979.4</v>
          </cell>
          <cell r="E242">
            <v>-27979.4</v>
          </cell>
          <cell r="F242">
            <v>-27979.4</v>
          </cell>
          <cell r="G242">
            <v>-27979.4</v>
          </cell>
          <cell r="H242">
            <v>-27979.4</v>
          </cell>
          <cell r="I242">
            <v>-27979.4</v>
          </cell>
          <cell r="J242">
            <v>-27979.4</v>
          </cell>
          <cell r="K242">
            <v>-27979.4</v>
          </cell>
          <cell r="L242">
            <v>-27979.4</v>
          </cell>
          <cell r="M242">
            <v>-27979.4</v>
          </cell>
          <cell r="N242">
            <v>-27979.4</v>
          </cell>
          <cell r="O242">
            <v>-27979.4</v>
          </cell>
        </row>
        <row r="243">
          <cell r="B243">
            <v>3750</v>
          </cell>
          <cell r="C243">
            <v>-1518175.79</v>
          </cell>
          <cell r="D243">
            <v>-1518175.79</v>
          </cell>
          <cell r="E243">
            <v>-1518175.79</v>
          </cell>
          <cell r="F243">
            <v>-1518175.79</v>
          </cell>
          <cell r="G243">
            <v>-1518175.79</v>
          </cell>
          <cell r="H243">
            <v>-1550417.79</v>
          </cell>
          <cell r="I243">
            <v>-1550417.79</v>
          </cell>
          <cell r="J243">
            <v>-1550417.79</v>
          </cell>
          <cell r="K243">
            <v>-1550417.79</v>
          </cell>
          <cell r="L243">
            <v>-1550417.79</v>
          </cell>
          <cell r="M243">
            <v>-1550417.79</v>
          </cell>
          <cell r="N243">
            <v>-1550417.79</v>
          </cell>
          <cell r="O243">
            <v>-1550417.79</v>
          </cell>
        </row>
        <row r="244">
          <cell r="B244">
            <v>3760</v>
          </cell>
          <cell r="C244">
            <v>-2295</v>
          </cell>
          <cell r="D244">
            <v>-2295</v>
          </cell>
          <cell r="E244">
            <v>-2295</v>
          </cell>
          <cell r="F244">
            <v>-2295</v>
          </cell>
          <cell r="G244">
            <v>-2295</v>
          </cell>
          <cell r="H244">
            <v>-2295</v>
          </cell>
          <cell r="I244">
            <v>-2295</v>
          </cell>
          <cell r="J244">
            <v>-2295</v>
          </cell>
          <cell r="K244">
            <v>-2295</v>
          </cell>
          <cell r="L244">
            <v>-2295</v>
          </cell>
          <cell r="M244">
            <v>-2295</v>
          </cell>
          <cell r="N244">
            <v>-2295</v>
          </cell>
          <cell r="O244">
            <v>-2295</v>
          </cell>
        </row>
        <row r="245">
          <cell r="B245">
            <v>3765</v>
          </cell>
          <cell r="C245">
            <v>-100749.4</v>
          </cell>
          <cell r="D245">
            <v>-100749.4</v>
          </cell>
          <cell r="E245">
            <v>-100749.4</v>
          </cell>
          <cell r="F245">
            <v>-100749.4</v>
          </cell>
          <cell r="G245">
            <v>-100749.4</v>
          </cell>
          <cell r="H245">
            <v>-100749.4</v>
          </cell>
          <cell r="I245">
            <v>-100749.4</v>
          </cell>
          <cell r="J245">
            <v>-100749.4</v>
          </cell>
          <cell r="K245">
            <v>-100749.4</v>
          </cell>
          <cell r="L245">
            <v>-100749.4</v>
          </cell>
          <cell r="M245">
            <v>-100749.4</v>
          </cell>
          <cell r="N245">
            <v>-100749.4</v>
          </cell>
          <cell r="O245">
            <v>-100749.4</v>
          </cell>
        </row>
        <row r="246">
          <cell r="B246">
            <v>3770</v>
          </cell>
          <cell r="N246">
            <v>-1200</v>
          </cell>
          <cell r="O246">
            <v>-1200</v>
          </cell>
        </row>
        <row r="247">
          <cell r="B247">
            <v>3775</v>
          </cell>
          <cell r="C247">
            <v>-980450</v>
          </cell>
          <cell r="D247">
            <v>-980450</v>
          </cell>
          <cell r="E247">
            <v>-980450</v>
          </cell>
          <cell r="F247">
            <v>-980450</v>
          </cell>
          <cell r="G247">
            <v>-980450</v>
          </cell>
          <cell r="H247">
            <v>-980450</v>
          </cell>
          <cell r="I247">
            <v>-980450</v>
          </cell>
          <cell r="J247">
            <v>-980450</v>
          </cell>
          <cell r="K247">
            <v>-980450</v>
          </cell>
          <cell r="L247">
            <v>-980450</v>
          </cell>
          <cell r="M247">
            <v>-980450</v>
          </cell>
          <cell r="N247">
            <v>-980450</v>
          </cell>
          <cell r="O247">
            <v>-980450</v>
          </cell>
        </row>
        <row r="248">
          <cell r="B248">
            <v>3790</v>
          </cell>
          <cell r="O248">
            <v>-1800</v>
          </cell>
        </row>
        <row r="250">
          <cell r="B250">
            <v>3800</v>
          </cell>
          <cell r="C250">
            <v>-103077.14</v>
          </cell>
          <cell r="D250">
            <v>-103077.14</v>
          </cell>
          <cell r="E250">
            <v>-103077.14</v>
          </cell>
          <cell r="F250">
            <v>-103077.14</v>
          </cell>
          <cell r="G250">
            <v>-103077.14</v>
          </cell>
          <cell r="H250">
            <v>-103077.14</v>
          </cell>
          <cell r="I250">
            <v>-103077.14</v>
          </cell>
          <cell r="J250">
            <v>-103077.14</v>
          </cell>
          <cell r="K250">
            <v>-103077.14</v>
          </cell>
          <cell r="L250">
            <v>-103077.14</v>
          </cell>
          <cell r="M250">
            <v>-103077.14</v>
          </cell>
          <cell r="N250">
            <v>-103077.14</v>
          </cell>
          <cell r="O250">
            <v>-103077.14</v>
          </cell>
        </row>
        <row r="251">
          <cell r="B251">
            <v>3810</v>
          </cell>
          <cell r="C251">
            <v>6679.56</v>
          </cell>
          <cell r="D251">
            <v>6718.12</v>
          </cell>
          <cell r="E251">
            <v>6756.68</v>
          </cell>
          <cell r="F251">
            <v>6795.24</v>
          </cell>
          <cell r="G251">
            <v>6833.8</v>
          </cell>
          <cell r="H251">
            <v>6872.36</v>
          </cell>
          <cell r="I251">
            <v>6910.92</v>
          </cell>
          <cell r="J251">
            <v>6949.48</v>
          </cell>
          <cell r="K251">
            <v>6988.04</v>
          </cell>
          <cell r="L251">
            <v>7026.6</v>
          </cell>
          <cell r="M251">
            <v>7065.16</v>
          </cell>
          <cell r="N251">
            <v>7103.72</v>
          </cell>
          <cell r="O251">
            <v>7142.28</v>
          </cell>
        </row>
        <row r="252">
          <cell r="B252">
            <v>3815</v>
          </cell>
          <cell r="C252">
            <v>115247.75</v>
          </cell>
          <cell r="D252">
            <v>115846.01</v>
          </cell>
          <cell r="E252">
            <v>116444.27</v>
          </cell>
          <cell r="F252">
            <v>117042.53</v>
          </cell>
          <cell r="G252">
            <v>117640.79</v>
          </cell>
          <cell r="H252">
            <v>118239.05</v>
          </cell>
          <cell r="I252">
            <v>118837.31</v>
          </cell>
          <cell r="J252">
            <v>119435.57</v>
          </cell>
          <cell r="K252">
            <v>120033.83</v>
          </cell>
          <cell r="L252">
            <v>120632.09</v>
          </cell>
          <cell r="M252">
            <v>121230.35</v>
          </cell>
          <cell r="N252">
            <v>121828.61</v>
          </cell>
          <cell r="O252">
            <v>122426.87</v>
          </cell>
        </row>
        <row r="253">
          <cell r="B253">
            <v>3840</v>
          </cell>
          <cell r="C253">
            <v>98968.43</v>
          </cell>
          <cell r="D253">
            <v>99572.160000000003</v>
          </cell>
          <cell r="E253">
            <v>100175.89</v>
          </cell>
          <cell r="F253">
            <v>100779.62</v>
          </cell>
          <cell r="G253">
            <v>101383.35</v>
          </cell>
          <cell r="H253">
            <v>101987.08</v>
          </cell>
          <cell r="I253">
            <v>102590.81</v>
          </cell>
          <cell r="J253">
            <v>103194.54</v>
          </cell>
          <cell r="K253">
            <v>103798.27</v>
          </cell>
          <cell r="L253">
            <v>104402</v>
          </cell>
          <cell r="M253">
            <v>105005.73</v>
          </cell>
          <cell r="N253">
            <v>105609.46</v>
          </cell>
          <cell r="O253">
            <v>106213.19</v>
          </cell>
        </row>
        <row r="254">
          <cell r="B254">
            <v>3850</v>
          </cell>
          <cell r="C254">
            <v>140.79</v>
          </cell>
          <cell r="D254">
            <v>151.62</v>
          </cell>
          <cell r="E254">
            <v>162.44999999999999</v>
          </cell>
          <cell r="F254">
            <v>173.28</v>
          </cell>
          <cell r="G254">
            <v>184.11</v>
          </cell>
          <cell r="H254">
            <v>194.94</v>
          </cell>
          <cell r="I254">
            <v>205.77</v>
          </cell>
          <cell r="J254">
            <v>216.6</v>
          </cell>
          <cell r="K254">
            <v>227.43</v>
          </cell>
          <cell r="L254">
            <v>238.26</v>
          </cell>
          <cell r="M254">
            <v>249.09</v>
          </cell>
          <cell r="N254">
            <v>259.92</v>
          </cell>
          <cell r="O254">
            <v>270.75</v>
          </cell>
        </row>
        <row r="255">
          <cell r="B255">
            <v>3860</v>
          </cell>
          <cell r="C255">
            <v>28531.9</v>
          </cell>
          <cell r="D255">
            <v>28708.73</v>
          </cell>
          <cell r="E255">
            <v>28885.56</v>
          </cell>
          <cell r="F255">
            <v>29062.39</v>
          </cell>
          <cell r="G255">
            <v>29239.22</v>
          </cell>
          <cell r="H255">
            <v>29416.05</v>
          </cell>
          <cell r="I255">
            <v>29592.880000000001</v>
          </cell>
          <cell r="J255">
            <v>29769.71</v>
          </cell>
          <cell r="K255">
            <v>29946.54</v>
          </cell>
          <cell r="L255">
            <v>30123.37</v>
          </cell>
          <cell r="M255">
            <v>30300.2</v>
          </cell>
          <cell r="N255">
            <v>30477.03</v>
          </cell>
          <cell r="O255">
            <v>30653.86</v>
          </cell>
        </row>
        <row r="256">
          <cell r="B256">
            <v>3865</v>
          </cell>
          <cell r="C256">
            <v>-11.36</v>
          </cell>
          <cell r="D256">
            <v>-11.7</v>
          </cell>
          <cell r="E256">
            <v>-12.04</v>
          </cell>
          <cell r="F256">
            <v>-12.38</v>
          </cell>
          <cell r="G256">
            <v>-12.72</v>
          </cell>
          <cell r="H256">
            <v>-13.06</v>
          </cell>
          <cell r="I256">
            <v>-13.4</v>
          </cell>
          <cell r="J256">
            <v>-13.74</v>
          </cell>
          <cell r="K256">
            <v>-14.08</v>
          </cell>
          <cell r="L256">
            <v>-14.42</v>
          </cell>
          <cell r="M256">
            <v>-14.76</v>
          </cell>
          <cell r="N256">
            <v>-15.1</v>
          </cell>
          <cell r="O256">
            <v>-15.44</v>
          </cell>
        </row>
        <row r="257">
          <cell r="B257">
            <v>3870</v>
          </cell>
          <cell r="C257">
            <v>932.25</v>
          </cell>
          <cell r="D257">
            <v>932.25</v>
          </cell>
          <cell r="E257">
            <v>932.25</v>
          </cell>
          <cell r="F257">
            <v>932.25</v>
          </cell>
          <cell r="G257">
            <v>932.25</v>
          </cell>
          <cell r="H257">
            <v>932.25</v>
          </cell>
          <cell r="I257">
            <v>932.25</v>
          </cell>
          <cell r="J257">
            <v>932.25</v>
          </cell>
          <cell r="K257">
            <v>932.25</v>
          </cell>
          <cell r="L257">
            <v>932.25</v>
          </cell>
          <cell r="M257">
            <v>932.25</v>
          </cell>
          <cell r="N257">
            <v>932.25</v>
          </cell>
          <cell r="O257">
            <v>932.25</v>
          </cell>
        </row>
        <row r="258">
          <cell r="B258">
            <v>3875</v>
          </cell>
          <cell r="C258">
            <v>17572.53</v>
          </cell>
          <cell r="D258">
            <v>17684.39</v>
          </cell>
          <cell r="E258">
            <v>17796.25</v>
          </cell>
          <cell r="F258">
            <v>17908.11</v>
          </cell>
          <cell r="G258">
            <v>18019.97</v>
          </cell>
          <cell r="H258">
            <v>18131.830000000002</v>
          </cell>
          <cell r="I258">
            <v>18243.689999999999</v>
          </cell>
          <cell r="J258">
            <v>18355.55</v>
          </cell>
          <cell r="K258">
            <v>18467.41</v>
          </cell>
          <cell r="L258">
            <v>18579.27</v>
          </cell>
          <cell r="M258">
            <v>18691.13</v>
          </cell>
          <cell r="N258">
            <v>18802.990000000002</v>
          </cell>
          <cell r="O258">
            <v>18914.849999999999</v>
          </cell>
        </row>
        <row r="259">
          <cell r="B259">
            <v>3880</v>
          </cell>
          <cell r="C259">
            <v>46105.46</v>
          </cell>
          <cell r="D259">
            <v>46356.89</v>
          </cell>
          <cell r="E259">
            <v>46608.33</v>
          </cell>
          <cell r="F259">
            <v>46859.76</v>
          </cell>
          <cell r="G259">
            <v>47111.199999999997</v>
          </cell>
          <cell r="H259">
            <v>47362.64</v>
          </cell>
          <cell r="I259">
            <v>47614.080000000002</v>
          </cell>
          <cell r="J259">
            <v>47865.52</v>
          </cell>
          <cell r="K259">
            <v>48116.95</v>
          </cell>
          <cell r="L259">
            <v>48368.39</v>
          </cell>
          <cell r="M259">
            <v>48619.83</v>
          </cell>
          <cell r="N259">
            <v>48871.27</v>
          </cell>
          <cell r="O259">
            <v>49122.71</v>
          </cell>
        </row>
        <row r="260">
          <cell r="B260">
            <v>3885</v>
          </cell>
          <cell r="C260">
            <v>1990056.62</v>
          </cell>
          <cell r="D260">
            <v>2004926.45</v>
          </cell>
          <cell r="E260">
            <v>2019823.45</v>
          </cell>
          <cell r="F260">
            <v>2034720.45</v>
          </cell>
          <cell r="G260">
            <v>2049617.44</v>
          </cell>
          <cell r="H260">
            <v>2064582.5</v>
          </cell>
          <cell r="I260">
            <v>2079547.57</v>
          </cell>
          <cell r="J260">
            <v>2094512.64</v>
          </cell>
          <cell r="K260">
            <v>2109477.7000000002</v>
          </cell>
          <cell r="L260">
            <v>2124442.77</v>
          </cell>
          <cell r="M260">
            <v>2139407.83</v>
          </cell>
          <cell r="N260">
            <v>2154372.9</v>
          </cell>
          <cell r="O260">
            <v>2169337.96</v>
          </cell>
        </row>
        <row r="261">
          <cell r="B261">
            <v>3890</v>
          </cell>
          <cell r="C261">
            <v>421728.94</v>
          </cell>
          <cell r="D261">
            <v>425051.15</v>
          </cell>
          <cell r="E261">
            <v>428417.41</v>
          </cell>
          <cell r="F261">
            <v>431783.69</v>
          </cell>
          <cell r="G261">
            <v>435149.95</v>
          </cell>
          <cell r="H261">
            <v>438525.16</v>
          </cell>
          <cell r="I261">
            <v>441900.36</v>
          </cell>
          <cell r="J261">
            <v>445275.57</v>
          </cell>
          <cell r="K261">
            <v>448650.79</v>
          </cell>
          <cell r="L261">
            <v>452025.99</v>
          </cell>
          <cell r="M261">
            <v>455401.2</v>
          </cell>
          <cell r="N261">
            <v>458776.4</v>
          </cell>
          <cell r="O261">
            <v>462151.61</v>
          </cell>
        </row>
        <row r="262">
          <cell r="B262">
            <v>3895</v>
          </cell>
          <cell r="C262">
            <v>36086.54</v>
          </cell>
          <cell r="D262">
            <v>36320.83</v>
          </cell>
          <cell r="E262">
            <v>36555.120000000003</v>
          </cell>
          <cell r="F262">
            <v>36789.410000000003</v>
          </cell>
          <cell r="G262">
            <v>37023.699999999997</v>
          </cell>
          <cell r="H262">
            <v>37257.99</v>
          </cell>
          <cell r="I262">
            <v>37492.28</v>
          </cell>
          <cell r="J262">
            <v>37726.57</v>
          </cell>
          <cell r="K262">
            <v>37960.86</v>
          </cell>
          <cell r="L262">
            <v>38195.15</v>
          </cell>
          <cell r="M262">
            <v>38429.440000000002</v>
          </cell>
          <cell r="N262">
            <v>38663.730000000003</v>
          </cell>
          <cell r="O262">
            <v>38898.019999999997</v>
          </cell>
        </row>
        <row r="263">
          <cell r="B263">
            <v>3900</v>
          </cell>
          <cell r="C263">
            <v>2094.31</v>
          </cell>
          <cell r="D263">
            <v>2137.79</v>
          </cell>
          <cell r="E263">
            <v>2181.27</v>
          </cell>
          <cell r="F263">
            <v>2224.75</v>
          </cell>
          <cell r="G263">
            <v>2268.23</v>
          </cell>
          <cell r="H263">
            <v>2311.71</v>
          </cell>
          <cell r="I263">
            <v>2355.19</v>
          </cell>
          <cell r="J263">
            <v>2398.67</v>
          </cell>
          <cell r="K263">
            <v>2442.15</v>
          </cell>
          <cell r="L263">
            <v>2485.63</v>
          </cell>
          <cell r="M263">
            <v>2529.11</v>
          </cell>
          <cell r="N263">
            <v>2572.59</v>
          </cell>
          <cell r="O263">
            <v>2616.0700000000002</v>
          </cell>
        </row>
        <row r="264">
          <cell r="B264">
            <v>3905</v>
          </cell>
          <cell r="C264">
            <v>182880.8</v>
          </cell>
          <cell r="D264">
            <v>184483.9</v>
          </cell>
          <cell r="E264">
            <v>186099.07</v>
          </cell>
          <cell r="F264">
            <v>187714.23</v>
          </cell>
          <cell r="G264">
            <v>189329.4</v>
          </cell>
          <cell r="H264">
            <v>190960.4</v>
          </cell>
          <cell r="I264">
            <v>192591.41</v>
          </cell>
          <cell r="J264">
            <v>194222.41</v>
          </cell>
          <cell r="K264">
            <v>195853.42</v>
          </cell>
          <cell r="L264">
            <v>197484.42</v>
          </cell>
          <cell r="M264">
            <v>199115.43</v>
          </cell>
          <cell r="N264">
            <v>200746.43</v>
          </cell>
          <cell r="O264">
            <v>202377.45</v>
          </cell>
        </row>
        <row r="265">
          <cell r="B265">
            <v>3975</v>
          </cell>
          <cell r="C265">
            <v>3155989.22</v>
          </cell>
          <cell r="D265">
            <v>3179801.01</v>
          </cell>
          <cell r="E265">
            <v>3203612.8</v>
          </cell>
          <cell r="F265">
            <v>3227424.59</v>
          </cell>
          <cell r="G265">
            <v>3251236.38</v>
          </cell>
          <cell r="H265">
            <v>3275048.17</v>
          </cell>
          <cell r="I265">
            <v>3298859.96</v>
          </cell>
          <cell r="J265">
            <v>3322671.75</v>
          </cell>
          <cell r="K265">
            <v>3346483.54</v>
          </cell>
          <cell r="L265">
            <v>3370295.33</v>
          </cell>
          <cell r="M265">
            <v>3394107.12</v>
          </cell>
          <cell r="N265">
            <v>3417918.91</v>
          </cell>
          <cell r="O265">
            <v>3441730.7</v>
          </cell>
        </row>
        <row r="266">
          <cell r="B266">
            <v>3980</v>
          </cell>
          <cell r="C266">
            <v>1309360.79</v>
          </cell>
          <cell r="D266">
            <v>1323201.55</v>
          </cell>
          <cell r="E266">
            <v>1337061.58</v>
          </cell>
          <cell r="F266">
            <v>1350981.88</v>
          </cell>
          <cell r="G266">
            <v>1364940.6</v>
          </cell>
          <cell r="H266">
            <v>1378935.32</v>
          </cell>
          <cell r="I266">
            <v>1392953.15</v>
          </cell>
          <cell r="J266">
            <v>1407027.63</v>
          </cell>
          <cell r="K266">
            <v>1421151.65</v>
          </cell>
          <cell r="L266">
            <v>1435331.41</v>
          </cell>
          <cell r="M266">
            <v>1449539.39</v>
          </cell>
          <cell r="N266">
            <v>1463829</v>
          </cell>
          <cell r="O266">
            <v>1478171.39</v>
          </cell>
        </row>
        <row r="267">
          <cell r="B267">
            <v>3995</v>
          </cell>
          <cell r="C267">
            <v>15412.14</v>
          </cell>
          <cell r="D267">
            <v>15414.96</v>
          </cell>
          <cell r="E267">
            <v>15420.78</v>
          </cell>
          <cell r="F267">
            <v>15426.6</v>
          </cell>
          <cell r="G267">
            <v>15432.42</v>
          </cell>
          <cell r="H267">
            <v>15438.24</v>
          </cell>
          <cell r="I267">
            <v>15444.06</v>
          </cell>
          <cell r="J267">
            <v>15449.88</v>
          </cell>
          <cell r="K267">
            <v>15455.7</v>
          </cell>
          <cell r="L267">
            <v>15461.52</v>
          </cell>
          <cell r="M267">
            <v>15467.34</v>
          </cell>
          <cell r="N267">
            <v>15908.4</v>
          </cell>
          <cell r="O267">
            <v>16349.46</v>
          </cell>
        </row>
        <row r="268">
          <cell r="B268">
            <v>4000</v>
          </cell>
          <cell r="C268">
            <v>16205.9</v>
          </cell>
          <cell r="D268">
            <v>16408</v>
          </cell>
          <cell r="E268">
            <v>16610.099999999999</v>
          </cell>
          <cell r="F268">
            <v>16812.2</v>
          </cell>
          <cell r="G268">
            <v>17014.3</v>
          </cell>
          <cell r="H268">
            <v>17216.400000000001</v>
          </cell>
          <cell r="I268">
            <v>17418.5</v>
          </cell>
          <cell r="J268">
            <v>17620.599999999999</v>
          </cell>
          <cell r="K268">
            <v>17822.7</v>
          </cell>
          <cell r="L268">
            <v>18024.8</v>
          </cell>
          <cell r="M268">
            <v>18226.900000000001</v>
          </cell>
          <cell r="N268">
            <v>18454.97</v>
          </cell>
          <cell r="O268">
            <v>18683.04</v>
          </cell>
        </row>
        <row r="269">
          <cell r="B269">
            <v>4005</v>
          </cell>
          <cell r="C269">
            <v>5220.29</v>
          </cell>
          <cell r="D269">
            <v>5289.33</v>
          </cell>
          <cell r="E269">
            <v>5358.37</v>
          </cell>
          <cell r="F269">
            <v>5427.41</v>
          </cell>
          <cell r="G269">
            <v>5496.45</v>
          </cell>
          <cell r="H269">
            <v>5565.49</v>
          </cell>
          <cell r="I269">
            <v>5634.53</v>
          </cell>
          <cell r="J269">
            <v>5703.57</v>
          </cell>
          <cell r="K269">
            <v>5772.61</v>
          </cell>
          <cell r="L269">
            <v>5841.65</v>
          </cell>
          <cell r="M269">
            <v>5911.94</v>
          </cell>
          <cell r="N269">
            <v>5992.19</v>
          </cell>
          <cell r="O269">
            <v>6077.96</v>
          </cell>
        </row>
        <row r="270">
          <cell r="B270">
            <v>4030</v>
          </cell>
          <cell r="C270">
            <v>23143</v>
          </cell>
          <cell r="D270">
            <v>23143</v>
          </cell>
          <cell r="E270">
            <v>23143</v>
          </cell>
          <cell r="F270">
            <v>23143</v>
          </cell>
          <cell r="G270">
            <v>23143</v>
          </cell>
          <cell r="H270">
            <v>23143</v>
          </cell>
          <cell r="I270">
            <v>23143</v>
          </cell>
          <cell r="J270">
            <v>23143</v>
          </cell>
          <cell r="K270">
            <v>23143</v>
          </cell>
          <cell r="L270">
            <v>23143</v>
          </cell>
          <cell r="M270">
            <v>23143</v>
          </cell>
          <cell r="N270">
            <v>23143</v>
          </cell>
          <cell r="O270">
            <v>23143</v>
          </cell>
        </row>
        <row r="271">
          <cell r="B271">
            <v>4050</v>
          </cell>
          <cell r="C271">
            <v>642729.18999999994</v>
          </cell>
          <cell r="D271">
            <v>648792.29</v>
          </cell>
          <cell r="E271">
            <v>654855.39</v>
          </cell>
          <cell r="F271">
            <v>660918.49</v>
          </cell>
          <cell r="G271">
            <v>666981.59</v>
          </cell>
          <cell r="H271">
            <v>673044.69</v>
          </cell>
          <cell r="I271">
            <v>679107.79</v>
          </cell>
          <cell r="J271">
            <v>685170.89</v>
          </cell>
          <cell r="K271">
            <v>691233.99</v>
          </cell>
          <cell r="L271">
            <v>697297.09</v>
          </cell>
          <cell r="M271">
            <v>703360.19</v>
          </cell>
          <cell r="N271">
            <v>709423.29</v>
          </cell>
          <cell r="O271">
            <v>715486.39</v>
          </cell>
        </row>
        <row r="272">
          <cell r="B272">
            <v>4070</v>
          </cell>
          <cell r="C272">
            <v>762203.11</v>
          </cell>
          <cell r="D272">
            <v>765445.53</v>
          </cell>
          <cell r="E272">
            <v>768687.95</v>
          </cell>
          <cell r="F272">
            <v>771930.37</v>
          </cell>
          <cell r="G272">
            <v>775172.79</v>
          </cell>
          <cell r="H272">
            <v>778415.21</v>
          </cell>
          <cell r="I272">
            <v>781657.63</v>
          </cell>
          <cell r="J272">
            <v>784900.05</v>
          </cell>
          <cell r="K272">
            <v>788142.47</v>
          </cell>
          <cell r="L272">
            <v>791384.89</v>
          </cell>
          <cell r="M272">
            <v>794627.31</v>
          </cell>
          <cell r="N272">
            <v>797869.73</v>
          </cell>
          <cell r="O272">
            <v>801112.15</v>
          </cell>
        </row>
        <row r="273">
          <cell r="B273">
            <v>4075</v>
          </cell>
          <cell r="C273">
            <v>14336.23</v>
          </cell>
          <cell r="D273">
            <v>14336.23</v>
          </cell>
          <cell r="E273">
            <v>14336.23</v>
          </cell>
          <cell r="F273">
            <v>14336.23</v>
          </cell>
          <cell r="G273">
            <v>14336.23</v>
          </cell>
          <cell r="H273">
            <v>14336.23</v>
          </cell>
          <cell r="I273">
            <v>14336.23</v>
          </cell>
          <cell r="J273">
            <v>14336.23</v>
          </cell>
          <cell r="K273">
            <v>14336.23</v>
          </cell>
          <cell r="L273">
            <v>14336.23</v>
          </cell>
          <cell r="M273">
            <v>14336.23</v>
          </cell>
          <cell r="N273">
            <v>14336.23</v>
          </cell>
          <cell r="O273">
            <v>14336.23</v>
          </cell>
        </row>
        <row r="274">
          <cell r="B274">
            <v>4080</v>
          </cell>
          <cell r="C274">
            <v>-59.89</v>
          </cell>
          <cell r="D274">
            <v>-62.61</v>
          </cell>
          <cell r="E274">
            <v>-65.33</v>
          </cell>
          <cell r="F274">
            <v>-68.05</v>
          </cell>
          <cell r="G274">
            <v>-70.77</v>
          </cell>
          <cell r="H274">
            <v>-73.489999999999995</v>
          </cell>
          <cell r="I274">
            <v>-76.209999999999994</v>
          </cell>
          <cell r="J274">
            <v>-78.930000000000007</v>
          </cell>
          <cell r="K274">
            <v>-81.650000000000006</v>
          </cell>
          <cell r="L274">
            <v>-84.37</v>
          </cell>
          <cell r="M274">
            <v>-87.09</v>
          </cell>
          <cell r="N274">
            <v>-89.81</v>
          </cell>
          <cell r="O274">
            <v>-92.53</v>
          </cell>
        </row>
        <row r="275">
          <cell r="B275">
            <v>4085</v>
          </cell>
          <cell r="C275">
            <v>4863.33</v>
          </cell>
          <cell r="D275">
            <v>4862.3999999999996</v>
          </cell>
          <cell r="E275">
            <v>4861.47</v>
          </cell>
          <cell r="F275">
            <v>4860.54</v>
          </cell>
          <cell r="G275">
            <v>4859.6099999999997</v>
          </cell>
          <cell r="H275">
            <v>4858.68</v>
          </cell>
          <cell r="I275">
            <v>4857.75</v>
          </cell>
          <cell r="J275">
            <v>4856.82</v>
          </cell>
          <cell r="K275">
            <v>4855.8900000000003</v>
          </cell>
          <cell r="L275">
            <v>4854.96</v>
          </cell>
          <cell r="M275">
            <v>4854.03</v>
          </cell>
          <cell r="N275">
            <v>4853.1000000000004</v>
          </cell>
          <cell r="O275">
            <v>4852.17</v>
          </cell>
        </row>
        <row r="276">
          <cell r="B276">
            <v>4100</v>
          </cell>
          <cell r="C276">
            <v>475938.88</v>
          </cell>
          <cell r="D276">
            <v>480123</v>
          </cell>
          <cell r="E276">
            <v>484307.12</v>
          </cell>
          <cell r="F276">
            <v>488491.24</v>
          </cell>
          <cell r="G276">
            <v>492675.36</v>
          </cell>
          <cell r="H276">
            <v>496859.48</v>
          </cell>
          <cell r="I276">
            <v>501043.6</v>
          </cell>
          <cell r="J276">
            <v>505227.72</v>
          </cell>
          <cell r="K276">
            <v>509411.84000000003</v>
          </cell>
          <cell r="L276">
            <v>513595.96</v>
          </cell>
          <cell r="M276">
            <v>517780.08</v>
          </cell>
          <cell r="N276">
            <v>521964.2</v>
          </cell>
          <cell r="O276">
            <v>526148.31999999995</v>
          </cell>
        </row>
        <row r="277">
          <cell r="B277">
            <v>4105</v>
          </cell>
          <cell r="C277">
            <v>658129.29</v>
          </cell>
          <cell r="D277">
            <v>663614.89</v>
          </cell>
          <cell r="E277">
            <v>669100.49</v>
          </cell>
          <cell r="F277">
            <v>674586.09</v>
          </cell>
          <cell r="G277">
            <v>680071.69</v>
          </cell>
          <cell r="H277">
            <v>685603.18</v>
          </cell>
          <cell r="I277">
            <v>691134.67</v>
          </cell>
          <cell r="J277">
            <v>696666.16</v>
          </cell>
          <cell r="K277">
            <v>702197.65</v>
          </cell>
          <cell r="L277">
            <v>707729.14</v>
          </cell>
          <cell r="M277">
            <v>713260.63</v>
          </cell>
          <cell r="N277">
            <v>718792.12</v>
          </cell>
          <cell r="O277">
            <v>724323.61</v>
          </cell>
        </row>
        <row r="278">
          <cell r="B278">
            <v>4107</v>
          </cell>
          <cell r="C278">
            <v>10360.51</v>
          </cell>
          <cell r="D278">
            <v>10420.69</v>
          </cell>
          <cell r="E278">
            <v>10480.870000000001</v>
          </cell>
          <cell r="F278">
            <v>10541.05</v>
          </cell>
          <cell r="G278">
            <v>10601.23</v>
          </cell>
          <cell r="H278">
            <v>10697.52</v>
          </cell>
          <cell r="I278">
            <v>10793.8</v>
          </cell>
          <cell r="J278">
            <v>10890.08</v>
          </cell>
          <cell r="K278">
            <v>10986.36</v>
          </cell>
          <cell r="L278">
            <v>11082.64</v>
          </cell>
          <cell r="M278">
            <v>11178.92</v>
          </cell>
          <cell r="N278">
            <v>11275.2</v>
          </cell>
          <cell r="O278">
            <v>11371.48</v>
          </cell>
        </row>
        <row r="279">
          <cell r="B279">
            <v>4115</v>
          </cell>
          <cell r="C279">
            <v>5738.01</v>
          </cell>
          <cell r="D279">
            <v>5813.69</v>
          </cell>
          <cell r="E279">
            <v>5889.37</v>
          </cell>
          <cell r="F279">
            <v>5965.05</v>
          </cell>
          <cell r="G279">
            <v>6040.73</v>
          </cell>
          <cell r="H279">
            <v>6126.06</v>
          </cell>
          <cell r="I279">
            <v>6211.39</v>
          </cell>
          <cell r="J279">
            <v>6296.72</v>
          </cell>
          <cell r="K279">
            <v>6382.05</v>
          </cell>
          <cell r="L279">
            <v>6467.38</v>
          </cell>
          <cell r="M279">
            <v>6552.71</v>
          </cell>
          <cell r="N279">
            <v>6638.04</v>
          </cell>
          <cell r="O279">
            <v>6723.37</v>
          </cell>
        </row>
        <row r="280">
          <cell r="B280">
            <v>4150</v>
          </cell>
          <cell r="C280">
            <v>7614.06</v>
          </cell>
          <cell r="D280">
            <v>7683.28</v>
          </cell>
          <cell r="E280">
            <v>7752.5</v>
          </cell>
          <cell r="F280">
            <v>7821.72</v>
          </cell>
          <cell r="G280">
            <v>7890.94</v>
          </cell>
          <cell r="H280">
            <v>7960.16</v>
          </cell>
          <cell r="I280">
            <v>8029.38</v>
          </cell>
          <cell r="J280">
            <v>8098.6</v>
          </cell>
          <cell r="K280">
            <v>8167.82</v>
          </cell>
          <cell r="L280">
            <v>8237.0400000000009</v>
          </cell>
          <cell r="M280">
            <v>8306.26</v>
          </cell>
          <cell r="N280">
            <v>8375.48</v>
          </cell>
          <cell r="O280">
            <v>8444.7000000000007</v>
          </cell>
        </row>
        <row r="281">
          <cell r="B281">
            <v>4155</v>
          </cell>
          <cell r="C281">
            <v>52853.18</v>
          </cell>
          <cell r="D281">
            <v>53813.2</v>
          </cell>
          <cell r="E281">
            <v>54773.22</v>
          </cell>
          <cell r="F281">
            <v>55733.24</v>
          </cell>
          <cell r="G281">
            <v>56693.26</v>
          </cell>
          <cell r="H281">
            <v>57653.279999999999</v>
          </cell>
          <cell r="I281">
            <v>58613.3</v>
          </cell>
          <cell r="J281">
            <v>59573.32</v>
          </cell>
          <cell r="K281">
            <v>60533.34</v>
          </cell>
          <cell r="L281">
            <v>61493.36</v>
          </cell>
          <cell r="M281">
            <v>62453.38</v>
          </cell>
          <cell r="N281">
            <v>63413.4</v>
          </cell>
          <cell r="O281">
            <v>64373.42</v>
          </cell>
        </row>
        <row r="282">
          <cell r="B282">
            <v>4175</v>
          </cell>
          <cell r="C282">
            <v>978.89</v>
          </cell>
          <cell r="D282">
            <v>985.47</v>
          </cell>
          <cell r="E282">
            <v>992.05</v>
          </cell>
          <cell r="F282">
            <v>998.63</v>
          </cell>
          <cell r="G282">
            <v>1005.21</v>
          </cell>
          <cell r="H282">
            <v>1011.79</v>
          </cell>
          <cell r="I282">
            <v>1018.37</v>
          </cell>
          <cell r="J282">
            <v>1024.95</v>
          </cell>
          <cell r="K282">
            <v>1031.53</v>
          </cell>
          <cell r="L282">
            <v>1038.1099999999999</v>
          </cell>
          <cell r="M282">
            <v>1044.69</v>
          </cell>
          <cell r="N282">
            <v>1051.27</v>
          </cell>
          <cell r="O282">
            <v>1057.8499999999999</v>
          </cell>
        </row>
        <row r="283">
          <cell r="B283">
            <v>4260</v>
          </cell>
          <cell r="C283">
            <v>72491.399999999994</v>
          </cell>
          <cell r="D283">
            <v>72491.399999999994</v>
          </cell>
          <cell r="E283">
            <v>72491.399999999994</v>
          </cell>
          <cell r="F283">
            <v>72491.399999999994</v>
          </cell>
          <cell r="G283">
            <v>72491.399999999994</v>
          </cell>
          <cell r="H283">
            <v>72491.399999999994</v>
          </cell>
          <cell r="I283">
            <v>72491.399999999994</v>
          </cell>
          <cell r="J283">
            <v>72491.399999999994</v>
          </cell>
          <cell r="K283">
            <v>72491.399999999994</v>
          </cell>
          <cell r="L283">
            <v>72491.399999999994</v>
          </cell>
          <cell r="M283">
            <v>72491.399999999994</v>
          </cell>
          <cell r="N283">
            <v>72491.399999999994</v>
          </cell>
          <cell r="O283">
            <v>72491.399999999994</v>
          </cell>
        </row>
        <row r="284">
          <cell r="B284">
            <v>4265</v>
          </cell>
          <cell r="C284">
            <v>284065.96999999997</v>
          </cell>
          <cell r="D284">
            <v>286356.14</v>
          </cell>
          <cell r="E284">
            <v>288646.31</v>
          </cell>
          <cell r="F284">
            <v>290936.48</v>
          </cell>
          <cell r="G284">
            <v>293226.65000000002</v>
          </cell>
          <cell r="H284">
            <v>295516.82</v>
          </cell>
          <cell r="I284">
            <v>297806.99</v>
          </cell>
          <cell r="J284">
            <v>300097.15999999997</v>
          </cell>
          <cell r="K284">
            <v>302387.33</v>
          </cell>
          <cell r="L284">
            <v>304677.5</v>
          </cell>
          <cell r="M284">
            <v>306967.67</v>
          </cell>
          <cell r="N284">
            <v>309257.84000000003</v>
          </cell>
          <cell r="O284">
            <v>311548.01</v>
          </cell>
        </row>
        <row r="285">
          <cell r="B285">
            <v>4275</v>
          </cell>
          <cell r="C285">
            <v>19541.580000000002</v>
          </cell>
          <cell r="D285">
            <v>20522.86</v>
          </cell>
          <cell r="E285">
            <v>21504.14</v>
          </cell>
          <cell r="F285">
            <v>22485.42</v>
          </cell>
          <cell r="G285">
            <v>23466.7</v>
          </cell>
          <cell r="H285">
            <v>24447.98</v>
          </cell>
          <cell r="I285">
            <v>25429.26</v>
          </cell>
          <cell r="J285">
            <v>26410.54</v>
          </cell>
          <cell r="K285">
            <v>27391.82</v>
          </cell>
          <cell r="L285">
            <v>28373.1</v>
          </cell>
          <cell r="M285">
            <v>29354.38</v>
          </cell>
          <cell r="N285">
            <v>30335.66</v>
          </cell>
          <cell r="O285">
            <v>31316.94</v>
          </cell>
        </row>
        <row r="286">
          <cell r="B286">
            <v>4280</v>
          </cell>
          <cell r="C286">
            <v>5187.8100000000004</v>
          </cell>
          <cell r="D286">
            <v>5246.1</v>
          </cell>
          <cell r="E286">
            <v>5304.39</v>
          </cell>
          <cell r="F286">
            <v>5362.68</v>
          </cell>
          <cell r="G286">
            <v>5420.97</v>
          </cell>
          <cell r="H286">
            <v>5479.26</v>
          </cell>
          <cell r="I286">
            <v>5537.55</v>
          </cell>
          <cell r="J286">
            <v>5595.84</v>
          </cell>
          <cell r="K286">
            <v>5654.13</v>
          </cell>
          <cell r="L286">
            <v>5712.42</v>
          </cell>
          <cell r="M286">
            <v>5770.71</v>
          </cell>
          <cell r="N286">
            <v>5829</v>
          </cell>
          <cell r="O286">
            <v>5887.29</v>
          </cell>
        </row>
        <row r="287">
          <cell r="B287">
            <v>4310</v>
          </cell>
          <cell r="C287">
            <v>282251.17</v>
          </cell>
          <cell r="D287">
            <v>285414.03000000003</v>
          </cell>
          <cell r="E287">
            <v>288576.89</v>
          </cell>
          <cell r="F287">
            <v>291739.75</v>
          </cell>
          <cell r="G287">
            <v>294902.61</v>
          </cell>
          <cell r="H287">
            <v>298132.64</v>
          </cell>
          <cell r="I287">
            <v>301362.67</v>
          </cell>
          <cell r="J287">
            <v>304592.7</v>
          </cell>
          <cell r="K287">
            <v>307822.73</v>
          </cell>
          <cell r="L287">
            <v>311052.76</v>
          </cell>
          <cell r="M287">
            <v>314282.78999999998</v>
          </cell>
          <cell r="N287">
            <v>317512.82</v>
          </cell>
          <cell r="O287">
            <v>320742.84999999998</v>
          </cell>
        </row>
        <row r="288">
          <cell r="B288">
            <v>4320</v>
          </cell>
          <cell r="C288">
            <v>67.209999999999994</v>
          </cell>
          <cell r="D288">
            <v>72.38</v>
          </cell>
          <cell r="E288">
            <v>77.55</v>
          </cell>
          <cell r="F288">
            <v>82.72</v>
          </cell>
          <cell r="G288">
            <v>87.89</v>
          </cell>
          <cell r="H288">
            <v>93.06</v>
          </cell>
          <cell r="I288">
            <v>98.23</v>
          </cell>
          <cell r="J288">
            <v>103.4</v>
          </cell>
          <cell r="K288">
            <v>108.57</v>
          </cell>
          <cell r="L288">
            <v>113.74</v>
          </cell>
          <cell r="M288">
            <v>118.91</v>
          </cell>
          <cell r="N288">
            <v>124.08</v>
          </cell>
          <cell r="O288">
            <v>129.25</v>
          </cell>
        </row>
        <row r="289">
          <cell r="B289">
            <v>4325</v>
          </cell>
          <cell r="C289">
            <v>3951.41</v>
          </cell>
          <cell r="D289">
            <v>4147.04</v>
          </cell>
          <cell r="E289">
            <v>4342.67</v>
          </cell>
          <cell r="F289">
            <v>4538.3</v>
          </cell>
          <cell r="G289">
            <v>4733.93</v>
          </cell>
          <cell r="H289">
            <v>4929.5600000000004</v>
          </cell>
          <cell r="I289">
            <v>5125.1899999999996</v>
          </cell>
          <cell r="J289">
            <v>5320.82</v>
          </cell>
          <cell r="K289">
            <v>5516.45</v>
          </cell>
          <cell r="L289">
            <v>5712.08</v>
          </cell>
          <cell r="M289">
            <v>5907.71</v>
          </cell>
          <cell r="N289">
            <v>6103.34</v>
          </cell>
          <cell r="O289">
            <v>6298.97</v>
          </cell>
        </row>
        <row r="290">
          <cell r="B290">
            <v>4330</v>
          </cell>
          <cell r="C290">
            <v>4777.6499999999996</v>
          </cell>
          <cell r="D290">
            <v>4777.6499999999996</v>
          </cell>
          <cell r="E290">
            <v>4777.6499999999996</v>
          </cell>
          <cell r="F290">
            <v>4777.6499999999996</v>
          </cell>
          <cell r="G290">
            <v>4777.6499999999996</v>
          </cell>
          <cell r="H290">
            <v>4777.6499999999996</v>
          </cell>
          <cell r="I290">
            <v>4777.6499999999996</v>
          </cell>
          <cell r="J290">
            <v>4777.6499999999996</v>
          </cell>
          <cell r="K290">
            <v>4777.6499999999996</v>
          </cell>
          <cell r="L290">
            <v>4777.6499999999996</v>
          </cell>
          <cell r="M290">
            <v>4777.6499999999996</v>
          </cell>
          <cell r="N290">
            <v>4780.1499999999996</v>
          </cell>
          <cell r="O290">
            <v>4782.6499999999996</v>
          </cell>
        </row>
        <row r="291">
          <cell r="B291">
            <v>4335</v>
          </cell>
          <cell r="C291">
            <v>173562.33</v>
          </cell>
          <cell r="D291">
            <v>175604.93</v>
          </cell>
          <cell r="E291">
            <v>177647.53</v>
          </cell>
          <cell r="F291">
            <v>179690.13</v>
          </cell>
          <cell r="G291">
            <v>181732.73</v>
          </cell>
          <cell r="H291">
            <v>183775.33</v>
          </cell>
          <cell r="I291">
            <v>185817.93</v>
          </cell>
          <cell r="J291">
            <v>187860.53</v>
          </cell>
          <cell r="K291">
            <v>189903.13</v>
          </cell>
          <cell r="L291">
            <v>191945.73</v>
          </cell>
          <cell r="M291">
            <v>193988.33</v>
          </cell>
          <cell r="N291">
            <v>196030.93</v>
          </cell>
          <cell r="O291">
            <v>198073.53</v>
          </cell>
        </row>
        <row r="292">
          <cell r="B292">
            <v>4350</v>
          </cell>
          <cell r="O292">
            <v>3.75</v>
          </cell>
        </row>
        <row r="294">
          <cell r="B294">
            <v>4367</v>
          </cell>
          <cell r="O294">
            <v>4394.96</v>
          </cell>
        </row>
        <row r="295">
          <cell r="B295">
            <v>4369</v>
          </cell>
          <cell r="C295">
            <v>-108079.12</v>
          </cell>
          <cell r="D295">
            <v>-108079.12</v>
          </cell>
          <cell r="E295">
            <v>-108079.12</v>
          </cell>
          <cell r="F295">
            <v>-108079.12</v>
          </cell>
          <cell r="G295">
            <v>-108079.12</v>
          </cell>
          <cell r="H295">
            <v>-108079.12</v>
          </cell>
          <cell r="I295">
            <v>-108079.12</v>
          </cell>
          <cell r="J295">
            <v>-108079.12</v>
          </cell>
          <cell r="K295">
            <v>-108079.12</v>
          </cell>
          <cell r="L295">
            <v>-108079.12</v>
          </cell>
          <cell r="M295">
            <v>-108079.12</v>
          </cell>
          <cell r="N295">
            <v>-108079.12</v>
          </cell>
          <cell r="O295">
            <v>-108079.12</v>
          </cell>
        </row>
        <row r="296">
          <cell r="B296">
            <v>4371</v>
          </cell>
          <cell r="C296">
            <v>1950474.34</v>
          </cell>
          <cell r="D296">
            <v>1950474.34</v>
          </cell>
          <cell r="E296">
            <v>1950474.34</v>
          </cell>
          <cell r="F296">
            <v>1950474.34</v>
          </cell>
          <cell r="G296">
            <v>1950474.34</v>
          </cell>
          <cell r="H296">
            <v>1950474.34</v>
          </cell>
          <cell r="I296">
            <v>1950474.34</v>
          </cell>
          <cell r="J296">
            <v>1950474.34</v>
          </cell>
          <cell r="K296">
            <v>1950474.34</v>
          </cell>
          <cell r="L296">
            <v>1950474.34</v>
          </cell>
          <cell r="M296">
            <v>1950474.34</v>
          </cell>
          <cell r="N296">
            <v>1950474.34</v>
          </cell>
          <cell r="O296">
            <v>1950474.34</v>
          </cell>
        </row>
        <row r="297">
          <cell r="B297">
            <v>4375</v>
          </cell>
          <cell r="C297">
            <v>-30759.11</v>
          </cell>
          <cell r="D297">
            <v>-30759.11</v>
          </cell>
          <cell r="E297">
            <v>-30759.11</v>
          </cell>
          <cell r="F297">
            <v>-30759.11</v>
          </cell>
          <cell r="G297">
            <v>-30759.11</v>
          </cell>
          <cell r="H297">
            <v>-30759.11</v>
          </cell>
          <cell r="I297">
            <v>-30759.11</v>
          </cell>
          <cell r="J297">
            <v>-30759.11</v>
          </cell>
          <cell r="K297">
            <v>-30759.11</v>
          </cell>
          <cell r="L297">
            <v>-30759.11</v>
          </cell>
          <cell r="M297">
            <v>-30759.11</v>
          </cell>
          <cell r="N297">
            <v>-30759.11</v>
          </cell>
          <cell r="O297">
            <v>-30759.11</v>
          </cell>
        </row>
        <row r="298">
          <cell r="B298">
            <v>4377</v>
          </cell>
          <cell r="C298">
            <v>-22479.83</v>
          </cell>
          <cell r="D298">
            <v>-22479.83</v>
          </cell>
          <cell r="E298">
            <v>-22479.83</v>
          </cell>
          <cell r="F298">
            <v>-22479.83</v>
          </cell>
          <cell r="G298">
            <v>-22479.83</v>
          </cell>
          <cell r="H298">
            <v>-22479.83</v>
          </cell>
          <cell r="I298">
            <v>-22479.83</v>
          </cell>
          <cell r="J298">
            <v>-22479.83</v>
          </cell>
          <cell r="K298">
            <v>-22479.83</v>
          </cell>
          <cell r="L298">
            <v>-22479.83</v>
          </cell>
          <cell r="M298">
            <v>-22479.83</v>
          </cell>
          <cell r="N298">
            <v>-22479.83</v>
          </cell>
          <cell r="O298">
            <v>-15643.48</v>
          </cell>
        </row>
        <row r="299">
          <cell r="B299">
            <v>4383</v>
          </cell>
          <cell r="C299">
            <v>-40697.160000000003</v>
          </cell>
          <cell r="D299">
            <v>-40697.160000000003</v>
          </cell>
          <cell r="E299">
            <v>-40697.160000000003</v>
          </cell>
          <cell r="F299">
            <v>-40697.160000000003</v>
          </cell>
          <cell r="G299">
            <v>-40697.160000000003</v>
          </cell>
          <cell r="H299">
            <v>-40697.160000000003</v>
          </cell>
          <cell r="I299">
            <v>-40697.160000000003</v>
          </cell>
          <cell r="J299">
            <v>-40697.160000000003</v>
          </cell>
          <cell r="K299">
            <v>-40697.160000000003</v>
          </cell>
          <cell r="L299">
            <v>-40697.160000000003</v>
          </cell>
          <cell r="M299">
            <v>-40697.160000000003</v>
          </cell>
          <cell r="N299">
            <v>-40697.160000000003</v>
          </cell>
          <cell r="O299">
            <v>-40109.22</v>
          </cell>
        </row>
        <row r="300">
          <cell r="B300">
            <v>4385</v>
          </cell>
          <cell r="C300">
            <v>3010</v>
          </cell>
          <cell r="D300">
            <v>3010</v>
          </cell>
          <cell r="E300">
            <v>3010</v>
          </cell>
          <cell r="F300">
            <v>3010</v>
          </cell>
          <cell r="G300">
            <v>3010</v>
          </cell>
          <cell r="H300">
            <v>3010</v>
          </cell>
          <cell r="I300">
            <v>3010</v>
          </cell>
          <cell r="J300">
            <v>3010</v>
          </cell>
          <cell r="K300">
            <v>3010</v>
          </cell>
          <cell r="L300">
            <v>3010</v>
          </cell>
          <cell r="M300">
            <v>3010</v>
          </cell>
          <cell r="N300">
            <v>3010</v>
          </cell>
          <cell r="O300">
            <v>3299.34</v>
          </cell>
        </row>
        <row r="301">
          <cell r="B301">
            <v>4387</v>
          </cell>
          <cell r="C301">
            <v>-4157789.58</v>
          </cell>
          <cell r="D301">
            <v>-4157789.58</v>
          </cell>
          <cell r="E301">
            <v>-4157755.68</v>
          </cell>
          <cell r="F301">
            <v>-4158113.28</v>
          </cell>
          <cell r="G301">
            <v>-4158264.02</v>
          </cell>
          <cell r="H301">
            <v>-4158349.12</v>
          </cell>
          <cell r="I301">
            <v>-4158350.33</v>
          </cell>
          <cell r="J301">
            <v>-4158415.94</v>
          </cell>
          <cell r="K301">
            <v>-4158479.67</v>
          </cell>
          <cell r="L301">
            <v>-4158305.21</v>
          </cell>
          <cell r="M301">
            <v>-4158319.29</v>
          </cell>
          <cell r="N301">
            <v>-4158351.58</v>
          </cell>
          <cell r="O301">
            <v>-4612978.87</v>
          </cell>
        </row>
        <row r="302">
          <cell r="B302">
            <v>4389</v>
          </cell>
          <cell r="C302">
            <v>-459312.78</v>
          </cell>
          <cell r="D302">
            <v>-459312.06</v>
          </cell>
          <cell r="E302">
            <v>-459313.14</v>
          </cell>
          <cell r="F302">
            <v>-459309.39</v>
          </cell>
          <cell r="G302">
            <v>-459307.8</v>
          </cell>
          <cell r="H302">
            <v>-459306.91</v>
          </cell>
          <cell r="I302">
            <v>-459306.9</v>
          </cell>
          <cell r="J302">
            <v>-459306.21</v>
          </cell>
          <cell r="K302">
            <v>-459305.54</v>
          </cell>
          <cell r="L302">
            <v>-459307.37</v>
          </cell>
          <cell r="M302">
            <v>-459307.22</v>
          </cell>
          <cell r="N302">
            <v>-459306.88</v>
          </cell>
          <cell r="O302">
            <v>-458259.93</v>
          </cell>
        </row>
        <row r="303">
          <cell r="B303">
            <v>4417</v>
          </cell>
          <cell r="C303">
            <v>10360.9</v>
          </cell>
          <cell r="D303">
            <v>10360.93</v>
          </cell>
          <cell r="E303">
            <v>10360.89</v>
          </cell>
          <cell r="F303">
            <v>10361.040000000001</v>
          </cell>
          <cell r="G303">
            <v>10361.11</v>
          </cell>
          <cell r="H303">
            <v>10361.15</v>
          </cell>
          <cell r="I303">
            <v>10361.15</v>
          </cell>
          <cell r="J303">
            <v>10361.18</v>
          </cell>
          <cell r="K303">
            <v>10361.209999999999</v>
          </cell>
          <cell r="L303">
            <v>10361.129999999999</v>
          </cell>
          <cell r="M303">
            <v>10361.129999999999</v>
          </cell>
          <cell r="N303">
            <v>10361.15</v>
          </cell>
          <cell r="O303">
            <v>10208.790000000001</v>
          </cell>
        </row>
        <row r="304">
          <cell r="B304">
            <v>4419</v>
          </cell>
          <cell r="C304">
            <v>5442</v>
          </cell>
          <cell r="D304">
            <v>5442</v>
          </cell>
          <cell r="E304">
            <v>5442</v>
          </cell>
          <cell r="F304">
            <v>5442</v>
          </cell>
          <cell r="G304">
            <v>5442</v>
          </cell>
          <cell r="H304">
            <v>5442</v>
          </cell>
          <cell r="I304">
            <v>5442</v>
          </cell>
          <cell r="J304">
            <v>5442</v>
          </cell>
          <cell r="K304">
            <v>5442</v>
          </cell>
          <cell r="L304">
            <v>5442</v>
          </cell>
          <cell r="M304">
            <v>5442</v>
          </cell>
          <cell r="N304">
            <v>5442</v>
          </cell>
          <cell r="O304">
            <v>5442</v>
          </cell>
        </row>
        <row r="305">
          <cell r="B305">
            <v>4421</v>
          </cell>
          <cell r="C305">
            <v>333881.58</v>
          </cell>
          <cell r="D305">
            <v>333881.58</v>
          </cell>
          <cell r="E305">
            <v>333881.58</v>
          </cell>
          <cell r="F305">
            <v>333881.58</v>
          </cell>
          <cell r="G305">
            <v>333881.58</v>
          </cell>
          <cell r="H305">
            <v>333881.58</v>
          </cell>
          <cell r="I305">
            <v>333881.58</v>
          </cell>
          <cell r="J305">
            <v>333881.58</v>
          </cell>
          <cell r="K305">
            <v>333881.58</v>
          </cell>
          <cell r="L305">
            <v>333881.58</v>
          </cell>
          <cell r="M305">
            <v>333881.58</v>
          </cell>
          <cell r="N305">
            <v>333881.58</v>
          </cell>
          <cell r="O305">
            <v>333881.58</v>
          </cell>
        </row>
        <row r="306">
          <cell r="B306">
            <v>4425</v>
          </cell>
          <cell r="C306">
            <v>-5263.35</v>
          </cell>
          <cell r="D306">
            <v>-5263.35</v>
          </cell>
          <cell r="E306">
            <v>-5263.35</v>
          </cell>
          <cell r="F306">
            <v>-5263.35</v>
          </cell>
          <cell r="G306">
            <v>-5263.35</v>
          </cell>
          <cell r="H306">
            <v>-5263.35</v>
          </cell>
          <cell r="I306">
            <v>-5263.35</v>
          </cell>
          <cell r="J306">
            <v>-5263.35</v>
          </cell>
          <cell r="K306">
            <v>-5263.35</v>
          </cell>
          <cell r="L306">
            <v>-5263.35</v>
          </cell>
          <cell r="M306">
            <v>-5263.35</v>
          </cell>
          <cell r="N306">
            <v>-5263.35</v>
          </cell>
          <cell r="O306">
            <v>-5263.35</v>
          </cell>
        </row>
        <row r="307">
          <cell r="B307">
            <v>4427</v>
          </cell>
          <cell r="C307">
            <v>-3848.6</v>
          </cell>
          <cell r="D307">
            <v>-3848.6</v>
          </cell>
          <cell r="E307">
            <v>-3848.6</v>
          </cell>
          <cell r="F307">
            <v>-3848.6</v>
          </cell>
          <cell r="G307">
            <v>-3848.6</v>
          </cell>
          <cell r="H307">
            <v>-3848.6</v>
          </cell>
          <cell r="I307">
            <v>-3848.6</v>
          </cell>
          <cell r="J307">
            <v>-3848.6</v>
          </cell>
          <cell r="K307">
            <v>-3848.6</v>
          </cell>
          <cell r="L307">
            <v>-3848.6</v>
          </cell>
          <cell r="M307">
            <v>-3848.6</v>
          </cell>
          <cell r="N307">
            <v>-3848.6</v>
          </cell>
          <cell r="O307">
            <v>-2612.86</v>
          </cell>
        </row>
        <row r="308">
          <cell r="B308">
            <v>4433</v>
          </cell>
          <cell r="C308">
            <v>-6123.75</v>
          </cell>
          <cell r="D308">
            <v>-6123.75</v>
          </cell>
          <cell r="E308">
            <v>-6123.75</v>
          </cell>
          <cell r="F308">
            <v>-6123.75</v>
          </cell>
          <cell r="G308">
            <v>-6123.75</v>
          </cell>
          <cell r="H308">
            <v>-6123.75</v>
          </cell>
          <cell r="I308">
            <v>-6123.75</v>
          </cell>
          <cell r="J308">
            <v>-6123.75</v>
          </cell>
          <cell r="K308">
            <v>-6123.75</v>
          </cell>
          <cell r="L308">
            <v>-6123.75</v>
          </cell>
          <cell r="M308">
            <v>-6123.75</v>
          </cell>
          <cell r="N308">
            <v>-6123.75</v>
          </cell>
          <cell r="O308">
            <v>-6017.47</v>
          </cell>
        </row>
        <row r="309">
          <cell r="B309">
            <v>4435</v>
          </cell>
          <cell r="C309">
            <v>516</v>
          </cell>
          <cell r="D309">
            <v>516</v>
          </cell>
          <cell r="E309">
            <v>516</v>
          </cell>
          <cell r="F309">
            <v>516</v>
          </cell>
          <cell r="G309">
            <v>516</v>
          </cell>
          <cell r="H309">
            <v>516</v>
          </cell>
          <cell r="I309">
            <v>516</v>
          </cell>
          <cell r="J309">
            <v>516</v>
          </cell>
          <cell r="K309">
            <v>516</v>
          </cell>
          <cell r="L309">
            <v>516</v>
          </cell>
          <cell r="M309">
            <v>516</v>
          </cell>
          <cell r="N309">
            <v>516</v>
          </cell>
          <cell r="O309">
            <v>568.29999999999995</v>
          </cell>
        </row>
        <row r="310">
          <cell r="B310">
            <v>4437</v>
          </cell>
          <cell r="C310">
            <v>-389610.21</v>
          </cell>
          <cell r="D310">
            <v>-389612.01</v>
          </cell>
          <cell r="E310">
            <v>-389609.32</v>
          </cell>
          <cell r="F310">
            <v>-389618.7</v>
          </cell>
          <cell r="G310">
            <v>-389622.66</v>
          </cell>
          <cell r="H310">
            <v>-389624.89</v>
          </cell>
          <cell r="I310">
            <v>-389624.92</v>
          </cell>
          <cell r="J310">
            <v>-389626.64</v>
          </cell>
          <cell r="K310">
            <v>-389628.32</v>
          </cell>
          <cell r="L310">
            <v>-389623.74</v>
          </cell>
          <cell r="M310">
            <v>-389624.11</v>
          </cell>
          <cell r="N310">
            <v>-389624.96</v>
          </cell>
          <cell r="O310">
            <v>-453905.87</v>
          </cell>
        </row>
        <row r="311">
          <cell r="B311">
            <v>4439</v>
          </cell>
          <cell r="C311">
            <v>-617</v>
          </cell>
          <cell r="D311">
            <v>-617</v>
          </cell>
          <cell r="E311">
            <v>-617</v>
          </cell>
          <cell r="F311">
            <v>-617</v>
          </cell>
          <cell r="G311">
            <v>-617</v>
          </cell>
          <cell r="H311">
            <v>-617</v>
          </cell>
          <cell r="I311">
            <v>-617</v>
          </cell>
          <cell r="J311">
            <v>-617</v>
          </cell>
          <cell r="K311">
            <v>-617</v>
          </cell>
          <cell r="L311">
            <v>-617</v>
          </cell>
          <cell r="M311">
            <v>-617</v>
          </cell>
          <cell r="N311">
            <v>-617</v>
          </cell>
          <cell r="O311">
            <v>-513.15</v>
          </cell>
        </row>
        <row r="312">
          <cell r="B312">
            <v>4460</v>
          </cell>
          <cell r="C312">
            <v>-1844</v>
          </cell>
          <cell r="D312">
            <v>-1844</v>
          </cell>
          <cell r="E312">
            <v>-1844</v>
          </cell>
          <cell r="F312">
            <v>-1844</v>
          </cell>
          <cell r="G312">
            <v>-1844</v>
          </cell>
          <cell r="H312">
            <v>-1844</v>
          </cell>
          <cell r="I312">
            <v>-1844</v>
          </cell>
          <cell r="J312">
            <v>-1844</v>
          </cell>
          <cell r="K312">
            <v>-1844</v>
          </cell>
          <cell r="L312">
            <v>-1844</v>
          </cell>
          <cell r="M312">
            <v>-1844</v>
          </cell>
          <cell r="N312">
            <v>-1844</v>
          </cell>
          <cell r="O312">
            <v>-1844</v>
          </cell>
        </row>
        <row r="313">
          <cell r="B313">
            <v>4515</v>
          </cell>
          <cell r="C313">
            <v>-17847.73</v>
          </cell>
          <cell r="D313">
            <v>-15758.9</v>
          </cell>
          <cell r="E313">
            <v>-80287.92</v>
          </cell>
          <cell r="F313">
            <v>-75166.2</v>
          </cell>
          <cell r="G313">
            <v>-4290.8500000000004</v>
          </cell>
          <cell r="H313">
            <v>-124116.73</v>
          </cell>
          <cell r="I313">
            <v>-22123.02</v>
          </cell>
          <cell r="J313">
            <v>-25657.22</v>
          </cell>
          <cell r="K313">
            <v>-19664.71</v>
          </cell>
          <cell r="L313">
            <v>-57688.46</v>
          </cell>
          <cell r="M313">
            <v>-35027.480000000003</v>
          </cell>
          <cell r="N313">
            <v>-18128.490000000002</v>
          </cell>
          <cell r="O313">
            <v>-21818.74</v>
          </cell>
        </row>
        <row r="314">
          <cell r="B314">
            <v>4525</v>
          </cell>
          <cell r="C314">
            <v>-273703.12</v>
          </cell>
          <cell r="D314">
            <v>-50645.79</v>
          </cell>
          <cell r="E314">
            <v>-55493.35</v>
          </cell>
          <cell r="F314">
            <v>-37250.89</v>
          </cell>
          <cell r="G314">
            <v>-41286.620000000003</v>
          </cell>
          <cell r="H314">
            <v>-53723.32</v>
          </cell>
          <cell r="I314">
            <v>-51601.37</v>
          </cell>
          <cell r="J314">
            <v>-60521.41</v>
          </cell>
          <cell r="K314">
            <v>-60926.26</v>
          </cell>
          <cell r="L314">
            <v>-35840.94</v>
          </cell>
          <cell r="M314">
            <v>-41943.87</v>
          </cell>
          <cell r="N314">
            <v>-49984.63</v>
          </cell>
          <cell r="O314">
            <v>-89614.97</v>
          </cell>
        </row>
        <row r="315">
          <cell r="B315">
            <v>4527</v>
          </cell>
          <cell r="C315">
            <v>-25309.27</v>
          </cell>
          <cell r="D315">
            <v>-46897.79</v>
          </cell>
          <cell r="E315">
            <v>-49263.77</v>
          </cell>
          <cell r="F315">
            <v>-46499.57</v>
          </cell>
          <cell r="G315">
            <v>-47524.52</v>
          </cell>
          <cell r="H315">
            <v>-52199</v>
          </cell>
          <cell r="I315">
            <v>-69141.38</v>
          </cell>
          <cell r="J315">
            <v>-56843.38</v>
          </cell>
          <cell r="K315">
            <v>-43909.3</v>
          </cell>
          <cell r="L315">
            <v>-14922.78</v>
          </cell>
          <cell r="M315">
            <v>-35278.769999999997</v>
          </cell>
          <cell r="N315">
            <v>-41934.129999999997</v>
          </cell>
          <cell r="O315">
            <v>-31636.7</v>
          </cell>
        </row>
        <row r="316">
          <cell r="B316">
            <v>4535</v>
          </cell>
          <cell r="C316">
            <v>-5626528.5800000001</v>
          </cell>
          <cell r="D316">
            <v>-5626528.5800000001</v>
          </cell>
          <cell r="E316">
            <v>-5626528.5800000001</v>
          </cell>
          <cell r="F316">
            <v>-5626528.5800000001</v>
          </cell>
          <cell r="G316">
            <v>-5626528.5800000001</v>
          </cell>
          <cell r="H316">
            <v>-5626528.5800000001</v>
          </cell>
          <cell r="I316">
            <v>-5626528.5800000001</v>
          </cell>
          <cell r="J316">
            <v>-5626528.5800000001</v>
          </cell>
          <cell r="K316">
            <v>-5626528.5800000001</v>
          </cell>
          <cell r="L316">
            <v>-5626528.5800000001</v>
          </cell>
          <cell r="M316">
            <v>-5626528.5800000001</v>
          </cell>
          <cell r="N316">
            <v>-5626528.5800000001</v>
          </cell>
          <cell r="O316">
            <v>-5626528.5800000001</v>
          </cell>
        </row>
        <row r="317">
          <cell r="B317">
            <v>4545</v>
          </cell>
          <cell r="C317">
            <v>-34202.089999999997</v>
          </cell>
          <cell r="D317">
            <v>-35582.06</v>
          </cell>
          <cell r="E317">
            <v>-39573.58</v>
          </cell>
          <cell r="F317">
            <v>-36520.44</v>
          </cell>
          <cell r="G317">
            <v>-32255.66</v>
          </cell>
          <cell r="H317">
            <v>-35500.949999999997</v>
          </cell>
          <cell r="I317">
            <v>-40492.04</v>
          </cell>
          <cell r="J317">
            <v>-36267.519999999997</v>
          </cell>
          <cell r="K317">
            <v>-37504.74</v>
          </cell>
          <cell r="L317">
            <v>-36482.65</v>
          </cell>
          <cell r="M317">
            <v>-37200.36</v>
          </cell>
          <cell r="N317">
            <v>-35733.01</v>
          </cell>
          <cell r="O317">
            <v>-37572.080000000002</v>
          </cell>
        </row>
        <row r="318">
          <cell r="B318">
            <v>4565</v>
          </cell>
          <cell r="C318">
            <v>4306111.03</v>
          </cell>
          <cell r="D318">
            <v>4306111.03</v>
          </cell>
          <cell r="E318">
            <v>4306111.03</v>
          </cell>
          <cell r="F318">
            <v>4306111.03</v>
          </cell>
          <cell r="G318">
            <v>4306111.03</v>
          </cell>
          <cell r="H318">
            <v>4306111.03</v>
          </cell>
          <cell r="I318">
            <v>4306111.03</v>
          </cell>
          <cell r="J318">
            <v>4306111.03</v>
          </cell>
          <cell r="K318">
            <v>4306111.03</v>
          </cell>
          <cell r="L318">
            <v>4306111.03</v>
          </cell>
          <cell r="M318">
            <v>4306111.03</v>
          </cell>
          <cell r="N318">
            <v>4306111.03</v>
          </cell>
          <cell r="O318">
            <v>4306111.03</v>
          </cell>
        </row>
        <row r="319">
          <cell r="B319">
            <v>4595</v>
          </cell>
          <cell r="C319">
            <v>-100149.66</v>
          </cell>
          <cell r="D319">
            <v>-100415.29</v>
          </cell>
          <cell r="E319">
            <v>-101399.46</v>
          </cell>
          <cell r="F319">
            <v>-101838.18</v>
          </cell>
          <cell r="G319">
            <v>-100441.86</v>
          </cell>
          <cell r="H319">
            <v>-100005.73</v>
          </cell>
          <cell r="I319">
            <v>-99801.63</v>
          </cell>
          <cell r="J319">
            <v>-99640.07</v>
          </cell>
          <cell r="K319">
            <v>-99370.87</v>
          </cell>
          <cell r="L319">
            <v>-100440.27</v>
          </cell>
          <cell r="M319">
            <v>-102990.1</v>
          </cell>
          <cell r="N319">
            <v>-102136.52</v>
          </cell>
          <cell r="O319">
            <v>-101453.78</v>
          </cell>
        </row>
        <row r="320">
          <cell r="B320">
            <v>4612</v>
          </cell>
          <cell r="C320">
            <v>0</v>
          </cell>
          <cell r="D320">
            <v>99369.72</v>
          </cell>
          <cell r="E320">
            <v>35019.57</v>
          </cell>
          <cell r="F320">
            <v>-31422.01</v>
          </cell>
          <cell r="G320">
            <v>-97862.94</v>
          </cell>
          <cell r="H320">
            <v>-164181.4</v>
          </cell>
          <cell r="I320">
            <v>-230661.92</v>
          </cell>
          <cell r="J320">
            <v>-120294.77</v>
          </cell>
          <cell r="K320">
            <v>-186547.81</v>
          </cell>
          <cell r="L320">
            <v>-253032.42</v>
          </cell>
          <cell r="M320">
            <v>-319512.28000000003</v>
          </cell>
          <cell r="N320">
            <v>33122.83</v>
          </cell>
          <cell r="O320">
            <v>0</v>
          </cell>
        </row>
        <row r="321">
          <cell r="B321">
            <v>4614</v>
          </cell>
          <cell r="C321">
            <v>-170501.73</v>
          </cell>
          <cell r="D321">
            <v>-170501.73</v>
          </cell>
          <cell r="E321">
            <v>-170501.73</v>
          </cell>
          <cell r="F321">
            <v>-170501.73</v>
          </cell>
          <cell r="G321">
            <v>-170501.73</v>
          </cell>
          <cell r="H321">
            <v>-170501.73</v>
          </cell>
          <cell r="I321">
            <v>-170501.73</v>
          </cell>
          <cell r="J321">
            <v>-170501.73</v>
          </cell>
          <cell r="K321">
            <v>-170501.73</v>
          </cell>
          <cell r="L321">
            <v>-170501.73</v>
          </cell>
          <cell r="M321">
            <v>-170501.73</v>
          </cell>
          <cell r="N321">
            <v>-170501.73</v>
          </cell>
          <cell r="O321">
            <v>-176786</v>
          </cell>
        </row>
        <row r="322">
          <cell r="B322">
            <v>4628</v>
          </cell>
          <cell r="C322">
            <v>-3991.68</v>
          </cell>
          <cell r="D322">
            <v>-4002.78</v>
          </cell>
          <cell r="E322">
            <v>-3986.2</v>
          </cell>
          <cell r="F322">
            <v>-4044.02</v>
          </cell>
          <cell r="G322">
            <v>-4068.39</v>
          </cell>
          <cell r="H322">
            <v>-4082.15</v>
          </cell>
          <cell r="I322">
            <v>-4082.34</v>
          </cell>
          <cell r="J322">
            <v>-4092.95</v>
          </cell>
          <cell r="K322">
            <v>-4103.25</v>
          </cell>
          <cell r="L322">
            <v>-4075.05</v>
          </cell>
          <cell r="M322">
            <v>-4077.32</v>
          </cell>
          <cell r="N322">
            <v>-4082.54</v>
          </cell>
          <cell r="O322">
            <v>-4265.82</v>
          </cell>
        </row>
        <row r="323">
          <cell r="B323">
            <v>4634</v>
          </cell>
          <cell r="C323">
            <v>-10.86</v>
          </cell>
          <cell r="D323">
            <v>-10.86</v>
          </cell>
          <cell r="E323">
            <v>-10.86</v>
          </cell>
          <cell r="F323">
            <v>-10.86</v>
          </cell>
          <cell r="G323">
            <v>-10.86</v>
          </cell>
          <cell r="H323">
            <v>-10.86</v>
          </cell>
          <cell r="I323">
            <v>-10.86</v>
          </cell>
          <cell r="J323">
            <v>-10.86</v>
          </cell>
          <cell r="K323">
            <v>-10.86</v>
          </cell>
          <cell r="L323">
            <v>-10.86</v>
          </cell>
          <cell r="M323">
            <v>-10.86</v>
          </cell>
          <cell r="N323">
            <v>-10.86</v>
          </cell>
          <cell r="O323">
            <v>-10.86</v>
          </cell>
        </row>
        <row r="324">
          <cell r="B324">
            <v>4635</v>
          </cell>
          <cell r="C324">
            <v>-432.54</v>
          </cell>
          <cell r="D324">
            <v>-32.5</v>
          </cell>
          <cell r="E324">
            <v>-46.16</v>
          </cell>
          <cell r="F324">
            <v>-66.8</v>
          </cell>
          <cell r="G324">
            <v>-91.37</v>
          </cell>
          <cell r="H324">
            <v>-150.66999999999999</v>
          </cell>
          <cell r="I324">
            <v>-213.16</v>
          </cell>
          <cell r="J324">
            <v>-53.42</v>
          </cell>
          <cell r="K324">
            <v>-108.56</v>
          </cell>
          <cell r="L324">
            <v>-187.23</v>
          </cell>
          <cell r="M324">
            <v>-221.74</v>
          </cell>
          <cell r="N324">
            <v>-318.2</v>
          </cell>
          <cell r="O324">
            <v>-291.85000000000002</v>
          </cell>
        </row>
        <row r="325">
          <cell r="B325">
            <v>4638</v>
          </cell>
          <cell r="C325">
            <v>-1966.48</v>
          </cell>
          <cell r="D325">
            <v>-2049.9</v>
          </cell>
          <cell r="E325">
            <v>-1937.1</v>
          </cell>
          <cell r="F325">
            <v>-1691.54</v>
          </cell>
          <cell r="G325">
            <v>-2197.5100000000002</v>
          </cell>
          <cell r="H325">
            <v>-2344.14</v>
          </cell>
          <cell r="I325">
            <v>-2741.13</v>
          </cell>
          <cell r="J325">
            <v>-2510.25</v>
          </cell>
          <cell r="K325">
            <v>-2211.71</v>
          </cell>
          <cell r="L325">
            <v>-1876.48</v>
          </cell>
          <cell r="M325">
            <v>-1962.53</v>
          </cell>
          <cell r="N325">
            <v>-2480.7800000000002</v>
          </cell>
          <cell r="O325">
            <v>64.53</v>
          </cell>
        </row>
        <row r="326">
          <cell r="B326">
            <v>4659</v>
          </cell>
          <cell r="C326">
            <v>-602382</v>
          </cell>
          <cell r="D326">
            <v>-602382</v>
          </cell>
          <cell r="E326">
            <v>-602382</v>
          </cell>
          <cell r="F326">
            <v>-602382</v>
          </cell>
          <cell r="G326">
            <v>-602382</v>
          </cell>
          <cell r="H326">
            <v>-602382</v>
          </cell>
          <cell r="I326">
            <v>-602382</v>
          </cell>
          <cell r="J326">
            <v>-602382</v>
          </cell>
          <cell r="K326">
            <v>-602382</v>
          </cell>
          <cell r="L326">
            <v>-602382</v>
          </cell>
          <cell r="M326">
            <v>-602382</v>
          </cell>
          <cell r="N326">
            <v>-602382</v>
          </cell>
          <cell r="O326">
            <v>-602382</v>
          </cell>
        </row>
        <row r="327">
          <cell r="B327">
            <v>4661</v>
          </cell>
          <cell r="C327">
            <v>31645.7</v>
          </cell>
          <cell r="D327">
            <v>31645.7</v>
          </cell>
          <cell r="E327">
            <v>31645.19</v>
          </cell>
          <cell r="F327">
            <v>31690.29</v>
          </cell>
          <cell r="G327">
            <v>31692.77</v>
          </cell>
          <cell r="H327">
            <v>31694.17</v>
          </cell>
          <cell r="I327">
            <v>31694.19</v>
          </cell>
          <cell r="J327">
            <v>31695.27</v>
          </cell>
          <cell r="K327">
            <v>31696.32</v>
          </cell>
          <cell r="L327">
            <v>49693.45</v>
          </cell>
          <cell r="M327">
            <v>49693.68</v>
          </cell>
          <cell r="N327">
            <v>49694.21</v>
          </cell>
          <cell r="O327">
            <v>2462.61</v>
          </cell>
        </row>
        <row r="328">
          <cell r="B328">
            <v>4685</v>
          </cell>
          <cell r="C328">
            <v>-16406.11</v>
          </cell>
          <cell r="D328">
            <v>-16793.25</v>
          </cell>
          <cell r="E328">
            <v>-16318.81</v>
          </cell>
          <cell r="F328">
            <v>-16734.95</v>
          </cell>
          <cell r="G328">
            <v>-17140.810000000001</v>
          </cell>
          <cell r="H328">
            <v>-17545.39</v>
          </cell>
          <cell r="I328">
            <v>-17926.22</v>
          </cell>
          <cell r="J328">
            <v>-18313.990000000002</v>
          </cell>
          <cell r="K328">
            <v>-18701.2</v>
          </cell>
          <cell r="L328">
            <v>-19117.939999999999</v>
          </cell>
          <cell r="M328">
            <v>-19505.060000000001</v>
          </cell>
          <cell r="N328">
            <v>-19901.310000000001</v>
          </cell>
          <cell r="O328">
            <v>-20279.689999999999</v>
          </cell>
        </row>
        <row r="329">
          <cell r="B329">
            <v>4760</v>
          </cell>
          <cell r="C329">
            <v>-300</v>
          </cell>
          <cell r="D329">
            <v>-300</v>
          </cell>
          <cell r="E329">
            <v>-300</v>
          </cell>
          <cell r="F329">
            <v>-300</v>
          </cell>
          <cell r="G329">
            <v>-300</v>
          </cell>
          <cell r="H329">
            <v>-300</v>
          </cell>
          <cell r="I329">
            <v>-300</v>
          </cell>
          <cell r="J329">
            <v>-300</v>
          </cell>
          <cell r="K329">
            <v>-300</v>
          </cell>
          <cell r="L329">
            <v>-300</v>
          </cell>
          <cell r="M329">
            <v>-300</v>
          </cell>
          <cell r="N329">
            <v>-300</v>
          </cell>
          <cell r="O329">
            <v>-300</v>
          </cell>
        </row>
        <row r="330">
          <cell r="B330">
            <v>4780</v>
          </cell>
          <cell r="C330">
            <v>-47624.08</v>
          </cell>
          <cell r="D330">
            <v>-47624.08</v>
          </cell>
          <cell r="E330">
            <v>-47624.08</v>
          </cell>
          <cell r="F330">
            <v>-47624.08</v>
          </cell>
          <cell r="G330">
            <v>-47624.08</v>
          </cell>
          <cell r="H330">
            <v>-47624.08</v>
          </cell>
          <cell r="I330">
            <v>-47624.08</v>
          </cell>
          <cell r="J330">
            <v>-47624.08</v>
          </cell>
          <cell r="K330">
            <v>-47624.08</v>
          </cell>
          <cell r="L330">
            <v>-47624.08</v>
          </cell>
          <cell r="M330">
            <v>-47624.08</v>
          </cell>
          <cell r="N330">
            <v>-47624.08</v>
          </cell>
          <cell r="O330">
            <v>-47624.08</v>
          </cell>
        </row>
        <row r="331">
          <cell r="B331">
            <v>4785</v>
          </cell>
          <cell r="C331">
            <v>-33990451.369999997</v>
          </cell>
          <cell r="D331">
            <v>-33990451.369999997</v>
          </cell>
          <cell r="E331">
            <v>-33990451.369999997</v>
          </cell>
          <cell r="F331">
            <v>-33990451.369999997</v>
          </cell>
          <cell r="G331">
            <v>-33990451.369999997</v>
          </cell>
          <cell r="H331">
            <v>-33990451.369999997</v>
          </cell>
          <cell r="I331">
            <v>-33990451.369999997</v>
          </cell>
          <cell r="J331">
            <v>-33990451.369999997</v>
          </cell>
          <cell r="K331">
            <v>-33990451.369999997</v>
          </cell>
          <cell r="L331">
            <v>-33990451.369999997</v>
          </cell>
          <cell r="M331">
            <v>-33990451.369999997</v>
          </cell>
          <cell r="N331">
            <v>-33990451.369999997</v>
          </cell>
          <cell r="O331">
            <v>-33990451.369999997</v>
          </cell>
        </row>
        <row r="332">
          <cell r="B332">
            <v>4998</v>
          </cell>
          <cell r="C332">
            <v>-9601358.2200000007</v>
          </cell>
          <cell r="D332">
            <v>-10752829.4</v>
          </cell>
          <cell r="E332">
            <v>-10752829.4</v>
          </cell>
          <cell r="F332">
            <v>-10752829.4</v>
          </cell>
          <cell r="G332">
            <v>-10752829.4</v>
          </cell>
          <cell r="H332">
            <v>-10752829.4</v>
          </cell>
          <cell r="I332">
            <v>-10752829.4</v>
          </cell>
          <cell r="J332">
            <v>-10752829.4</v>
          </cell>
          <cell r="K332">
            <v>-10752829.4</v>
          </cell>
          <cell r="L332">
            <v>-10752829.4</v>
          </cell>
          <cell r="M332">
            <v>-10752829.4</v>
          </cell>
          <cell r="N332">
            <v>-10752829.4</v>
          </cell>
          <cell r="O332">
            <v>-10752829.4</v>
          </cell>
        </row>
        <row r="334">
          <cell r="B334">
            <v>5025</v>
          </cell>
          <cell r="C334">
            <v>-4656267.8</v>
          </cell>
          <cell r="D334">
            <v>-361477.9</v>
          </cell>
          <cell r="E334">
            <v>-684703.66</v>
          </cell>
          <cell r="F334">
            <v>-1007437.94</v>
          </cell>
          <cell r="G334">
            <v>-1428703.1199999999</v>
          </cell>
          <cell r="H334">
            <v>-1908156.9100000001</v>
          </cell>
          <cell r="I334">
            <v>-2438471.7999999998</v>
          </cell>
          <cell r="J334">
            <v>-2916133.44</v>
          </cell>
          <cell r="K334">
            <v>-3305779.7800000003</v>
          </cell>
          <cell r="L334">
            <v>-3674716.3200000003</v>
          </cell>
          <cell r="M334">
            <v>-4052749.79</v>
          </cell>
          <cell r="N334">
            <v>-4530420.42</v>
          </cell>
          <cell r="O334">
            <v>-4952547.3099999996</v>
          </cell>
        </row>
        <row r="335">
          <cell r="B335">
            <v>5030</v>
          </cell>
          <cell r="C335">
            <v>-9597</v>
          </cell>
          <cell r="D335">
            <v>29658</v>
          </cell>
          <cell r="E335">
            <v>56184</v>
          </cell>
          <cell r="F335">
            <v>-16842</v>
          </cell>
          <cell r="G335">
            <v>-75503</v>
          </cell>
          <cell r="H335">
            <v>-121667</v>
          </cell>
          <cell r="I335">
            <v>-71203</v>
          </cell>
          <cell r="J335">
            <v>-19825</v>
          </cell>
          <cell r="K335">
            <v>1090</v>
          </cell>
          <cell r="L335">
            <v>7527</v>
          </cell>
          <cell r="M335">
            <v>-59859</v>
          </cell>
          <cell r="N335">
            <v>-67743</v>
          </cell>
          <cell r="O335">
            <v>-49467</v>
          </cell>
        </row>
        <row r="336">
          <cell r="B336">
            <v>5035</v>
          </cell>
          <cell r="C336">
            <v>-272116.03000000003</v>
          </cell>
          <cell r="D336">
            <v>-26887.47</v>
          </cell>
          <cell r="E336">
            <v>-51419.92</v>
          </cell>
          <cell r="F336">
            <v>-74220.45</v>
          </cell>
          <cell r="G336">
            <v>-105671.97</v>
          </cell>
          <cell r="H336">
            <v>-134227.1</v>
          </cell>
          <cell r="I336">
            <v>-169927.45</v>
          </cell>
          <cell r="J336">
            <v>-204199.87</v>
          </cell>
          <cell r="K336">
            <v>-236803.99</v>
          </cell>
          <cell r="L336">
            <v>-231705.56</v>
          </cell>
          <cell r="M336">
            <v>-256428.59000000003</v>
          </cell>
          <cell r="N336">
            <v>-276759.12</v>
          </cell>
          <cell r="O336">
            <v>-306577.43</v>
          </cell>
        </row>
        <row r="337">
          <cell r="B337">
            <v>5050</v>
          </cell>
          <cell r="C337">
            <v>-5511.78</v>
          </cell>
          <cell r="D337">
            <v>-383.32000000000005</v>
          </cell>
          <cell r="E337">
            <v>-707.25</v>
          </cell>
          <cell r="F337">
            <v>-989.03</v>
          </cell>
          <cell r="G337">
            <v>-1289.3400000000001</v>
          </cell>
          <cell r="H337">
            <v>-714.82</v>
          </cell>
          <cell r="I337">
            <v>-956.73</v>
          </cell>
          <cell r="J337">
            <v>-1184.06</v>
          </cell>
          <cell r="K337">
            <v>-1184.06</v>
          </cell>
          <cell r="L337">
            <v>-36756.32</v>
          </cell>
          <cell r="M337">
            <v>-43690.590000000004</v>
          </cell>
          <cell r="N337">
            <v>-49546.920000000006</v>
          </cell>
          <cell r="O337">
            <v>-56047.29</v>
          </cell>
        </row>
        <row r="338">
          <cell r="B338">
            <v>5100</v>
          </cell>
          <cell r="C338">
            <v>48.49</v>
          </cell>
          <cell r="E338">
            <v>2.2799999999999998</v>
          </cell>
          <cell r="F338">
            <v>2.2799999999999998</v>
          </cell>
          <cell r="G338">
            <v>2.2799999999999998</v>
          </cell>
          <cell r="H338">
            <v>2.2799999999999998</v>
          </cell>
          <cell r="I338">
            <v>2.2799999999999998</v>
          </cell>
          <cell r="J338">
            <v>2.2799999999999998</v>
          </cell>
          <cell r="K338">
            <v>2.2799999999999998</v>
          </cell>
          <cell r="L338">
            <v>35.700000000000003</v>
          </cell>
          <cell r="M338">
            <v>35.700000000000003</v>
          </cell>
          <cell r="N338">
            <v>35.700000000000003</v>
          </cell>
          <cell r="O338">
            <v>35.700000000000003</v>
          </cell>
        </row>
        <row r="339">
          <cell r="B339">
            <v>5105</v>
          </cell>
          <cell r="C339">
            <v>-13342</v>
          </cell>
          <cell r="D339">
            <v>5847</v>
          </cell>
          <cell r="E339">
            <v>12865</v>
          </cell>
          <cell r="F339">
            <v>-9328</v>
          </cell>
          <cell r="G339">
            <v>-14400</v>
          </cell>
          <cell r="H339">
            <v>-15522</v>
          </cell>
          <cell r="I339">
            <v>385</v>
          </cell>
          <cell r="J339">
            <v>3289</v>
          </cell>
          <cell r="K339">
            <v>3828</v>
          </cell>
          <cell r="L339">
            <v>8999</v>
          </cell>
          <cell r="M339">
            <v>-13038</v>
          </cell>
          <cell r="N339">
            <v>-12062</v>
          </cell>
          <cell r="O339">
            <v>-10524</v>
          </cell>
        </row>
        <row r="340">
          <cell r="B340">
            <v>5140</v>
          </cell>
          <cell r="C340">
            <v>-1852642.15</v>
          </cell>
          <cell r="D340">
            <v>-154748.68</v>
          </cell>
          <cell r="E340">
            <v>-304022.65999999997</v>
          </cell>
          <cell r="F340">
            <v>-455082.81</v>
          </cell>
          <cell r="G340">
            <v>-617825.37</v>
          </cell>
          <cell r="H340">
            <v>-784874.71</v>
          </cell>
          <cell r="I340">
            <v>-952858.59</v>
          </cell>
          <cell r="J340">
            <v>-1116238.3400000001</v>
          </cell>
          <cell r="K340">
            <v>-1274986.3999999999</v>
          </cell>
          <cell r="L340">
            <v>-1431039.68</v>
          </cell>
          <cell r="M340">
            <v>-1585939.8499999999</v>
          </cell>
          <cell r="N340">
            <v>-1747761.92</v>
          </cell>
          <cell r="O340">
            <v>-1908111.04</v>
          </cell>
        </row>
        <row r="341">
          <cell r="B341">
            <v>5155</v>
          </cell>
          <cell r="C341">
            <v>-175593.06</v>
          </cell>
          <cell r="D341">
            <v>-16237.77</v>
          </cell>
          <cell r="E341">
            <v>-33382.94</v>
          </cell>
          <cell r="F341">
            <v>-49726.9</v>
          </cell>
          <cell r="G341">
            <v>-69123.06</v>
          </cell>
          <cell r="H341">
            <v>-87255.57</v>
          </cell>
          <cell r="I341">
            <v>-107779.13</v>
          </cell>
          <cell r="J341">
            <v>-125085.75999999999</v>
          </cell>
          <cell r="K341">
            <v>-141568.81</v>
          </cell>
          <cell r="L341">
            <v>-158246.53</v>
          </cell>
          <cell r="M341">
            <v>-174091.47</v>
          </cell>
          <cell r="N341">
            <v>-183588.1</v>
          </cell>
          <cell r="O341">
            <v>-209814.51</v>
          </cell>
        </row>
        <row r="342">
          <cell r="B342">
            <v>5170</v>
          </cell>
          <cell r="C342">
            <v>-9079.99</v>
          </cell>
          <cell r="D342">
            <v>-728.27</v>
          </cell>
          <cell r="E342">
            <v>-1373.82</v>
          </cell>
          <cell r="F342">
            <v>-1965.51</v>
          </cell>
          <cell r="G342">
            <v>-2589.84</v>
          </cell>
          <cell r="H342">
            <v>-1662.83</v>
          </cell>
          <cell r="I342">
            <v>-2182.35</v>
          </cell>
          <cell r="J342">
            <v>-2681.38</v>
          </cell>
          <cell r="K342">
            <v>-2681.38</v>
          </cell>
          <cell r="L342">
            <v>-2681.38</v>
          </cell>
          <cell r="M342">
            <v>-2681.38</v>
          </cell>
          <cell r="N342">
            <v>-2681.38</v>
          </cell>
          <cell r="O342">
            <v>-2681.38</v>
          </cell>
        </row>
        <row r="343">
          <cell r="B343">
            <v>5230</v>
          </cell>
          <cell r="C343">
            <v>-114328.94</v>
          </cell>
          <cell r="D343">
            <v>-10084.42</v>
          </cell>
          <cell r="E343">
            <v>-19962.009999999998</v>
          </cell>
          <cell r="F343">
            <v>-29890.63</v>
          </cell>
          <cell r="G343">
            <v>-43059.01</v>
          </cell>
          <cell r="H343">
            <v>-59132.15</v>
          </cell>
          <cell r="I343">
            <v>-75597.42</v>
          </cell>
          <cell r="J343">
            <v>-92531.06</v>
          </cell>
          <cell r="K343">
            <v>-107342.96</v>
          </cell>
          <cell r="L343">
            <v>-121525.65000000001</v>
          </cell>
          <cell r="M343">
            <v>-136390.78</v>
          </cell>
          <cell r="N343">
            <v>-152034.75999999998</v>
          </cell>
          <cell r="O343">
            <v>-165902.44999999998</v>
          </cell>
        </row>
        <row r="344">
          <cell r="B344">
            <v>5235</v>
          </cell>
          <cell r="C344">
            <v>-545.21</v>
          </cell>
          <cell r="D344">
            <v>-34.119999999999997</v>
          </cell>
          <cell r="E344">
            <v>-84.23</v>
          </cell>
          <cell r="F344">
            <v>-245.43</v>
          </cell>
          <cell r="G344">
            <v>-428.88</v>
          </cell>
          <cell r="H344">
            <v>-601.66999999999996</v>
          </cell>
          <cell r="I344">
            <v>-778.36</v>
          </cell>
          <cell r="J344">
            <v>-985.1</v>
          </cell>
          <cell r="K344">
            <v>-1384.16</v>
          </cell>
          <cell r="L344">
            <v>-1495.51</v>
          </cell>
          <cell r="M344">
            <v>-1596.62</v>
          </cell>
          <cell r="N344">
            <v>-1660.38</v>
          </cell>
          <cell r="O344">
            <v>-1855.04</v>
          </cell>
        </row>
        <row r="345">
          <cell r="B345">
            <v>5270</v>
          </cell>
          <cell r="C345">
            <v>-6.61</v>
          </cell>
          <cell r="D345">
            <v>-10.31</v>
          </cell>
          <cell r="E345">
            <v>-460.31</v>
          </cell>
          <cell r="F345">
            <v>-460.31</v>
          </cell>
          <cell r="G345">
            <v>-460.31</v>
          </cell>
          <cell r="H345">
            <v>-460.31</v>
          </cell>
          <cell r="I345">
            <v>-460.31</v>
          </cell>
          <cell r="J345">
            <v>-465.06</v>
          </cell>
          <cell r="K345">
            <v>-465.06</v>
          </cell>
          <cell r="L345">
            <v>-465.06</v>
          </cell>
          <cell r="M345">
            <v>-465.06</v>
          </cell>
          <cell r="N345">
            <v>-915.06</v>
          </cell>
          <cell r="O345">
            <v>-915.06</v>
          </cell>
        </row>
        <row r="346">
          <cell r="B346">
            <v>5285</v>
          </cell>
          <cell r="C346">
            <v>-153307.22999999998</v>
          </cell>
          <cell r="D346">
            <v>-9834.5</v>
          </cell>
          <cell r="E346">
            <v>-25696.5</v>
          </cell>
          <cell r="F346">
            <v>-38737</v>
          </cell>
          <cell r="G346">
            <v>-49534.5</v>
          </cell>
          <cell r="H346">
            <v>-58650</v>
          </cell>
          <cell r="I346">
            <v>-68729.5</v>
          </cell>
          <cell r="J346">
            <v>-81806.5</v>
          </cell>
          <cell r="K346">
            <v>-91761</v>
          </cell>
          <cell r="L346">
            <v>-100381</v>
          </cell>
          <cell r="M346">
            <v>-106484</v>
          </cell>
          <cell r="N346">
            <v>-111721</v>
          </cell>
          <cell r="O346">
            <v>-118898</v>
          </cell>
        </row>
        <row r="347">
          <cell r="B347">
            <v>5405</v>
          </cell>
          <cell r="C347">
            <v>-19075.64</v>
          </cell>
          <cell r="D347">
            <v>-1642.27</v>
          </cell>
          <cell r="E347">
            <v>-3284.54</v>
          </cell>
          <cell r="F347">
            <v>-4926.8100000000004</v>
          </cell>
          <cell r="G347">
            <v>-6569.08</v>
          </cell>
          <cell r="H347">
            <v>-8211.35</v>
          </cell>
          <cell r="I347">
            <v>-9853.6200000000008</v>
          </cell>
          <cell r="J347">
            <v>-11495.89</v>
          </cell>
          <cell r="K347">
            <v>-13138.16</v>
          </cell>
          <cell r="L347">
            <v>-14780.43</v>
          </cell>
          <cell r="M347">
            <v>-16422.7</v>
          </cell>
          <cell r="N347">
            <v>-18130.66</v>
          </cell>
          <cell r="O347">
            <v>-19838.62</v>
          </cell>
        </row>
        <row r="348">
          <cell r="B348">
            <v>5465</v>
          </cell>
          <cell r="C348">
            <v>316819.74</v>
          </cell>
          <cell r="D348">
            <v>11747.720000000001</v>
          </cell>
          <cell r="E348">
            <v>43522.5</v>
          </cell>
          <cell r="F348">
            <v>69518.69</v>
          </cell>
          <cell r="G348">
            <v>99893.4</v>
          </cell>
          <cell r="H348">
            <v>132197.87</v>
          </cell>
          <cell r="I348">
            <v>168497.81</v>
          </cell>
          <cell r="J348">
            <v>197237.31</v>
          </cell>
          <cell r="K348">
            <v>220215.35</v>
          </cell>
          <cell r="L348">
            <v>242065.19</v>
          </cell>
          <cell r="M348">
            <v>269431.06</v>
          </cell>
          <cell r="N348">
            <v>297034.69</v>
          </cell>
          <cell r="O348">
            <v>325653.26</v>
          </cell>
        </row>
        <row r="349">
          <cell r="B349">
            <v>5470</v>
          </cell>
          <cell r="C349">
            <v>159693.29</v>
          </cell>
          <cell r="D349">
            <v>25221.1</v>
          </cell>
          <cell r="E349">
            <v>34841.199999999997</v>
          </cell>
          <cell r="F349">
            <v>52867.82</v>
          </cell>
          <cell r="G349">
            <v>65411.01</v>
          </cell>
          <cell r="H349">
            <v>85899.41</v>
          </cell>
          <cell r="I349">
            <v>95647.85</v>
          </cell>
          <cell r="J349">
            <v>110007.84</v>
          </cell>
          <cell r="K349">
            <v>123797.49</v>
          </cell>
          <cell r="L349">
            <v>135752.4</v>
          </cell>
          <cell r="M349">
            <v>149477.51999999999</v>
          </cell>
          <cell r="N349">
            <v>162469.85</v>
          </cell>
          <cell r="O349">
            <v>175487.97</v>
          </cell>
        </row>
        <row r="350">
          <cell r="B350">
            <v>5480</v>
          </cell>
          <cell r="C350">
            <v>88893.33</v>
          </cell>
          <cell r="D350">
            <v>9162.9600000000009</v>
          </cell>
          <cell r="E350">
            <v>15863.460000000001</v>
          </cell>
          <cell r="F350">
            <v>23908.86</v>
          </cell>
          <cell r="G350">
            <v>33890.960000000006</v>
          </cell>
          <cell r="H350">
            <v>43965.259999999995</v>
          </cell>
          <cell r="I350">
            <v>56339.460000000006</v>
          </cell>
          <cell r="J350">
            <v>67087.360000000001</v>
          </cell>
          <cell r="K350">
            <v>76302.559999999998</v>
          </cell>
          <cell r="L350">
            <v>84889.22</v>
          </cell>
          <cell r="M350">
            <v>96840.320000000007</v>
          </cell>
          <cell r="N350">
            <v>107260.72</v>
          </cell>
          <cell r="O350">
            <v>119703.82</v>
          </cell>
        </row>
        <row r="351">
          <cell r="B351">
            <v>5485</v>
          </cell>
          <cell r="C351">
            <v>11835</v>
          </cell>
          <cell r="E351">
            <v>850</v>
          </cell>
          <cell r="F351">
            <v>1625</v>
          </cell>
          <cell r="G351">
            <v>1625</v>
          </cell>
          <cell r="H351">
            <v>1625</v>
          </cell>
          <cell r="I351">
            <v>1625</v>
          </cell>
          <cell r="J351">
            <v>2400</v>
          </cell>
          <cell r="K351">
            <v>2400</v>
          </cell>
          <cell r="L351">
            <v>3775</v>
          </cell>
          <cell r="M351">
            <v>3775</v>
          </cell>
          <cell r="N351">
            <v>4200</v>
          </cell>
          <cell r="O351">
            <v>4200</v>
          </cell>
        </row>
        <row r="352">
          <cell r="B352">
            <v>5490</v>
          </cell>
          <cell r="C352">
            <v>48531.369999999995</v>
          </cell>
          <cell r="D352">
            <v>4204.84</v>
          </cell>
          <cell r="E352">
            <v>8328.75</v>
          </cell>
          <cell r="F352">
            <v>12453.9</v>
          </cell>
          <cell r="G352">
            <v>17083.740000000002</v>
          </cell>
          <cell r="H352">
            <v>17065.04</v>
          </cell>
          <cell r="I352">
            <v>21781.05</v>
          </cell>
          <cell r="J352">
            <v>26034.47</v>
          </cell>
          <cell r="K352">
            <v>30310.469999999998</v>
          </cell>
          <cell r="L352">
            <v>30161.25</v>
          </cell>
          <cell r="M352">
            <v>33792.97</v>
          </cell>
          <cell r="N352">
            <v>38014.14</v>
          </cell>
          <cell r="O352">
            <v>43754.27</v>
          </cell>
        </row>
        <row r="353">
          <cell r="B353">
            <v>5505</v>
          </cell>
          <cell r="C353">
            <v>1396.99</v>
          </cell>
          <cell r="D353">
            <v>54.510000000000005</v>
          </cell>
          <cell r="E353">
            <v>9.01</v>
          </cell>
          <cell r="F353">
            <v>132.63</v>
          </cell>
          <cell r="G353">
            <v>241.91</v>
          </cell>
          <cell r="H353">
            <v>318.19</v>
          </cell>
          <cell r="I353">
            <v>387.6</v>
          </cell>
          <cell r="J353">
            <v>448.49</v>
          </cell>
          <cell r="K353">
            <v>514.22</v>
          </cell>
          <cell r="L353">
            <v>564.57999999999993</v>
          </cell>
          <cell r="M353">
            <v>640.34</v>
          </cell>
          <cell r="N353">
            <v>710.84999999999991</v>
          </cell>
          <cell r="O353">
            <v>772.85</v>
          </cell>
        </row>
        <row r="354">
          <cell r="B354">
            <v>5510</v>
          </cell>
          <cell r="C354">
            <v>22638.11</v>
          </cell>
          <cell r="D354">
            <v>2260.7799999999997</v>
          </cell>
          <cell r="E354">
            <v>3946.6800000000003</v>
          </cell>
          <cell r="F354">
            <v>7145.7300000000005</v>
          </cell>
          <cell r="G354">
            <v>8919.6099999999988</v>
          </cell>
          <cell r="H354">
            <v>10681.82</v>
          </cell>
          <cell r="I354">
            <v>11312.17</v>
          </cell>
          <cell r="J354">
            <v>12050.67</v>
          </cell>
          <cell r="K354">
            <v>14590</v>
          </cell>
          <cell r="L354">
            <v>16134.470000000001</v>
          </cell>
          <cell r="M354">
            <v>17129.22</v>
          </cell>
          <cell r="N354">
            <v>19774.329999999998</v>
          </cell>
          <cell r="O354">
            <v>23134.87</v>
          </cell>
        </row>
        <row r="355">
          <cell r="B355">
            <v>5515</v>
          </cell>
          <cell r="C355">
            <v>347</v>
          </cell>
          <cell r="D355">
            <v>-280</v>
          </cell>
          <cell r="E355">
            <v>589</v>
          </cell>
          <cell r="F355">
            <v>-572</v>
          </cell>
          <cell r="G355">
            <v>-591</v>
          </cell>
          <cell r="H355">
            <v>-892</v>
          </cell>
          <cell r="I355">
            <v>-623</v>
          </cell>
          <cell r="J355">
            <v>-907</v>
          </cell>
          <cell r="K355">
            <v>-146</v>
          </cell>
          <cell r="L355">
            <v>-342</v>
          </cell>
          <cell r="M355">
            <v>1014</v>
          </cell>
          <cell r="N355">
            <v>1410</v>
          </cell>
          <cell r="O355">
            <v>879</v>
          </cell>
        </row>
        <row r="356">
          <cell r="B356">
            <v>5525</v>
          </cell>
          <cell r="C356">
            <v>1282.1400000000001</v>
          </cell>
          <cell r="D356">
            <v>122.36</v>
          </cell>
          <cell r="E356">
            <v>243.93</v>
          </cell>
          <cell r="F356">
            <v>374.81</v>
          </cell>
          <cell r="G356">
            <v>510.60999999999996</v>
          </cell>
          <cell r="H356">
            <v>649.33000000000004</v>
          </cell>
          <cell r="I356">
            <v>789.54</v>
          </cell>
          <cell r="J356">
            <v>886.12</v>
          </cell>
          <cell r="K356">
            <v>1009.8299999999999</v>
          </cell>
          <cell r="L356">
            <v>1074.57</v>
          </cell>
          <cell r="M356">
            <v>1251.9299999999998</v>
          </cell>
          <cell r="N356">
            <v>1335.18</v>
          </cell>
          <cell r="O356">
            <v>1440.34</v>
          </cell>
        </row>
        <row r="357">
          <cell r="B357">
            <v>5535</v>
          </cell>
          <cell r="C357">
            <v>2448.6499999999996</v>
          </cell>
          <cell r="D357">
            <v>215.4</v>
          </cell>
          <cell r="E357">
            <v>440.35</v>
          </cell>
          <cell r="F357">
            <v>650.45000000000005</v>
          </cell>
          <cell r="G357">
            <v>847.85</v>
          </cell>
          <cell r="H357">
            <v>1071</v>
          </cell>
          <cell r="I357">
            <v>1266.6400000000001</v>
          </cell>
          <cell r="J357">
            <v>1455.0900000000001</v>
          </cell>
          <cell r="K357">
            <v>1693.1799999999998</v>
          </cell>
          <cell r="L357">
            <v>1831.04</v>
          </cell>
          <cell r="M357">
            <v>2177.59</v>
          </cell>
          <cell r="N357">
            <v>2355.3000000000002</v>
          </cell>
          <cell r="O357">
            <v>2550.4899999999998</v>
          </cell>
        </row>
        <row r="358">
          <cell r="B358">
            <v>5540</v>
          </cell>
          <cell r="C358">
            <v>38382.399999999994</v>
          </cell>
          <cell r="D358">
            <v>4350.97</v>
          </cell>
          <cell r="E358">
            <v>7152.76</v>
          </cell>
          <cell r="F358">
            <v>10681.380000000001</v>
          </cell>
          <cell r="G358">
            <v>14330.61</v>
          </cell>
          <cell r="H358">
            <v>17489.77</v>
          </cell>
          <cell r="I358">
            <v>21452.52</v>
          </cell>
          <cell r="J358">
            <v>24580.560000000001</v>
          </cell>
          <cell r="K358">
            <v>28834.31</v>
          </cell>
          <cell r="L358">
            <v>32310</v>
          </cell>
          <cell r="M358">
            <v>35652.57</v>
          </cell>
          <cell r="N358">
            <v>38824.380000000005</v>
          </cell>
          <cell r="O358">
            <v>42761.31</v>
          </cell>
        </row>
        <row r="359">
          <cell r="B359">
            <v>5545</v>
          </cell>
          <cell r="C359">
            <v>2507.6999999999998</v>
          </cell>
          <cell r="D359">
            <v>44.72</v>
          </cell>
          <cell r="E359">
            <v>44.72</v>
          </cell>
          <cell r="F359">
            <v>993.53</v>
          </cell>
          <cell r="G359">
            <v>2172.06</v>
          </cell>
          <cell r="H359">
            <v>2275.42</v>
          </cell>
          <cell r="I359">
            <v>2370.2800000000002</v>
          </cell>
          <cell r="J359">
            <v>2481.21</v>
          </cell>
          <cell r="K359">
            <v>2644.65</v>
          </cell>
          <cell r="L359">
            <v>3409.54</v>
          </cell>
          <cell r="M359">
            <v>9492.2899999999991</v>
          </cell>
          <cell r="N359">
            <v>9605.8100000000013</v>
          </cell>
          <cell r="O359">
            <v>14388</v>
          </cell>
        </row>
        <row r="360">
          <cell r="B360">
            <v>5625</v>
          </cell>
          <cell r="C360">
            <v>47237.65</v>
          </cell>
          <cell r="D360">
            <v>4097.2199999999993</v>
          </cell>
          <cell r="E360">
            <v>8177.48</v>
          </cell>
          <cell r="F360">
            <v>12316.91</v>
          </cell>
          <cell r="G360">
            <v>16526.09</v>
          </cell>
          <cell r="H360">
            <v>20749.5</v>
          </cell>
          <cell r="I360">
            <v>24973.130000000005</v>
          </cell>
          <cell r="J360">
            <v>29207.730000000003</v>
          </cell>
          <cell r="K360">
            <v>34603.979999999996</v>
          </cell>
          <cell r="L360">
            <v>39065</v>
          </cell>
          <cell r="M360">
            <v>43446.82</v>
          </cell>
          <cell r="N360">
            <v>47834.25</v>
          </cell>
          <cell r="O360">
            <v>52224.57</v>
          </cell>
        </row>
        <row r="361">
          <cell r="B361">
            <v>5630</v>
          </cell>
          <cell r="C361">
            <v>32642.800000000003</v>
          </cell>
          <cell r="D361">
            <v>3837.1499999999996</v>
          </cell>
          <cell r="E361">
            <v>6710.1200000000008</v>
          </cell>
          <cell r="F361">
            <v>9646.76</v>
          </cell>
          <cell r="G361">
            <v>12648.919999999998</v>
          </cell>
          <cell r="H361">
            <v>15668.869999999999</v>
          </cell>
          <cell r="I361">
            <v>18656.39</v>
          </cell>
          <cell r="J361">
            <v>21698.73</v>
          </cell>
          <cell r="K361">
            <v>24738.78</v>
          </cell>
          <cell r="L361">
            <v>27661.46</v>
          </cell>
          <cell r="M361">
            <v>31212.989999999998</v>
          </cell>
          <cell r="N361">
            <v>34830.22</v>
          </cell>
          <cell r="O361">
            <v>38359.229999999996</v>
          </cell>
        </row>
        <row r="362">
          <cell r="B362">
            <v>5635</v>
          </cell>
          <cell r="C362">
            <v>6858.25</v>
          </cell>
          <cell r="D362">
            <v>612.23</v>
          </cell>
          <cell r="E362">
            <v>1069.67</v>
          </cell>
          <cell r="F362">
            <v>1736.71</v>
          </cell>
          <cell r="G362">
            <v>2083.7199999999998</v>
          </cell>
          <cell r="H362">
            <v>2764.23</v>
          </cell>
          <cell r="I362">
            <v>3404.1399999999994</v>
          </cell>
          <cell r="J362">
            <v>4134.1900000000005</v>
          </cell>
          <cell r="K362">
            <v>4882.7800000000007</v>
          </cell>
          <cell r="L362">
            <v>5150.2900000000009</v>
          </cell>
          <cell r="M362">
            <v>5690.9</v>
          </cell>
          <cell r="N362">
            <v>6085.99</v>
          </cell>
          <cell r="O362">
            <v>6570.87</v>
          </cell>
        </row>
        <row r="363">
          <cell r="B363">
            <v>5645</v>
          </cell>
          <cell r="C363">
            <v>-51782.93</v>
          </cell>
          <cell r="D363">
            <v>-4139.54</v>
          </cell>
          <cell r="E363">
            <v>-8458.0400000000009</v>
          </cell>
          <cell r="F363">
            <v>-14393.61</v>
          </cell>
          <cell r="G363">
            <v>-18709.740000000002</v>
          </cell>
          <cell r="H363">
            <v>-23150.339999999997</v>
          </cell>
          <cell r="I363">
            <v>-27720.25</v>
          </cell>
          <cell r="J363">
            <v>-32612.78</v>
          </cell>
          <cell r="K363">
            <v>-37329.29</v>
          </cell>
          <cell r="L363">
            <v>-43472.4</v>
          </cell>
          <cell r="M363">
            <v>-48057</v>
          </cell>
          <cell r="N363">
            <v>-52688.3</v>
          </cell>
          <cell r="O363">
            <v>-55607.570000000007</v>
          </cell>
        </row>
        <row r="364">
          <cell r="B364">
            <v>5650</v>
          </cell>
          <cell r="C364">
            <v>1202.98</v>
          </cell>
          <cell r="D364">
            <v>4.5</v>
          </cell>
          <cell r="E364">
            <v>101.25</v>
          </cell>
          <cell r="F364">
            <v>223.01</v>
          </cell>
          <cell r="G364">
            <v>225.19</v>
          </cell>
          <cell r="H364">
            <v>352.94000000000005</v>
          </cell>
          <cell r="I364">
            <v>572.72</v>
          </cell>
          <cell r="J364">
            <v>812.69</v>
          </cell>
          <cell r="K364">
            <v>1036.58</v>
          </cell>
          <cell r="L364">
            <v>1224.21</v>
          </cell>
          <cell r="M364">
            <v>1312.5</v>
          </cell>
          <cell r="N364">
            <v>1328.9499999999998</v>
          </cell>
          <cell r="O364">
            <v>1585.96</v>
          </cell>
        </row>
        <row r="365">
          <cell r="B365">
            <v>5655</v>
          </cell>
          <cell r="C365">
            <v>206901.52000000002</v>
          </cell>
          <cell r="D365">
            <v>31373.589999999997</v>
          </cell>
          <cell r="E365">
            <v>53273.64</v>
          </cell>
          <cell r="F365">
            <v>72230.95</v>
          </cell>
          <cell r="G365">
            <v>88232.78</v>
          </cell>
          <cell r="H365">
            <v>106668.42</v>
          </cell>
          <cell r="I365">
            <v>133753.65</v>
          </cell>
          <cell r="J365">
            <v>153198.29</v>
          </cell>
          <cell r="K365">
            <v>175613.91999999998</v>
          </cell>
          <cell r="L365">
            <v>191385.65</v>
          </cell>
          <cell r="M365">
            <v>213604.01</v>
          </cell>
          <cell r="N365">
            <v>237081.98</v>
          </cell>
          <cell r="O365">
            <v>266986.75</v>
          </cell>
        </row>
        <row r="366">
          <cell r="B366">
            <v>5660</v>
          </cell>
          <cell r="C366">
            <v>1916.14</v>
          </cell>
          <cell r="D366">
            <v>12.31</v>
          </cell>
          <cell r="E366">
            <v>105.47999999999999</v>
          </cell>
          <cell r="F366">
            <v>313.06</v>
          </cell>
          <cell r="G366">
            <v>425.07</v>
          </cell>
          <cell r="H366">
            <v>490.44000000000005</v>
          </cell>
          <cell r="I366">
            <v>718.37999999999988</v>
          </cell>
          <cell r="J366">
            <v>769.14</v>
          </cell>
          <cell r="K366">
            <v>893.14</v>
          </cell>
          <cell r="L366">
            <v>928.61999999999989</v>
          </cell>
          <cell r="M366">
            <v>1037.42</v>
          </cell>
          <cell r="N366">
            <v>1180.27</v>
          </cell>
          <cell r="O366">
            <v>1474.2000000000003</v>
          </cell>
        </row>
        <row r="367">
          <cell r="B367">
            <v>5665</v>
          </cell>
          <cell r="C367">
            <v>16897.61</v>
          </cell>
          <cell r="D367">
            <v>1435.74</v>
          </cell>
          <cell r="E367">
            <v>3096.97</v>
          </cell>
          <cell r="F367">
            <v>4887.49</v>
          </cell>
          <cell r="G367">
            <v>6183.01</v>
          </cell>
          <cell r="H367">
            <v>7994.25</v>
          </cell>
          <cell r="I367">
            <v>9474.5</v>
          </cell>
          <cell r="J367">
            <v>10930.810000000001</v>
          </cell>
          <cell r="K367">
            <v>12341.759999999998</v>
          </cell>
          <cell r="L367">
            <v>14024.89</v>
          </cell>
          <cell r="M367">
            <v>15408.6</v>
          </cell>
          <cell r="N367">
            <v>16759.48</v>
          </cell>
          <cell r="O367">
            <v>18133.919999999998</v>
          </cell>
        </row>
        <row r="368">
          <cell r="B368">
            <v>5670</v>
          </cell>
          <cell r="C368">
            <v>8091</v>
          </cell>
          <cell r="D368">
            <v>709.54</v>
          </cell>
          <cell r="E368">
            <v>1427.28</v>
          </cell>
          <cell r="F368">
            <v>2159.4300000000003</v>
          </cell>
          <cell r="G368">
            <v>2893.81</v>
          </cell>
          <cell r="H368">
            <v>3138.3900000000003</v>
          </cell>
          <cell r="I368">
            <v>4379.4699999999993</v>
          </cell>
          <cell r="J368">
            <v>5117.3999999999996</v>
          </cell>
          <cell r="K368">
            <v>5863.75</v>
          </cell>
          <cell r="L368">
            <v>6616.23</v>
          </cell>
          <cell r="M368">
            <v>7370.62</v>
          </cell>
          <cell r="N368">
            <v>8128.4500000000007</v>
          </cell>
          <cell r="O368">
            <v>8869.51</v>
          </cell>
        </row>
        <row r="369">
          <cell r="B369">
            <v>5675</v>
          </cell>
          <cell r="C369">
            <v>-1742.25</v>
          </cell>
          <cell r="D369">
            <v>-148.43</v>
          </cell>
          <cell r="E369">
            <v>-298.49</v>
          </cell>
          <cell r="F369">
            <v>-487.28</v>
          </cell>
          <cell r="G369">
            <v>-639.69000000000005</v>
          </cell>
          <cell r="H369">
            <v>-786.73</v>
          </cell>
          <cell r="I369">
            <v>-934.27</v>
          </cell>
          <cell r="J369">
            <v>-1071.6599999999999</v>
          </cell>
          <cell r="K369">
            <v>-1212.8499999999999</v>
          </cell>
          <cell r="L369">
            <v>-1401.19</v>
          </cell>
          <cell r="M369">
            <v>-1549.4</v>
          </cell>
          <cell r="N369">
            <v>-1696.94</v>
          </cell>
          <cell r="O369">
            <v>-1805.44</v>
          </cell>
        </row>
        <row r="370">
          <cell r="B370">
            <v>5680</v>
          </cell>
          <cell r="C370">
            <v>-921.17000000000007</v>
          </cell>
          <cell r="D370">
            <v>-74.08</v>
          </cell>
          <cell r="E370">
            <v>-148.08999999999997</v>
          </cell>
          <cell r="F370">
            <v>-243.11</v>
          </cell>
          <cell r="G370">
            <v>-321.26</v>
          </cell>
          <cell r="H370">
            <v>-399.53999999999996</v>
          </cell>
          <cell r="I370">
            <v>-478.21000000000004</v>
          </cell>
          <cell r="J370">
            <v>-549.06999999999994</v>
          </cell>
          <cell r="K370">
            <v>-623.65000000000009</v>
          </cell>
          <cell r="L370">
            <v>-717.76</v>
          </cell>
          <cell r="M370">
            <v>-792.96</v>
          </cell>
          <cell r="N370">
            <v>-869.73</v>
          </cell>
          <cell r="O370">
            <v>-927.16000000000008</v>
          </cell>
        </row>
        <row r="371">
          <cell r="B371">
            <v>5690</v>
          </cell>
          <cell r="C371">
            <v>2.1800000000000002</v>
          </cell>
          <cell r="F371">
            <v>32.269999999999996</v>
          </cell>
          <cell r="G371">
            <v>32.269999999999996</v>
          </cell>
          <cell r="H371">
            <v>32.269999999999996</v>
          </cell>
          <cell r="I371">
            <v>32.269999999999996</v>
          </cell>
          <cell r="J371">
            <v>32.269999999999996</v>
          </cell>
          <cell r="K371">
            <v>32.269999999999996</v>
          </cell>
          <cell r="L371">
            <v>32.269999999999996</v>
          </cell>
          <cell r="M371">
            <v>32.269999999999996</v>
          </cell>
          <cell r="N371">
            <v>32.269999999999996</v>
          </cell>
          <cell r="O371">
            <v>32.269999999999996</v>
          </cell>
        </row>
        <row r="372">
          <cell r="B372">
            <v>5705</v>
          </cell>
          <cell r="C372">
            <v>120970.59</v>
          </cell>
          <cell r="D372">
            <v>9964.48</v>
          </cell>
          <cell r="E372">
            <v>18730.07</v>
          </cell>
          <cell r="F372">
            <v>28748.43</v>
          </cell>
          <cell r="G372">
            <v>38988.700000000004</v>
          </cell>
          <cell r="H372">
            <v>49096.06</v>
          </cell>
          <cell r="I372">
            <v>59227.13</v>
          </cell>
          <cell r="J372">
            <v>69361.26999999999</v>
          </cell>
          <cell r="K372">
            <v>79526.489999999991</v>
          </cell>
          <cell r="L372">
            <v>89616.28</v>
          </cell>
          <cell r="M372">
            <v>100397.67</v>
          </cell>
          <cell r="N372">
            <v>110945.28</v>
          </cell>
          <cell r="O372">
            <v>121510.26999999999</v>
          </cell>
        </row>
        <row r="373">
          <cell r="B373">
            <v>5715</v>
          </cell>
          <cell r="C373">
            <v>21804.2</v>
          </cell>
          <cell r="D373">
            <v>326.90999999999997</v>
          </cell>
          <cell r="E373">
            <v>921.99</v>
          </cell>
          <cell r="F373">
            <v>1252.71</v>
          </cell>
          <cell r="G373">
            <v>2507.0699999999997</v>
          </cell>
          <cell r="H373">
            <v>3983.92</v>
          </cell>
          <cell r="I373">
            <v>6886.59</v>
          </cell>
          <cell r="J373">
            <v>10388.02</v>
          </cell>
          <cell r="K373">
            <v>11186.75</v>
          </cell>
          <cell r="L373">
            <v>14041.58</v>
          </cell>
          <cell r="M373">
            <v>19268.239999999998</v>
          </cell>
          <cell r="N373">
            <v>28216.94</v>
          </cell>
          <cell r="O373">
            <v>26761.690000000002</v>
          </cell>
        </row>
        <row r="374">
          <cell r="B374">
            <v>5735</v>
          </cell>
          <cell r="C374">
            <v>39061.819999999992</v>
          </cell>
          <cell r="D374">
            <v>2287.08</v>
          </cell>
          <cell r="E374">
            <v>4698.26</v>
          </cell>
          <cell r="F374">
            <v>9349.36</v>
          </cell>
          <cell r="G374">
            <v>13337.300000000001</v>
          </cell>
          <cell r="H374">
            <v>17246.979999999996</v>
          </cell>
          <cell r="I374">
            <v>21085.63</v>
          </cell>
          <cell r="J374">
            <v>24467.82</v>
          </cell>
          <cell r="K374">
            <v>28674.730000000003</v>
          </cell>
          <cell r="L374">
            <v>32763.38</v>
          </cell>
          <cell r="M374">
            <v>36219.839999999997</v>
          </cell>
          <cell r="N374">
            <v>40035.429999999993</v>
          </cell>
          <cell r="O374">
            <v>44140.619999999995</v>
          </cell>
        </row>
        <row r="375">
          <cell r="B375">
            <v>5740</v>
          </cell>
          <cell r="C375">
            <v>17.34</v>
          </cell>
          <cell r="N375">
            <v>10.5</v>
          </cell>
          <cell r="O375">
            <v>-5.89</v>
          </cell>
        </row>
        <row r="376">
          <cell r="B376">
            <v>5745</v>
          </cell>
          <cell r="C376">
            <v>0.11</v>
          </cell>
        </row>
        <row r="377">
          <cell r="B377">
            <v>5750</v>
          </cell>
          <cell r="C377">
            <v>6242.2199999999993</v>
          </cell>
          <cell r="D377">
            <v>513.41999999999996</v>
          </cell>
          <cell r="E377">
            <v>1051.04</v>
          </cell>
          <cell r="F377">
            <v>1572.6399999999999</v>
          </cell>
          <cell r="G377">
            <v>2067.87</v>
          </cell>
          <cell r="H377">
            <v>2695.55</v>
          </cell>
          <cell r="I377">
            <v>3276.4300000000003</v>
          </cell>
          <cell r="J377">
            <v>3899.14</v>
          </cell>
          <cell r="K377">
            <v>4557.7700000000004</v>
          </cell>
          <cell r="L377">
            <v>5273.6100000000006</v>
          </cell>
          <cell r="M377">
            <v>7675.46</v>
          </cell>
          <cell r="N377">
            <v>8797.89</v>
          </cell>
          <cell r="O377">
            <v>9341.99</v>
          </cell>
        </row>
        <row r="378">
          <cell r="B378">
            <v>5785</v>
          </cell>
          <cell r="C378">
            <v>3026.49</v>
          </cell>
        </row>
        <row r="379">
          <cell r="B379">
            <v>5790</v>
          </cell>
          <cell r="C379">
            <v>5518.11</v>
          </cell>
          <cell r="D379">
            <v>350.53000000000003</v>
          </cell>
          <cell r="E379">
            <v>636.32999999999993</v>
          </cell>
          <cell r="F379">
            <v>1131.9100000000001</v>
          </cell>
          <cell r="G379">
            <v>1548.15</v>
          </cell>
          <cell r="H379">
            <v>1976.6999999999998</v>
          </cell>
          <cell r="I379">
            <v>2369.7700000000004</v>
          </cell>
          <cell r="J379">
            <v>2815.53</v>
          </cell>
          <cell r="K379">
            <v>3279.2799999999997</v>
          </cell>
          <cell r="L379">
            <v>3730.8599999999997</v>
          </cell>
          <cell r="M379">
            <v>4178.63</v>
          </cell>
          <cell r="N379">
            <v>4613.7000000000007</v>
          </cell>
          <cell r="O379">
            <v>5042.5599999999995</v>
          </cell>
        </row>
        <row r="380">
          <cell r="B380">
            <v>5795</v>
          </cell>
          <cell r="C380">
            <v>-0.31</v>
          </cell>
          <cell r="H380">
            <v>27.31</v>
          </cell>
          <cell r="I380">
            <v>27.31</v>
          </cell>
          <cell r="J380">
            <v>27.31</v>
          </cell>
          <cell r="K380">
            <v>27.31</v>
          </cell>
          <cell r="L380">
            <v>27.31</v>
          </cell>
          <cell r="M380">
            <v>27.31</v>
          </cell>
          <cell r="N380">
            <v>27.31</v>
          </cell>
          <cell r="O380">
            <v>111.47</v>
          </cell>
        </row>
        <row r="381">
          <cell r="B381">
            <v>5800</v>
          </cell>
          <cell r="F381">
            <v>7.0600000000000005</v>
          </cell>
          <cell r="G381">
            <v>7.0600000000000005</v>
          </cell>
          <cell r="H381">
            <v>7.0600000000000005</v>
          </cell>
          <cell r="I381">
            <v>7.0600000000000005</v>
          </cell>
          <cell r="J381">
            <v>7.0600000000000005</v>
          </cell>
          <cell r="K381">
            <v>7.0600000000000005</v>
          </cell>
          <cell r="L381">
            <v>7.0600000000000005</v>
          </cell>
          <cell r="M381">
            <v>7.0600000000000005</v>
          </cell>
          <cell r="N381">
            <v>7.0600000000000005</v>
          </cell>
          <cell r="O381">
            <v>7.0600000000000005</v>
          </cell>
        </row>
        <row r="382">
          <cell r="B382">
            <v>5805</v>
          </cell>
          <cell r="C382">
            <v>9162.23</v>
          </cell>
          <cell r="D382">
            <v>130</v>
          </cell>
          <cell r="E382">
            <v>130</v>
          </cell>
          <cell r="F382">
            <v>130</v>
          </cell>
          <cell r="G382">
            <v>1215.78</v>
          </cell>
          <cell r="H382">
            <v>1215.78</v>
          </cell>
          <cell r="I382">
            <v>1215.78</v>
          </cell>
          <cell r="J382">
            <v>1420.9099999999999</v>
          </cell>
          <cell r="K382">
            <v>10420.91</v>
          </cell>
          <cell r="L382">
            <v>10920.91</v>
          </cell>
          <cell r="M382">
            <v>10920.91</v>
          </cell>
          <cell r="N382">
            <v>10928.84</v>
          </cell>
          <cell r="O382">
            <v>10944.45</v>
          </cell>
        </row>
        <row r="383">
          <cell r="B383">
            <v>5810</v>
          </cell>
          <cell r="C383">
            <v>11680.91</v>
          </cell>
          <cell r="D383">
            <v>5367.26</v>
          </cell>
          <cell r="E383">
            <v>5722.14</v>
          </cell>
          <cell r="F383">
            <v>8397.630000000001</v>
          </cell>
          <cell r="G383">
            <v>10737.3</v>
          </cell>
          <cell r="H383">
            <v>10873.929999999998</v>
          </cell>
          <cell r="I383">
            <v>11242.53</v>
          </cell>
          <cell r="J383">
            <v>11475.880000000001</v>
          </cell>
          <cell r="K383">
            <v>10874.59</v>
          </cell>
          <cell r="L383">
            <v>11766.96</v>
          </cell>
          <cell r="M383">
            <v>11777.34</v>
          </cell>
          <cell r="N383">
            <v>12547.8</v>
          </cell>
          <cell r="O383">
            <v>15289.93</v>
          </cell>
        </row>
        <row r="384">
          <cell r="B384">
            <v>5815</v>
          </cell>
          <cell r="C384">
            <v>7.6099999999999994</v>
          </cell>
        </row>
        <row r="385">
          <cell r="B385">
            <v>5820</v>
          </cell>
          <cell r="C385">
            <v>2450.63</v>
          </cell>
          <cell r="D385">
            <v>560</v>
          </cell>
          <cell r="E385">
            <v>560</v>
          </cell>
          <cell r="F385">
            <v>620.16</v>
          </cell>
          <cell r="G385">
            <v>728.74</v>
          </cell>
          <cell r="H385">
            <v>858.98</v>
          </cell>
          <cell r="I385">
            <v>1167.03</v>
          </cell>
          <cell r="J385">
            <v>1883.56</v>
          </cell>
          <cell r="K385">
            <v>2426.62</v>
          </cell>
          <cell r="L385">
            <v>2554.87</v>
          </cell>
          <cell r="M385">
            <v>2667.63</v>
          </cell>
          <cell r="N385">
            <v>2696.53</v>
          </cell>
          <cell r="O385">
            <v>2673.6</v>
          </cell>
        </row>
        <row r="386">
          <cell r="B386">
            <v>5825</v>
          </cell>
          <cell r="C386">
            <v>10385.130000000001</v>
          </cell>
          <cell r="D386">
            <v>122.72</v>
          </cell>
          <cell r="E386">
            <v>182.89999999999998</v>
          </cell>
          <cell r="F386">
            <v>213.98000000000002</v>
          </cell>
          <cell r="G386">
            <v>473.96</v>
          </cell>
          <cell r="H386">
            <v>479.94</v>
          </cell>
          <cell r="I386">
            <v>508.81</v>
          </cell>
          <cell r="J386">
            <v>211.79000000000002</v>
          </cell>
          <cell r="K386">
            <v>277.52999999999997</v>
          </cell>
          <cell r="L386">
            <v>370.77</v>
          </cell>
          <cell r="M386">
            <v>402.5</v>
          </cell>
          <cell r="N386">
            <v>513.29</v>
          </cell>
          <cell r="O386">
            <v>332.09</v>
          </cell>
        </row>
        <row r="387">
          <cell r="B387">
            <v>5855</v>
          </cell>
          <cell r="C387">
            <v>1326.46</v>
          </cell>
          <cell r="E387">
            <v>224.13</v>
          </cell>
          <cell r="F387">
            <v>286.48</v>
          </cell>
          <cell r="G387">
            <v>463.58000000000004</v>
          </cell>
          <cell r="H387">
            <v>463.58000000000004</v>
          </cell>
          <cell r="I387">
            <v>632.36</v>
          </cell>
          <cell r="J387">
            <v>748.51</v>
          </cell>
          <cell r="K387">
            <v>748.51</v>
          </cell>
          <cell r="L387">
            <v>864.15000000000009</v>
          </cell>
          <cell r="M387">
            <v>1102.33</v>
          </cell>
          <cell r="N387">
            <v>1223.8699999999999</v>
          </cell>
          <cell r="O387">
            <v>1362.76</v>
          </cell>
        </row>
        <row r="388">
          <cell r="B388">
            <v>5860</v>
          </cell>
          <cell r="C388">
            <v>5304.9699999999993</v>
          </cell>
          <cell r="D388">
            <v>694.43</v>
          </cell>
          <cell r="E388">
            <v>1402.2399999999998</v>
          </cell>
          <cell r="F388">
            <v>1605.5700000000002</v>
          </cell>
          <cell r="G388">
            <v>2578.0600000000004</v>
          </cell>
          <cell r="H388">
            <v>2935.16</v>
          </cell>
          <cell r="I388">
            <v>3320.3399999999997</v>
          </cell>
          <cell r="J388">
            <v>3760.21</v>
          </cell>
          <cell r="K388">
            <v>3952.28</v>
          </cell>
          <cell r="L388">
            <v>4550.3600000000006</v>
          </cell>
          <cell r="M388">
            <v>5143.87</v>
          </cell>
          <cell r="N388">
            <v>5734.64</v>
          </cell>
          <cell r="O388">
            <v>6603.0499999999993</v>
          </cell>
        </row>
        <row r="389">
          <cell r="B389">
            <v>5865</v>
          </cell>
          <cell r="C389">
            <v>548.48</v>
          </cell>
          <cell r="E389">
            <v>36.93</v>
          </cell>
          <cell r="F389">
            <v>52.760000000000005</v>
          </cell>
          <cell r="G389">
            <v>111.91999999999999</v>
          </cell>
          <cell r="H389">
            <v>134.33999999999997</v>
          </cell>
          <cell r="I389">
            <v>148.19</v>
          </cell>
          <cell r="J389">
            <v>168.92000000000002</v>
          </cell>
          <cell r="K389">
            <v>202.23</v>
          </cell>
          <cell r="L389">
            <v>530.58999999999992</v>
          </cell>
          <cell r="M389">
            <v>599.65</v>
          </cell>
          <cell r="N389">
            <v>672.37</v>
          </cell>
          <cell r="O389">
            <v>689.78</v>
          </cell>
        </row>
        <row r="390">
          <cell r="B390">
            <v>5870</v>
          </cell>
          <cell r="C390">
            <v>3427.89</v>
          </cell>
          <cell r="D390">
            <v>423.47</v>
          </cell>
          <cell r="E390">
            <v>553.73</v>
          </cell>
          <cell r="F390">
            <v>553.73</v>
          </cell>
          <cell r="G390">
            <v>553.73</v>
          </cell>
          <cell r="H390">
            <v>563.16999999999996</v>
          </cell>
          <cell r="I390">
            <v>575.29999999999995</v>
          </cell>
          <cell r="J390">
            <v>575.29999999999995</v>
          </cell>
          <cell r="K390">
            <v>575.29999999999995</v>
          </cell>
          <cell r="L390">
            <v>575.29999999999995</v>
          </cell>
          <cell r="M390">
            <v>583.74</v>
          </cell>
          <cell r="N390">
            <v>612.32999999999993</v>
          </cell>
          <cell r="O390">
            <v>3288.2299999999996</v>
          </cell>
        </row>
        <row r="391">
          <cell r="B391">
            <v>5875</v>
          </cell>
          <cell r="C391">
            <v>376.81000000000006</v>
          </cell>
          <cell r="D391">
            <v>17.329999999999998</v>
          </cell>
          <cell r="E391">
            <v>26.05</v>
          </cell>
          <cell r="F391">
            <v>51.49</v>
          </cell>
          <cell r="G391">
            <v>54.36</v>
          </cell>
          <cell r="H391">
            <v>70.710000000000008</v>
          </cell>
          <cell r="I391">
            <v>83.37</v>
          </cell>
          <cell r="J391">
            <v>269.94</v>
          </cell>
          <cell r="K391">
            <v>333.57</v>
          </cell>
          <cell r="L391">
            <v>350.66999999999996</v>
          </cell>
          <cell r="M391">
            <v>370.09000000000003</v>
          </cell>
          <cell r="N391">
            <v>391.27</v>
          </cell>
          <cell r="O391">
            <v>410.08</v>
          </cell>
        </row>
        <row r="392">
          <cell r="B392">
            <v>5880</v>
          </cell>
          <cell r="C392">
            <v>6175.88</v>
          </cell>
          <cell r="D392">
            <v>388.66</v>
          </cell>
          <cell r="E392">
            <v>676.45999999999992</v>
          </cell>
          <cell r="F392">
            <v>1072</v>
          </cell>
          <cell r="G392">
            <v>1519.66</v>
          </cell>
          <cell r="H392">
            <v>2214.4899999999998</v>
          </cell>
          <cell r="I392">
            <v>2849.37</v>
          </cell>
          <cell r="J392">
            <v>3420.77</v>
          </cell>
          <cell r="K392">
            <v>4017.85</v>
          </cell>
          <cell r="L392">
            <v>4378.62</v>
          </cell>
          <cell r="M392">
            <v>4743.6499999999996</v>
          </cell>
          <cell r="N392">
            <v>5418.5400000000009</v>
          </cell>
          <cell r="O392">
            <v>5589.54</v>
          </cell>
        </row>
        <row r="393">
          <cell r="B393">
            <v>5885</v>
          </cell>
          <cell r="C393">
            <v>709.85</v>
          </cell>
          <cell r="D393">
            <v>1.81</v>
          </cell>
          <cell r="E393">
            <v>30.71</v>
          </cell>
          <cell r="F393">
            <v>382.84</v>
          </cell>
          <cell r="G393">
            <v>382.84</v>
          </cell>
          <cell r="H393">
            <v>391.93</v>
          </cell>
          <cell r="I393">
            <v>401.27000000000004</v>
          </cell>
          <cell r="J393">
            <v>665.74</v>
          </cell>
          <cell r="K393">
            <v>914.78</v>
          </cell>
          <cell r="L393">
            <v>967.99</v>
          </cell>
          <cell r="M393">
            <v>967.99</v>
          </cell>
          <cell r="N393">
            <v>1048.8499999999999</v>
          </cell>
          <cell r="O393">
            <v>1048.8499999999999</v>
          </cell>
        </row>
        <row r="394">
          <cell r="B394">
            <v>5890</v>
          </cell>
          <cell r="C394">
            <v>268.43</v>
          </cell>
          <cell r="D394">
            <v>99.359999999999985</v>
          </cell>
          <cell r="E394">
            <v>115.06</v>
          </cell>
          <cell r="F394">
            <v>130.96</v>
          </cell>
          <cell r="G394">
            <v>146.88999999999999</v>
          </cell>
          <cell r="H394">
            <v>162.87</v>
          </cell>
          <cell r="I394">
            <v>178.84</v>
          </cell>
          <cell r="J394">
            <v>196.55</v>
          </cell>
          <cell r="K394">
            <v>212.63</v>
          </cell>
          <cell r="L394">
            <v>228.72</v>
          </cell>
          <cell r="M394">
            <v>355.82000000000005</v>
          </cell>
          <cell r="N394">
            <v>371.93</v>
          </cell>
          <cell r="O394">
            <v>388.06</v>
          </cell>
        </row>
        <row r="395">
          <cell r="B395">
            <v>5895</v>
          </cell>
          <cell r="C395">
            <v>3481.1499999999996</v>
          </cell>
          <cell r="D395">
            <v>64.88</v>
          </cell>
          <cell r="E395">
            <v>160.38</v>
          </cell>
          <cell r="F395">
            <v>396.76</v>
          </cell>
          <cell r="G395">
            <v>529.89</v>
          </cell>
          <cell r="H395">
            <v>774.95</v>
          </cell>
          <cell r="I395">
            <v>902</v>
          </cell>
          <cell r="J395">
            <v>1169.8000000000002</v>
          </cell>
          <cell r="K395">
            <v>1233.1500000000001</v>
          </cell>
          <cell r="L395">
            <v>1304.6599999999999</v>
          </cell>
          <cell r="M395">
            <v>2182.88</v>
          </cell>
          <cell r="N395">
            <v>2247.9899999999998</v>
          </cell>
          <cell r="O395">
            <v>2502.12</v>
          </cell>
        </row>
        <row r="396">
          <cell r="B396">
            <v>5900</v>
          </cell>
          <cell r="C396">
            <v>2655.24</v>
          </cell>
          <cell r="D396">
            <v>114.07</v>
          </cell>
          <cell r="E396">
            <v>472.18999999999994</v>
          </cell>
          <cell r="F396">
            <v>1467.6200000000001</v>
          </cell>
          <cell r="G396">
            <v>1506.18</v>
          </cell>
          <cell r="H396">
            <v>2194.09</v>
          </cell>
          <cell r="I396">
            <v>2332.14</v>
          </cell>
          <cell r="J396">
            <v>2100.13</v>
          </cell>
          <cell r="K396">
            <v>2472.4</v>
          </cell>
          <cell r="L396">
            <v>2983.56</v>
          </cell>
          <cell r="M396">
            <v>3114.55</v>
          </cell>
          <cell r="N396">
            <v>3492.66</v>
          </cell>
          <cell r="O396">
            <v>4080.86</v>
          </cell>
        </row>
        <row r="397">
          <cell r="B397">
            <v>5930</v>
          </cell>
          <cell r="C397">
            <v>4126.97</v>
          </cell>
          <cell r="D397">
            <v>380.82</v>
          </cell>
          <cell r="E397">
            <v>739.71</v>
          </cell>
          <cell r="F397">
            <v>1095.94</v>
          </cell>
          <cell r="G397">
            <v>1461.4899999999998</v>
          </cell>
          <cell r="H397">
            <v>1789.04</v>
          </cell>
          <cell r="I397">
            <v>2161.7200000000003</v>
          </cell>
          <cell r="J397">
            <v>2547.8500000000004</v>
          </cell>
          <cell r="K397">
            <v>2956.2799999999997</v>
          </cell>
          <cell r="L397">
            <v>3347.79</v>
          </cell>
          <cell r="M397">
            <v>3686.92</v>
          </cell>
          <cell r="N397">
            <v>4009.79</v>
          </cell>
          <cell r="O397">
            <v>4333.1900000000005</v>
          </cell>
        </row>
        <row r="398">
          <cell r="B398">
            <v>5935</v>
          </cell>
          <cell r="C398">
            <v>401.8</v>
          </cell>
          <cell r="D398">
            <v>116.35000000000001</v>
          </cell>
          <cell r="E398">
            <v>175.46</v>
          </cell>
          <cell r="F398">
            <v>228.95000000000002</v>
          </cell>
          <cell r="G398">
            <v>257.39999999999998</v>
          </cell>
          <cell r="H398">
            <v>273.58000000000004</v>
          </cell>
          <cell r="I398">
            <v>285.83</v>
          </cell>
          <cell r="J398">
            <v>290.86</v>
          </cell>
          <cell r="K398">
            <v>296.12</v>
          </cell>
          <cell r="L398">
            <v>296.12</v>
          </cell>
          <cell r="M398">
            <v>306.99</v>
          </cell>
          <cell r="N398">
            <v>306.99</v>
          </cell>
          <cell r="O398">
            <v>328.40999999999997</v>
          </cell>
        </row>
        <row r="399">
          <cell r="B399">
            <v>5940</v>
          </cell>
          <cell r="C399">
            <v>51.680000000000007</v>
          </cell>
          <cell r="E399">
            <v>18.689999999999998</v>
          </cell>
          <cell r="F399">
            <v>18.689999999999998</v>
          </cell>
          <cell r="G399">
            <v>18.689999999999998</v>
          </cell>
          <cell r="H399">
            <v>44.760000000000005</v>
          </cell>
          <cell r="I399">
            <v>44.760000000000005</v>
          </cell>
          <cell r="J399">
            <v>44.760000000000005</v>
          </cell>
          <cell r="K399">
            <v>69.11</v>
          </cell>
          <cell r="L399">
            <v>69.11</v>
          </cell>
          <cell r="M399">
            <v>69.11</v>
          </cell>
          <cell r="N399">
            <v>89.62</v>
          </cell>
          <cell r="O399">
            <v>87.67</v>
          </cell>
        </row>
        <row r="400">
          <cell r="B400">
            <v>5945</v>
          </cell>
          <cell r="C400">
            <v>59921.41</v>
          </cell>
          <cell r="D400">
            <v>5056.3899999999994</v>
          </cell>
          <cell r="E400">
            <v>10582.52</v>
          </cell>
          <cell r="F400">
            <v>16484.02</v>
          </cell>
          <cell r="G400">
            <v>22358.33</v>
          </cell>
          <cell r="H400">
            <v>28169.9</v>
          </cell>
          <cell r="I400">
            <v>34004.300000000003</v>
          </cell>
          <cell r="J400">
            <v>39877.479999999996</v>
          </cell>
          <cell r="K400">
            <v>45420.67</v>
          </cell>
          <cell r="L400">
            <v>50813.87</v>
          </cell>
          <cell r="M400">
            <v>57015.729999999996</v>
          </cell>
          <cell r="N400">
            <v>62390.31</v>
          </cell>
          <cell r="O400">
            <v>71284.98</v>
          </cell>
        </row>
        <row r="401">
          <cell r="B401">
            <v>5950</v>
          </cell>
          <cell r="C401">
            <v>8245.39</v>
          </cell>
          <cell r="D401">
            <v>1414.27</v>
          </cell>
          <cell r="E401">
            <v>2189.34</v>
          </cell>
          <cell r="F401">
            <v>2308.2500000000005</v>
          </cell>
          <cell r="G401">
            <v>2965.3900000000003</v>
          </cell>
          <cell r="H401">
            <v>3622.2199999999993</v>
          </cell>
          <cell r="I401">
            <v>4293.0599999999995</v>
          </cell>
          <cell r="J401">
            <v>5190.8999999999996</v>
          </cell>
          <cell r="K401">
            <v>5748.7599999999993</v>
          </cell>
          <cell r="L401">
            <v>6576.08</v>
          </cell>
          <cell r="M401">
            <v>7993.37</v>
          </cell>
          <cell r="N401">
            <v>8702.3900000000012</v>
          </cell>
          <cell r="O401">
            <v>9537.9700000000012</v>
          </cell>
        </row>
        <row r="402">
          <cell r="B402">
            <v>5955</v>
          </cell>
          <cell r="C402">
            <v>37974.69</v>
          </cell>
          <cell r="D402">
            <v>2570.67</v>
          </cell>
          <cell r="E402">
            <v>5552.67</v>
          </cell>
          <cell r="F402">
            <v>8354.91</v>
          </cell>
          <cell r="G402">
            <v>11061.08</v>
          </cell>
          <cell r="H402">
            <v>13735.419999999998</v>
          </cell>
          <cell r="I402">
            <v>16821.739999999998</v>
          </cell>
          <cell r="J402">
            <v>19651.47</v>
          </cell>
          <cell r="K402">
            <v>22269.39</v>
          </cell>
          <cell r="L402">
            <v>24842.690000000002</v>
          </cell>
          <cell r="M402">
            <v>30318.859999999997</v>
          </cell>
          <cell r="N402">
            <v>33031.5</v>
          </cell>
          <cell r="O402">
            <v>35975.699999999997</v>
          </cell>
        </row>
        <row r="403">
          <cell r="B403">
            <v>5960</v>
          </cell>
          <cell r="C403">
            <v>11269.939999999999</v>
          </cell>
          <cell r="D403">
            <v>304.91000000000003</v>
          </cell>
          <cell r="E403">
            <v>324.75</v>
          </cell>
          <cell r="F403">
            <v>2987.5000000000005</v>
          </cell>
          <cell r="G403">
            <v>4094.2300000000005</v>
          </cell>
          <cell r="H403">
            <v>4980.1900000000005</v>
          </cell>
          <cell r="I403">
            <v>5866.15</v>
          </cell>
          <cell r="J403">
            <v>6953.4500000000007</v>
          </cell>
          <cell r="K403">
            <v>7839.4100000000008</v>
          </cell>
          <cell r="L403">
            <v>7839.4100000000008</v>
          </cell>
          <cell r="M403">
            <v>9812.7999999999993</v>
          </cell>
          <cell r="N403">
            <v>10698.76</v>
          </cell>
          <cell r="O403">
            <v>10698.76</v>
          </cell>
        </row>
        <row r="404">
          <cell r="B404">
            <v>5965</v>
          </cell>
          <cell r="C404">
            <v>6137.75</v>
          </cell>
          <cell r="D404">
            <v>590.42999999999995</v>
          </cell>
          <cell r="E404">
            <v>866.14999999999986</v>
          </cell>
          <cell r="F404">
            <v>1268.53</v>
          </cell>
          <cell r="G404">
            <v>3677.76</v>
          </cell>
          <cell r="H404">
            <v>4167.1900000000005</v>
          </cell>
          <cell r="I404">
            <v>4709.8099999999995</v>
          </cell>
          <cell r="J404">
            <v>4919.72</v>
          </cell>
          <cell r="K404">
            <v>5479.130000000001</v>
          </cell>
          <cell r="L404">
            <v>7318.2999999999993</v>
          </cell>
          <cell r="M404">
            <v>8914.48</v>
          </cell>
          <cell r="N404">
            <v>10449.42</v>
          </cell>
          <cell r="O404">
            <v>10909.73</v>
          </cell>
        </row>
        <row r="405">
          <cell r="B405">
            <v>5970</v>
          </cell>
          <cell r="C405">
            <v>5694.7199999999993</v>
          </cell>
          <cell r="D405">
            <v>220.95999999999998</v>
          </cell>
          <cell r="E405">
            <v>441.74</v>
          </cell>
          <cell r="F405">
            <v>665.55</v>
          </cell>
          <cell r="G405">
            <v>890.38</v>
          </cell>
          <cell r="H405">
            <v>1115.9499999999998</v>
          </cell>
          <cell r="I405">
            <v>1341.4299999999998</v>
          </cell>
          <cell r="J405">
            <v>1567.5900000000001</v>
          </cell>
          <cell r="K405">
            <v>1794.3000000000002</v>
          </cell>
          <cell r="L405">
            <v>2020.23</v>
          </cell>
          <cell r="M405">
            <v>2246.2600000000002</v>
          </cell>
          <cell r="N405">
            <v>2608.2199999999998</v>
          </cell>
          <cell r="O405">
            <v>2834.71</v>
          </cell>
        </row>
        <row r="406">
          <cell r="B406">
            <v>5975</v>
          </cell>
          <cell r="C406">
            <v>1012.0799999999999</v>
          </cell>
          <cell r="D406">
            <v>379.5</v>
          </cell>
          <cell r="E406">
            <v>446.83</v>
          </cell>
          <cell r="F406">
            <v>387.59000000000003</v>
          </cell>
          <cell r="G406">
            <v>387.59000000000003</v>
          </cell>
          <cell r="H406">
            <v>533.85</v>
          </cell>
          <cell r="I406">
            <v>533.85</v>
          </cell>
          <cell r="J406">
            <v>628.62</v>
          </cell>
          <cell r="K406">
            <v>712.58999999999992</v>
          </cell>
          <cell r="L406">
            <v>712.58999999999992</v>
          </cell>
          <cell r="M406">
            <v>712.58999999999992</v>
          </cell>
          <cell r="N406">
            <v>1252.81</v>
          </cell>
          <cell r="O406">
            <v>2791.5599999999995</v>
          </cell>
        </row>
        <row r="407">
          <cell r="B407">
            <v>5980</v>
          </cell>
          <cell r="C407">
            <v>8.4</v>
          </cell>
          <cell r="F407">
            <v>2.98</v>
          </cell>
          <cell r="G407">
            <v>2.98</v>
          </cell>
          <cell r="H407">
            <v>2.98</v>
          </cell>
          <cell r="I407">
            <v>5.92</v>
          </cell>
          <cell r="J407">
            <v>5.92</v>
          </cell>
          <cell r="K407">
            <v>5.92</v>
          </cell>
          <cell r="L407">
            <v>8.32</v>
          </cell>
          <cell r="M407">
            <v>8.32</v>
          </cell>
          <cell r="N407">
            <v>8.32</v>
          </cell>
          <cell r="O407">
            <v>-437.78</v>
          </cell>
        </row>
        <row r="408">
          <cell r="B408">
            <v>6010</v>
          </cell>
          <cell r="C408">
            <v>23148.770000000004</v>
          </cell>
          <cell r="D408">
            <v>1183.32</v>
          </cell>
          <cell r="E408">
            <v>2421.02</v>
          </cell>
          <cell r="F408">
            <v>3626.8599999999997</v>
          </cell>
          <cell r="G408">
            <v>4829.57</v>
          </cell>
          <cell r="H408">
            <v>6036.35</v>
          </cell>
          <cell r="I408">
            <v>7243.1900000000005</v>
          </cell>
          <cell r="J408">
            <v>9001.07</v>
          </cell>
          <cell r="K408">
            <v>10763.369999999999</v>
          </cell>
          <cell r="L408">
            <v>12513.57</v>
          </cell>
          <cell r="M408">
            <v>14264.73</v>
          </cell>
          <cell r="N408">
            <v>16671.97</v>
          </cell>
          <cell r="O408">
            <v>19261.150000000001</v>
          </cell>
        </row>
        <row r="409">
          <cell r="B409">
            <v>6015</v>
          </cell>
          <cell r="C409">
            <v>131.63999999999999</v>
          </cell>
          <cell r="D409">
            <v>8.76</v>
          </cell>
          <cell r="E409">
            <v>9.7100000000000009</v>
          </cell>
          <cell r="F409">
            <v>16.829999999999998</v>
          </cell>
          <cell r="G409">
            <v>16.829999999999998</v>
          </cell>
          <cell r="H409">
            <v>18.2</v>
          </cell>
          <cell r="I409">
            <v>18.2</v>
          </cell>
          <cell r="J409">
            <v>19.57</v>
          </cell>
          <cell r="K409">
            <v>19.57</v>
          </cell>
          <cell r="L409">
            <v>20.93</v>
          </cell>
          <cell r="M409">
            <v>20.93</v>
          </cell>
          <cell r="N409">
            <v>86.47</v>
          </cell>
          <cell r="O409">
            <v>86.47</v>
          </cell>
        </row>
        <row r="410">
          <cell r="B410">
            <v>6020</v>
          </cell>
          <cell r="C410">
            <v>-4122.21</v>
          </cell>
          <cell r="F410">
            <v>600</v>
          </cell>
          <cell r="G410">
            <v>600</v>
          </cell>
          <cell r="H410">
            <v>600</v>
          </cell>
          <cell r="I410">
            <v>600</v>
          </cell>
          <cell r="J410">
            <v>600</v>
          </cell>
          <cell r="K410">
            <v>1279.21</v>
          </cell>
          <cell r="L410">
            <v>598.95000000000005</v>
          </cell>
          <cell r="M410">
            <v>598.95000000000005</v>
          </cell>
          <cell r="N410">
            <v>598.95000000000005</v>
          </cell>
          <cell r="O410">
            <v>598.95000000000005</v>
          </cell>
        </row>
        <row r="411">
          <cell r="B411">
            <v>6025</v>
          </cell>
          <cell r="C411">
            <v>6459.28</v>
          </cell>
          <cell r="D411">
            <v>-420</v>
          </cell>
          <cell r="E411">
            <v>-387.71999999999997</v>
          </cell>
          <cell r="F411">
            <v>-387.71999999999997</v>
          </cell>
          <cell r="G411">
            <v>-387.71999999999997</v>
          </cell>
          <cell r="H411">
            <v>-387.71999999999997</v>
          </cell>
          <cell r="I411">
            <v>-387.71999999999997</v>
          </cell>
          <cell r="J411">
            <v>-387.71999999999997</v>
          </cell>
          <cell r="K411">
            <v>-1781.0100000000002</v>
          </cell>
          <cell r="L411">
            <v>-1781.0100000000002</v>
          </cell>
          <cell r="M411">
            <v>-1624.9299999999998</v>
          </cell>
          <cell r="N411">
            <v>-1624.9299999999998</v>
          </cell>
          <cell r="O411">
            <v>-719.41</v>
          </cell>
        </row>
        <row r="412">
          <cell r="B412">
            <v>6035</v>
          </cell>
          <cell r="C412">
            <v>4834.6100000000006</v>
          </cell>
          <cell r="D412">
            <v>629.04999999999995</v>
          </cell>
          <cell r="E412">
            <v>995.25</v>
          </cell>
          <cell r="F412">
            <v>1374.8700000000001</v>
          </cell>
          <cell r="G412">
            <v>1858.79</v>
          </cell>
          <cell r="H412">
            <v>2251.6400000000003</v>
          </cell>
          <cell r="I412">
            <v>2708.71</v>
          </cell>
          <cell r="J412">
            <v>3195.3999999999996</v>
          </cell>
          <cell r="K412">
            <v>3587.61</v>
          </cell>
          <cell r="L412">
            <v>3966.9300000000003</v>
          </cell>
          <cell r="M412">
            <v>4398.2299999999996</v>
          </cell>
          <cell r="N412">
            <v>4802.6499999999996</v>
          </cell>
          <cell r="O412">
            <v>5235.45</v>
          </cell>
        </row>
        <row r="413">
          <cell r="B413">
            <v>6040</v>
          </cell>
          <cell r="C413">
            <v>49487.72</v>
          </cell>
          <cell r="D413">
            <v>1705.76</v>
          </cell>
          <cell r="E413">
            <v>3404.4399999999996</v>
          </cell>
          <cell r="F413">
            <v>5331.91</v>
          </cell>
          <cell r="G413">
            <v>7065.61</v>
          </cell>
          <cell r="H413">
            <v>8805.18</v>
          </cell>
          <cell r="I413">
            <v>10544.84</v>
          </cell>
          <cell r="J413">
            <v>12289.02</v>
          </cell>
          <cell r="K413">
            <v>14037.59</v>
          </cell>
          <cell r="L413">
            <v>15774.119999999999</v>
          </cell>
          <cell r="M413">
            <v>17511.63</v>
          </cell>
          <cell r="N413">
            <v>19251.37</v>
          </cell>
          <cell r="O413">
            <v>20826.129999999997</v>
          </cell>
        </row>
        <row r="414">
          <cell r="B414">
            <v>6045</v>
          </cell>
          <cell r="C414">
            <v>976.25</v>
          </cell>
          <cell r="F414">
            <v>7.4399999999999995</v>
          </cell>
          <cell r="G414">
            <v>7.4399999999999995</v>
          </cell>
          <cell r="H414">
            <v>7.4399999999999995</v>
          </cell>
          <cell r="I414">
            <v>7.4399999999999995</v>
          </cell>
          <cell r="J414">
            <v>7.4399999999999995</v>
          </cell>
          <cell r="K414">
            <v>7.4399999999999995</v>
          </cell>
          <cell r="L414">
            <v>82.53</v>
          </cell>
          <cell r="M414">
            <v>419.14</v>
          </cell>
          <cell r="N414">
            <v>558.53</v>
          </cell>
          <cell r="O414">
            <v>866.61</v>
          </cell>
        </row>
        <row r="415">
          <cell r="B415">
            <v>6050</v>
          </cell>
          <cell r="C415">
            <v>23284.770000000004</v>
          </cell>
          <cell r="D415">
            <v>928.05000000000007</v>
          </cell>
          <cell r="E415">
            <v>2518.3000000000002</v>
          </cell>
          <cell r="F415">
            <v>4512.7800000000007</v>
          </cell>
          <cell r="G415">
            <v>11397.27</v>
          </cell>
          <cell r="H415">
            <v>16180.23</v>
          </cell>
          <cell r="I415">
            <v>17474.43</v>
          </cell>
          <cell r="J415">
            <v>20608.78</v>
          </cell>
          <cell r="K415">
            <v>22083.599999999999</v>
          </cell>
          <cell r="L415">
            <v>23556.82</v>
          </cell>
          <cell r="M415">
            <v>25130.89</v>
          </cell>
          <cell r="N415">
            <v>29154.29</v>
          </cell>
          <cell r="O415">
            <v>32376.870000000003</v>
          </cell>
        </row>
        <row r="416">
          <cell r="B416">
            <v>6065</v>
          </cell>
          <cell r="C416">
            <v>100617.88</v>
          </cell>
        </row>
        <row r="417">
          <cell r="B417">
            <v>6070</v>
          </cell>
          <cell r="C417">
            <v>23933.119999999999</v>
          </cell>
          <cell r="D417">
            <v>-1245.4699999999998</v>
          </cell>
          <cell r="E417">
            <v>-1164.3800000000001</v>
          </cell>
          <cell r="F417">
            <v>-1088.21</v>
          </cell>
          <cell r="G417">
            <v>-1016.21</v>
          </cell>
          <cell r="H417">
            <v>-790.97</v>
          </cell>
          <cell r="I417">
            <v>-161.57999999999998</v>
          </cell>
          <cell r="J417">
            <v>-82.550000000000068</v>
          </cell>
          <cell r="K417">
            <v>-7.0899999999999181</v>
          </cell>
          <cell r="L417">
            <v>-7.0899999999999181</v>
          </cell>
          <cell r="M417">
            <v>896.71</v>
          </cell>
          <cell r="N417">
            <v>921.93999999999994</v>
          </cell>
          <cell r="O417">
            <v>1715.98</v>
          </cell>
        </row>
        <row r="418">
          <cell r="B418">
            <v>6090</v>
          </cell>
          <cell r="C418">
            <v>1038.9299999999998</v>
          </cell>
          <cell r="D418">
            <v>91.300000000000011</v>
          </cell>
          <cell r="E418">
            <v>182.23000000000002</v>
          </cell>
          <cell r="F418">
            <v>277.25</v>
          </cell>
          <cell r="G418">
            <v>372.83000000000004</v>
          </cell>
          <cell r="H418">
            <v>472.13</v>
          </cell>
          <cell r="I418">
            <v>571.44000000000005</v>
          </cell>
          <cell r="J418">
            <v>674.12999999999988</v>
          </cell>
          <cell r="K418">
            <v>777.07</v>
          </cell>
          <cell r="L418">
            <v>879.3</v>
          </cell>
          <cell r="M418">
            <v>981.59</v>
          </cell>
          <cell r="N418">
            <v>1084</v>
          </cell>
          <cell r="O418">
            <v>1288.9699999999998</v>
          </cell>
        </row>
        <row r="419">
          <cell r="B419">
            <v>6110</v>
          </cell>
          <cell r="C419">
            <v>53126.7</v>
          </cell>
          <cell r="D419">
            <v>4497.6399999999994</v>
          </cell>
          <cell r="E419">
            <v>8614.4500000000007</v>
          </cell>
          <cell r="F419">
            <v>13759.51</v>
          </cell>
          <cell r="G419">
            <v>19476.919999999998</v>
          </cell>
          <cell r="H419">
            <v>24248.93</v>
          </cell>
          <cell r="I419">
            <v>29083.15</v>
          </cell>
          <cell r="J419">
            <v>33984.129999999997</v>
          </cell>
          <cell r="K419">
            <v>38678.14</v>
          </cell>
          <cell r="L419">
            <v>43517.04</v>
          </cell>
          <cell r="M419">
            <v>48418.429999999993</v>
          </cell>
          <cell r="N419">
            <v>52664.509999999995</v>
          </cell>
          <cell r="O419">
            <v>57635.289999999994</v>
          </cell>
        </row>
        <row r="420">
          <cell r="B420">
            <v>6115</v>
          </cell>
          <cell r="C420">
            <v>8033.07</v>
          </cell>
          <cell r="D420">
            <v>835</v>
          </cell>
          <cell r="E420">
            <v>1445.7199999999998</v>
          </cell>
          <cell r="F420">
            <v>2250.46</v>
          </cell>
          <cell r="G420">
            <v>3304.71</v>
          </cell>
          <cell r="H420">
            <v>4012.36</v>
          </cell>
          <cell r="I420">
            <v>4739.59</v>
          </cell>
          <cell r="J420">
            <v>5541.64</v>
          </cell>
          <cell r="K420">
            <v>6429.1399999999994</v>
          </cell>
          <cell r="L420">
            <v>7338.5599999999995</v>
          </cell>
          <cell r="M420">
            <v>8264.2100000000009</v>
          </cell>
          <cell r="N420">
            <v>9176.630000000001</v>
          </cell>
          <cell r="O420">
            <v>10202.57</v>
          </cell>
        </row>
        <row r="421">
          <cell r="B421">
            <v>6120</v>
          </cell>
          <cell r="C421">
            <v>55749.270000000004</v>
          </cell>
          <cell r="D421">
            <v>3634.33</v>
          </cell>
          <cell r="E421">
            <v>7366.4</v>
          </cell>
          <cell r="F421">
            <v>11014.07</v>
          </cell>
          <cell r="G421">
            <v>14821.5</v>
          </cell>
          <cell r="H421">
            <v>18580.12</v>
          </cell>
          <cell r="I421">
            <v>22344</v>
          </cell>
          <cell r="J421">
            <v>27183.75</v>
          </cell>
          <cell r="K421">
            <v>30095.510000000002</v>
          </cell>
          <cell r="L421">
            <v>33803.760000000002</v>
          </cell>
          <cell r="M421">
            <v>37595.760000000002</v>
          </cell>
          <cell r="N421">
            <v>46857.8</v>
          </cell>
          <cell r="O421">
            <v>47183.939999999995</v>
          </cell>
        </row>
        <row r="422">
          <cell r="B422">
            <v>6125</v>
          </cell>
          <cell r="C422">
            <v>7871.25</v>
          </cell>
          <cell r="D422">
            <v>708.44999999999993</v>
          </cell>
          <cell r="E422">
            <v>1424.04</v>
          </cell>
          <cell r="F422">
            <v>2155.8500000000004</v>
          </cell>
          <cell r="G422">
            <v>2897.8199999999997</v>
          </cell>
          <cell r="H422">
            <v>3665.96</v>
          </cell>
          <cell r="I422">
            <v>4432.16</v>
          </cell>
          <cell r="J422">
            <v>5200.37</v>
          </cell>
          <cell r="K422">
            <v>5964.57</v>
          </cell>
          <cell r="L422">
            <v>6725.4699999999993</v>
          </cell>
          <cell r="M422">
            <v>7509.75</v>
          </cell>
          <cell r="N422">
            <v>8277.9500000000007</v>
          </cell>
          <cell r="O422">
            <v>9044.6899999999987</v>
          </cell>
        </row>
        <row r="423">
          <cell r="B423">
            <v>6130</v>
          </cell>
          <cell r="C423">
            <v>19439.47</v>
          </cell>
          <cell r="D423">
            <v>1686.2599999999998</v>
          </cell>
          <cell r="E423">
            <v>3298.8</v>
          </cell>
          <cell r="F423">
            <v>4865.3900000000003</v>
          </cell>
          <cell r="G423">
            <v>6565.67</v>
          </cell>
          <cell r="H423">
            <v>8262.2200000000012</v>
          </cell>
          <cell r="I423">
            <v>9968.2899999999991</v>
          </cell>
          <cell r="J423">
            <v>11717.900000000001</v>
          </cell>
          <cell r="K423">
            <v>13561.5</v>
          </cell>
          <cell r="L423">
            <v>15484.91</v>
          </cell>
          <cell r="M423">
            <v>17335.93</v>
          </cell>
          <cell r="N423">
            <v>19209.199999999997</v>
          </cell>
          <cell r="O423">
            <v>21095.379999999997</v>
          </cell>
        </row>
        <row r="424">
          <cell r="B424">
            <v>6135</v>
          </cell>
          <cell r="C424">
            <v>101025.38</v>
          </cell>
          <cell r="D424">
            <v>9430.82</v>
          </cell>
          <cell r="E424">
            <v>19259.23</v>
          </cell>
          <cell r="F424">
            <v>30029.75</v>
          </cell>
          <cell r="G424">
            <v>40166.520000000004</v>
          </cell>
          <cell r="H424">
            <v>51381.17</v>
          </cell>
          <cell r="I424">
            <v>64855.210000000006</v>
          </cell>
          <cell r="J424">
            <v>79392.510000000009</v>
          </cell>
          <cell r="K424">
            <v>93802.950000000012</v>
          </cell>
          <cell r="L424">
            <v>107701.39</v>
          </cell>
          <cell r="M424">
            <v>121219.76999999999</v>
          </cell>
          <cell r="N424">
            <v>135419.45000000001</v>
          </cell>
          <cell r="O424">
            <v>152287.71999999997</v>
          </cell>
        </row>
        <row r="425">
          <cell r="B425">
            <v>6140</v>
          </cell>
          <cell r="C425">
            <v>24460.66</v>
          </cell>
          <cell r="D425">
            <v>964.27</v>
          </cell>
          <cell r="E425">
            <v>2230.86</v>
          </cell>
          <cell r="F425">
            <v>3676.11</v>
          </cell>
          <cell r="G425">
            <v>5222.01</v>
          </cell>
          <cell r="H425">
            <v>6550.3499999999995</v>
          </cell>
          <cell r="I425">
            <v>8001.75</v>
          </cell>
          <cell r="J425">
            <v>9436.9700000000012</v>
          </cell>
          <cell r="K425">
            <v>10902.72</v>
          </cell>
          <cell r="L425">
            <v>12412.96</v>
          </cell>
          <cell r="M425">
            <v>13869.46</v>
          </cell>
          <cell r="N425">
            <v>15341.5</v>
          </cell>
          <cell r="O425">
            <v>16800.830000000002</v>
          </cell>
        </row>
        <row r="426">
          <cell r="B426">
            <v>6145</v>
          </cell>
          <cell r="C426">
            <v>54409.020000000004</v>
          </cell>
          <cell r="D426">
            <v>4655.6400000000003</v>
          </cell>
          <cell r="E426">
            <v>8962.82</v>
          </cell>
          <cell r="F426">
            <v>13426.57</v>
          </cell>
          <cell r="G426">
            <v>18128.43</v>
          </cell>
          <cell r="H426">
            <v>22768.720000000001</v>
          </cell>
          <cell r="I426">
            <v>27684.22</v>
          </cell>
          <cell r="J426">
            <v>32673.47</v>
          </cell>
          <cell r="K426">
            <v>37337.149999999994</v>
          </cell>
          <cell r="L426">
            <v>42085.36</v>
          </cell>
          <cell r="M426">
            <v>46786.02</v>
          </cell>
          <cell r="N426">
            <v>51517.43</v>
          </cell>
          <cell r="O426">
            <v>56588.31</v>
          </cell>
        </row>
        <row r="427">
          <cell r="B427">
            <v>6146</v>
          </cell>
          <cell r="C427">
            <v>24184.14</v>
          </cell>
          <cell r="D427">
            <v>1951.9299999999998</v>
          </cell>
          <cell r="E427">
            <v>3782.08</v>
          </cell>
          <cell r="F427">
            <v>5732.6</v>
          </cell>
          <cell r="G427">
            <v>8111.71</v>
          </cell>
          <cell r="H427">
            <v>10075.170000000002</v>
          </cell>
          <cell r="I427">
            <v>12094.48</v>
          </cell>
          <cell r="J427">
            <v>13953.119999999999</v>
          </cell>
          <cell r="K427">
            <v>15780.259999999998</v>
          </cell>
          <cell r="L427">
            <v>17933.52</v>
          </cell>
          <cell r="M427">
            <v>19822.64</v>
          </cell>
          <cell r="N427">
            <v>21745.5</v>
          </cell>
          <cell r="O427">
            <v>23811.14</v>
          </cell>
        </row>
        <row r="428">
          <cell r="B428">
            <v>6150</v>
          </cell>
          <cell r="C428">
            <v>655601.24</v>
          </cell>
          <cell r="D428">
            <v>57522.2</v>
          </cell>
          <cell r="E428">
            <v>106939.04000000001</v>
          </cell>
          <cell r="F428">
            <v>165489.26</v>
          </cell>
          <cell r="G428">
            <v>227242.56</v>
          </cell>
          <cell r="H428">
            <v>285741.32</v>
          </cell>
          <cell r="I428">
            <v>346766.58999999997</v>
          </cell>
          <cell r="J428">
            <v>409661.33999999997</v>
          </cell>
          <cell r="K428">
            <v>465639.93</v>
          </cell>
          <cell r="L428">
            <v>521960.64</v>
          </cell>
          <cell r="M428">
            <v>584307.21</v>
          </cell>
          <cell r="N428">
            <v>642428.38</v>
          </cell>
          <cell r="O428">
            <v>708604.39000000013</v>
          </cell>
        </row>
        <row r="429">
          <cell r="B429">
            <v>6155</v>
          </cell>
          <cell r="C429">
            <v>15284.060000000001</v>
          </cell>
          <cell r="D429">
            <v>1101.29</v>
          </cell>
          <cell r="E429">
            <v>2228.63</v>
          </cell>
          <cell r="F429">
            <v>3575.01</v>
          </cell>
          <cell r="G429">
            <v>4971.59</v>
          </cell>
          <cell r="H429">
            <v>6308.93</v>
          </cell>
          <cell r="I429">
            <v>7777.26</v>
          </cell>
          <cell r="J429">
            <v>9243.5999999999985</v>
          </cell>
          <cell r="K429">
            <v>10589.13</v>
          </cell>
          <cell r="L429">
            <v>12001.880000000001</v>
          </cell>
          <cell r="M429">
            <v>13305.060000000001</v>
          </cell>
          <cell r="N429">
            <v>14555.34</v>
          </cell>
          <cell r="O429">
            <v>15853.69</v>
          </cell>
        </row>
        <row r="430">
          <cell r="B430">
            <v>6165</v>
          </cell>
          <cell r="C430">
            <v>-261859.57</v>
          </cell>
          <cell r="D430">
            <v>-13803.55</v>
          </cell>
          <cell r="E430">
            <v>-32112.79</v>
          </cell>
          <cell r="F430">
            <v>-63348.460000000006</v>
          </cell>
          <cell r="G430">
            <v>-84718.06</v>
          </cell>
          <cell r="H430">
            <v>-105177.81</v>
          </cell>
          <cell r="I430">
            <v>-126907.70999999999</v>
          </cell>
          <cell r="J430">
            <v>-144803.26</v>
          </cell>
          <cell r="K430">
            <v>-161809.98000000001</v>
          </cell>
          <cell r="L430">
            <v>-188445.42</v>
          </cell>
          <cell r="M430">
            <v>-212953.55000000002</v>
          </cell>
          <cell r="N430">
            <v>-231701.12</v>
          </cell>
          <cell r="O430">
            <v>-250606.87</v>
          </cell>
        </row>
        <row r="431">
          <cell r="B431">
            <v>6185</v>
          </cell>
          <cell r="C431">
            <v>2997.99</v>
          </cell>
          <cell r="D431">
            <v>22.15</v>
          </cell>
          <cell r="E431">
            <v>275.77999999999997</v>
          </cell>
          <cell r="F431">
            <v>896.95</v>
          </cell>
          <cell r="G431">
            <v>971.34</v>
          </cell>
          <cell r="H431">
            <v>1004.54</v>
          </cell>
          <cell r="I431">
            <v>1159.8900000000001</v>
          </cell>
          <cell r="J431">
            <v>1547.4</v>
          </cell>
          <cell r="K431">
            <v>1836.2599999999998</v>
          </cell>
          <cell r="L431">
            <v>2006.3799999999997</v>
          </cell>
          <cell r="M431">
            <v>2162.31</v>
          </cell>
          <cell r="N431">
            <v>2775.58</v>
          </cell>
          <cell r="O431">
            <v>2866.6800000000003</v>
          </cell>
        </row>
        <row r="432">
          <cell r="B432">
            <v>6190</v>
          </cell>
          <cell r="C432">
            <v>2356.4399999999996</v>
          </cell>
          <cell r="D432">
            <v>29.8</v>
          </cell>
          <cell r="E432">
            <v>130.04</v>
          </cell>
          <cell r="F432">
            <v>342.85</v>
          </cell>
          <cell r="G432">
            <v>385.67999999999995</v>
          </cell>
          <cell r="H432">
            <v>565.72</v>
          </cell>
          <cell r="I432">
            <v>651.15000000000009</v>
          </cell>
          <cell r="J432">
            <v>974.37</v>
          </cell>
          <cell r="K432">
            <v>1007.1800000000001</v>
          </cell>
          <cell r="L432">
            <v>1359.1799999999998</v>
          </cell>
          <cell r="M432">
            <v>1918.96</v>
          </cell>
          <cell r="N432">
            <v>2120.9699999999998</v>
          </cell>
          <cell r="O432">
            <v>2256.38</v>
          </cell>
        </row>
        <row r="433">
          <cell r="B433">
            <v>6195</v>
          </cell>
          <cell r="C433">
            <v>567.89</v>
          </cell>
          <cell r="D433">
            <v>1.49</v>
          </cell>
          <cell r="E433">
            <v>24.56</v>
          </cell>
          <cell r="F433">
            <v>44.72</v>
          </cell>
          <cell r="G433">
            <v>81.430000000000007</v>
          </cell>
          <cell r="H433">
            <v>95.91</v>
          </cell>
          <cell r="I433">
            <v>111.69999999999999</v>
          </cell>
          <cell r="J433">
            <v>417.89</v>
          </cell>
          <cell r="K433">
            <v>432.21000000000004</v>
          </cell>
          <cell r="L433">
            <v>484.08000000000004</v>
          </cell>
          <cell r="M433">
            <v>532.55999999999995</v>
          </cell>
          <cell r="N433">
            <v>587.97</v>
          </cell>
          <cell r="O433">
            <v>636.61</v>
          </cell>
        </row>
        <row r="434">
          <cell r="B434">
            <v>6200</v>
          </cell>
          <cell r="C434">
            <v>2191.1999999999998</v>
          </cell>
          <cell r="D434">
            <v>29.45</v>
          </cell>
          <cell r="E434">
            <v>115.24000000000001</v>
          </cell>
          <cell r="F434">
            <v>755.18999999999994</v>
          </cell>
          <cell r="G434">
            <v>818.51</v>
          </cell>
          <cell r="H434">
            <v>1046.74</v>
          </cell>
          <cell r="I434">
            <v>1145.8699999999999</v>
          </cell>
          <cell r="J434">
            <v>1337.57</v>
          </cell>
          <cell r="K434">
            <v>1362.02</v>
          </cell>
          <cell r="L434">
            <v>1376.03</v>
          </cell>
          <cell r="M434">
            <v>1447.52</v>
          </cell>
          <cell r="N434">
            <v>1668.78</v>
          </cell>
          <cell r="O434">
            <v>1840.8200000000002</v>
          </cell>
        </row>
        <row r="435">
          <cell r="B435">
            <v>6205</v>
          </cell>
          <cell r="C435">
            <v>129.70999999999998</v>
          </cell>
          <cell r="E435">
            <v>4.96</v>
          </cell>
          <cell r="F435">
            <v>4.96</v>
          </cell>
          <cell r="G435">
            <v>43.910000000000004</v>
          </cell>
          <cell r="H435">
            <v>46.599999999999994</v>
          </cell>
          <cell r="I435">
            <v>56.39</v>
          </cell>
          <cell r="J435">
            <v>60.34</v>
          </cell>
          <cell r="K435">
            <v>76.22</v>
          </cell>
          <cell r="L435">
            <v>77.949999999999989</v>
          </cell>
          <cell r="M435">
            <v>77.949999999999989</v>
          </cell>
          <cell r="N435">
            <v>145</v>
          </cell>
          <cell r="O435">
            <v>145</v>
          </cell>
        </row>
        <row r="436">
          <cell r="B436">
            <v>6207</v>
          </cell>
          <cell r="C436">
            <v>2365.04</v>
          </cell>
          <cell r="D436">
            <v>236.51999999999998</v>
          </cell>
          <cell r="E436">
            <v>695.55</v>
          </cell>
          <cell r="F436">
            <v>979.3599999999999</v>
          </cell>
          <cell r="G436">
            <v>2492.66</v>
          </cell>
          <cell r="H436">
            <v>1398.07</v>
          </cell>
          <cell r="I436">
            <v>1424.79</v>
          </cell>
          <cell r="J436">
            <v>1918.08</v>
          </cell>
          <cell r="K436">
            <v>2154.7199999999998</v>
          </cell>
          <cell r="L436">
            <v>2346.1</v>
          </cell>
          <cell r="M436">
            <v>2589.33</v>
          </cell>
          <cell r="N436">
            <v>3094.8100000000004</v>
          </cell>
          <cell r="O436">
            <v>3276.58</v>
          </cell>
        </row>
        <row r="437">
          <cell r="B437">
            <v>6215</v>
          </cell>
          <cell r="C437">
            <v>54610.32</v>
          </cell>
          <cell r="D437">
            <v>2756.84</v>
          </cell>
          <cell r="E437">
            <v>5485.48</v>
          </cell>
          <cell r="F437">
            <v>8895.24</v>
          </cell>
          <cell r="G437">
            <v>12251.43</v>
          </cell>
          <cell r="H437">
            <v>15795.84</v>
          </cell>
          <cell r="I437">
            <v>19709.849999999999</v>
          </cell>
          <cell r="J437">
            <v>23540.059999999998</v>
          </cell>
          <cell r="K437">
            <v>27154.23</v>
          </cell>
          <cell r="L437">
            <v>30203.4</v>
          </cell>
          <cell r="M437">
            <v>33408.240000000005</v>
          </cell>
          <cell r="N437">
            <v>36317.899999999994</v>
          </cell>
          <cell r="O437">
            <v>39126.550000000003</v>
          </cell>
        </row>
        <row r="438">
          <cell r="B438">
            <v>6220</v>
          </cell>
          <cell r="C438">
            <v>22035.58</v>
          </cell>
          <cell r="D438">
            <v>1130.9000000000001</v>
          </cell>
          <cell r="E438">
            <v>2657.69</v>
          </cell>
          <cell r="F438">
            <v>3619.27</v>
          </cell>
          <cell r="G438">
            <v>6108.63</v>
          </cell>
          <cell r="H438">
            <v>7883.0599999999995</v>
          </cell>
          <cell r="I438">
            <v>9317.98</v>
          </cell>
          <cell r="J438">
            <v>11191.27</v>
          </cell>
          <cell r="K438">
            <v>12591.26</v>
          </cell>
          <cell r="L438">
            <v>14399.64</v>
          </cell>
          <cell r="M438">
            <v>15714.369999999999</v>
          </cell>
          <cell r="N438">
            <v>17446.239999999998</v>
          </cell>
          <cell r="O438">
            <v>18854.73</v>
          </cell>
        </row>
        <row r="439">
          <cell r="B439">
            <v>6225</v>
          </cell>
          <cell r="C439">
            <v>1850.28</v>
          </cell>
          <cell r="H439">
            <v>942.83999999999992</v>
          </cell>
          <cell r="I439">
            <v>936.11</v>
          </cell>
          <cell r="J439">
            <v>936.11</v>
          </cell>
          <cell r="K439">
            <v>936.11</v>
          </cell>
          <cell r="L439">
            <v>936.11</v>
          </cell>
          <cell r="M439">
            <v>936.11</v>
          </cell>
          <cell r="N439">
            <v>1489.4</v>
          </cell>
          <cell r="O439">
            <v>1490.1100000000001</v>
          </cell>
        </row>
        <row r="440">
          <cell r="B440">
            <v>6230</v>
          </cell>
          <cell r="C440">
            <v>2037.46</v>
          </cell>
          <cell r="D440">
            <v>299.08000000000004</v>
          </cell>
          <cell r="E440">
            <v>657.05</v>
          </cell>
          <cell r="F440">
            <v>962.26</v>
          </cell>
          <cell r="G440">
            <v>1267.0900000000001</v>
          </cell>
          <cell r="H440">
            <v>1759.9099999999999</v>
          </cell>
          <cell r="I440">
            <v>2147.94</v>
          </cell>
          <cell r="J440">
            <v>2147.94</v>
          </cell>
          <cell r="K440">
            <v>2490.37</v>
          </cell>
          <cell r="L440">
            <v>2490.37</v>
          </cell>
          <cell r="M440">
            <v>3797.95</v>
          </cell>
          <cell r="N440">
            <v>3797.95</v>
          </cell>
          <cell r="O440">
            <v>4426.97</v>
          </cell>
        </row>
        <row r="441">
          <cell r="B441">
            <v>6255</v>
          </cell>
          <cell r="C441">
            <v>35805</v>
          </cell>
          <cell r="E441">
            <v>10235</v>
          </cell>
          <cell r="F441">
            <v>15430</v>
          </cell>
          <cell r="G441">
            <v>17595.059999999998</v>
          </cell>
          <cell r="H441">
            <v>19505.059999999998</v>
          </cell>
          <cell r="I441">
            <v>22170.059999999998</v>
          </cell>
          <cell r="J441">
            <v>23690.059999999998</v>
          </cell>
          <cell r="K441">
            <v>26740.06</v>
          </cell>
          <cell r="L441">
            <v>28165.06</v>
          </cell>
          <cell r="M441">
            <v>28665</v>
          </cell>
          <cell r="N441">
            <v>30405</v>
          </cell>
          <cell r="O441">
            <v>30920</v>
          </cell>
        </row>
        <row r="442">
          <cell r="B442">
            <v>6260</v>
          </cell>
          <cell r="C442">
            <v>8289.16</v>
          </cell>
          <cell r="D442">
            <v>1389.56</v>
          </cell>
          <cell r="E442">
            <v>1562.6599999999999</v>
          </cell>
          <cell r="F442">
            <v>2565.1799999999998</v>
          </cell>
          <cell r="G442">
            <v>3123.98</v>
          </cell>
          <cell r="H442">
            <v>3788.64</v>
          </cell>
          <cell r="I442">
            <v>4371.6899999999996</v>
          </cell>
          <cell r="J442">
            <v>4842.75</v>
          </cell>
          <cell r="K442">
            <v>5995.36</v>
          </cell>
          <cell r="L442">
            <v>6471.7099999999991</v>
          </cell>
          <cell r="M442">
            <v>6683.03</v>
          </cell>
          <cell r="N442">
            <v>7554.27</v>
          </cell>
          <cell r="O442">
            <v>8425.9599999999991</v>
          </cell>
        </row>
        <row r="443">
          <cell r="B443">
            <v>6265</v>
          </cell>
          <cell r="C443">
            <v>495</v>
          </cell>
          <cell r="H443">
            <v>430</v>
          </cell>
          <cell r="I443">
            <v>430</v>
          </cell>
          <cell r="J443">
            <v>430</v>
          </cell>
          <cell r="K443">
            <v>430</v>
          </cell>
          <cell r="L443">
            <v>995</v>
          </cell>
          <cell r="M443">
            <v>995</v>
          </cell>
          <cell r="N443">
            <v>1415</v>
          </cell>
          <cell r="O443">
            <v>1415</v>
          </cell>
        </row>
        <row r="444">
          <cell r="B444">
            <v>6270</v>
          </cell>
          <cell r="C444">
            <v>19820</v>
          </cell>
          <cell r="D444">
            <v>383.83</v>
          </cell>
          <cell r="E444">
            <v>2816.25</v>
          </cell>
          <cell r="F444">
            <v>2816.25</v>
          </cell>
          <cell r="G444">
            <v>5361.25</v>
          </cell>
          <cell r="H444">
            <v>5361.25</v>
          </cell>
          <cell r="I444">
            <v>8226.25</v>
          </cell>
          <cell r="J444">
            <v>9456.25</v>
          </cell>
          <cell r="K444">
            <v>9456.25</v>
          </cell>
          <cell r="L444">
            <v>12651.25</v>
          </cell>
          <cell r="M444">
            <v>14126.25</v>
          </cell>
          <cell r="N444">
            <v>15956.25</v>
          </cell>
          <cell r="O444">
            <v>17591.25</v>
          </cell>
        </row>
        <row r="445">
          <cell r="B445">
            <v>6285</v>
          </cell>
          <cell r="C445">
            <v>24734.799999999999</v>
          </cell>
          <cell r="D445">
            <v>2940.5600000000004</v>
          </cell>
          <cell r="E445">
            <v>5401.13</v>
          </cell>
          <cell r="F445">
            <v>9373.9699999999993</v>
          </cell>
          <cell r="G445">
            <v>10278.34</v>
          </cell>
          <cell r="H445">
            <v>11630.96</v>
          </cell>
          <cell r="I445">
            <v>13678.92</v>
          </cell>
          <cell r="J445">
            <v>16775.150000000001</v>
          </cell>
          <cell r="K445">
            <v>17932.690000000002</v>
          </cell>
          <cell r="L445">
            <v>19788.13</v>
          </cell>
          <cell r="M445">
            <v>20656.05</v>
          </cell>
          <cell r="N445">
            <v>22434.089999999997</v>
          </cell>
          <cell r="O445">
            <v>24170.78</v>
          </cell>
        </row>
        <row r="446">
          <cell r="B446">
            <v>6290</v>
          </cell>
          <cell r="C446">
            <v>36065.85</v>
          </cell>
          <cell r="D446">
            <v>1641</v>
          </cell>
          <cell r="E446">
            <v>2798</v>
          </cell>
          <cell r="F446">
            <v>3785.68</v>
          </cell>
          <cell r="G446">
            <v>5417.73</v>
          </cell>
          <cell r="H446">
            <v>7938.93</v>
          </cell>
          <cell r="I446">
            <v>13788.310000000001</v>
          </cell>
          <cell r="J446">
            <v>15868.31</v>
          </cell>
          <cell r="K446">
            <v>15488.31</v>
          </cell>
          <cell r="L446">
            <v>15626.54</v>
          </cell>
          <cell r="M446">
            <v>18966.64</v>
          </cell>
          <cell r="N446">
            <v>36132.009999999995</v>
          </cell>
          <cell r="O446">
            <v>36783.85</v>
          </cell>
        </row>
        <row r="447">
          <cell r="B447">
            <v>6300</v>
          </cell>
          <cell r="C447">
            <v>6836.5300000000007</v>
          </cell>
          <cell r="D447">
            <v>1042.94</v>
          </cell>
          <cell r="E447">
            <v>1200.44</v>
          </cell>
          <cell r="F447">
            <v>2022.49</v>
          </cell>
          <cell r="G447">
            <v>2022.49</v>
          </cell>
          <cell r="H447">
            <v>3249.49</v>
          </cell>
          <cell r="I447">
            <v>4239.49</v>
          </cell>
          <cell r="J447">
            <v>4419.49</v>
          </cell>
          <cell r="K447">
            <v>4834.49</v>
          </cell>
          <cell r="L447">
            <v>5994.49</v>
          </cell>
          <cell r="M447">
            <v>7189.49</v>
          </cell>
          <cell r="N447">
            <v>8386.99</v>
          </cell>
          <cell r="O447">
            <v>10354.49</v>
          </cell>
        </row>
        <row r="448">
          <cell r="B448">
            <v>6305</v>
          </cell>
          <cell r="F448">
            <v>2000</v>
          </cell>
          <cell r="G448">
            <v>2000</v>
          </cell>
          <cell r="H448">
            <v>2000</v>
          </cell>
          <cell r="I448">
            <v>2000</v>
          </cell>
          <cell r="J448">
            <v>2000</v>
          </cell>
          <cell r="K448">
            <v>2000</v>
          </cell>
          <cell r="L448">
            <v>2000</v>
          </cell>
          <cell r="M448">
            <v>2013.57</v>
          </cell>
          <cell r="N448">
            <v>2013.57</v>
          </cell>
          <cell r="O448">
            <v>2013.57</v>
          </cell>
        </row>
        <row r="449">
          <cell r="B449">
            <v>6310</v>
          </cell>
          <cell r="C449">
            <v>39596.729999999996</v>
          </cell>
          <cell r="D449">
            <v>1871.92</v>
          </cell>
          <cell r="E449">
            <v>4059.2200000000003</v>
          </cell>
          <cell r="F449">
            <v>8543.2200000000012</v>
          </cell>
          <cell r="G449">
            <v>18509.849999999999</v>
          </cell>
          <cell r="H449">
            <v>20673.77</v>
          </cell>
          <cell r="I449">
            <v>37893.479999999996</v>
          </cell>
          <cell r="J449">
            <v>40030.050000000003</v>
          </cell>
          <cell r="K449">
            <v>52344.899999999994</v>
          </cell>
          <cell r="L449">
            <v>54240.9</v>
          </cell>
          <cell r="M449">
            <v>57555.17</v>
          </cell>
          <cell r="N449">
            <v>59705.36</v>
          </cell>
          <cell r="O449">
            <v>61740.65</v>
          </cell>
        </row>
        <row r="450">
          <cell r="B450">
            <v>6320</v>
          </cell>
          <cell r="C450">
            <v>14745.71</v>
          </cell>
          <cell r="D450">
            <v>1138.3400000000001</v>
          </cell>
          <cell r="E450">
            <v>1482.8200000000002</v>
          </cell>
          <cell r="F450">
            <v>2865.62</v>
          </cell>
          <cell r="G450">
            <v>7312.33</v>
          </cell>
          <cell r="H450">
            <v>8270.380000000001</v>
          </cell>
          <cell r="I450">
            <v>10616.619999999999</v>
          </cell>
          <cell r="J450">
            <v>11601.86</v>
          </cell>
          <cell r="K450">
            <v>12239.93</v>
          </cell>
          <cell r="L450">
            <v>12781.8</v>
          </cell>
          <cell r="M450">
            <v>14057.449999999999</v>
          </cell>
          <cell r="N450">
            <v>14057.449999999999</v>
          </cell>
          <cell r="O450">
            <v>14776.89</v>
          </cell>
        </row>
        <row r="451">
          <cell r="B451">
            <v>6325</v>
          </cell>
          <cell r="C451">
            <v>23536.579999999998</v>
          </cell>
          <cell r="D451">
            <v>234.38</v>
          </cell>
          <cell r="E451">
            <v>479.38</v>
          </cell>
          <cell r="F451">
            <v>2299.38</v>
          </cell>
          <cell r="G451">
            <v>3651.58</v>
          </cell>
          <cell r="H451">
            <v>6503.38</v>
          </cell>
          <cell r="I451">
            <v>7297.38</v>
          </cell>
          <cell r="J451">
            <v>7297.38</v>
          </cell>
          <cell r="K451">
            <v>8347.380000000001</v>
          </cell>
          <cell r="L451">
            <v>8347.380000000001</v>
          </cell>
          <cell r="M451">
            <v>8918.380000000001</v>
          </cell>
          <cell r="N451">
            <v>9986.380000000001</v>
          </cell>
          <cell r="O451">
            <v>9986.380000000001</v>
          </cell>
        </row>
        <row r="452">
          <cell r="B452">
            <v>6330</v>
          </cell>
          <cell r="C452">
            <v>300</v>
          </cell>
        </row>
        <row r="453">
          <cell r="B453">
            <v>6335</v>
          </cell>
          <cell r="C453">
            <v>4137.21</v>
          </cell>
          <cell r="D453">
            <v>847</v>
          </cell>
          <cell r="E453">
            <v>927</v>
          </cell>
          <cell r="F453">
            <v>1957</v>
          </cell>
          <cell r="G453">
            <v>2492</v>
          </cell>
          <cell r="H453">
            <v>3397</v>
          </cell>
          <cell r="I453">
            <v>4497</v>
          </cell>
          <cell r="J453">
            <v>5539.5</v>
          </cell>
          <cell r="K453">
            <v>5764.5</v>
          </cell>
          <cell r="L453">
            <v>5764.5</v>
          </cell>
          <cell r="M453">
            <v>6169.5</v>
          </cell>
          <cell r="N453">
            <v>6864.5</v>
          </cell>
          <cell r="O453">
            <v>7628.5</v>
          </cell>
        </row>
        <row r="454">
          <cell r="B454">
            <v>6340</v>
          </cell>
          <cell r="F454">
            <v>500</v>
          </cell>
          <cell r="G454">
            <v>500</v>
          </cell>
          <cell r="H454">
            <v>0</v>
          </cell>
          <cell r="K454">
            <v>1000</v>
          </cell>
          <cell r="L454">
            <v>1000</v>
          </cell>
          <cell r="M454">
            <v>1000</v>
          </cell>
          <cell r="N454">
            <v>1000</v>
          </cell>
          <cell r="O454">
            <v>1000</v>
          </cell>
        </row>
        <row r="455">
          <cell r="B455">
            <v>6345</v>
          </cell>
          <cell r="C455">
            <v>15848.55</v>
          </cell>
          <cell r="D455">
            <v>966.5</v>
          </cell>
          <cell r="E455">
            <v>3885.73</v>
          </cell>
          <cell r="F455">
            <v>5933.92</v>
          </cell>
          <cell r="G455">
            <v>8396.01</v>
          </cell>
          <cell r="H455">
            <v>9484.5400000000009</v>
          </cell>
          <cell r="I455">
            <v>11987.66</v>
          </cell>
          <cell r="J455">
            <v>14269.3</v>
          </cell>
          <cell r="K455">
            <v>15272.65</v>
          </cell>
          <cell r="L455">
            <v>17161.68</v>
          </cell>
          <cell r="M455">
            <v>19762.199999999997</v>
          </cell>
          <cell r="N455">
            <v>20804.39</v>
          </cell>
          <cell r="O455">
            <v>22191.3</v>
          </cell>
        </row>
        <row r="456">
          <cell r="B456">
            <v>6355</v>
          </cell>
          <cell r="C456">
            <v>39322.65</v>
          </cell>
          <cell r="D456">
            <v>1326.98</v>
          </cell>
          <cell r="E456">
            <v>2653.99</v>
          </cell>
          <cell r="F456">
            <v>3981</v>
          </cell>
          <cell r="G456">
            <v>5308.01</v>
          </cell>
          <cell r="H456">
            <v>6312.4</v>
          </cell>
          <cell r="I456">
            <v>7316.8099999999995</v>
          </cell>
          <cell r="J456">
            <v>8321.2000000000007</v>
          </cell>
          <cell r="K456">
            <v>7643.61</v>
          </cell>
          <cell r="L456">
            <v>16928.09</v>
          </cell>
          <cell r="M456">
            <v>18208.12</v>
          </cell>
          <cell r="N456">
            <v>19488.14</v>
          </cell>
          <cell r="O456">
            <v>20768.170000000002</v>
          </cell>
        </row>
        <row r="457">
          <cell r="B457">
            <v>6360</v>
          </cell>
          <cell r="C457">
            <v>179.16</v>
          </cell>
          <cell r="K457">
            <v>313.63</v>
          </cell>
          <cell r="L457">
            <v>313.63</v>
          </cell>
          <cell r="M457">
            <v>313.63</v>
          </cell>
          <cell r="N457">
            <v>313.63</v>
          </cell>
          <cell r="O457">
            <v>136.12</v>
          </cell>
        </row>
        <row r="458">
          <cell r="B458">
            <v>6365</v>
          </cell>
          <cell r="F458">
            <v>128.13999999999999</v>
          </cell>
          <cell r="G458">
            <v>128.13999999999999</v>
          </cell>
          <cell r="H458">
            <v>128.13999999999999</v>
          </cell>
          <cell r="I458">
            <v>128.13999999999999</v>
          </cell>
          <cell r="J458">
            <v>128.13999999999999</v>
          </cell>
          <cell r="K458">
            <v>128.13999999999999</v>
          </cell>
          <cell r="L458">
            <v>128.13999999999999</v>
          </cell>
          <cell r="M458">
            <v>128.13999999999999</v>
          </cell>
          <cell r="N458">
            <v>128.13999999999999</v>
          </cell>
          <cell r="O458">
            <v>193.43</v>
          </cell>
        </row>
        <row r="459">
          <cell r="B459">
            <v>6385</v>
          </cell>
          <cell r="C459">
            <v>3870.13</v>
          </cell>
          <cell r="D459">
            <v>481.06999999999994</v>
          </cell>
          <cell r="E459">
            <v>481.06999999999994</v>
          </cell>
          <cell r="F459">
            <v>597.4899999999999</v>
          </cell>
          <cell r="G459">
            <v>736.71</v>
          </cell>
          <cell r="H459">
            <v>930</v>
          </cell>
          <cell r="I459">
            <v>1836.42</v>
          </cell>
          <cell r="J459">
            <v>1890.62</v>
          </cell>
          <cell r="K459">
            <v>2349.4699999999998</v>
          </cell>
          <cell r="L459">
            <v>2704.12</v>
          </cell>
          <cell r="M459">
            <v>3288.89</v>
          </cell>
          <cell r="N459">
            <v>3419.3599999999997</v>
          </cell>
          <cell r="O459">
            <v>3642.81</v>
          </cell>
        </row>
        <row r="460">
          <cell r="B460">
            <v>6390</v>
          </cell>
          <cell r="C460">
            <v>29761.120000000003</v>
          </cell>
          <cell r="D460">
            <v>33.010000000000005</v>
          </cell>
          <cell r="E460">
            <v>60.650000000000006</v>
          </cell>
          <cell r="F460">
            <v>120.56</v>
          </cell>
          <cell r="G460">
            <v>162</v>
          </cell>
          <cell r="H460">
            <v>224.82999999999998</v>
          </cell>
          <cell r="I460">
            <v>9656.66</v>
          </cell>
          <cell r="J460">
            <v>9737.66</v>
          </cell>
          <cell r="K460">
            <v>9784.2800000000007</v>
          </cell>
          <cell r="L460">
            <v>9809.18</v>
          </cell>
          <cell r="M460">
            <v>9838.9599999999991</v>
          </cell>
          <cell r="N460">
            <v>18430.91</v>
          </cell>
          <cell r="O460">
            <v>18465</v>
          </cell>
        </row>
        <row r="461">
          <cell r="B461">
            <v>6400</v>
          </cell>
          <cell r="C461">
            <v>249.31</v>
          </cell>
          <cell r="O461">
            <v>3937.5</v>
          </cell>
        </row>
        <row r="462">
          <cell r="B462">
            <v>6410</v>
          </cell>
          <cell r="C462">
            <v>57335</v>
          </cell>
          <cell r="D462">
            <v>2711.77</v>
          </cell>
          <cell r="E462">
            <v>4694.9900000000007</v>
          </cell>
          <cell r="F462">
            <v>9394.99</v>
          </cell>
          <cell r="G462">
            <v>13769.99</v>
          </cell>
          <cell r="H462">
            <v>15134.34</v>
          </cell>
          <cell r="I462">
            <v>18373.689999999999</v>
          </cell>
          <cell r="J462">
            <v>20573.689999999999</v>
          </cell>
          <cell r="K462">
            <v>23698.69</v>
          </cell>
          <cell r="L462">
            <v>26709.34</v>
          </cell>
          <cell r="M462">
            <v>30459.34</v>
          </cell>
          <cell r="N462">
            <v>34209.340000000004</v>
          </cell>
          <cell r="O462">
            <v>41709.340000000004</v>
          </cell>
        </row>
        <row r="463">
          <cell r="B463">
            <v>6445</v>
          </cell>
          <cell r="C463">
            <v>1491.9</v>
          </cell>
          <cell r="D463">
            <v>90.44</v>
          </cell>
          <cell r="E463">
            <v>180.88</v>
          </cell>
          <cell r="F463">
            <v>271.32</v>
          </cell>
          <cell r="G463">
            <v>361.76</v>
          </cell>
          <cell r="H463">
            <v>452.2</v>
          </cell>
          <cell r="I463">
            <v>542.64</v>
          </cell>
          <cell r="J463">
            <v>633.07999999999993</v>
          </cell>
          <cell r="K463">
            <v>723.52</v>
          </cell>
          <cell r="L463">
            <v>813.96</v>
          </cell>
          <cell r="M463">
            <v>904.4</v>
          </cell>
          <cell r="N463">
            <v>994.84000000000015</v>
          </cell>
          <cell r="O463">
            <v>1085.28</v>
          </cell>
        </row>
        <row r="464">
          <cell r="B464">
            <v>6450</v>
          </cell>
          <cell r="C464">
            <v>568.01</v>
          </cell>
          <cell r="D464">
            <v>47.290000000000006</v>
          </cell>
          <cell r="E464">
            <v>94.59</v>
          </cell>
          <cell r="F464">
            <v>141.9</v>
          </cell>
          <cell r="G464">
            <v>189.21</v>
          </cell>
          <cell r="H464">
            <v>236.52999999999997</v>
          </cell>
          <cell r="I464">
            <v>283.84000000000003</v>
          </cell>
          <cell r="J464">
            <v>331.15</v>
          </cell>
          <cell r="K464">
            <v>378.46</v>
          </cell>
          <cell r="L464">
            <v>425.78</v>
          </cell>
          <cell r="M464">
            <v>473.09000000000003</v>
          </cell>
          <cell r="N464">
            <v>520.4</v>
          </cell>
          <cell r="O464">
            <v>567.72</v>
          </cell>
        </row>
        <row r="465">
          <cell r="B465">
            <v>6455</v>
          </cell>
          <cell r="C465">
            <v>4456.54</v>
          </cell>
          <cell r="D465">
            <v>365.38</v>
          </cell>
          <cell r="E465">
            <v>730.76</v>
          </cell>
          <cell r="F465">
            <v>1096.1399999999999</v>
          </cell>
          <cell r="G465">
            <v>1461.52</v>
          </cell>
          <cell r="H465">
            <v>1827.3400000000001</v>
          </cell>
          <cell r="I465">
            <v>2194.27</v>
          </cell>
          <cell r="J465">
            <v>2561.1999999999998</v>
          </cell>
          <cell r="K465">
            <v>2928.13</v>
          </cell>
          <cell r="L465">
            <v>3295.77</v>
          </cell>
          <cell r="M465">
            <v>3663.41</v>
          </cell>
          <cell r="N465">
            <v>4031.05</v>
          </cell>
          <cell r="O465">
            <v>4400.41</v>
          </cell>
        </row>
        <row r="466">
          <cell r="B466">
            <v>6460</v>
          </cell>
          <cell r="C466">
            <v>87889.279999999999</v>
          </cell>
          <cell r="D466">
            <v>7314.79</v>
          </cell>
          <cell r="E466">
            <v>14629.9</v>
          </cell>
          <cell r="F466">
            <v>21949.010000000002</v>
          </cell>
          <cell r="G466">
            <v>29270.97</v>
          </cell>
          <cell r="H466">
            <v>36593.56</v>
          </cell>
          <cell r="I466">
            <v>43916.149999999994</v>
          </cell>
          <cell r="J466">
            <v>51238.74</v>
          </cell>
          <cell r="K466">
            <v>58581.14</v>
          </cell>
          <cell r="L466">
            <v>65920.17</v>
          </cell>
          <cell r="M466">
            <v>73260.06</v>
          </cell>
          <cell r="N466">
            <v>80602.459999999992</v>
          </cell>
          <cell r="O466">
            <v>87944.34</v>
          </cell>
        </row>
        <row r="467">
          <cell r="B467">
            <v>6465</v>
          </cell>
          <cell r="C467">
            <v>79.680000000000007</v>
          </cell>
          <cell r="D467">
            <v>6.64</v>
          </cell>
          <cell r="E467">
            <v>13.28</v>
          </cell>
          <cell r="F467">
            <v>19.920000000000002</v>
          </cell>
          <cell r="G467">
            <v>26.56</v>
          </cell>
          <cell r="H467">
            <v>33.200000000000003</v>
          </cell>
          <cell r="I467">
            <v>39.840000000000003</v>
          </cell>
          <cell r="J467">
            <v>46.48</v>
          </cell>
          <cell r="K467">
            <v>53.12</v>
          </cell>
          <cell r="L467">
            <v>59.76</v>
          </cell>
          <cell r="M467">
            <v>66.400000000000006</v>
          </cell>
          <cell r="N467">
            <v>73.040000000000006</v>
          </cell>
          <cell r="O467">
            <v>79.680000000000007</v>
          </cell>
        </row>
        <row r="468">
          <cell r="B468">
            <v>6470</v>
          </cell>
          <cell r="C468">
            <v>413173.32</v>
          </cell>
          <cell r="D468">
            <v>34431.11</v>
          </cell>
          <cell r="E468">
            <v>68862.22</v>
          </cell>
          <cell r="F468">
            <v>103293.33</v>
          </cell>
          <cell r="G468">
            <v>137724.44</v>
          </cell>
          <cell r="H468">
            <v>172155.55</v>
          </cell>
          <cell r="I468">
            <v>206617.05000000002</v>
          </cell>
          <cell r="J468">
            <v>241078.55000000002</v>
          </cell>
          <cell r="K468">
            <v>275526.59999999998</v>
          </cell>
          <cell r="L468">
            <v>309974.65000000002</v>
          </cell>
          <cell r="M468">
            <v>344422.7</v>
          </cell>
          <cell r="N468">
            <v>378870.75</v>
          </cell>
          <cell r="O468">
            <v>413318.80000000005</v>
          </cell>
        </row>
        <row r="469">
          <cell r="B469">
            <v>6485</v>
          </cell>
          <cell r="C469">
            <v>86151.16</v>
          </cell>
          <cell r="D469">
            <v>7159.26</v>
          </cell>
          <cell r="E469">
            <v>14318.64</v>
          </cell>
          <cell r="F469">
            <v>21478.63</v>
          </cell>
          <cell r="G469">
            <v>28639.18</v>
          </cell>
          <cell r="H469">
            <v>35800.29</v>
          </cell>
          <cell r="I469">
            <v>42962.240000000005</v>
          </cell>
          <cell r="J469">
            <v>50124.58</v>
          </cell>
          <cell r="K469">
            <v>57288.1</v>
          </cell>
          <cell r="L469">
            <v>64452.91</v>
          </cell>
          <cell r="M469">
            <v>71618.33</v>
          </cell>
          <cell r="N469">
            <v>78784.03</v>
          </cell>
          <cell r="O469">
            <v>85949.73000000001</v>
          </cell>
        </row>
        <row r="470">
          <cell r="B470">
            <v>6495</v>
          </cell>
          <cell r="C470">
            <v>9047.94</v>
          </cell>
          <cell r="D470">
            <v>769.51999999999987</v>
          </cell>
          <cell r="E470">
            <v>1539.0399999999997</v>
          </cell>
          <cell r="F470">
            <v>2308.56</v>
          </cell>
          <cell r="G470">
            <v>3084.58</v>
          </cell>
          <cell r="H470">
            <v>3863.92</v>
          </cell>
          <cell r="I470">
            <v>4643.26</v>
          </cell>
          <cell r="J470">
            <v>5422.5999999999995</v>
          </cell>
          <cell r="K470">
            <v>6201.9400000000005</v>
          </cell>
          <cell r="L470">
            <v>6981.28</v>
          </cell>
          <cell r="M470">
            <v>7760.62</v>
          </cell>
          <cell r="N470">
            <v>8539.9600000000009</v>
          </cell>
          <cell r="O470">
            <v>9319.3000000000011</v>
          </cell>
        </row>
        <row r="471">
          <cell r="B471">
            <v>6500</v>
          </cell>
          <cell r="C471">
            <v>6296.5199999999995</v>
          </cell>
          <cell r="D471">
            <v>552.64</v>
          </cell>
          <cell r="E471">
            <v>1105.28</v>
          </cell>
          <cell r="F471">
            <v>1657.92</v>
          </cell>
          <cell r="G471">
            <v>2210.56</v>
          </cell>
          <cell r="H471">
            <v>2763.2</v>
          </cell>
          <cell r="I471">
            <v>3315.84</v>
          </cell>
          <cell r="J471">
            <v>3868.4799999999996</v>
          </cell>
          <cell r="K471">
            <v>4421.12</v>
          </cell>
          <cell r="L471">
            <v>4973.76</v>
          </cell>
          <cell r="M471">
            <v>5526.4</v>
          </cell>
          <cell r="N471">
            <v>6079.04</v>
          </cell>
          <cell r="O471">
            <v>6631.68</v>
          </cell>
        </row>
        <row r="472">
          <cell r="B472">
            <v>6505</v>
          </cell>
          <cell r="C472">
            <v>574.61</v>
          </cell>
          <cell r="D472">
            <v>48.269999999999996</v>
          </cell>
          <cell r="E472">
            <v>96.539999999999992</v>
          </cell>
          <cell r="F472">
            <v>144.81</v>
          </cell>
          <cell r="G472">
            <v>197.06</v>
          </cell>
          <cell r="H472">
            <v>249.31</v>
          </cell>
          <cell r="I472">
            <v>301.56</v>
          </cell>
          <cell r="J472">
            <v>353.80999999999995</v>
          </cell>
          <cell r="K472">
            <v>406.06</v>
          </cell>
          <cell r="L472">
            <v>460.21999999999997</v>
          </cell>
          <cell r="M472">
            <v>514.38</v>
          </cell>
          <cell r="N472">
            <v>571.32999999999993</v>
          </cell>
          <cell r="O472">
            <v>633.53</v>
          </cell>
        </row>
        <row r="473">
          <cell r="B473">
            <v>6510</v>
          </cell>
          <cell r="C473">
            <v>44984.79</v>
          </cell>
          <cell r="D473">
            <v>4051.78</v>
          </cell>
          <cell r="E473">
            <v>8116.2</v>
          </cell>
          <cell r="F473">
            <v>12170.990000000002</v>
          </cell>
          <cell r="G473">
            <v>16171.880000000001</v>
          </cell>
          <cell r="H473">
            <v>20178.11</v>
          </cell>
          <cell r="I473">
            <v>24249.440000000002</v>
          </cell>
          <cell r="J473">
            <v>28277.38</v>
          </cell>
          <cell r="K473">
            <v>32362.560000000001</v>
          </cell>
          <cell r="L473">
            <v>36482.93</v>
          </cell>
          <cell r="M473">
            <v>40656.94</v>
          </cell>
          <cell r="N473">
            <v>44807.020000000004</v>
          </cell>
          <cell r="O473">
            <v>48951.75</v>
          </cell>
        </row>
        <row r="474">
          <cell r="B474">
            <v>6515</v>
          </cell>
          <cell r="C474">
            <v>4088.69</v>
          </cell>
          <cell r="D474">
            <v>129.01</v>
          </cell>
          <cell r="E474">
            <v>258.02</v>
          </cell>
          <cell r="F474">
            <v>387.03</v>
          </cell>
          <cell r="G474">
            <v>516.04</v>
          </cell>
          <cell r="H474">
            <v>633.80999999999995</v>
          </cell>
          <cell r="I474">
            <v>778.38</v>
          </cell>
          <cell r="J474">
            <v>904.49</v>
          </cell>
          <cell r="K474">
            <v>1030.5999999999999</v>
          </cell>
          <cell r="L474">
            <v>1156.71</v>
          </cell>
          <cell r="M474">
            <v>1282.82</v>
          </cell>
          <cell r="N474">
            <v>1408.93</v>
          </cell>
          <cell r="O474">
            <v>1537.1699999999998</v>
          </cell>
        </row>
        <row r="475">
          <cell r="B475">
            <v>6520</v>
          </cell>
          <cell r="C475">
            <v>29378.34</v>
          </cell>
          <cell r="D475">
            <v>2524.19</v>
          </cell>
          <cell r="E475">
            <v>5069.09</v>
          </cell>
          <cell r="F475">
            <v>7624.66</v>
          </cell>
          <cell r="G475">
            <v>10171</v>
          </cell>
          <cell r="H475">
            <v>12727.91</v>
          </cell>
          <cell r="I475">
            <v>15286.329999999998</v>
          </cell>
          <cell r="J475">
            <v>17841.120000000003</v>
          </cell>
          <cell r="K475">
            <v>20401.2</v>
          </cell>
          <cell r="L475">
            <v>22976.36</v>
          </cell>
          <cell r="M475">
            <v>25578.42</v>
          </cell>
          <cell r="N475">
            <v>28174.54</v>
          </cell>
          <cell r="O475">
            <v>30778.059999999998</v>
          </cell>
        </row>
        <row r="476">
          <cell r="B476">
            <v>6525</v>
          </cell>
          <cell r="C476">
            <v>87964.54</v>
          </cell>
          <cell r="D476">
            <v>7262.78</v>
          </cell>
          <cell r="E476">
            <v>14525.56</v>
          </cell>
          <cell r="F476">
            <v>21788.34</v>
          </cell>
          <cell r="G476">
            <v>29051.119999999999</v>
          </cell>
          <cell r="H476">
            <v>36314.269999999997</v>
          </cell>
          <cell r="I476">
            <v>43588.38</v>
          </cell>
          <cell r="J476">
            <v>50862.879999999997</v>
          </cell>
          <cell r="K476">
            <v>58138.479999999996</v>
          </cell>
          <cell r="L476">
            <v>65414.630000000005</v>
          </cell>
          <cell r="M476">
            <v>72697.040000000008</v>
          </cell>
          <cell r="N476">
            <v>79991.600000000006</v>
          </cell>
          <cell r="O476">
            <v>87283.950000000012</v>
          </cell>
        </row>
        <row r="477">
          <cell r="B477">
            <v>6530</v>
          </cell>
          <cell r="C477">
            <v>394630.27999999997</v>
          </cell>
          <cell r="D477">
            <v>32491.78</v>
          </cell>
          <cell r="E477">
            <v>65021.14</v>
          </cell>
          <cell r="F477">
            <v>97566.579999999987</v>
          </cell>
          <cell r="G477">
            <v>130141.14</v>
          </cell>
          <cell r="H477">
            <v>162786.17000000001</v>
          </cell>
          <cell r="I477">
            <v>195446.86</v>
          </cell>
          <cell r="J477">
            <v>228110.01</v>
          </cell>
          <cell r="K477">
            <v>260805.3</v>
          </cell>
          <cell r="L477">
            <v>293501</v>
          </cell>
          <cell r="M477">
            <v>326216.45</v>
          </cell>
          <cell r="N477">
            <v>358952.15</v>
          </cell>
          <cell r="O477">
            <v>391682.18</v>
          </cell>
        </row>
        <row r="478">
          <cell r="B478">
            <v>6535</v>
          </cell>
          <cell r="C478">
            <v>57600.05</v>
          </cell>
          <cell r="D478">
            <v>4899.16</v>
          </cell>
          <cell r="E478">
            <v>9847.5499999999993</v>
          </cell>
          <cell r="F478">
            <v>14811.09</v>
          </cell>
          <cell r="G478">
            <v>19777.940000000002</v>
          </cell>
          <cell r="H478">
            <v>24772.94</v>
          </cell>
          <cell r="I478">
            <v>29776.730000000003</v>
          </cell>
          <cell r="J478">
            <v>34779.729999999996</v>
          </cell>
          <cell r="K478">
            <v>39799.69</v>
          </cell>
          <cell r="L478">
            <v>44849.42</v>
          </cell>
          <cell r="M478">
            <v>49895.199999999997</v>
          </cell>
          <cell r="N478">
            <v>54946.759999999995</v>
          </cell>
          <cell r="O478">
            <v>60010.65</v>
          </cell>
        </row>
        <row r="479">
          <cell r="B479">
            <v>6540</v>
          </cell>
          <cell r="C479">
            <v>30299.91</v>
          </cell>
          <cell r="D479">
            <v>2737.61</v>
          </cell>
          <cell r="E479">
            <v>5504.61</v>
          </cell>
          <cell r="F479">
            <v>8274.5999999999985</v>
          </cell>
          <cell r="G479">
            <v>11041.52</v>
          </cell>
          <cell r="H479">
            <v>13845.119999999999</v>
          </cell>
          <cell r="I479">
            <v>16648.72</v>
          </cell>
          <cell r="J479">
            <v>19487.41</v>
          </cell>
          <cell r="K479">
            <v>22326.1</v>
          </cell>
          <cell r="L479">
            <v>25192.959999999999</v>
          </cell>
          <cell r="M479">
            <v>28059.82</v>
          </cell>
          <cell r="N479">
            <v>30930.980000000003</v>
          </cell>
          <cell r="O479">
            <v>33802.14</v>
          </cell>
        </row>
        <row r="480">
          <cell r="B480">
            <v>6545</v>
          </cell>
          <cell r="C480">
            <v>21874.829999999998</v>
          </cell>
          <cell r="D480">
            <v>1985.97</v>
          </cell>
          <cell r="E480">
            <v>4001.6400000000003</v>
          </cell>
          <cell r="F480">
            <v>6054.68</v>
          </cell>
          <cell r="G480">
            <v>8143.72</v>
          </cell>
          <cell r="H480">
            <v>10258.029999999999</v>
          </cell>
          <cell r="I480">
            <v>12388.789999999999</v>
          </cell>
          <cell r="J480">
            <v>14537.09</v>
          </cell>
          <cell r="K480">
            <v>16698.91</v>
          </cell>
          <cell r="L480">
            <v>18890.03</v>
          </cell>
          <cell r="M480">
            <v>21100.620000000003</v>
          </cell>
          <cell r="N480">
            <v>23326.5</v>
          </cell>
          <cell r="O480">
            <v>25572.940000000002</v>
          </cell>
        </row>
        <row r="481">
          <cell r="B481">
            <v>6550</v>
          </cell>
          <cell r="C481">
            <v>20247.760000000002</v>
          </cell>
          <cell r="D481">
            <v>1696.08</v>
          </cell>
          <cell r="E481">
            <v>3404.22</v>
          </cell>
          <cell r="F481">
            <v>5112.3600000000006</v>
          </cell>
          <cell r="G481">
            <v>6823.8099999999995</v>
          </cell>
          <cell r="H481">
            <v>8551.1</v>
          </cell>
          <cell r="I481">
            <v>10277.369999999999</v>
          </cell>
          <cell r="J481">
            <v>12004.41</v>
          </cell>
          <cell r="K481">
            <v>13731.45</v>
          </cell>
          <cell r="L481">
            <v>15458.49</v>
          </cell>
          <cell r="M481">
            <v>17185.53</v>
          </cell>
          <cell r="N481">
            <v>18916.91</v>
          </cell>
          <cell r="O481">
            <v>20648.400000000001</v>
          </cell>
        </row>
        <row r="482">
          <cell r="B482">
            <v>6555</v>
          </cell>
          <cell r="C482">
            <v>3030.86</v>
          </cell>
          <cell r="D482">
            <v>319.01</v>
          </cell>
          <cell r="E482">
            <v>652.39</v>
          </cell>
          <cell r="F482">
            <v>1000.91</v>
          </cell>
          <cell r="G482">
            <v>1351.7099999999998</v>
          </cell>
          <cell r="H482">
            <v>1702.51</v>
          </cell>
          <cell r="I482">
            <v>2064.71</v>
          </cell>
          <cell r="J482">
            <v>2435.46</v>
          </cell>
          <cell r="K482">
            <v>2806.21</v>
          </cell>
          <cell r="L482">
            <v>3178.75</v>
          </cell>
          <cell r="M482">
            <v>3561.01</v>
          </cell>
          <cell r="N482">
            <v>3943.27</v>
          </cell>
          <cell r="O482">
            <v>4325.53</v>
          </cell>
        </row>
        <row r="483">
          <cell r="B483">
            <v>6570</v>
          </cell>
          <cell r="C483">
            <v>94.56</v>
          </cell>
          <cell r="D483">
            <v>7.88</v>
          </cell>
          <cell r="E483">
            <v>15.76</v>
          </cell>
          <cell r="F483">
            <v>23.64</v>
          </cell>
          <cell r="G483">
            <v>31.52</v>
          </cell>
          <cell r="H483">
            <v>39.4</v>
          </cell>
          <cell r="I483">
            <v>35.75</v>
          </cell>
          <cell r="J483">
            <v>43.629999999999995</v>
          </cell>
          <cell r="K483">
            <v>51.51</v>
          </cell>
          <cell r="L483">
            <v>59.39</v>
          </cell>
          <cell r="M483">
            <v>67.27</v>
          </cell>
          <cell r="N483">
            <v>75.150000000000006</v>
          </cell>
          <cell r="O483">
            <v>83.03</v>
          </cell>
        </row>
        <row r="484">
          <cell r="B484">
            <v>6580</v>
          </cell>
          <cell r="C484">
            <v>10603.859999999999</v>
          </cell>
          <cell r="D484">
            <v>913.47</v>
          </cell>
          <cell r="E484">
            <v>1829.42</v>
          </cell>
          <cell r="F484">
            <v>2758.6800000000003</v>
          </cell>
          <cell r="G484">
            <v>3689.17</v>
          </cell>
          <cell r="H484">
            <v>4621.37</v>
          </cell>
          <cell r="I484">
            <v>5749.4500000000007</v>
          </cell>
          <cell r="J484">
            <v>6881.34</v>
          </cell>
          <cell r="K484">
            <v>8013.66</v>
          </cell>
          <cell r="L484">
            <v>9146.7200000000012</v>
          </cell>
          <cell r="M484">
            <v>10283.82</v>
          </cell>
          <cell r="N484">
            <v>11423.98</v>
          </cell>
          <cell r="O484">
            <v>12567.11</v>
          </cell>
        </row>
        <row r="485">
          <cell r="B485">
            <v>6585</v>
          </cell>
          <cell r="C485">
            <v>6403.63</v>
          </cell>
          <cell r="D485">
            <v>551.79</v>
          </cell>
          <cell r="E485">
            <v>1105.23</v>
          </cell>
          <cell r="F485">
            <v>1666.29</v>
          </cell>
          <cell r="G485">
            <v>2228.1</v>
          </cell>
          <cell r="H485">
            <v>2795.99</v>
          </cell>
          <cell r="I485">
            <v>3365.3999999999996</v>
          </cell>
          <cell r="J485">
            <v>3936.9300000000003</v>
          </cell>
          <cell r="K485">
            <v>4510.1900000000005</v>
          </cell>
          <cell r="L485">
            <v>5084.3600000000006</v>
          </cell>
          <cell r="M485">
            <v>5665.37</v>
          </cell>
          <cell r="N485">
            <v>6246.6</v>
          </cell>
          <cell r="O485">
            <v>6832.42</v>
          </cell>
        </row>
        <row r="486">
          <cell r="B486">
            <v>6590</v>
          </cell>
          <cell r="C486">
            <v>19.2</v>
          </cell>
          <cell r="D486">
            <v>1.6</v>
          </cell>
          <cell r="E486">
            <v>3.2</v>
          </cell>
          <cell r="F486">
            <v>4.8</v>
          </cell>
          <cell r="G486">
            <v>6.4</v>
          </cell>
          <cell r="H486">
            <v>8</v>
          </cell>
          <cell r="I486">
            <v>9.6</v>
          </cell>
          <cell r="J486">
            <v>11.2</v>
          </cell>
          <cell r="K486">
            <v>15.72</v>
          </cell>
          <cell r="L486">
            <v>27.5</v>
          </cell>
          <cell r="M486">
            <v>39.28</v>
          </cell>
          <cell r="N486">
            <v>51.06</v>
          </cell>
          <cell r="O486">
            <v>65.19</v>
          </cell>
        </row>
        <row r="487">
          <cell r="B487">
            <v>6595</v>
          </cell>
          <cell r="C487">
            <v>10013.25</v>
          </cell>
          <cell r="D487">
            <v>849.91</v>
          </cell>
          <cell r="E487">
            <v>1701.84</v>
          </cell>
          <cell r="F487">
            <v>2558.5299999999997</v>
          </cell>
          <cell r="G487">
            <v>3418.26</v>
          </cell>
          <cell r="H487">
            <v>4282.91</v>
          </cell>
          <cell r="I487">
            <v>5157.17</v>
          </cell>
          <cell r="J487">
            <v>6045.26</v>
          </cell>
          <cell r="K487">
            <v>6935.9600000000009</v>
          </cell>
          <cell r="L487">
            <v>7831.9299999999994</v>
          </cell>
          <cell r="M487">
            <v>8733.3700000000008</v>
          </cell>
          <cell r="N487">
            <v>9640.23</v>
          </cell>
          <cell r="O487">
            <v>10555.76</v>
          </cell>
        </row>
        <row r="488">
          <cell r="B488">
            <v>6600</v>
          </cell>
          <cell r="C488">
            <v>903.12000000000012</v>
          </cell>
          <cell r="D488">
            <v>73.34</v>
          </cell>
          <cell r="E488">
            <v>146.68</v>
          </cell>
          <cell r="F488">
            <v>220.02</v>
          </cell>
          <cell r="G488">
            <v>293.36</v>
          </cell>
          <cell r="H488">
            <v>366.70000000000005</v>
          </cell>
          <cell r="I488">
            <v>440.04</v>
          </cell>
          <cell r="J488">
            <v>513.38</v>
          </cell>
          <cell r="K488">
            <v>586.72</v>
          </cell>
          <cell r="L488">
            <v>660.06</v>
          </cell>
          <cell r="M488">
            <v>733.40000000000009</v>
          </cell>
          <cell r="N488">
            <v>806.74</v>
          </cell>
          <cell r="O488">
            <v>880.08</v>
          </cell>
        </row>
        <row r="489">
          <cell r="B489">
            <v>6605</v>
          </cell>
          <cell r="C489">
            <v>641.28</v>
          </cell>
          <cell r="D489">
            <v>53.44</v>
          </cell>
          <cell r="E489">
            <v>106.88</v>
          </cell>
          <cell r="F489">
            <v>165.18</v>
          </cell>
          <cell r="G489">
            <v>223.48</v>
          </cell>
          <cell r="H489">
            <v>288.63</v>
          </cell>
          <cell r="I489">
            <v>366.31</v>
          </cell>
          <cell r="J489">
            <v>443.99</v>
          </cell>
          <cell r="K489">
            <v>521.66999999999996</v>
          </cell>
          <cell r="L489">
            <v>631.65</v>
          </cell>
          <cell r="M489">
            <v>741.63</v>
          </cell>
          <cell r="N489">
            <v>857.68999999999994</v>
          </cell>
          <cell r="O489">
            <v>973.75</v>
          </cell>
        </row>
        <row r="490">
          <cell r="B490">
            <v>6610</v>
          </cell>
          <cell r="C490">
            <v>2259.46</v>
          </cell>
          <cell r="D490">
            <v>190.78</v>
          </cell>
          <cell r="E490">
            <v>382.16</v>
          </cell>
          <cell r="F490">
            <v>576.82000000000005</v>
          </cell>
          <cell r="G490">
            <v>746.24</v>
          </cell>
          <cell r="H490">
            <v>916.11999999999989</v>
          </cell>
          <cell r="I490">
            <v>1085.83</v>
          </cell>
          <cell r="J490">
            <v>1255.81</v>
          </cell>
          <cell r="K490">
            <v>1425.83</v>
          </cell>
          <cell r="L490">
            <v>1595.54</v>
          </cell>
          <cell r="M490">
            <v>1765.3899999999999</v>
          </cell>
          <cell r="N490">
            <v>1935.3200000000002</v>
          </cell>
          <cell r="O490">
            <v>2105.4500000000003</v>
          </cell>
        </row>
        <row r="491">
          <cell r="B491">
            <v>6615</v>
          </cell>
          <cell r="G491">
            <v>4.4800000000000004</v>
          </cell>
          <cell r="H491">
            <v>8.9600000000000009</v>
          </cell>
          <cell r="I491">
            <v>13.44</v>
          </cell>
          <cell r="J491">
            <v>17.920000000000002</v>
          </cell>
          <cell r="K491">
            <v>22.4</v>
          </cell>
          <cell r="L491">
            <v>26.88</v>
          </cell>
          <cell r="M491">
            <v>31.36</v>
          </cell>
          <cell r="N491">
            <v>35.840000000000003</v>
          </cell>
          <cell r="O491">
            <v>40.32</v>
          </cell>
        </row>
        <row r="492">
          <cell r="B492">
            <v>6620</v>
          </cell>
          <cell r="C492">
            <v>66014.740000000005</v>
          </cell>
          <cell r="D492">
            <v>6542.76</v>
          </cell>
          <cell r="E492">
            <v>13085.52</v>
          </cell>
          <cell r="F492">
            <v>19628.28</v>
          </cell>
          <cell r="G492">
            <v>26171.040000000001</v>
          </cell>
          <cell r="H492">
            <v>32713.8</v>
          </cell>
          <cell r="I492">
            <v>39256.559999999998</v>
          </cell>
          <cell r="J492">
            <v>45799.32</v>
          </cell>
          <cell r="K492">
            <v>52342.080000000002</v>
          </cell>
          <cell r="L492">
            <v>58884.840000000004</v>
          </cell>
          <cell r="M492">
            <v>65427.6</v>
          </cell>
          <cell r="N492">
            <v>71970.36</v>
          </cell>
          <cell r="O492">
            <v>78513.119999999995</v>
          </cell>
        </row>
        <row r="493">
          <cell r="B493">
            <v>6640</v>
          </cell>
          <cell r="G493">
            <v>14.79</v>
          </cell>
          <cell r="H493">
            <v>29.58</v>
          </cell>
          <cell r="I493">
            <v>44.37</v>
          </cell>
          <cell r="J493">
            <v>59.16</v>
          </cell>
          <cell r="K493">
            <v>73.95</v>
          </cell>
          <cell r="L493">
            <v>88.74</v>
          </cell>
          <cell r="M493">
            <v>103.53</v>
          </cell>
          <cell r="N493">
            <v>118.32</v>
          </cell>
          <cell r="O493">
            <v>133.11000000000001</v>
          </cell>
        </row>
        <row r="494">
          <cell r="B494">
            <v>6645</v>
          </cell>
          <cell r="C494">
            <v>7.56</v>
          </cell>
        </row>
        <row r="495">
          <cell r="B495">
            <v>6660</v>
          </cell>
          <cell r="C495">
            <v>88056.53</v>
          </cell>
          <cell r="D495">
            <v>7260.5</v>
          </cell>
          <cell r="E495">
            <v>14521</v>
          </cell>
          <cell r="F495">
            <v>21781.5</v>
          </cell>
          <cell r="G495">
            <v>29056.47</v>
          </cell>
          <cell r="H495">
            <v>36331.440000000002</v>
          </cell>
          <cell r="I495">
            <v>43606.41</v>
          </cell>
          <cell r="J495">
            <v>50881.38</v>
          </cell>
          <cell r="K495">
            <v>58156.35</v>
          </cell>
          <cell r="L495">
            <v>65431.32</v>
          </cell>
          <cell r="M495">
            <v>72706.289999999994</v>
          </cell>
          <cell r="N495">
            <v>79981.259999999995</v>
          </cell>
          <cell r="O495">
            <v>87256.23</v>
          </cell>
        </row>
        <row r="496">
          <cell r="B496">
            <v>6665</v>
          </cell>
          <cell r="C496">
            <v>79.62</v>
          </cell>
          <cell r="D496">
            <v>2.87</v>
          </cell>
          <cell r="E496">
            <v>5.74</v>
          </cell>
          <cell r="F496">
            <v>8.61</v>
          </cell>
          <cell r="G496">
            <v>11.48</v>
          </cell>
          <cell r="H496">
            <v>16.91</v>
          </cell>
          <cell r="I496">
            <v>25.34</v>
          </cell>
          <cell r="J496">
            <v>47.97</v>
          </cell>
          <cell r="K496">
            <v>70.599999999999994</v>
          </cell>
          <cell r="L496">
            <v>93.23</v>
          </cell>
          <cell r="M496">
            <v>115.86</v>
          </cell>
          <cell r="N496">
            <v>138.49</v>
          </cell>
          <cell r="O496">
            <v>161.12</v>
          </cell>
        </row>
        <row r="497">
          <cell r="B497">
            <v>6670</v>
          </cell>
          <cell r="I497">
            <v>7.57</v>
          </cell>
          <cell r="J497">
            <v>15.14</v>
          </cell>
          <cell r="K497">
            <v>22.71</v>
          </cell>
          <cell r="L497">
            <v>28.64</v>
          </cell>
          <cell r="M497">
            <v>34.57</v>
          </cell>
          <cell r="N497">
            <v>40.5</v>
          </cell>
          <cell r="O497">
            <v>46.43</v>
          </cell>
        </row>
        <row r="498">
          <cell r="B498">
            <v>6680</v>
          </cell>
          <cell r="C498">
            <v>83362.41</v>
          </cell>
          <cell r="D498">
            <v>6948.1100000000006</v>
          </cell>
          <cell r="E498">
            <v>13896.220000000001</v>
          </cell>
          <cell r="F498">
            <v>20844.55</v>
          </cell>
          <cell r="G498">
            <v>27792.880000000001</v>
          </cell>
          <cell r="H498">
            <v>34733.35</v>
          </cell>
          <cell r="I498">
            <v>41676.560000000005</v>
          </cell>
          <cell r="J498">
            <v>48624.74</v>
          </cell>
          <cell r="K498">
            <v>55574.5</v>
          </cell>
          <cell r="L498">
            <v>62530.36</v>
          </cell>
          <cell r="M498">
            <v>69486.33</v>
          </cell>
          <cell r="N498">
            <v>76442.509999999995</v>
          </cell>
          <cell r="O498">
            <v>83398.69</v>
          </cell>
        </row>
        <row r="499">
          <cell r="B499">
            <v>6695</v>
          </cell>
          <cell r="C499">
            <v>45.36</v>
          </cell>
          <cell r="D499">
            <v>3.78</v>
          </cell>
          <cell r="E499">
            <v>7.56</v>
          </cell>
          <cell r="F499">
            <v>11.34</v>
          </cell>
          <cell r="G499">
            <v>15.12</v>
          </cell>
          <cell r="H499">
            <v>18.899999999999999</v>
          </cell>
          <cell r="I499">
            <v>22.68</v>
          </cell>
          <cell r="J499">
            <v>26.46</v>
          </cell>
          <cell r="K499">
            <v>30.24</v>
          </cell>
          <cell r="L499">
            <v>34.020000000000003</v>
          </cell>
          <cell r="M499">
            <v>37.799999999999997</v>
          </cell>
          <cell r="N499">
            <v>41.58</v>
          </cell>
          <cell r="O499">
            <v>45.36</v>
          </cell>
        </row>
        <row r="500">
          <cell r="B500">
            <v>6710</v>
          </cell>
          <cell r="C500">
            <v>54821.049999999996</v>
          </cell>
          <cell r="D500">
            <v>4543.17</v>
          </cell>
          <cell r="E500">
            <v>9086.41</v>
          </cell>
          <cell r="F500">
            <v>13629.65</v>
          </cell>
          <cell r="G500">
            <v>18172.89</v>
          </cell>
          <cell r="H500">
            <v>22715.86</v>
          </cell>
          <cell r="I500">
            <v>27259.119999999999</v>
          </cell>
          <cell r="J500">
            <v>31802.379999999997</v>
          </cell>
          <cell r="K500">
            <v>36346.32</v>
          </cell>
          <cell r="L500">
            <v>40890.259999999995</v>
          </cell>
          <cell r="M500">
            <v>45435.770000000004</v>
          </cell>
          <cell r="N500">
            <v>49983.66</v>
          </cell>
          <cell r="O500">
            <v>54531.55</v>
          </cell>
        </row>
        <row r="501">
          <cell r="B501">
            <v>6715</v>
          </cell>
          <cell r="C501">
            <v>63795.02</v>
          </cell>
          <cell r="D501">
            <v>5332.78</v>
          </cell>
          <cell r="E501">
            <v>10666.38</v>
          </cell>
          <cell r="F501">
            <v>16000.65</v>
          </cell>
          <cell r="G501">
            <v>21341.39</v>
          </cell>
          <cell r="H501">
            <v>26728.99</v>
          </cell>
          <cell r="I501">
            <v>32116.89</v>
          </cell>
          <cell r="J501">
            <v>37502.800000000003</v>
          </cell>
          <cell r="K501">
            <v>42889.08</v>
          </cell>
          <cell r="L501">
            <v>48280.13</v>
          </cell>
          <cell r="M501">
            <v>53671.7</v>
          </cell>
          <cell r="N501">
            <v>59063.380000000005</v>
          </cell>
          <cell r="O501">
            <v>64455.579999999994</v>
          </cell>
        </row>
        <row r="502">
          <cell r="B502">
            <v>6717</v>
          </cell>
          <cell r="C502">
            <v>18432.919999999998</v>
          </cell>
          <cell r="D502">
            <v>1535.64</v>
          </cell>
          <cell r="E502">
            <v>3071.28</v>
          </cell>
          <cell r="F502">
            <v>4606.92</v>
          </cell>
          <cell r="G502">
            <v>6142.56</v>
          </cell>
          <cell r="H502">
            <v>7714.3</v>
          </cell>
          <cell r="I502">
            <v>9286.0400000000009</v>
          </cell>
          <cell r="J502">
            <v>10857.78</v>
          </cell>
          <cell r="K502">
            <v>12429.52</v>
          </cell>
          <cell r="L502">
            <v>14001.26</v>
          </cell>
          <cell r="M502">
            <v>15573</v>
          </cell>
          <cell r="N502">
            <v>17144.740000000002</v>
          </cell>
          <cell r="O502">
            <v>18716.48</v>
          </cell>
        </row>
        <row r="503">
          <cell r="B503">
            <v>6725</v>
          </cell>
          <cell r="C503">
            <v>898.4</v>
          </cell>
          <cell r="D503">
            <v>74.66</v>
          </cell>
          <cell r="E503">
            <v>149.32</v>
          </cell>
          <cell r="F503">
            <v>223.98</v>
          </cell>
          <cell r="G503">
            <v>324.51</v>
          </cell>
          <cell r="H503">
            <v>438.08</v>
          </cell>
          <cell r="I503">
            <v>551.65</v>
          </cell>
          <cell r="J503">
            <v>663.69</v>
          </cell>
          <cell r="K503">
            <v>749.86</v>
          </cell>
          <cell r="L503">
            <v>836.03</v>
          </cell>
          <cell r="M503">
            <v>922.92</v>
          </cell>
          <cell r="N503">
            <v>1011.09</v>
          </cell>
          <cell r="O503">
            <v>1099.26</v>
          </cell>
        </row>
        <row r="504">
          <cell r="B504">
            <v>6730</v>
          </cell>
          <cell r="C504">
            <v>424.8</v>
          </cell>
          <cell r="D504">
            <v>35.4</v>
          </cell>
          <cell r="E504">
            <v>70.8</v>
          </cell>
          <cell r="F504">
            <v>106.2</v>
          </cell>
          <cell r="G504">
            <v>141.6</v>
          </cell>
          <cell r="H504">
            <v>177</v>
          </cell>
          <cell r="I504">
            <v>212.4</v>
          </cell>
          <cell r="J504">
            <v>247.8</v>
          </cell>
          <cell r="K504">
            <v>283.2</v>
          </cell>
          <cell r="L504">
            <v>318.60000000000002</v>
          </cell>
          <cell r="M504">
            <v>354</v>
          </cell>
          <cell r="N504">
            <v>389.4</v>
          </cell>
          <cell r="O504">
            <v>424.8</v>
          </cell>
        </row>
        <row r="505">
          <cell r="B505">
            <v>6745</v>
          </cell>
          <cell r="C505">
            <v>12933.08</v>
          </cell>
          <cell r="D505">
            <v>1180</v>
          </cell>
          <cell r="E505">
            <v>2377.7200000000003</v>
          </cell>
          <cell r="F505">
            <v>3616.5</v>
          </cell>
          <cell r="G505">
            <v>4801.6000000000004</v>
          </cell>
          <cell r="H505">
            <v>6046.03</v>
          </cell>
          <cell r="I505">
            <v>7266.68</v>
          </cell>
          <cell r="J505">
            <v>8491.5300000000007</v>
          </cell>
          <cell r="K505">
            <v>9758.2799999999988</v>
          </cell>
          <cell r="L505">
            <v>11016.4</v>
          </cell>
          <cell r="M505">
            <v>12346.69</v>
          </cell>
          <cell r="N505">
            <v>13666.76</v>
          </cell>
          <cell r="O505">
            <v>15056.34</v>
          </cell>
        </row>
        <row r="506">
          <cell r="B506">
            <v>6750</v>
          </cell>
          <cell r="C506">
            <v>283.95999999999998</v>
          </cell>
          <cell r="D506">
            <v>21.22</v>
          </cell>
          <cell r="E506">
            <v>47.349999999999994</v>
          </cell>
          <cell r="F506">
            <v>73.48</v>
          </cell>
          <cell r="G506">
            <v>99.61</v>
          </cell>
          <cell r="H506">
            <v>125.74</v>
          </cell>
          <cell r="I506">
            <v>151.87</v>
          </cell>
          <cell r="J506">
            <v>178</v>
          </cell>
          <cell r="K506">
            <v>204.13</v>
          </cell>
          <cell r="L506">
            <v>230.26</v>
          </cell>
          <cell r="M506">
            <v>256.39</v>
          </cell>
          <cell r="N506">
            <v>282.52</v>
          </cell>
          <cell r="O506">
            <v>308.64999999999998</v>
          </cell>
        </row>
        <row r="507">
          <cell r="B507">
            <v>6755</v>
          </cell>
          <cell r="C507">
            <v>424.21999999999997</v>
          </cell>
          <cell r="D507">
            <v>72.790000000000006</v>
          </cell>
          <cell r="E507">
            <v>145.58000000000001</v>
          </cell>
          <cell r="F507">
            <v>187.49</v>
          </cell>
          <cell r="G507">
            <v>229.4</v>
          </cell>
          <cell r="H507">
            <v>271.31</v>
          </cell>
          <cell r="I507">
            <v>313.22000000000003</v>
          </cell>
          <cell r="J507">
            <v>355.13</v>
          </cell>
          <cell r="K507">
            <v>397.04</v>
          </cell>
          <cell r="L507">
            <v>438.95</v>
          </cell>
          <cell r="M507">
            <v>480.86</v>
          </cell>
          <cell r="N507">
            <v>522.77</v>
          </cell>
          <cell r="O507">
            <v>564.68000000000006</v>
          </cell>
        </row>
        <row r="508">
          <cell r="B508">
            <v>6760</v>
          </cell>
          <cell r="C508">
            <v>5801.86</v>
          </cell>
          <cell r="D508">
            <v>483.27</v>
          </cell>
          <cell r="E508">
            <v>966.54</v>
          </cell>
          <cell r="F508">
            <v>1449.81</v>
          </cell>
          <cell r="G508">
            <v>1933.08</v>
          </cell>
          <cell r="H508">
            <v>2416.35</v>
          </cell>
          <cell r="I508">
            <v>2899.62</v>
          </cell>
          <cell r="J508">
            <v>3382.89</v>
          </cell>
          <cell r="K508">
            <v>3866.16</v>
          </cell>
          <cell r="L508">
            <v>4349.43</v>
          </cell>
          <cell r="M508">
            <v>4832.7</v>
          </cell>
          <cell r="N508">
            <v>5315.97</v>
          </cell>
          <cell r="O508">
            <v>5799.24</v>
          </cell>
        </row>
        <row r="509">
          <cell r="B509">
            <v>6765</v>
          </cell>
          <cell r="C509">
            <v>48569.990000000005</v>
          </cell>
          <cell r="D509">
            <v>6716.13</v>
          </cell>
          <cell r="E509">
            <v>13458.050000000001</v>
          </cell>
          <cell r="F509">
            <v>20203.66</v>
          </cell>
          <cell r="G509">
            <v>28993.81</v>
          </cell>
          <cell r="H509">
            <v>37797.340000000004</v>
          </cell>
          <cell r="I509">
            <v>46605.71</v>
          </cell>
          <cell r="J509">
            <v>55418.3</v>
          </cell>
          <cell r="K509">
            <v>64217.21</v>
          </cell>
          <cell r="L509">
            <v>73016.17</v>
          </cell>
          <cell r="M509">
            <v>81830.149999999994</v>
          </cell>
          <cell r="N509">
            <v>90635.98</v>
          </cell>
          <cell r="O509">
            <v>99433.819999999992</v>
          </cell>
        </row>
        <row r="510">
          <cell r="B510">
            <v>6775</v>
          </cell>
          <cell r="C510">
            <v>1931.9</v>
          </cell>
          <cell r="D510">
            <v>160.80000000000001</v>
          </cell>
          <cell r="E510">
            <v>321.60000000000002</v>
          </cell>
          <cell r="F510">
            <v>482.4</v>
          </cell>
          <cell r="G510">
            <v>643.20000000000005</v>
          </cell>
          <cell r="H510">
            <v>804</v>
          </cell>
          <cell r="I510">
            <v>964.8</v>
          </cell>
          <cell r="J510">
            <v>1201.67</v>
          </cell>
          <cell r="K510">
            <v>1438.54</v>
          </cell>
          <cell r="L510">
            <v>1609.51</v>
          </cell>
          <cell r="M510">
            <v>1782.75</v>
          </cell>
          <cell r="N510">
            <v>1955.99</v>
          </cell>
          <cell r="O510">
            <v>2129.23</v>
          </cell>
        </row>
        <row r="511">
          <cell r="B511">
            <v>6780</v>
          </cell>
          <cell r="N511">
            <v>10.71</v>
          </cell>
          <cell r="O511">
            <v>21.42</v>
          </cell>
        </row>
        <row r="512">
          <cell r="B512">
            <v>6785</v>
          </cell>
          <cell r="C512">
            <v>161.04</v>
          </cell>
          <cell r="D512">
            <v>5.68</v>
          </cell>
          <cell r="E512">
            <v>11.36</v>
          </cell>
          <cell r="F512">
            <v>17.04</v>
          </cell>
          <cell r="G512">
            <v>22.72</v>
          </cell>
          <cell r="H512">
            <v>28.4</v>
          </cell>
          <cell r="I512">
            <v>34.08</v>
          </cell>
          <cell r="J512">
            <v>39.76</v>
          </cell>
          <cell r="K512">
            <v>45.44</v>
          </cell>
          <cell r="L512">
            <v>51.12</v>
          </cell>
          <cell r="M512">
            <v>56.8</v>
          </cell>
          <cell r="N512">
            <v>62.48</v>
          </cell>
          <cell r="O512">
            <v>68.16</v>
          </cell>
        </row>
        <row r="513">
          <cell r="B513">
            <v>6790</v>
          </cell>
          <cell r="C513">
            <v>6977.88</v>
          </cell>
          <cell r="D513">
            <v>581.49</v>
          </cell>
          <cell r="E513">
            <v>1162.98</v>
          </cell>
          <cell r="F513">
            <v>1744.47</v>
          </cell>
          <cell r="G513">
            <v>2325.96</v>
          </cell>
          <cell r="H513">
            <v>2907.45</v>
          </cell>
          <cell r="I513">
            <v>3488.94</v>
          </cell>
          <cell r="J513">
            <v>4070.43</v>
          </cell>
          <cell r="K513">
            <v>4651.92</v>
          </cell>
          <cell r="L513">
            <v>5233.41</v>
          </cell>
          <cell r="M513">
            <v>5814.9</v>
          </cell>
          <cell r="N513">
            <v>6396.39</v>
          </cell>
          <cell r="O513">
            <v>6977.88</v>
          </cell>
        </row>
        <row r="514">
          <cell r="B514">
            <v>6800</v>
          </cell>
          <cell r="C514">
            <v>135.24</v>
          </cell>
          <cell r="D514">
            <v>11.27</v>
          </cell>
          <cell r="E514">
            <v>22.54</v>
          </cell>
          <cell r="F514">
            <v>33.81</v>
          </cell>
          <cell r="G514">
            <v>65.540000000000006</v>
          </cell>
          <cell r="H514">
            <v>97.27</v>
          </cell>
          <cell r="I514">
            <v>129</v>
          </cell>
          <cell r="J514">
            <v>160.72999999999999</v>
          </cell>
          <cell r="K514">
            <v>192.46</v>
          </cell>
          <cell r="L514">
            <v>224.19</v>
          </cell>
          <cell r="M514">
            <v>255.92</v>
          </cell>
          <cell r="N514">
            <v>287.64999999999998</v>
          </cell>
          <cell r="O514">
            <v>319.38</v>
          </cell>
        </row>
        <row r="515">
          <cell r="B515">
            <v>6825</v>
          </cell>
          <cell r="C515">
            <v>51.38</v>
          </cell>
          <cell r="D515">
            <v>4.28</v>
          </cell>
          <cell r="E515">
            <v>8.56</v>
          </cell>
          <cell r="F515">
            <v>12.84</v>
          </cell>
          <cell r="G515">
            <v>17.12</v>
          </cell>
          <cell r="H515">
            <v>21.4</v>
          </cell>
          <cell r="I515">
            <v>25.68</v>
          </cell>
          <cell r="J515">
            <v>29.96</v>
          </cell>
          <cell r="K515">
            <v>34.24</v>
          </cell>
          <cell r="L515">
            <v>42.66</v>
          </cell>
          <cell r="M515">
            <v>51.08</v>
          </cell>
          <cell r="N515">
            <v>59.5</v>
          </cell>
          <cell r="O515">
            <v>67.92</v>
          </cell>
        </row>
        <row r="516">
          <cell r="B516">
            <v>6830</v>
          </cell>
          <cell r="K516">
            <v>4.99</v>
          </cell>
          <cell r="L516">
            <v>9.98</v>
          </cell>
          <cell r="M516">
            <v>14.97</v>
          </cell>
          <cell r="N516">
            <v>19.96</v>
          </cell>
          <cell r="O516">
            <v>24.95</v>
          </cell>
        </row>
        <row r="517">
          <cell r="B517">
            <v>6835</v>
          </cell>
          <cell r="C517">
            <v>900.7</v>
          </cell>
          <cell r="D517">
            <v>79.88</v>
          </cell>
          <cell r="E517">
            <v>159.76</v>
          </cell>
          <cell r="F517">
            <v>239.65</v>
          </cell>
          <cell r="G517">
            <v>322.39999999999998</v>
          </cell>
          <cell r="H517">
            <v>405.15000000000003</v>
          </cell>
          <cell r="I517">
            <v>491.23</v>
          </cell>
          <cell r="J517">
            <v>583.71</v>
          </cell>
          <cell r="K517">
            <v>676.18999999999994</v>
          </cell>
          <cell r="L517">
            <v>768.67000000000007</v>
          </cell>
          <cell r="M517">
            <v>861.15</v>
          </cell>
          <cell r="N517">
            <v>957.19999999999993</v>
          </cell>
          <cell r="O517">
            <v>1062.31</v>
          </cell>
        </row>
        <row r="518">
          <cell r="B518">
            <v>6840</v>
          </cell>
          <cell r="C518">
            <v>393.24</v>
          </cell>
          <cell r="D518">
            <v>37.5</v>
          </cell>
          <cell r="E518">
            <v>71.12</v>
          </cell>
          <cell r="F518">
            <v>104.74</v>
          </cell>
          <cell r="G518">
            <v>138.36000000000001</v>
          </cell>
          <cell r="H518">
            <v>171.98</v>
          </cell>
          <cell r="I518">
            <v>205.6</v>
          </cell>
          <cell r="J518">
            <v>239.22</v>
          </cell>
          <cell r="K518">
            <v>272.83999999999997</v>
          </cell>
          <cell r="L518">
            <v>306.45999999999998</v>
          </cell>
          <cell r="M518">
            <v>340.08</v>
          </cell>
          <cell r="N518">
            <v>373.7</v>
          </cell>
          <cell r="O518">
            <v>418.81</v>
          </cell>
        </row>
        <row r="519">
          <cell r="B519">
            <v>6845</v>
          </cell>
          <cell r="C519">
            <v>1265.25</v>
          </cell>
          <cell r="D519">
            <v>121.87</v>
          </cell>
          <cell r="E519">
            <v>243.74</v>
          </cell>
          <cell r="F519">
            <v>365.61</v>
          </cell>
          <cell r="G519">
            <v>542.45000000000005</v>
          </cell>
          <cell r="H519">
            <v>718.8</v>
          </cell>
          <cell r="I519">
            <v>899.01</v>
          </cell>
          <cell r="J519">
            <v>1079.22</v>
          </cell>
          <cell r="K519">
            <v>1261.54</v>
          </cell>
          <cell r="L519">
            <v>1445.98</v>
          </cell>
          <cell r="M519">
            <v>1630.42</v>
          </cell>
          <cell r="N519">
            <v>1819.97</v>
          </cell>
          <cell r="O519">
            <v>2002.15</v>
          </cell>
        </row>
        <row r="520">
          <cell r="B520">
            <v>6850</v>
          </cell>
          <cell r="C520">
            <v>1598.76</v>
          </cell>
          <cell r="D520">
            <v>133.22999999999999</v>
          </cell>
          <cell r="E520">
            <v>266.45999999999998</v>
          </cell>
          <cell r="F520">
            <v>399.69</v>
          </cell>
          <cell r="G520">
            <v>532.91999999999996</v>
          </cell>
          <cell r="H520">
            <v>666.15</v>
          </cell>
          <cell r="I520">
            <v>799.38</v>
          </cell>
          <cell r="J520">
            <v>932.61</v>
          </cell>
          <cell r="K520">
            <v>1065.8399999999999</v>
          </cell>
          <cell r="L520">
            <v>1199.07</v>
          </cell>
          <cell r="M520">
            <v>1332.3</v>
          </cell>
          <cell r="N520">
            <v>1465.53</v>
          </cell>
          <cell r="O520">
            <v>1598.76</v>
          </cell>
        </row>
        <row r="521">
          <cell r="B521">
            <v>6855</v>
          </cell>
          <cell r="C521">
            <v>298.68</v>
          </cell>
          <cell r="D521">
            <v>24.89</v>
          </cell>
          <cell r="E521">
            <v>49.78</v>
          </cell>
          <cell r="F521">
            <v>74.67</v>
          </cell>
          <cell r="G521">
            <v>99.56</v>
          </cell>
          <cell r="H521">
            <v>124.45</v>
          </cell>
          <cell r="I521">
            <v>149.34</v>
          </cell>
          <cell r="J521">
            <v>174.23</v>
          </cell>
          <cell r="K521">
            <v>199.12</v>
          </cell>
          <cell r="L521">
            <v>224.01</v>
          </cell>
          <cell r="M521">
            <v>248.9</v>
          </cell>
          <cell r="N521">
            <v>273.79000000000002</v>
          </cell>
          <cell r="O521">
            <v>298.68</v>
          </cell>
        </row>
        <row r="522">
          <cell r="B522">
            <v>6860</v>
          </cell>
          <cell r="C522">
            <v>30610.42</v>
          </cell>
          <cell r="D522">
            <v>3136.68</v>
          </cell>
          <cell r="E522">
            <v>6273.36</v>
          </cell>
          <cell r="F522">
            <v>9410.0400000000009</v>
          </cell>
          <cell r="G522">
            <v>12546.72</v>
          </cell>
          <cell r="H522">
            <v>15683.4</v>
          </cell>
          <cell r="I522">
            <v>18820.080000000002</v>
          </cell>
          <cell r="J522">
            <v>21956.76</v>
          </cell>
          <cell r="K522">
            <v>25093.439999999999</v>
          </cell>
          <cell r="L522">
            <v>28230.12</v>
          </cell>
          <cell r="M522">
            <v>31366.799999999999</v>
          </cell>
          <cell r="N522">
            <v>34503.480000000003</v>
          </cell>
          <cell r="O522">
            <v>37640.160000000003</v>
          </cell>
        </row>
        <row r="523">
          <cell r="B523">
            <v>6875</v>
          </cell>
          <cell r="C523">
            <v>12107.27</v>
          </cell>
          <cell r="D523">
            <v>1025.6199999999999</v>
          </cell>
          <cell r="E523">
            <v>2051.2399999999998</v>
          </cell>
          <cell r="F523">
            <v>3081.19</v>
          </cell>
          <cell r="G523">
            <v>4111.1399999999994</v>
          </cell>
          <cell r="H523">
            <v>5216.76</v>
          </cell>
          <cell r="I523">
            <v>6318.3700000000008</v>
          </cell>
          <cell r="J523">
            <v>7422.1399999999994</v>
          </cell>
          <cell r="K523">
            <v>8525.91</v>
          </cell>
          <cell r="L523">
            <v>9629.68</v>
          </cell>
          <cell r="M523">
            <v>10738.19</v>
          </cell>
          <cell r="N523">
            <v>11848.78</v>
          </cell>
          <cell r="O523">
            <v>12959.37</v>
          </cell>
        </row>
        <row r="524">
          <cell r="B524">
            <v>6880</v>
          </cell>
          <cell r="C524">
            <v>2737.6</v>
          </cell>
          <cell r="D524">
            <v>247.95999999999998</v>
          </cell>
          <cell r="E524">
            <v>495.91999999999996</v>
          </cell>
          <cell r="F524">
            <v>757.34</v>
          </cell>
          <cell r="G524">
            <v>1039.53</v>
          </cell>
          <cell r="H524">
            <v>1346.0600000000002</v>
          </cell>
          <cell r="I524">
            <v>1652.59</v>
          </cell>
          <cell r="J524">
            <v>1959.12</v>
          </cell>
          <cell r="K524">
            <v>2265.65</v>
          </cell>
          <cell r="L524">
            <v>2572.1799999999998</v>
          </cell>
          <cell r="M524">
            <v>2878.71</v>
          </cell>
          <cell r="N524">
            <v>3212.09</v>
          </cell>
          <cell r="O524">
            <v>3545.4700000000003</v>
          </cell>
        </row>
        <row r="525">
          <cell r="B525">
            <v>6885</v>
          </cell>
          <cell r="C525">
            <v>639.27</v>
          </cell>
          <cell r="D525">
            <v>53.74</v>
          </cell>
          <cell r="E525">
            <v>109.39</v>
          </cell>
          <cell r="F525">
            <v>166.42</v>
          </cell>
          <cell r="G525">
            <v>224.17000000000002</v>
          </cell>
          <cell r="H525">
            <v>282.27999999999997</v>
          </cell>
          <cell r="I525">
            <v>340.49</v>
          </cell>
          <cell r="J525">
            <v>398.7</v>
          </cell>
          <cell r="K525">
            <v>456.90999999999997</v>
          </cell>
          <cell r="L525">
            <v>515.12</v>
          </cell>
          <cell r="M525">
            <v>573.33000000000004</v>
          </cell>
          <cell r="N525">
            <v>631.72</v>
          </cell>
          <cell r="O525">
            <v>701.46</v>
          </cell>
        </row>
        <row r="526">
          <cell r="B526">
            <v>6890</v>
          </cell>
          <cell r="C526">
            <v>62655.3</v>
          </cell>
          <cell r="D526">
            <v>5224.1399999999994</v>
          </cell>
          <cell r="E526">
            <v>10448.52</v>
          </cell>
          <cell r="F526">
            <v>15674.619999999999</v>
          </cell>
          <cell r="G526">
            <v>20901.11</v>
          </cell>
          <cell r="H526">
            <v>26130.11</v>
          </cell>
          <cell r="I526">
            <v>31359.11</v>
          </cell>
          <cell r="J526">
            <v>36588.259999999995</v>
          </cell>
          <cell r="K526">
            <v>41818.460000000006</v>
          </cell>
          <cell r="L526">
            <v>47049.130000000005</v>
          </cell>
          <cell r="M526">
            <v>52280.259999999995</v>
          </cell>
          <cell r="N526">
            <v>57511.87</v>
          </cell>
          <cell r="O526">
            <v>62745.56</v>
          </cell>
        </row>
        <row r="527">
          <cell r="B527">
            <v>6905</v>
          </cell>
          <cell r="C527">
            <v>44227</v>
          </cell>
          <cell r="D527">
            <v>7219.76</v>
          </cell>
          <cell r="E527">
            <v>10922.58</v>
          </cell>
          <cell r="F527">
            <v>36432.36</v>
          </cell>
          <cell r="G527">
            <v>41064.070000000007</v>
          </cell>
          <cell r="H527">
            <v>45734.69</v>
          </cell>
          <cell r="I527">
            <v>50384.21</v>
          </cell>
          <cell r="J527">
            <v>55452.599999999991</v>
          </cell>
          <cell r="K527">
            <v>60192.11</v>
          </cell>
          <cell r="L527">
            <v>65384.800000000003</v>
          </cell>
          <cell r="M527">
            <v>70903.37</v>
          </cell>
          <cell r="N527">
            <v>75934.92</v>
          </cell>
          <cell r="O527">
            <v>81761.33</v>
          </cell>
        </row>
        <row r="528">
          <cell r="B528">
            <v>6920</v>
          </cell>
          <cell r="C528">
            <v>190938.14</v>
          </cell>
          <cell r="D528">
            <v>16186.85</v>
          </cell>
          <cell r="E528">
            <v>32484.59</v>
          </cell>
          <cell r="F528">
            <v>49119.210000000006</v>
          </cell>
          <cell r="G528">
            <v>67719.33</v>
          </cell>
          <cell r="H528">
            <v>84675.07</v>
          </cell>
          <cell r="I528">
            <v>100571.69</v>
          </cell>
          <cell r="J528">
            <v>117986.34</v>
          </cell>
          <cell r="K528">
            <v>135923.16999999998</v>
          </cell>
          <cell r="L528">
            <v>153551.88</v>
          </cell>
          <cell r="M528">
            <v>171201.46</v>
          </cell>
          <cell r="N528">
            <v>188882.11</v>
          </cell>
          <cell r="O528">
            <v>205844.56</v>
          </cell>
        </row>
        <row r="529">
          <cell r="B529">
            <v>6960</v>
          </cell>
          <cell r="C529">
            <v>-1544.8800000000003</v>
          </cell>
          <cell r="D529">
            <v>-128.74</v>
          </cell>
          <cell r="E529">
            <v>-257.48</v>
          </cell>
          <cell r="F529">
            <v>-386.22000000000008</v>
          </cell>
          <cell r="G529">
            <v>-514.96</v>
          </cell>
          <cell r="H529">
            <v>-643.70000000000016</v>
          </cell>
          <cell r="I529">
            <v>-772.44000000000017</v>
          </cell>
          <cell r="J529">
            <v>-901.17999999999984</v>
          </cell>
          <cell r="K529">
            <v>-1029.92</v>
          </cell>
          <cell r="L529">
            <v>-1158.6600000000003</v>
          </cell>
          <cell r="M529">
            <v>-1287.4000000000003</v>
          </cell>
          <cell r="N529">
            <v>-1416.1400000000003</v>
          </cell>
          <cell r="O529">
            <v>-1544.8800000000003</v>
          </cell>
        </row>
        <row r="530">
          <cell r="B530">
            <v>6995</v>
          </cell>
          <cell r="C530">
            <v>-463.02</v>
          </cell>
          <cell r="D530">
            <v>-38.56</v>
          </cell>
          <cell r="E530">
            <v>-77.12</v>
          </cell>
          <cell r="F530">
            <v>-115.68</v>
          </cell>
          <cell r="G530">
            <v>-154.24</v>
          </cell>
          <cell r="H530">
            <v>-192.8</v>
          </cell>
          <cell r="I530">
            <v>-231.36</v>
          </cell>
          <cell r="J530">
            <v>-269.91999999999996</v>
          </cell>
          <cell r="K530">
            <v>-308.48</v>
          </cell>
          <cell r="L530">
            <v>-347.03999999999996</v>
          </cell>
          <cell r="M530">
            <v>-385.6</v>
          </cell>
          <cell r="N530">
            <v>-424.15999999999997</v>
          </cell>
          <cell r="O530">
            <v>-462.72</v>
          </cell>
        </row>
        <row r="531">
          <cell r="B531">
            <v>7000</v>
          </cell>
          <cell r="C531">
            <v>-7183.62</v>
          </cell>
          <cell r="D531">
            <v>-598.26</v>
          </cell>
          <cell r="E531">
            <v>-1196.52</v>
          </cell>
          <cell r="F531">
            <v>-1794.78</v>
          </cell>
          <cell r="G531">
            <v>-2393.04</v>
          </cell>
          <cell r="H531">
            <v>-2991.2999999999997</v>
          </cell>
          <cell r="I531">
            <v>-3589.56</v>
          </cell>
          <cell r="J531">
            <v>-4187.82</v>
          </cell>
          <cell r="K531">
            <v>-4786.08</v>
          </cell>
          <cell r="L531">
            <v>-5384.3399999999992</v>
          </cell>
          <cell r="M531">
            <v>-5982.5999999999995</v>
          </cell>
          <cell r="N531">
            <v>-6580.86</v>
          </cell>
          <cell r="O531">
            <v>-7179.12</v>
          </cell>
        </row>
        <row r="532">
          <cell r="B532">
            <v>7025</v>
          </cell>
          <cell r="C532">
            <v>-7249.3</v>
          </cell>
          <cell r="D532">
            <v>-603.73</v>
          </cell>
          <cell r="E532">
            <v>-1207.46</v>
          </cell>
          <cell r="F532">
            <v>-1811.19</v>
          </cell>
          <cell r="G532">
            <v>-2414.92</v>
          </cell>
          <cell r="H532">
            <v>-3018.65</v>
          </cell>
          <cell r="I532">
            <v>-3622.38</v>
          </cell>
          <cell r="J532">
            <v>-4226.1099999999997</v>
          </cell>
          <cell r="K532">
            <v>-4829.84</v>
          </cell>
          <cell r="L532">
            <v>-5433.57</v>
          </cell>
          <cell r="M532">
            <v>-6037.3</v>
          </cell>
          <cell r="N532">
            <v>-6641.0300000000007</v>
          </cell>
          <cell r="O532">
            <v>-7244.76</v>
          </cell>
        </row>
        <row r="533">
          <cell r="B533">
            <v>7035</v>
          </cell>
          <cell r="C533">
            <v>-129.96</v>
          </cell>
          <cell r="D533">
            <v>-10.83</v>
          </cell>
          <cell r="E533">
            <v>-21.66</v>
          </cell>
          <cell r="F533">
            <v>-32.49</v>
          </cell>
          <cell r="G533">
            <v>-43.32</v>
          </cell>
          <cell r="H533">
            <v>-54.15</v>
          </cell>
          <cell r="I533">
            <v>-64.98</v>
          </cell>
          <cell r="J533">
            <v>-75.81</v>
          </cell>
          <cell r="K533">
            <v>-86.64</v>
          </cell>
          <cell r="L533">
            <v>-97.47</v>
          </cell>
          <cell r="M533">
            <v>-108.3</v>
          </cell>
          <cell r="N533">
            <v>-119.13</v>
          </cell>
          <cell r="O533">
            <v>-129.96</v>
          </cell>
        </row>
        <row r="534">
          <cell r="B534">
            <v>7045</v>
          </cell>
          <cell r="C534">
            <v>-2121.96</v>
          </cell>
          <cell r="D534">
            <v>-176.83</v>
          </cell>
          <cell r="E534">
            <v>-353.66</v>
          </cell>
          <cell r="F534">
            <v>-530.49</v>
          </cell>
          <cell r="G534">
            <v>-707.32</v>
          </cell>
          <cell r="H534">
            <v>-884.15</v>
          </cell>
          <cell r="I534">
            <v>-1060.98</v>
          </cell>
          <cell r="J534">
            <v>-1237.81</v>
          </cell>
          <cell r="K534">
            <v>-1414.64</v>
          </cell>
          <cell r="L534">
            <v>-1591.47</v>
          </cell>
          <cell r="M534">
            <v>-1768.3</v>
          </cell>
          <cell r="N534">
            <v>-1945.13</v>
          </cell>
          <cell r="O534">
            <v>-2121.96</v>
          </cell>
        </row>
        <row r="535">
          <cell r="B535">
            <v>7050</v>
          </cell>
          <cell r="C535">
            <v>3.4</v>
          </cell>
          <cell r="D535">
            <v>0.34</v>
          </cell>
          <cell r="E535">
            <v>0.68</v>
          </cell>
          <cell r="F535">
            <v>1.02</v>
          </cell>
          <cell r="G535">
            <v>1.36</v>
          </cell>
          <cell r="H535">
            <v>1.7</v>
          </cell>
          <cell r="I535">
            <v>2.04</v>
          </cell>
          <cell r="J535">
            <v>2.38</v>
          </cell>
          <cell r="K535">
            <v>2.72</v>
          </cell>
          <cell r="L535">
            <v>3.06</v>
          </cell>
          <cell r="M535">
            <v>3.4</v>
          </cell>
          <cell r="N535">
            <v>3.74</v>
          </cell>
          <cell r="O535">
            <v>4.08</v>
          </cell>
        </row>
        <row r="536">
          <cell r="B536">
            <v>7060</v>
          </cell>
          <cell r="C536">
            <v>-1343.1599999999999</v>
          </cell>
          <cell r="D536">
            <v>-111.86</v>
          </cell>
          <cell r="E536">
            <v>-223.72</v>
          </cell>
          <cell r="F536">
            <v>-335.58</v>
          </cell>
          <cell r="G536">
            <v>-447.44</v>
          </cell>
          <cell r="H536">
            <v>-559.29999999999995</v>
          </cell>
          <cell r="I536">
            <v>-671.16</v>
          </cell>
          <cell r="J536">
            <v>-783.02</v>
          </cell>
          <cell r="K536">
            <v>-894.88</v>
          </cell>
          <cell r="L536">
            <v>-1006.74</v>
          </cell>
          <cell r="M536">
            <v>-1118.5999999999999</v>
          </cell>
          <cell r="N536">
            <v>-1230.46</v>
          </cell>
          <cell r="O536">
            <v>-1342.32</v>
          </cell>
        </row>
        <row r="537">
          <cell r="B537">
            <v>7065</v>
          </cell>
          <cell r="C537">
            <v>-3019.08</v>
          </cell>
          <cell r="D537">
            <v>-251.42999999999998</v>
          </cell>
          <cell r="E537">
            <v>-502.87</v>
          </cell>
          <cell r="F537">
            <v>-754.3</v>
          </cell>
          <cell r="G537">
            <v>-1005.74</v>
          </cell>
          <cell r="H537">
            <v>-1257.18</v>
          </cell>
          <cell r="I537">
            <v>-1508.62</v>
          </cell>
          <cell r="J537">
            <v>-1760.06</v>
          </cell>
          <cell r="K537">
            <v>-2011.49</v>
          </cell>
          <cell r="L537">
            <v>-2262.9299999999998</v>
          </cell>
          <cell r="M537">
            <v>-2514.3700000000003</v>
          </cell>
          <cell r="N537">
            <v>-2765.8100000000004</v>
          </cell>
          <cell r="O537">
            <v>-3017.25</v>
          </cell>
        </row>
        <row r="538">
          <cell r="B538">
            <v>7070</v>
          </cell>
          <cell r="C538">
            <v>-178430.95</v>
          </cell>
          <cell r="D538">
            <v>-14869.83</v>
          </cell>
          <cell r="E538">
            <v>-29766.83</v>
          </cell>
          <cell r="F538">
            <v>-44663.83</v>
          </cell>
          <cell r="G538">
            <v>-59560.82</v>
          </cell>
          <cell r="H538">
            <v>-74525.88</v>
          </cell>
          <cell r="I538">
            <v>-89490.95</v>
          </cell>
          <cell r="J538">
            <v>-104456.02</v>
          </cell>
          <cell r="K538">
            <v>-119421.08</v>
          </cell>
          <cell r="L538">
            <v>-134386.15</v>
          </cell>
          <cell r="M538">
            <v>-149351.21</v>
          </cell>
          <cell r="N538">
            <v>-164316.27999999997</v>
          </cell>
          <cell r="O538">
            <v>-179281.34</v>
          </cell>
        </row>
        <row r="539">
          <cell r="B539">
            <v>7075</v>
          </cell>
          <cell r="C539">
            <v>-39445.67</v>
          </cell>
          <cell r="D539">
            <v>-3322.21</v>
          </cell>
          <cell r="E539">
            <v>-6688.4699999999993</v>
          </cell>
          <cell r="F539">
            <v>-10054.75</v>
          </cell>
          <cell r="G539">
            <v>-13421.009999999998</v>
          </cell>
          <cell r="H539">
            <v>-16796.22</v>
          </cell>
          <cell r="I539">
            <v>-20171.419999999998</v>
          </cell>
          <cell r="J539">
            <v>-23546.63</v>
          </cell>
          <cell r="K539">
            <v>-26921.85</v>
          </cell>
          <cell r="L539">
            <v>-30297.050000000003</v>
          </cell>
          <cell r="M539">
            <v>-33672.26</v>
          </cell>
          <cell r="N539">
            <v>-37047.459999999992</v>
          </cell>
          <cell r="O539">
            <v>-40422.67</v>
          </cell>
        </row>
        <row r="540">
          <cell r="B540">
            <v>7080</v>
          </cell>
          <cell r="C540">
            <v>-2813</v>
          </cell>
          <cell r="D540">
            <v>-234.29</v>
          </cell>
          <cell r="E540">
            <v>-468.58</v>
          </cell>
          <cell r="F540">
            <v>-702.87</v>
          </cell>
          <cell r="G540">
            <v>-937.16</v>
          </cell>
          <cell r="H540">
            <v>-1171.45</v>
          </cell>
          <cell r="I540">
            <v>-1405.74</v>
          </cell>
          <cell r="J540">
            <v>-1640.0300000000002</v>
          </cell>
          <cell r="K540">
            <v>-1874.32</v>
          </cell>
          <cell r="L540">
            <v>-2108.6099999999997</v>
          </cell>
          <cell r="M540">
            <v>-2342.9</v>
          </cell>
          <cell r="N540">
            <v>-2577.19</v>
          </cell>
          <cell r="O540">
            <v>-2811.48</v>
          </cell>
        </row>
        <row r="541">
          <cell r="B541">
            <v>7085</v>
          </cell>
          <cell r="C541">
            <v>-521.81999999999994</v>
          </cell>
          <cell r="D541">
            <v>-43.48</v>
          </cell>
          <cell r="E541">
            <v>-86.96</v>
          </cell>
          <cell r="F541">
            <v>-130.44</v>
          </cell>
          <cell r="G541">
            <v>-173.92</v>
          </cell>
          <cell r="H541">
            <v>-217.39999999999998</v>
          </cell>
          <cell r="I541">
            <v>-260.88</v>
          </cell>
          <cell r="J541">
            <v>-304.35999999999996</v>
          </cell>
          <cell r="K541">
            <v>-347.84</v>
          </cell>
          <cell r="L541">
            <v>-391.32</v>
          </cell>
          <cell r="M541">
            <v>-434.79999999999995</v>
          </cell>
          <cell r="N541">
            <v>-478.28</v>
          </cell>
          <cell r="O541">
            <v>-521.76</v>
          </cell>
        </row>
        <row r="542">
          <cell r="B542">
            <v>7090</v>
          </cell>
          <cell r="C542">
            <v>-19158.71</v>
          </cell>
          <cell r="D542">
            <v>-1603.1</v>
          </cell>
          <cell r="E542">
            <v>-3218.27</v>
          </cell>
          <cell r="F542">
            <v>-4833.43</v>
          </cell>
          <cell r="G542">
            <v>-6448.6</v>
          </cell>
          <cell r="H542">
            <v>-8079.5999999999995</v>
          </cell>
          <cell r="I542">
            <v>-9710.61</v>
          </cell>
          <cell r="J542">
            <v>-11341.61</v>
          </cell>
          <cell r="K542">
            <v>-12972.619999999999</v>
          </cell>
          <cell r="L542">
            <v>-14603.62</v>
          </cell>
          <cell r="M542">
            <v>-16234.630000000001</v>
          </cell>
          <cell r="N542">
            <v>-17865.63</v>
          </cell>
          <cell r="O542">
            <v>-19496.650000000001</v>
          </cell>
        </row>
        <row r="543">
          <cell r="B543">
            <v>7160</v>
          </cell>
          <cell r="C543">
            <v>-284338.82</v>
          </cell>
          <cell r="D543">
            <v>-23811.79</v>
          </cell>
          <cell r="E543">
            <v>-47623.58</v>
          </cell>
          <cell r="F543">
            <v>-71435.37</v>
          </cell>
          <cell r="G543">
            <v>-95247.16</v>
          </cell>
          <cell r="H543">
            <v>-119058.95000000001</v>
          </cell>
          <cell r="I543">
            <v>-142870.74</v>
          </cell>
          <cell r="J543">
            <v>-166682.53</v>
          </cell>
          <cell r="K543">
            <v>-190494.32</v>
          </cell>
          <cell r="L543">
            <v>-214306.11</v>
          </cell>
          <cell r="M543">
            <v>-238117.90000000002</v>
          </cell>
          <cell r="N543">
            <v>-261929.69</v>
          </cell>
          <cell r="O543">
            <v>-285741.48</v>
          </cell>
        </row>
        <row r="544">
          <cell r="B544">
            <v>7165</v>
          </cell>
          <cell r="C544">
            <v>-153942.79999999999</v>
          </cell>
          <cell r="D544">
            <v>-13840.760000000002</v>
          </cell>
          <cell r="E544">
            <v>-27700.79</v>
          </cell>
          <cell r="F544">
            <v>-41621.089999999997</v>
          </cell>
          <cell r="G544">
            <v>-55579.81</v>
          </cell>
          <cell r="H544">
            <v>-69574.53</v>
          </cell>
          <cell r="I544">
            <v>-83592.36</v>
          </cell>
          <cell r="J544">
            <v>-97666.84</v>
          </cell>
          <cell r="K544">
            <v>-111790.86</v>
          </cell>
          <cell r="L544">
            <v>-125970.62</v>
          </cell>
          <cell r="M544">
            <v>-140178.59999999998</v>
          </cell>
          <cell r="N544">
            <v>-154468.21</v>
          </cell>
          <cell r="O544">
            <v>-168810.6</v>
          </cell>
        </row>
        <row r="545">
          <cell r="B545">
            <v>7175</v>
          </cell>
          <cell r="C545">
            <v>-33.840000000000003</v>
          </cell>
          <cell r="D545">
            <v>-2.82</v>
          </cell>
          <cell r="E545">
            <v>-8.64</v>
          </cell>
          <cell r="F545">
            <v>-14.46</v>
          </cell>
          <cell r="G545">
            <v>-20.28</v>
          </cell>
          <cell r="H545">
            <v>-26.1</v>
          </cell>
          <cell r="I545">
            <v>-31.92</v>
          </cell>
          <cell r="J545">
            <v>-37.739999999999995</v>
          </cell>
          <cell r="K545">
            <v>-43.56</v>
          </cell>
          <cell r="L545">
            <v>-49.38</v>
          </cell>
          <cell r="M545">
            <v>-55.2</v>
          </cell>
          <cell r="N545">
            <v>-496.26</v>
          </cell>
          <cell r="O545">
            <v>-937.31999999999994</v>
          </cell>
        </row>
        <row r="546">
          <cell r="B546">
            <v>7180</v>
          </cell>
          <cell r="C546">
            <v>-2425.1999999999998</v>
          </cell>
          <cell r="D546">
            <v>-202.10000000000002</v>
          </cell>
          <cell r="E546">
            <v>-404.20000000000005</v>
          </cell>
          <cell r="F546">
            <v>-606.29999999999995</v>
          </cell>
          <cell r="G546">
            <v>-808.40000000000009</v>
          </cell>
          <cell r="H546">
            <v>-1010.5</v>
          </cell>
          <cell r="I546">
            <v>-1212.5999999999999</v>
          </cell>
          <cell r="J546">
            <v>-1414.6999999999998</v>
          </cell>
          <cell r="K546">
            <v>-1616.8000000000002</v>
          </cell>
          <cell r="L546">
            <v>-1818.8999999999999</v>
          </cell>
          <cell r="M546">
            <v>-2021</v>
          </cell>
          <cell r="N546">
            <v>-2249.0700000000002</v>
          </cell>
          <cell r="O546">
            <v>-2477.14</v>
          </cell>
        </row>
        <row r="547">
          <cell r="B547">
            <v>7185</v>
          </cell>
          <cell r="C547">
            <v>-828.48</v>
          </cell>
          <cell r="D547">
            <v>-69.039999999999992</v>
          </cell>
          <cell r="E547">
            <v>-138.07999999999998</v>
          </cell>
          <cell r="F547">
            <v>-207.12</v>
          </cell>
          <cell r="G547">
            <v>-276.15999999999997</v>
          </cell>
          <cell r="H547">
            <v>-345.2</v>
          </cell>
          <cell r="I547">
            <v>-414.24</v>
          </cell>
          <cell r="J547">
            <v>-483.28</v>
          </cell>
          <cell r="K547">
            <v>-552.31999999999994</v>
          </cell>
          <cell r="L547">
            <v>-621.36</v>
          </cell>
          <cell r="M547">
            <v>-691.65</v>
          </cell>
          <cell r="N547">
            <v>-771.9</v>
          </cell>
          <cell r="O547">
            <v>-857.67000000000007</v>
          </cell>
        </row>
        <row r="548">
          <cell r="B548">
            <v>7225</v>
          </cell>
          <cell r="C548">
            <v>-72757.2</v>
          </cell>
          <cell r="D548">
            <v>-6063.1</v>
          </cell>
          <cell r="E548">
            <v>-12126.2</v>
          </cell>
          <cell r="F548">
            <v>-18189.3</v>
          </cell>
          <cell r="G548">
            <v>-24252.400000000001</v>
          </cell>
          <cell r="H548">
            <v>-30315.5</v>
          </cell>
          <cell r="I548">
            <v>-36378.6</v>
          </cell>
          <cell r="J548">
            <v>-42441.7</v>
          </cell>
          <cell r="K548">
            <v>-48504.800000000003</v>
          </cell>
          <cell r="L548">
            <v>-54567.9</v>
          </cell>
          <cell r="M548">
            <v>-60631</v>
          </cell>
          <cell r="N548">
            <v>-66694.100000000006</v>
          </cell>
          <cell r="O548">
            <v>-72757.2</v>
          </cell>
        </row>
        <row r="549">
          <cell r="B549">
            <v>7245</v>
          </cell>
          <cell r="C549">
            <v>-37923.800000000003</v>
          </cell>
          <cell r="D549">
            <v>-3242.42</v>
          </cell>
          <cell r="E549">
            <v>-6484.84</v>
          </cell>
          <cell r="F549">
            <v>-9727.26</v>
          </cell>
          <cell r="G549">
            <v>-12969.68</v>
          </cell>
          <cell r="H549">
            <v>-16212.1</v>
          </cell>
          <cell r="I549">
            <v>-19454.52</v>
          </cell>
          <cell r="J549">
            <v>-22696.94</v>
          </cell>
          <cell r="K549">
            <v>-25939.360000000001</v>
          </cell>
          <cell r="L549">
            <v>-29181.78</v>
          </cell>
          <cell r="M549">
            <v>-32424.2</v>
          </cell>
          <cell r="N549">
            <v>-35666.620000000003</v>
          </cell>
          <cell r="O549">
            <v>-38909.040000000001</v>
          </cell>
        </row>
        <row r="550">
          <cell r="B550">
            <v>7255</v>
          </cell>
          <cell r="C550">
            <v>27.2</v>
          </cell>
          <cell r="D550">
            <v>2.72</v>
          </cell>
          <cell r="E550">
            <v>5.44</v>
          </cell>
          <cell r="F550">
            <v>8.16</v>
          </cell>
          <cell r="G550">
            <v>10.88</v>
          </cell>
          <cell r="H550">
            <v>13.6</v>
          </cell>
          <cell r="I550">
            <v>16.32</v>
          </cell>
          <cell r="J550">
            <v>19.04</v>
          </cell>
          <cell r="K550">
            <v>21.76</v>
          </cell>
          <cell r="L550">
            <v>24.48</v>
          </cell>
          <cell r="M550">
            <v>27.2</v>
          </cell>
          <cell r="N550">
            <v>29.92</v>
          </cell>
          <cell r="O550">
            <v>32.64</v>
          </cell>
        </row>
        <row r="551">
          <cell r="B551">
            <v>7260</v>
          </cell>
          <cell r="C551">
            <v>9.3000000000000007</v>
          </cell>
          <cell r="D551">
            <v>0.93</v>
          </cell>
          <cell r="E551">
            <v>1.86</v>
          </cell>
          <cell r="F551">
            <v>2.79</v>
          </cell>
          <cell r="G551">
            <v>3.72</v>
          </cell>
          <cell r="H551">
            <v>4.6500000000000004</v>
          </cell>
          <cell r="I551">
            <v>5.58</v>
          </cell>
          <cell r="J551">
            <v>6.51</v>
          </cell>
          <cell r="K551">
            <v>7.44</v>
          </cell>
          <cell r="L551">
            <v>8.3699999999999992</v>
          </cell>
          <cell r="M551">
            <v>9.3000000000000007</v>
          </cell>
          <cell r="N551">
            <v>10.23</v>
          </cell>
          <cell r="O551">
            <v>11.16</v>
          </cell>
        </row>
        <row r="552">
          <cell r="B552">
            <v>7275</v>
          </cell>
          <cell r="C552">
            <v>-50211.16</v>
          </cell>
          <cell r="D552">
            <v>-4184.12</v>
          </cell>
          <cell r="E552">
            <v>-8368.24</v>
          </cell>
          <cell r="F552">
            <v>-12552.36</v>
          </cell>
          <cell r="G552">
            <v>-16736.48</v>
          </cell>
          <cell r="H552">
            <v>-20920.599999999999</v>
          </cell>
          <cell r="I552">
            <v>-25104.720000000001</v>
          </cell>
          <cell r="J552">
            <v>-29288.84</v>
          </cell>
          <cell r="K552">
            <v>-33472.959999999999</v>
          </cell>
          <cell r="L552">
            <v>-37657.08</v>
          </cell>
          <cell r="M552">
            <v>-41841.199999999997</v>
          </cell>
          <cell r="N552">
            <v>-46025.32</v>
          </cell>
          <cell r="O552">
            <v>-50209.440000000002</v>
          </cell>
        </row>
        <row r="553">
          <cell r="B553">
            <v>7280</v>
          </cell>
          <cell r="C553">
            <v>-65829.919999999998</v>
          </cell>
          <cell r="D553">
            <v>-5485.6</v>
          </cell>
          <cell r="E553">
            <v>-10971.2</v>
          </cell>
          <cell r="F553">
            <v>-16456.8</v>
          </cell>
          <cell r="G553">
            <v>-21942.400000000001</v>
          </cell>
          <cell r="H553">
            <v>-27473.89</v>
          </cell>
          <cell r="I553">
            <v>-33005.379999999997</v>
          </cell>
          <cell r="J553">
            <v>-38536.870000000003</v>
          </cell>
          <cell r="K553">
            <v>-44068.36</v>
          </cell>
          <cell r="L553">
            <v>-49599.85</v>
          </cell>
          <cell r="M553">
            <v>-55131.34</v>
          </cell>
          <cell r="N553">
            <v>-60662.83</v>
          </cell>
          <cell r="O553">
            <v>-66194.320000000007</v>
          </cell>
        </row>
        <row r="554">
          <cell r="B554">
            <v>7283</v>
          </cell>
          <cell r="C554">
            <v>-2986.32</v>
          </cell>
          <cell r="D554">
            <v>-60.18</v>
          </cell>
          <cell r="E554">
            <v>-120.36</v>
          </cell>
          <cell r="F554">
            <v>-180.54</v>
          </cell>
          <cell r="G554">
            <v>-240.72</v>
          </cell>
          <cell r="H554">
            <v>-337.01</v>
          </cell>
          <cell r="I554">
            <v>-433.29</v>
          </cell>
          <cell r="J554">
            <v>-529.57000000000005</v>
          </cell>
          <cell r="K554">
            <v>-625.85</v>
          </cell>
          <cell r="L554">
            <v>-722.13</v>
          </cell>
          <cell r="M554">
            <v>-818.41</v>
          </cell>
          <cell r="N554">
            <v>-914.69</v>
          </cell>
          <cell r="O554">
            <v>-1010.97</v>
          </cell>
        </row>
        <row r="555">
          <cell r="B555">
            <v>7290</v>
          </cell>
          <cell r="C555">
            <v>-908.6</v>
          </cell>
          <cell r="D555">
            <v>-75.680000000000007</v>
          </cell>
          <cell r="E555">
            <v>-151.36000000000001</v>
          </cell>
          <cell r="F555">
            <v>-227.04</v>
          </cell>
          <cell r="G555">
            <v>-302.72000000000003</v>
          </cell>
          <cell r="H555">
            <v>-388.05</v>
          </cell>
          <cell r="I555">
            <v>-473.38</v>
          </cell>
          <cell r="J555">
            <v>-558.71</v>
          </cell>
          <cell r="K555">
            <v>-644.04</v>
          </cell>
          <cell r="L555">
            <v>-729.37</v>
          </cell>
          <cell r="M555">
            <v>-814.7</v>
          </cell>
          <cell r="N555">
            <v>-900.03</v>
          </cell>
          <cell r="O555">
            <v>-985.36</v>
          </cell>
        </row>
        <row r="556">
          <cell r="B556">
            <v>7325</v>
          </cell>
          <cell r="C556">
            <v>-830.72</v>
          </cell>
          <cell r="D556">
            <v>-69.22</v>
          </cell>
          <cell r="E556">
            <v>-138.44</v>
          </cell>
          <cell r="F556">
            <v>-207.66</v>
          </cell>
          <cell r="G556">
            <v>-276.88</v>
          </cell>
          <cell r="H556">
            <v>-346.1</v>
          </cell>
          <cell r="I556">
            <v>-415.32</v>
          </cell>
          <cell r="J556">
            <v>-484.54</v>
          </cell>
          <cell r="K556">
            <v>-553.76</v>
          </cell>
          <cell r="L556">
            <v>-622.98</v>
          </cell>
          <cell r="M556">
            <v>-692.2</v>
          </cell>
          <cell r="N556">
            <v>-761.42</v>
          </cell>
          <cell r="O556">
            <v>-830.64</v>
          </cell>
        </row>
        <row r="557">
          <cell r="B557">
            <v>7330</v>
          </cell>
          <cell r="C557">
            <v>-11520.6</v>
          </cell>
          <cell r="D557">
            <v>-960.02</v>
          </cell>
          <cell r="E557">
            <v>-1920.04</v>
          </cell>
          <cell r="F557">
            <v>-2880.06</v>
          </cell>
          <cell r="G557">
            <v>-3840.08</v>
          </cell>
          <cell r="H557">
            <v>-4800.1000000000004</v>
          </cell>
          <cell r="I557">
            <v>-5760.12</v>
          </cell>
          <cell r="J557">
            <v>-6720.14</v>
          </cell>
          <cell r="K557">
            <v>-7680.16</v>
          </cell>
          <cell r="L557">
            <v>-8640.18</v>
          </cell>
          <cell r="M557">
            <v>-9600.2000000000007</v>
          </cell>
          <cell r="N557">
            <v>-10560.22</v>
          </cell>
          <cell r="O557">
            <v>-11520.24</v>
          </cell>
        </row>
        <row r="558">
          <cell r="B558">
            <v>7350</v>
          </cell>
          <cell r="C558">
            <v>-78.959999999999994</v>
          </cell>
          <cell r="D558">
            <v>-6.58</v>
          </cell>
          <cell r="E558">
            <v>-13.16</v>
          </cell>
          <cell r="F558">
            <v>-19.739999999999998</v>
          </cell>
          <cell r="G558">
            <v>-26.32</v>
          </cell>
          <cell r="H558">
            <v>-32.9</v>
          </cell>
          <cell r="I558">
            <v>-39.479999999999997</v>
          </cell>
          <cell r="J558">
            <v>-46.06</v>
          </cell>
          <cell r="K558">
            <v>-52.64</v>
          </cell>
          <cell r="L558">
            <v>-59.22</v>
          </cell>
          <cell r="M558">
            <v>-65.8</v>
          </cell>
          <cell r="N558">
            <v>-72.38</v>
          </cell>
          <cell r="O558">
            <v>-78.959999999999994</v>
          </cell>
        </row>
        <row r="559">
          <cell r="B559">
            <v>7430</v>
          </cell>
          <cell r="C559">
            <v>-27453.43</v>
          </cell>
          <cell r="D559">
            <v>-2290.17</v>
          </cell>
          <cell r="E559">
            <v>-4580.34</v>
          </cell>
          <cell r="F559">
            <v>-6870.51</v>
          </cell>
          <cell r="G559">
            <v>-9160.68</v>
          </cell>
          <cell r="H559">
            <v>-11450.85</v>
          </cell>
          <cell r="I559">
            <v>-13741.02</v>
          </cell>
          <cell r="J559">
            <v>-16031.19</v>
          </cell>
          <cell r="K559">
            <v>-18321.36</v>
          </cell>
          <cell r="L559">
            <v>-20611.53</v>
          </cell>
          <cell r="M559">
            <v>-22901.7</v>
          </cell>
          <cell r="N559">
            <v>-25191.87</v>
          </cell>
          <cell r="O559">
            <v>-27482.04</v>
          </cell>
        </row>
        <row r="560">
          <cell r="B560">
            <v>7440</v>
          </cell>
          <cell r="C560">
            <v>-9314</v>
          </cell>
          <cell r="D560">
            <v>-981.28</v>
          </cell>
          <cell r="E560">
            <v>-1962.56</v>
          </cell>
          <cell r="F560">
            <v>-2943.84</v>
          </cell>
          <cell r="G560">
            <v>-3925.12</v>
          </cell>
          <cell r="H560">
            <v>-4906.3999999999996</v>
          </cell>
          <cell r="I560">
            <v>-5887.68</v>
          </cell>
          <cell r="J560">
            <v>-6868.96</v>
          </cell>
          <cell r="K560">
            <v>-7850.24</v>
          </cell>
          <cell r="L560">
            <v>-8831.52</v>
          </cell>
          <cell r="M560">
            <v>-9812.7999999999993</v>
          </cell>
          <cell r="N560">
            <v>-10794.08</v>
          </cell>
          <cell r="O560">
            <v>-11775.36</v>
          </cell>
        </row>
        <row r="561">
          <cell r="B561">
            <v>7445</v>
          </cell>
          <cell r="C561">
            <v>-699.48</v>
          </cell>
          <cell r="D561">
            <v>-58.29</v>
          </cell>
          <cell r="E561">
            <v>-116.58</v>
          </cell>
          <cell r="F561">
            <v>-174.87</v>
          </cell>
          <cell r="G561">
            <v>-233.16</v>
          </cell>
          <cell r="H561">
            <v>-291.45</v>
          </cell>
          <cell r="I561">
            <v>-349.74</v>
          </cell>
          <cell r="J561">
            <v>-408.03</v>
          </cell>
          <cell r="K561">
            <v>-466.32</v>
          </cell>
          <cell r="L561">
            <v>-524.61</v>
          </cell>
          <cell r="M561">
            <v>-582.9</v>
          </cell>
          <cell r="N561">
            <v>-641.19000000000005</v>
          </cell>
          <cell r="O561">
            <v>-699.48</v>
          </cell>
        </row>
        <row r="562">
          <cell r="B562">
            <v>7470</v>
          </cell>
          <cell r="C562">
            <v>-62465.520000000004</v>
          </cell>
          <cell r="D562">
            <v>-5205.46</v>
          </cell>
          <cell r="E562">
            <v>-10410.92</v>
          </cell>
          <cell r="F562">
            <v>-15616.380000000001</v>
          </cell>
          <cell r="G562">
            <v>-20821.84</v>
          </cell>
          <cell r="H562">
            <v>-26094.47</v>
          </cell>
          <cell r="I562">
            <v>-31367.100000000002</v>
          </cell>
          <cell r="J562">
            <v>-36639.729999999996</v>
          </cell>
          <cell r="K562">
            <v>-41912.36</v>
          </cell>
          <cell r="L562">
            <v>-47184.990000000005</v>
          </cell>
          <cell r="M562">
            <v>-52457.619999999995</v>
          </cell>
          <cell r="N562">
            <v>-57732.75</v>
          </cell>
          <cell r="O562">
            <v>-63011.630000000005</v>
          </cell>
        </row>
        <row r="563">
          <cell r="B563">
            <v>7480</v>
          </cell>
          <cell r="C563">
            <v>-62.04</v>
          </cell>
          <cell r="D563">
            <v>-5.17</v>
          </cell>
          <cell r="E563">
            <v>-10.34</v>
          </cell>
          <cell r="F563">
            <v>-15.51</v>
          </cell>
          <cell r="G563">
            <v>-20.68</v>
          </cell>
          <cell r="H563">
            <v>-25.85</v>
          </cell>
          <cell r="I563">
            <v>-31.02</v>
          </cell>
          <cell r="J563">
            <v>-36.19</v>
          </cell>
          <cell r="K563">
            <v>-41.36</v>
          </cell>
          <cell r="L563">
            <v>-46.53</v>
          </cell>
          <cell r="M563">
            <v>-51.7</v>
          </cell>
          <cell r="N563">
            <v>-56.87</v>
          </cell>
          <cell r="O563">
            <v>-62.04</v>
          </cell>
        </row>
        <row r="564">
          <cell r="B564">
            <v>7485</v>
          </cell>
          <cell r="C564">
            <v>-2347.56</v>
          </cell>
          <cell r="D564">
            <v>-195.63</v>
          </cell>
          <cell r="E564">
            <v>-391.26</v>
          </cell>
          <cell r="F564">
            <v>-586.89</v>
          </cell>
          <cell r="G564">
            <v>-782.52</v>
          </cell>
          <cell r="H564">
            <v>-978.15000000000009</v>
          </cell>
          <cell r="I564">
            <v>-1173.78</v>
          </cell>
          <cell r="J564">
            <v>-1369.41</v>
          </cell>
          <cell r="K564">
            <v>-1565.04</v>
          </cell>
          <cell r="L564">
            <v>-1760.67</v>
          </cell>
          <cell r="M564">
            <v>-1956.3000000000002</v>
          </cell>
          <cell r="N564">
            <v>-2151.9299999999998</v>
          </cell>
          <cell r="O564">
            <v>-2347.56</v>
          </cell>
        </row>
        <row r="565">
          <cell r="B565">
            <v>7510</v>
          </cell>
          <cell r="C565">
            <v>68718.64</v>
          </cell>
          <cell r="D565">
            <v>6356.41</v>
          </cell>
          <cell r="E565">
            <v>12943.029999999999</v>
          </cell>
          <cell r="F565">
            <v>19274.77</v>
          </cell>
          <cell r="G565">
            <v>26061.879999999997</v>
          </cell>
          <cell r="H565">
            <v>31980.519999999997</v>
          </cell>
          <cell r="I565">
            <v>38175.630000000005</v>
          </cell>
          <cell r="J565">
            <v>44678.36</v>
          </cell>
          <cell r="K565">
            <v>50775.76</v>
          </cell>
          <cell r="L565">
            <v>56950.33</v>
          </cell>
          <cell r="M565">
            <v>63136.53</v>
          </cell>
          <cell r="N565">
            <v>69029.950000000012</v>
          </cell>
          <cell r="O565">
            <v>75480.28</v>
          </cell>
        </row>
        <row r="566">
          <cell r="B566">
            <v>7515</v>
          </cell>
          <cell r="C566">
            <v>-8.1</v>
          </cell>
          <cell r="D566">
            <v>1314.63</v>
          </cell>
          <cell r="E566">
            <v>1519.56</v>
          </cell>
          <cell r="F566">
            <v>1594.94</v>
          </cell>
          <cell r="G566">
            <v>1607.2800000000002</v>
          </cell>
          <cell r="H566">
            <v>1617.1000000000001</v>
          </cell>
          <cell r="I566">
            <v>1629.77</v>
          </cell>
          <cell r="J566">
            <v>1648.9099999999999</v>
          </cell>
          <cell r="K566">
            <v>1659.79</v>
          </cell>
          <cell r="L566">
            <v>1664.69</v>
          </cell>
          <cell r="M566">
            <v>1678.8</v>
          </cell>
          <cell r="N566">
            <v>1688.96</v>
          </cell>
          <cell r="O566">
            <v>1696.3200000000002</v>
          </cell>
        </row>
        <row r="567">
          <cell r="B567">
            <v>7520</v>
          </cell>
          <cell r="C567">
            <v>7654.01</v>
          </cell>
          <cell r="D567">
            <v>2549.4700000000003</v>
          </cell>
          <cell r="E567">
            <v>3646.06</v>
          </cell>
          <cell r="F567">
            <v>4285.6000000000004</v>
          </cell>
          <cell r="G567">
            <v>4467.6000000000004</v>
          </cell>
          <cell r="H567">
            <v>4579.3700000000008</v>
          </cell>
          <cell r="I567">
            <v>4702.8899999999994</v>
          </cell>
          <cell r="J567">
            <v>3464.46</v>
          </cell>
          <cell r="K567">
            <v>3570.16</v>
          </cell>
          <cell r="L567">
            <v>3637.99</v>
          </cell>
          <cell r="M567">
            <v>3735.57</v>
          </cell>
          <cell r="N567">
            <v>3808.01</v>
          </cell>
          <cell r="O567">
            <v>2880.05</v>
          </cell>
        </row>
        <row r="568">
          <cell r="B568">
            <v>7535</v>
          </cell>
          <cell r="C568">
            <v>448.63</v>
          </cell>
          <cell r="E568">
            <v>0.37</v>
          </cell>
          <cell r="F568">
            <v>0.37</v>
          </cell>
          <cell r="G568">
            <v>33.06</v>
          </cell>
          <cell r="H568">
            <v>261.85000000000002</v>
          </cell>
          <cell r="I568">
            <v>574.41</v>
          </cell>
          <cell r="J568">
            <v>574.41</v>
          </cell>
          <cell r="K568">
            <v>800.23</v>
          </cell>
          <cell r="L568">
            <v>800.23</v>
          </cell>
          <cell r="M568">
            <v>800.23</v>
          </cell>
          <cell r="N568">
            <v>806.09</v>
          </cell>
          <cell r="O568">
            <v>852.91000000000008</v>
          </cell>
        </row>
        <row r="569">
          <cell r="B569">
            <v>7540</v>
          </cell>
          <cell r="C569">
            <v>331590.65999999997</v>
          </cell>
          <cell r="D569">
            <v>165841.43</v>
          </cell>
          <cell r="E569">
            <v>165841.43</v>
          </cell>
          <cell r="F569">
            <v>165841.43</v>
          </cell>
          <cell r="G569">
            <v>165841.43</v>
          </cell>
          <cell r="H569">
            <v>165841.43</v>
          </cell>
          <cell r="I569">
            <v>165841.43</v>
          </cell>
          <cell r="J569">
            <v>340826.51</v>
          </cell>
          <cell r="K569">
            <v>340826.51</v>
          </cell>
          <cell r="L569">
            <v>340826.51</v>
          </cell>
          <cell r="M569">
            <v>340826.51</v>
          </cell>
          <cell r="N569">
            <v>340826.51</v>
          </cell>
          <cell r="O569">
            <v>347110.78</v>
          </cell>
        </row>
        <row r="570">
          <cell r="B570">
            <v>7545</v>
          </cell>
          <cell r="C570">
            <v>451243.29999999993</v>
          </cell>
          <cell r="F570">
            <v>16.229999999999997</v>
          </cell>
          <cell r="G570">
            <v>16.23</v>
          </cell>
          <cell r="H570">
            <v>16.23</v>
          </cell>
          <cell r="I570">
            <v>16.23</v>
          </cell>
          <cell r="J570">
            <v>16.23</v>
          </cell>
          <cell r="K570">
            <v>16.23</v>
          </cell>
          <cell r="L570">
            <v>16.23</v>
          </cell>
          <cell r="M570">
            <v>16.23</v>
          </cell>
          <cell r="N570">
            <v>406287.35</v>
          </cell>
          <cell r="O570">
            <v>406287.35</v>
          </cell>
        </row>
        <row r="571">
          <cell r="B571">
            <v>7550</v>
          </cell>
          <cell r="C571">
            <v>23.279999999999998</v>
          </cell>
          <cell r="D571">
            <v>-99369.73000000001</v>
          </cell>
          <cell r="E571">
            <v>-35017.849999999991</v>
          </cell>
          <cell r="F571">
            <v>31442.46</v>
          </cell>
          <cell r="G571">
            <v>97888.87000000001</v>
          </cell>
          <cell r="H571">
            <v>164209.09</v>
          </cell>
          <cell r="I571">
            <v>230689.62999999998</v>
          </cell>
          <cell r="J571">
            <v>120321.67</v>
          </cell>
          <cell r="K571">
            <v>186577.55</v>
          </cell>
          <cell r="L571">
            <v>253057.31999999998</v>
          </cell>
          <cell r="M571">
            <v>319537.33</v>
          </cell>
          <cell r="N571">
            <v>-33097.97</v>
          </cell>
          <cell r="O571">
            <v>24.5</v>
          </cell>
        </row>
        <row r="572">
          <cell r="B572">
            <v>7555</v>
          </cell>
          <cell r="C572">
            <v>16814.669999999998</v>
          </cell>
          <cell r="E572">
            <v>2118.2799999999997</v>
          </cell>
          <cell r="F572">
            <v>2118.2800000000002</v>
          </cell>
          <cell r="G572">
            <v>2118.2799999999997</v>
          </cell>
          <cell r="H572">
            <v>2118.2799999999997</v>
          </cell>
          <cell r="I572">
            <v>2118.2799999999997</v>
          </cell>
          <cell r="J572">
            <v>3982.87</v>
          </cell>
          <cell r="K572">
            <v>3982.87</v>
          </cell>
          <cell r="L572">
            <v>3982.87</v>
          </cell>
          <cell r="M572">
            <v>3982.87</v>
          </cell>
          <cell r="N572">
            <v>16821.269999999997</v>
          </cell>
          <cell r="O572">
            <v>17001.849999999999</v>
          </cell>
        </row>
        <row r="573">
          <cell r="B573">
            <v>7595</v>
          </cell>
          <cell r="C573">
            <v>540205.87999999989</v>
          </cell>
          <cell r="O573">
            <v>441455.26000000007</v>
          </cell>
        </row>
        <row r="574">
          <cell r="B574">
            <v>7600</v>
          </cell>
          <cell r="C574">
            <v>64678.55999999999</v>
          </cell>
          <cell r="O574">
            <v>62934.660000000011</v>
          </cell>
        </row>
        <row r="575">
          <cell r="B575">
            <v>7610</v>
          </cell>
          <cell r="C575">
            <v>48298.33</v>
          </cell>
          <cell r="O575">
            <v>66685.039999999994</v>
          </cell>
        </row>
        <row r="576">
          <cell r="B576">
            <v>7660</v>
          </cell>
          <cell r="C576">
            <v>3409.7799999999997</v>
          </cell>
        </row>
        <row r="577">
          <cell r="B577">
            <v>7710</v>
          </cell>
          <cell r="C577">
            <v>745770.45000000007</v>
          </cell>
          <cell r="F577">
            <v>180479.69</v>
          </cell>
          <cell r="G577">
            <v>180479.68999999997</v>
          </cell>
          <cell r="H577">
            <v>180479.68999999997</v>
          </cell>
          <cell r="I577">
            <v>359947.58999999997</v>
          </cell>
          <cell r="J577">
            <v>359947.58999999997</v>
          </cell>
          <cell r="K577">
            <v>359947.58999999997</v>
          </cell>
          <cell r="L577">
            <v>521676.08999999997</v>
          </cell>
          <cell r="M577">
            <v>521676.08999999997</v>
          </cell>
          <cell r="N577">
            <v>521676.08999999997</v>
          </cell>
          <cell r="O577">
            <v>692398.26000000013</v>
          </cell>
        </row>
        <row r="578">
          <cell r="B578">
            <v>7735</v>
          </cell>
          <cell r="C578">
            <v>6354.1100000000015</v>
          </cell>
          <cell r="D578">
            <v>267.50999999999993</v>
          </cell>
          <cell r="E578">
            <v>885.04999999999984</v>
          </cell>
          <cell r="F578">
            <v>1377.55</v>
          </cell>
          <cell r="G578">
            <v>1943.8999999999999</v>
          </cell>
          <cell r="H578">
            <v>2426.2799999999997</v>
          </cell>
          <cell r="I578">
            <v>2906.0299999999997</v>
          </cell>
          <cell r="J578">
            <v>3376.19</v>
          </cell>
          <cell r="K578">
            <v>3852.7800000000007</v>
          </cell>
          <cell r="L578">
            <v>4339.26</v>
          </cell>
          <cell r="M578">
            <v>4886.6500000000015</v>
          </cell>
          <cell r="N578">
            <v>5365.6399999999985</v>
          </cell>
          <cell r="O578">
            <v>5862.9999999999991</v>
          </cell>
        </row>
        <row r="579">
          <cell r="B579">
            <v>7750</v>
          </cell>
          <cell r="C579">
            <v>-27102.3</v>
          </cell>
          <cell r="D579">
            <v>-4323.5</v>
          </cell>
          <cell r="E579">
            <v>-9781.1699999999983</v>
          </cell>
          <cell r="F579">
            <v>-16690.66</v>
          </cell>
          <cell r="G579">
            <v>-20478.739999999998</v>
          </cell>
          <cell r="H579">
            <v>-25419.59</v>
          </cell>
          <cell r="I579">
            <v>-30582.690000000002</v>
          </cell>
          <cell r="J579">
            <v>-35545.870000000003</v>
          </cell>
          <cell r="K579">
            <v>-40545.599999999991</v>
          </cell>
          <cell r="L579">
            <v>-45679.729999999996</v>
          </cell>
          <cell r="M579">
            <v>-51123.17</v>
          </cell>
          <cell r="N579">
            <v>-56653.009999999995</v>
          </cell>
          <cell r="O579">
            <v>-63008.06</v>
          </cell>
        </row>
        <row r="580">
          <cell r="B580">
            <v>7765</v>
          </cell>
          <cell r="C580">
            <v>-4922.83</v>
          </cell>
          <cell r="G580">
            <v>-1039.5800000000002</v>
          </cell>
          <cell r="H580">
            <v>-1039.5800000000002</v>
          </cell>
          <cell r="I580">
            <v>-1039.5800000000002</v>
          </cell>
          <cell r="J580">
            <v>-1039.5800000000002</v>
          </cell>
          <cell r="K580">
            <v>-1039.5800000000002</v>
          </cell>
          <cell r="L580">
            <v>-1039.5800000000002</v>
          </cell>
          <cell r="M580">
            <v>-1039.5800000000002</v>
          </cell>
          <cell r="N580">
            <v>-1039.5800000000002</v>
          </cell>
          <cell r="O580">
            <v>-1039.5800000000002</v>
          </cell>
        </row>
        <row r="581">
          <cell r="B581" t="str">
            <v>Grand Total</v>
          </cell>
          <cell r="C581">
            <v>-2.1918822312727571E-9</v>
          </cell>
          <cell r="D581">
            <v>-1.6389094525948167E-9</v>
          </cell>
          <cell r="E581">
            <v>-3.6281562643125653E-8</v>
          </cell>
          <cell r="F581">
            <v>5.6024873629212379E-9</v>
          </cell>
          <cell r="G581">
            <v>-4.7685034587630071E-8</v>
          </cell>
          <cell r="H581">
            <v>-5.7209490478271618E-9</v>
          </cell>
          <cell r="I581">
            <v>-1.3749968275078572E-8</v>
          </cell>
          <cell r="J581">
            <v>-5.288029569783248E-9</v>
          </cell>
          <cell r="K581">
            <v>1.475723365729209E-8</v>
          </cell>
          <cell r="L581">
            <v>3.7189010981819592E-8</v>
          </cell>
          <cell r="M581">
            <v>-3.2558318707742728E-8</v>
          </cell>
          <cell r="N581">
            <v>-5.8948216974386014E-8</v>
          </cell>
          <cell r="O581">
            <v>-5.341848918760661E-8</v>
          </cell>
        </row>
        <row r="582">
          <cell r="C582">
            <v>-1151471.1799999988</v>
          </cell>
          <cell r="D582">
            <v>-151326.31999999995</v>
          </cell>
          <cell r="E582">
            <v>-288911.95000000048</v>
          </cell>
          <cell r="F582">
            <v>-334017.38999999966</v>
          </cell>
          <cell r="G582">
            <v>-644657.82999999996</v>
          </cell>
          <cell r="H582">
            <v>-1018878.7999999975</v>
          </cell>
          <cell r="I582">
            <v>-1117410.9800000007</v>
          </cell>
          <cell r="J582">
            <v>-1385859.0499999998</v>
          </cell>
          <cell r="K582">
            <v>-1585529.1199999989</v>
          </cell>
          <cell r="L582">
            <v>-1636338.5699999987</v>
          </cell>
          <cell r="M582">
            <v>-1912437.9400000032</v>
          </cell>
          <cell r="N582">
            <v>-2178827.0300000021</v>
          </cell>
          <cell r="O582">
            <v>-1676098.8900000001</v>
          </cell>
        </row>
      </sheetData>
      <sheetData sheetId="101" refreshError="1"/>
      <sheetData sheetId="102" refreshError="1"/>
      <sheetData sheetId="103">
        <row r="127">
          <cell r="B127">
            <v>2673510.73</v>
          </cell>
        </row>
        <row r="128">
          <cell r="B128">
            <v>-159.21</v>
          </cell>
        </row>
        <row r="129">
          <cell r="B129">
            <v>159.21</v>
          </cell>
        </row>
        <row r="130">
          <cell r="B130">
            <v>-2673510.8199999998</v>
          </cell>
        </row>
        <row r="131">
          <cell r="B131">
            <v>-154608.95999999999</v>
          </cell>
        </row>
        <row r="132">
          <cell r="B132">
            <v>92994.46</v>
          </cell>
        </row>
        <row r="133">
          <cell r="B133">
            <v>22170.76</v>
          </cell>
        </row>
        <row r="134">
          <cell r="B134">
            <v>30677.74</v>
          </cell>
        </row>
        <row r="135">
          <cell r="B135">
            <v>-653.70000000000005</v>
          </cell>
        </row>
        <row r="136">
          <cell r="B136">
            <v>2221622.7999999998</v>
          </cell>
        </row>
        <row r="137">
          <cell r="B137">
            <v>-1241845.49</v>
          </cell>
        </row>
        <row r="138">
          <cell r="B138">
            <v>653.70000000000005</v>
          </cell>
        </row>
        <row r="139">
          <cell r="B139">
            <v>222.69</v>
          </cell>
        </row>
        <row r="140">
          <cell r="B140">
            <v>-428851.24</v>
          </cell>
        </row>
        <row r="141">
          <cell r="B141">
            <v>-873064.4</v>
          </cell>
        </row>
        <row r="142">
          <cell r="B142">
            <v>873064.4</v>
          </cell>
        </row>
        <row r="143">
          <cell r="B143">
            <v>467251.24</v>
          </cell>
        </row>
        <row r="144">
          <cell r="B144">
            <v>-9282.93</v>
          </cell>
        </row>
        <row r="145">
          <cell r="B145">
            <v>3528.8</v>
          </cell>
        </row>
        <row r="146">
          <cell r="B146">
            <v>625</v>
          </cell>
        </row>
        <row r="147">
          <cell r="B147">
            <v>-216.62</v>
          </cell>
        </row>
        <row r="148">
          <cell r="B148">
            <v>-980000</v>
          </cell>
        </row>
        <row r="149">
          <cell r="B149">
            <v>103077.17</v>
          </cell>
        </row>
        <row r="150">
          <cell r="B150">
            <v>-9.48</v>
          </cell>
        </row>
        <row r="151">
          <cell r="B151">
            <v>1630869.9</v>
          </cell>
        </row>
        <row r="152">
          <cell r="B152">
            <v>334188.84000000003</v>
          </cell>
        </row>
        <row r="153">
          <cell r="B153">
            <v>-85.24</v>
          </cell>
        </row>
        <row r="154">
          <cell r="B154">
            <v>928.32</v>
          </cell>
        </row>
        <row r="155">
          <cell r="B155">
            <v>-31.84</v>
          </cell>
        </row>
        <row r="156">
          <cell r="B156">
            <v>16.329999999999998</v>
          </cell>
        </row>
        <row r="157">
          <cell r="B157">
            <v>-952.15</v>
          </cell>
        </row>
        <row r="158">
          <cell r="B158">
            <v>1240.28</v>
          </cell>
        </row>
        <row r="159">
          <cell r="B159">
            <v>-3695.43</v>
          </cell>
        </row>
        <row r="160">
          <cell r="B160">
            <v>-68631.03</v>
          </cell>
        </row>
        <row r="161">
          <cell r="B161">
            <v>-1498.67</v>
          </cell>
        </row>
        <row r="162">
          <cell r="B162">
            <v>-27.12</v>
          </cell>
        </row>
        <row r="163">
          <cell r="B163">
            <v>-0.84</v>
          </cell>
        </row>
        <row r="164">
          <cell r="B164">
            <v>15135</v>
          </cell>
        </row>
        <row r="165">
          <cell r="B165">
            <v>-1886298.81</v>
          </cell>
        </row>
        <row r="166">
          <cell r="B166">
            <v>-1069404.33</v>
          </cell>
        </row>
        <row r="167">
          <cell r="B167">
            <v>-42313.91</v>
          </cell>
        </row>
        <row r="168">
          <cell r="B168">
            <v>-15460.9</v>
          </cell>
        </row>
        <row r="169">
          <cell r="B169">
            <v>-11646.95</v>
          </cell>
        </row>
        <row r="170">
          <cell r="B170">
            <v>9199.4500000000007</v>
          </cell>
        </row>
        <row r="171">
          <cell r="B171">
            <v>1200.51</v>
          </cell>
        </row>
        <row r="172">
          <cell r="B172">
            <v>2217.08</v>
          </cell>
        </row>
        <row r="173">
          <cell r="B173">
            <v>2595.46</v>
          </cell>
        </row>
        <row r="174">
          <cell r="B174">
            <v>3067.77</v>
          </cell>
        </row>
        <row r="175">
          <cell r="B175">
            <v>61818.03</v>
          </cell>
        </row>
        <row r="176">
          <cell r="B176">
            <v>36085</v>
          </cell>
        </row>
        <row r="177">
          <cell r="B177">
            <v>-104.59</v>
          </cell>
        </row>
        <row r="178">
          <cell r="B178">
            <v>307581.98</v>
          </cell>
        </row>
        <row r="179">
          <cell r="B179">
            <v>277702.84999999998</v>
          </cell>
        </row>
        <row r="180">
          <cell r="B180">
            <v>-602891.65</v>
          </cell>
        </row>
        <row r="181">
          <cell r="B181">
            <v>-155230.69</v>
          </cell>
        </row>
        <row r="182">
          <cell r="B182">
            <v>130.74</v>
          </cell>
        </row>
        <row r="183">
          <cell r="B183">
            <v>-14417.95</v>
          </cell>
        </row>
        <row r="184">
          <cell r="B184">
            <v>-4911.59</v>
          </cell>
        </row>
        <row r="185">
          <cell r="B185">
            <v>44.54</v>
          </cell>
        </row>
        <row r="186">
          <cell r="B186">
            <v>-79471.38</v>
          </cell>
        </row>
        <row r="187">
          <cell r="B187">
            <v>-113466.83</v>
          </cell>
        </row>
        <row r="188">
          <cell r="B188">
            <v>-57180.17</v>
          </cell>
        </row>
        <row r="189">
          <cell r="B189">
            <v>-77462.28</v>
          </cell>
        </row>
        <row r="190">
          <cell r="B190">
            <v>145616.35</v>
          </cell>
        </row>
        <row r="191">
          <cell r="B191">
            <v>116408.59</v>
          </cell>
        </row>
        <row r="192">
          <cell r="B192">
            <v>64895.28</v>
          </cell>
        </row>
        <row r="193">
          <cell r="B193">
            <v>49184.34</v>
          </cell>
        </row>
        <row r="194">
          <cell r="B194">
            <v>738.85</v>
          </cell>
        </row>
        <row r="195">
          <cell r="B195">
            <v>3234.99</v>
          </cell>
        </row>
        <row r="196">
          <cell r="B196">
            <v>-31.41</v>
          </cell>
        </row>
        <row r="197">
          <cell r="B197">
            <v>412653.25</v>
          </cell>
        </row>
        <row r="198">
          <cell r="B198">
            <v>-928.29</v>
          </cell>
        </row>
        <row r="199">
          <cell r="B199">
            <v>61.02</v>
          </cell>
        </row>
        <row r="200">
          <cell r="B200">
            <v>352.88</v>
          </cell>
        </row>
        <row r="201">
          <cell r="B201">
            <v>44.29</v>
          </cell>
        </row>
        <row r="202">
          <cell r="B202">
            <v>62.5</v>
          </cell>
        </row>
        <row r="203">
          <cell r="B203">
            <v>16212.33</v>
          </cell>
        </row>
        <row r="204">
          <cell r="B204">
            <v>-21.66</v>
          </cell>
        </row>
        <row r="205">
          <cell r="B205">
            <v>-4777.6499999999996</v>
          </cell>
        </row>
        <row r="206">
          <cell r="B206">
            <v>-63291.69</v>
          </cell>
        </row>
        <row r="207">
          <cell r="B207">
            <v>-98000</v>
          </cell>
        </row>
        <row r="255">
          <cell r="B255">
            <v>32710.017220258072</v>
          </cell>
        </row>
        <row r="256">
          <cell r="B256">
            <v>-83165.901631775268</v>
          </cell>
        </row>
      </sheetData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OVER"/>
      <sheetName val="CONTENTS vol 1"/>
      <sheetName val="CONTENTS vol 2"/>
      <sheetName val="APPENDIX A PLANT ACCT REC"/>
      <sheetName val="A 2"/>
      <sheetName val="A 3"/>
      <sheetName val="A 4"/>
      <sheetName val="A 6"/>
      <sheetName val="ProformaAdd"/>
      <sheetName val="ProformaExp"/>
      <sheetName val="A 6 (a)"/>
      <sheetName val="A 7"/>
      <sheetName val="A 8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8 (a)"/>
      <sheetName val="A 19"/>
      <sheetName val="A 19 (a)"/>
      <sheetName val="B 2"/>
      <sheetName val="B 3"/>
      <sheetName val="B 4"/>
      <sheetName val="B 5"/>
      <sheetName val="B 6"/>
      <sheetName val="B 8"/>
      <sheetName val="B 9"/>
      <sheetName val="B 10"/>
      <sheetName val="B 11"/>
      <sheetName val="B 12"/>
      <sheetName val="B 12 (2)"/>
      <sheetName val="B 12 (3)"/>
      <sheetName val="B 12 (4)"/>
      <sheetName val="B 12 (5)"/>
      <sheetName val="B 12 (6)"/>
      <sheetName val="B 12 (7)"/>
      <sheetName val="B 12 (8)"/>
      <sheetName val="B 12 (9)"/>
      <sheetName val="B 12 (10)"/>
      <sheetName val="B 12 (11)"/>
      <sheetName val="B 12 (12)"/>
      <sheetName val="B 12 (13)"/>
      <sheetName val="B 14"/>
      <sheetName val="B 15"/>
      <sheetName val="C INSTRUCT"/>
      <sheetName val="C 1"/>
      <sheetName val="C 2 (s)"/>
      <sheetName val="C 3"/>
      <sheetName val="C 4"/>
      <sheetName val="C 5 (s)"/>
      <sheetName val="C 6"/>
      <sheetName val="C 7"/>
      <sheetName val="C 8"/>
      <sheetName val="C 9"/>
      <sheetName val="C 10"/>
      <sheetName val="D 1"/>
      <sheetName val="D 2"/>
      <sheetName val="D 3"/>
      <sheetName val="D 4"/>
      <sheetName val="D 5"/>
      <sheetName val="D 6"/>
      <sheetName val="D 7"/>
      <sheetName val="E 1 (s)"/>
      <sheetName val="E 2 (s)"/>
      <sheetName val="E 3"/>
      <sheetName val="E 4 (s)"/>
      <sheetName val="E 5 (s)"/>
      <sheetName val="E 6"/>
      <sheetName val="E 7"/>
      <sheetName val="E 8"/>
      <sheetName val="E 9"/>
      <sheetName val="E 10"/>
      <sheetName val="E 11"/>
      <sheetName val="E 12"/>
      <sheetName val="E 13"/>
      <sheetName val="E 14"/>
      <sheetName val="F 2"/>
      <sheetName val="F 4"/>
      <sheetName val="F 6"/>
      <sheetName val="F 6(2)"/>
      <sheetName val="F 7"/>
      <sheetName val="F 8"/>
      <sheetName val="F 10"/>
      <sheetName val="A 2 (I)"/>
      <sheetName val="A 3 (I)"/>
      <sheetName val="B 2 (I)"/>
      <sheetName val="B 3 (I)"/>
      <sheetName val="B 15 (I)"/>
      <sheetName val="C 1 (I)"/>
      <sheetName val="C 2 (S) (I)"/>
      <sheetName val="C 5 (S) (I)"/>
      <sheetName val="D 1 (I) "/>
      <sheetName val="D-2 (I) "/>
      <sheetName val="E 1 S (I)"/>
      <sheetName val="E 2 S (I)"/>
      <sheetName val="Trial Blc"/>
      <sheetName val="O&amp;M per TB"/>
      <sheetName val="12-31-15 Plant Acc Bal_PerAR"/>
      <sheetName val="12-31-15 CIAC Bal &amp; Proj_PerAR"/>
      <sheetName val="Working Capital_PerAR"/>
      <sheetName val="Other BalSheet Acct_PerAR"/>
      <sheetName val="O&amp;M"/>
      <sheetName val="12-31-15 Depreciation Exp_PerAR"/>
      <sheetName val="12-31-15 CIAC Amort Exp_PerAR"/>
      <sheetName val="Rev &amp; other exp"/>
      <sheetName val="12 Mo IS"/>
      <sheetName val="IncomeAccountsAllocationPerAR "/>
      <sheetName val="IncomeAccounts_Water BU"/>
      <sheetName val="IncomeAccounts_Sewer BU"/>
      <sheetName val="ADJUSTED MONTHLY FINAL"/>
      <sheetName val="APPENDIX B INC. STAT.ACCT RECON"/>
      <sheetName val="CommonPlant_PerAR"/>
      <sheetName val="Interest Expense Adj_PerAR"/>
      <sheetName val="RateCase&amp;Other Deferred_PerAR"/>
      <sheetName val="Property Taxes"/>
      <sheetName val="C 5 Calculation"/>
      <sheetName val="Rev Requirements Final"/>
      <sheetName val="Rev Requirements Interim"/>
      <sheetName val="Reuse RateBase"/>
      <sheetName val="REVENUE REQUIREMENTS"/>
      <sheetName val="PROFORMA YEAR"/>
      <sheetName val="INTERIM COST OF CAPITAL"/>
      <sheetName val="AR to MFR"/>
      <sheetName val="Chemica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>
        <row r="4">
          <cell r="B4">
            <v>5125</v>
          </cell>
          <cell r="D4">
            <v>0</v>
          </cell>
          <cell r="E4">
            <v>0</v>
          </cell>
          <cell r="F4">
            <v>-63.43</v>
          </cell>
          <cell r="G4">
            <v>-63.43</v>
          </cell>
          <cell r="H4">
            <v>0</v>
          </cell>
          <cell r="I4">
            <v>-63.429999999999993</v>
          </cell>
          <cell r="J4">
            <v>0</v>
          </cell>
          <cell r="K4">
            <v>-63.430000000000007</v>
          </cell>
          <cell r="L4">
            <v>0</v>
          </cell>
          <cell r="M4">
            <v>-63.429999999999978</v>
          </cell>
          <cell r="N4">
            <v>0</v>
          </cell>
          <cell r="O4">
            <v>-63.430000000000007</v>
          </cell>
          <cell r="P4">
            <v>-380.58</v>
          </cell>
        </row>
        <row r="5">
          <cell r="B5">
            <v>5140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</row>
        <row r="6">
          <cell r="B6">
            <v>5155</v>
          </cell>
          <cell r="D6">
            <v>-3432.36</v>
          </cell>
          <cell r="E6">
            <v>0</v>
          </cell>
          <cell r="F6">
            <v>-14655.759999999998</v>
          </cell>
          <cell r="G6">
            <v>-11864.920000000002</v>
          </cell>
          <cell r="H6">
            <v>0</v>
          </cell>
          <cell r="I6">
            <v>-12509.549999999996</v>
          </cell>
          <cell r="J6">
            <v>0</v>
          </cell>
          <cell r="K6">
            <v>-14748.520000000004</v>
          </cell>
          <cell r="L6">
            <v>51.029999999998836</v>
          </cell>
          <cell r="M6">
            <v>-15492.399999999994</v>
          </cell>
          <cell r="N6">
            <v>0</v>
          </cell>
          <cell r="O6">
            <v>-13549.770000000004</v>
          </cell>
          <cell r="P6">
            <v>-86202.25</v>
          </cell>
        </row>
        <row r="7">
          <cell r="B7">
            <v>5270</v>
          </cell>
          <cell r="D7">
            <v>-3.51</v>
          </cell>
          <cell r="E7">
            <v>-1350</v>
          </cell>
          <cell r="F7">
            <v>-300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-450.00000000000023</v>
          </cell>
          <cell r="N7">
            <v>0</v>
          </cell>
          <cell r="O7">
            <v>0</v>
          </cell>
          <cell r="P7">
            <v>-2103.5100000000002</v>
          </cell>
        </row>
        <row r="8">
          <cell r="B8">
            <v>5285</v>
          </cell>
          <cell r="D8">
            <v>-21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-21</v>
          </cell>
        </row>
        <row r="10">
          <cell r="B10">
            <v>5470</v>
          </cell>
          <cell r="D10">
            <v>12428.29</v>
          </cell>
          <cell r="E10">
            <v>13691.119999999999</v>
          </cell>
          <cell r="F10">
            <v>14064.350000000002</v>
          </cell>
          <cell r="G10">
            <v>13374.379999999997</v>
          </cell>
          <cell r="H10">
            <v>15058.440000000002</v>
          </cell>
          <cell r="I10">
            <v>12928.089999999997</v>
          </cell>
          <cell r="J10">
            <v>12374.330000000002</v>
          </cell>
          <cell r="K10">
            <v>14332.960000000006</v>
          </cell>
          <cell r="L10">
            <v>13966.209999999992</v>
          </cell>
          <cell r="M10">
            <v>13209.169999999998</v>
          </cell>
          <cell r="N10">
            <v>12821.350000000006</v>
          </cell>
          <cell r="O10">
            <v>13652.540000000008</v>
          </cell>
          <cell r="P10">
            <v>161901.23000000001</v>
          </cell>
        </row>
        <row r="11">
          <cell r="B11">
            <v>5480</v>
          </cell>
          <cell r="D11">
            <v>4355</v>
          </cell>
          <cell r="E11">
            <v>2860</v>
          </cell>
          <cell r="F11">
            <v>5070</v>
          </cell>
          <cell r="G11">
            <v>2671.5</v>
          </cell>
          <cell r="H11">
            <v>1683.5</v>
          </cell>
          <cell r="I11">
            <v>3867.5</v>
          </cell>
          <cell r="J11">
            <v>3893.5</v>
          </cell>
          <cell r="K11">
            <v>5445</v>
          </cell>
          <cell r="L11">
            <v>5312.5</v>
          </cell>
          <cell r="M11">
            <v>3705</v>
          </cell>
          <cell r="N11">
            <v>3965</v>
          </cell>
          <cell r="O11">
            <v>3874</v>
          </cell>
          <cell r="P11">
            <v>46702.5</v>
          </cell>
        </row>
        <row r="12">
          <cell r="B12">
            <v>5485</v>
          </cell>
          <cell r="D12">
            <v>402.44</v>
          </cell>
          <cell r="E12">
            <v>0</v>
          </cell>
          <cell r="F12">
            <v>243.95999999999998</v>
          </cell>
          <cell r="G12">
            <v>228.90999999999997</v>
          </cell>
          <cell r="H12">
            <v>0</v>
          </cell>
          <cell r="I12">
            <v>9738.0500000000011</v>
          </cell>
          <cell r="J12">
            <v>249.30999999999949</v>
          </cell>
          <cell r="K12">
            <v>8995.1</v>
          </cell>
          <cell r="L12">
            <v>167.04000000000087</v>
          </cell>
          <cell r="M12">
            <v>0</v>
          </cell>
          <cell r="N12">
            <v>0</v>
          </cell>
          <cell r="O12">
            <v>9121.7099999999991</v>
          </cell>
          <cell r="P12">
            <v>29146.52</v>
          </cell>
        </row>
        <row r="13">
          <cell r="B13">
            <v>5490</v>
          </cell>
          <cell r="D13">
            <v>1411.25</v>
          </cell>
          <cell r="E13">
            <v>23185.94</v>
          </cell>
          <cell r="F13">
            <v>3504.880000000001</v>
          </cell>
          <cell r="G13">
            <v>1919.3100000000013</v>
          </cell>
          <cell r="H13">
            <v>1236.8099999999977</v>
          </cell>
          <cell r="I13">
            <v>21751.66</v>
          </cell>
          <cell r="J13">
            <v>2597.3700000000026</v>
          </cell>
          <cell r="K13">
            <v>13243.569999999992</v>
          </cell>
          <cell r="L13">
            <v>2790.5600000000122</v>
          </cell>
          <cell r="M13">
            <v>1017.5</v>
          </cell>
          <cell r="N13">
            <v>10070.01999999999</v>
          </cell>
          <cell r="O13">
            <v>5725.2000000000116</v>
          </cell>
          <cell r="P13">
            <v>88454.07</v>
          </cell>
        </row>
        <row r="14">
          <cell r="B14">
            <v>5495</v>
          </cell>
          <cell r="D14">
            <v>583.41</v>
          </cell>
          <cell r="E14">
            <v>1031.04</v>
          </cell>
          <cell r="F14">
            <v>573.83999999999992</v>
          </cell>
          <cell r="G14">
            <v>1027.44</v>
          </cell>
          <cell r="H14">
            <v>583.92000000000007</v>
          </cell>
          <cell r="I14">
            <v>1035.3600000000001</v>
          </cell>
          <cell r="J14">
            <v>591.84000000000015</v>
          </cell>
          <cell r="K14">
            <v>1031.04</v>
          </cell>
          <cell r="L14">
            <v>578.88000000000011</v>
          </cell>
          <cell r="M14">
            <v>1034.6399999999994</v>
          </cell>
          <cell r="N14">
            <v>573.84000000000015</v>
          </cell>
          <cell r="O14">
            <v>1025.2800000000007</v>
          </cell>
          <cell r="P14">
            <v>9670.5300000000007</v>
          </cell>
        </row>
        <row r="15">
          <cell r="B15">
            <v>5505</v>
          </cell>
          <cell r="D15">
            <v>12.63</v>
          </cell>
          <cell r="E15">
            <v>-10.48</v>
          </cell>
          <cell r="F15">
            <v>28.020000000000003</v>
          </cell>
          <cell r="G15">
            <v>24.689999999999998</v>
          </cell>
          <cell r="H15">
            <v>17.150000000000006</v>
          </cell>
          <cell r="I15">
            <v>15.61</v>
          </cell>
          <cell r="J15">
            <v>13.64</v>
          </cell>
          <cell r="K15">
            <v>14.670000000000002</v>
          </cell>
          <cell r="L15">
            <v>11.209999999999994</v>
          </cell>
          <cell r="M15">
            <v>16.850000000000009</v>
          </cell>
          <cell r="N15">
            <v>15.639999999999986</v>
          </cell>
          <cell r="O15">
            <v>13.730000000000018</v>
          </cell>
          <cell r="P15">
            <v>173.36</v>
          </cell>
        </row>
        <row r="16">
          <cell r="B16">
            <v>5510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B17">
            <v>5515</v>
          </cell>
          <cell r="D17">
            <v>-31</v>
          </cell>
          <cell r="E17">
            <v>18</v>
          </cell>
          <cell r="F17">
            <v>25</v>
          </cell>
          <cell r="G17">
            <v>1118</v>
          </cell>
          <cell r="H17">
            <v>384</v>
          </cell>
          <cell r="I17">
            <v>-1193</v>
          </cell>
          <cell r="J17">
            <v>-130</v>
          </cell>
          <cell r="K17">
            <v>647</v>
          </cell>
          <cell r="L17">
            <v>-38</v>
          </cell>
          <cell r="M17">
            <v>-177</v>
          </cell>
          <cell r="N17">
            <v>-254</v>
          </cell>
          <cell r="O17">
            <v>-398</v>
          </cell>
          <cell r="P17">
            <v>-29</v>
          </cell>
        </row>
        <row r="18">
          <cell r="B18">
            <v>5525</v>
          </cell>
          <cell r="D18">
            <v>28.36</v>
          </cell>
          <cell r="E18">
            <v>28</v>
          </cell>
          <cell r="F18">
            <v>29.659999999999997</v>
          </cell>
          <cell r="G18">
            <v>30.680000000000007</v>
          </cell>
          <cell r="H18">
            <v>31.200000000000003</v>
          </cell>
          <cell r="I18">
            <v>31.53</v>
          </cell>
          <cell r="J18">
            <v>21.629999999999995</v>
          </cell>
          <cell r="K18">
            <v>27.599999999999994</v>
          </cell>
          <cell r="L18">
            <v>14.409999999999997</v>
          </cell>
          <cell r="M18">
            <v>39.449999999999989</v>
          </cell>
          <cell r="N18">
            <v>18.470000000000027</v>
          </cell>
          <cell r="O18">
            <v>23.289999999999964</v>
          </cell>
          <cell r="P18">
            <v>324.27999999999997</v>
          </cell>
        </row>
        <row r="19">
          <cell r="B19">
            <v>5535</v>
          </cell>
          <cell r="D19">
            <v>49.91</v>
          </cell>
          <cell r="E19">
            <v>51.820000000000007</v>
          </cell>
          <cell r="F19">
            <v>47.61999999999999</v>
          </cell>
          <cell r="G19">
            <v>44.599999999999994</v>
          </cell>
          <cell r="H19">
            <v>50.19</v>
          </cell>
          <cell r="I19">
            <v>44</v>
          </cell>
          <cell r="J19">
            <v>42.220000000000027</v>
          </cell>
          <cell r="K19">
            <v>53.129999999999995</v>
          </cell>
          <cell r="L19">
            <v>30.680000000000007</v>
          </cell>
          <cell r="M19">
            <v>77.079999999999984</v>
          </cell>
          <cell r="N19">
            <v>39.419999999999959</v>
          </cell>
          <cell r="O19">
            <v>43.230000000000018</v>
          </cell>
          <cell r="P19">
            <v>573.9</v>
          </cell>
        </row>
        <row r="20">
          <cell r="B20">
            <v>5540</v>
          </cell>
          <cell r="D20">
            <v>1008.21</v>
          </cell>
          <cell r="E20">
            <v>645.3599999999999</v>
          </cell>
          <cell r="F20">
            <v>799.77000000000021</v>
          </cell>
          <cell r="G20">
            <v>824.48</v>
          </cell>
          <cell r="H20">
            <v>710.46</v>
          </cell>
          <cell r="I20">
            <v>891.24999999999955</v>
          </cell>
          <cell r="J20">
            <v>700.75</v>
          </cell>
          <cell r="K20">
            <v>949.18000000000029</v>
          </cell>
          <cell r="L20">
            <v>773.67000000000007</v>
          </cell>
          <cell r="M20">
            <v>743.46</v>
          </cell>
          <cell r="N20">
            <v>703.64999999999964</v>
          </cell>
          <cell r="O20">
            <v>872</v>
          </cell>
          <cell r="P20">
            <v>9622.24</v>
          </cell>
        </row>
        <row r="21">
          <cell r="B21">
            <v>5545</v>
          </cell>
          <cell r="D21">
            <v>10.36</v>
          </cell>
          <cell r="E21">
            <v>0</v>
          </cell>
          <cell r="F21">
            <v>0</v>
          </cell>
          <cell r="G21">
            <v>50.08</v>
          </cell>
          <cell r="H21">
            <v>23.25</v>
          </cell>
          <cell r="I21">
            <v>21.340000000000003</v>
          </cell>
          <cell r="J21">
            <v>24.849999999999994</v>
          </cell>
          <cell r="K21">
            <v>25.700000000000017</v>
          </cell>
          <cell r="L21">
            <v>21.439999999999998</v>
          </cell>
          <cell r="M21">
            <v>22.129999999999995</v>
          </cell>
          <cell r="N21">
            <v>25.180000000000007</v>
          </cell>
          <cell r="O21">
            <v>0</v>
          </cell>
          <cell r="P21">
            <v>224.33</v>
          </cell>
        </row>
        <row r="22">
          <cell r="B22">
            <v>5625</v>
          </cell>
          <cell r="D22">
            <v>949.41</v>
          </cell>
          <cell r="E22">
            <v>939.83</v>
          </cell>
          <cell r="F22">
            <v>938.20999999999981</v>
          </cell>
          <cell r="G22">
            <v>951</v>
          </cell>
          <cell r="H22">
            <v>949.8100000000004</v>
          </cell>
          <cell r="I22">
            <v>949.92999999999938</v>
          </cell>
          <cell r="J22">
            <v>948.64000000000033</v>
          </cell>
          <cell r="K22">
            <v>1204.1199999999999</v>
          </cell>
          <cell r="L22">
            <v>993.00000000000091</v>
          </cell>
          <cell r="M22">
            <v>974.59999999999854</v>
          </cell>
          <cell r="N22">
            <v>973.32999999999993</v>
          </cell>
          <cell r="O22">
            <v>972.43000000000029</v>
          </cell>
          <cell r="P22">
            <v>11744.31</v>
          </cell>
        </row>
        <row r="23">
          <cell r="B23">
            <v>5630</v>
          </cell>
          <cell r="D23">
            <v>889.15</v>
          </cell>
          <cell r="E23">
            <v>661.75000000000011</v>
          </cell>
          <cell r="F23">
            <v>665.59999999999991</v>
          </cell>
          <cell r="G23">
            <v>678.29</v>
          </cell>
          <cell r="H23">
            <v>679.15999999999985</v>
          </cell>
          <cell r="I23">
            <v>671.92000000000007</v>
          </cell>
          <cell r="J23">
            <v>681.55000000000018</v>
          </cell>
          <cell r="K23">
            <v>678.35999999999967</v>
          </cell>
          <cell r="L23">
            <v>650.57999999999993</v>
          </cell>
          <cell r="M23">
            <v>789.93000000000029</v>
          </cell>
          <cell r="N23">
            <v>802.46</v>
          </cell>
          <cell r="O23">
            <v>781.64999999999964</v>
          </cell>
          <cell r="P23">
            <v>8630.4</v>
          </cell>
        </row>
        <row r="24">
          <cell r="B24">
            <v>5635</v>
          </cell>
          <cell r="D24">
            <v>141.87</v>
          </cell>
          <cell r="E24">
            <v>105.35999999999999</v>
          </cell>
          <cell r="F24">
            <v>151.19000000000003</v>
          </cell>
          <cell r="G24">
            <v>78.399999999999977</v>
          </cell>
          <cell r="H24">
            <v>153.04000000000002</v>
          </cell>
          <cell r="I24">
            <v>143.91999999999996</v>
          </cell>
          <cell r="J24">
            <v>163.55000000000007</v>
          </cell>
          <cell r="K24">
            <v>167.03999999999985</v>
          </cell>
          <cell r="L24">
            <v>59.550000000000182</v>
          </cell>
          <cell r="M24">
            <v>120.24000000000001</v>
          </cell>
          <cell r="N24">
            <v>87.649999999999864</v>
          </cell>
          <cell r="O24">
            <v>107.40000000000009</v>
          </cell>
          <cell r="P24">
            <v>1479.21</v>
          </cell>
        </row>
        <row r="25">
          <cell r="B25">
            <v>5645</v>
          </cell>
          <cell r="D25">
            <v>-959.22</v>
          </cell>
          <cell r="E25">
            <v>-994.71</v>
          </cell>
          <cell r="F25">
            <v>-1345.3099999999997</v>
          </cell>
          <cell r="G25">
            <v>-975.17000000000007</v>
          </cell>
          <cell r="H25">
            <v>-998.65000000000055</v>
          </cell>
          <cell r="I25">
            <v>-1027.8099999999995</v>
          </cell>
          <cell r="J25">
            <v>-1096.04</v>
          </cell>
          <cell r="K25">
            <v>-1052.4400000000005</v>
          </cell>
          <cell r="L25">
            <v>-1367.4300000000003</v>
          </cell>
          <cell r="M25">
            <v>-1019.6999999999989</v>
          </cell>
          <cell r="N25">
            <v>-1027.4300000000003</v>
          </cell>
          <cell r="O25">
            <v>-646.60000000000036</v>
          </cell>
          <cell r="P25">
            <v>-12510.51</v>
          </cell>
        </row>
        <row r="26">
          <cell r="B26">
            <v>5650</v>
          </cell>
          <cell r="D26">
            <v>1.04</v>
          </cell>
          <cell r="E26">
            <v>22.28</v>
          </cell>
          <cell r="F26">
            <v>27.6</v>
          </cell>
          <cell r="G26">
            <v>0.48999999999999488</v>
          </cell>
          <cell r="H26">
            <v>28.730000000000004</v>
          </cell>
          <cell r="I26">
            <v>49.429999999999993</v>
          </cell>
          <cell r="J26">
            <v>53.760000000000019</v>
          </cell>
          <cell r="K26">
            <v>49.95999999999998</v>
          </cell>
          <cell r="L26">
            <v>41.77000000000001</v>
          </cell>
          <cell r="M26">
            <v>19.639999999999986</v>
          </cell>
          <cell r="N26">
            <v>3.6500000000000341</v>
          </cell>
          <cell r="O26">
            <v>56.92999999999995</v>
          </cell>
          <cell r="P26">
            <v>355.28</v>
          </cell>
        </row>
        <row r="27">
          <cell r="B27">
            <v>5655</v>
          </cell>
          <cell r="D27">
            <v>7269.93</v>
          </cell>
          <cell r="E27">
            <v>5044.3999999999996</v>
          </cell>
          <cell r="F27">
            <v>4296.7199999999993</v>
          </cell>
          <cell r="G27">
            <v>3615.380000000001</v>
          </cell>
          <cell r="H27">
            <v>4145.989999999998</v>
          </cell>
          <cell r="I27">
            <v>6091.6900000000023</v>
          </cell>
          <cell r="J27">
            <v>4356.0299999999988</v>
          </cell>
          <cell r="K27">
            <v>5001.8300000000017</v>
          </cell>
          <cell r="L27">
            <v>3510.7099999999991</v>
          </cell>
          <cell r="M27">
            <v>4941.7699999999968</v>
          </cell>
          <cell r="N27">
            <v>5208.4600000000064</v>
          </cell>
          <cell r="O27">
            <v>6623.6999999999971</v>
          </cell>
          <cell r="P27">
            <v>60106.61</v>
          </cell>
        </row>
        <row r="28">
          <cell r="B28">
            <v>5660</v>
          </cell>
          <cell r="D28">
            <v>2.85</v>
          </cell>
          <cell r="E28">
            <v>21.459999999999997</v>
          </cell>
          <cell r="F28">
            <v>47.05</v>
          </cell>
          <cell r="G28">
            <v>25.310000000000002</v>
          </cell>
          <cell r="H28">
            <v>14.700000000000003</v>
          </cell>
          <cell r="I28">
            <v>51.269999999999982</v>
          </cell>
          <cell r="J28">
            <v>11.370000000000005</v>
          </cell>
          <cell r="K28">
            <v>27.670000000000016</v>
          </cell>
          <cell r="L28">
            <v>7.9000000000000057</v>
          </cell>
          <cell r="M28">
            <v>24.199999999999989</v>
          </cell>
          <cell r="N28">
            <v>31.690000000000026</v>
          </cell>
          <cell r="O28">
            <v>65.099999999999966</v>
          </cell>
          <cell r="P28">
            <v>330.57</v>
          </cell>
        </row>
        <row r="29">
          <cell r="B29">
            <v>5665</v>
          </cell>
          <cell r="D29">
            <v>332.69</v>
          </cell>
          <cell r="E29">
            <v>382.64000000000004</v>
          </cell>
          <cell r="F29">
            <v>405.82000000000005</v>
          </cell>
          <cell r="G29">
            <v>292.69999999999982</v>
          </cell>
          <cell r="H29">
            <v>407.33000000000015</v>
          </cell>
          <cell r="I29">
            <v>332.91999999999985</v>
          </cell>
          <cell r="J29">
            <v>326.24000000000024</v>
          </cell>
          <cell r="K29">
            <v>314.83999999999969</v>
          </cell>
          <cell r="L29">
            <v>374.66000000000031</v>
          </cell>
          <cell r="M29">
            <v>307.75999999999976</v>
          </cell>
          <cell r="N29">
            <v>299.69000000000005</v>
          </cell>
          <cell r="O29">
            <v>304.42999999999984</v>
          </cell>
          <cell r="P29">
            <v>4081.72</v>
          </cell>
        </row>
        <row r="30">
          <cell r="B30">
            <v>5670</v>
          </cell>
          <cell r="D30">
            <v>164.42</v>
          </cell>
          <cell r="E30">
            <v>165.32000000000002</v>
          </cell>
          <cell r="F30">
            <v>165.94</v>
          </cell>
          <cell r="G30">
            <v>165.92000000000002</v>
          </cell>
          <cell r="H30">
            <v>55.009999999999991</v>
          </cell>
          <cell r="I30">
            <v>279.13</v>
          </cell>
          <cell r="J30">
            <v>165.30999999999995</v>
          </cell>
          <cell r="K30">
            <v>166.53999999999996</v>
          </cell>
          <cell r="L30">
            <v>167.5</v>
          </cell>
          <cell r="M30">
            <v>167.79000000000019</v>
          </cell>
          <cell r="N30">
            <v>168.11999999999989</v>
          </cell>
          <cell r="O30">
            <v>164.1400000000001</v>
          </cell>
          <cell r="P30">
            <v>1995.14</v>
          </cell>
        </row>
        <row r="31">
          <cell r="B31">
            <v>5675</v>
          </cell>
          <cell r="D31">
            <v>-34.39</v>
          </cell>
          <cell r="E31">
            <v>-34.56</v>
          </cell>
          <cell r="F31">
            <v>-42.789999999999992</v>
          </cell>
          <cell r="G31">
            <v>-34.429999999999993</v>
          </cell>
          <cell r="H31">
            <v>-33.070000000000022</v>
          </cell>
          <cell r="I31">
            <v>-33.179999999999978</v>
          </cell>
          <cell r="J31">
            <v>-30.78</v>
          </cell>
          <cell r="K31">
            <v>-31.509999999999991</v>
          </cell>
          <cell r="L31">
            <v>-41.930000000000007</v>
          </cell>
          <cell r="M31">
            <v>-32.970000000000027</v>
          </cell>
          <cell r="N31">
            <v>-32.729999999999961</v>
          </cell>
          <cell r="O31">
            <v>-24.03000000000003</v>
          </cell>
          <cell r="P31">
            <v>-406.37</v>
          </cell>
        </row>
        <row r="32">
          <cell r="B32">
            <v>5680</v>
          </cell>
          <cell r="D32">
            <v>-17.170000000000002</v>
          </cell>
          <cell r="E32">
            <v>-17.049999999999997</v>
          </cell>
          <cell r="F32">
            <v>-21.53</v>
          </cell>
          <cell r="G32">
            <v>-17.659999999999997</v>
          </cell>
          <cell r="H32">
            <v>-17.600000000000009</v>
          </cell>
          <cell r="I32">
            <v>-17.699999999999989</v>
          </cell>
          <cell r="J32">
            <v>-15.88000000000001</v>
          </cell>
          <cell r="K32">
            <v>-16.639999999999986</v>
          </cell>
          <cell r="L32">
            <v>-20.950000000000017</v>
          </cell>
          <cell r="M32">
            <v>-16.72999999999999</v>
          </cell>
          <cell r="N32">
            <v>-17.03</v>
          </cell>
          <cell r="O32">
            <v>-12.719999999999999</v>
          </cell>
          <cell r="P32">
            <v>-208.66</v>
          </cell>
        </row>
        <row r="33">
          <cell r="B33">
            <v>5690</v>
          </cell>
          <cell r="D33">
            <v>0</v>
          </cell>
          <cell r="E33">
            <v>0</v>
          </cell>
          <cell r="F33">
            <v>7.31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7.31</v>
          </cell>
        </row>
        <row r="34">
          <cell r="B34">
            <v>5705</v>
          </cell>
          <cell r="D34">
            <v>2308.98</v>
          </cell>
          <cell r="E34">
            <v>2019.0400000000004</v>
          </cell>
          <cell r="F34">
            <v>2270.6899999999996</v>
          </cell>
          <cell r="G34">
            <v>2313.6400000000003</v>
          </cell>
          <cell r="H34">
            <v>2273.0499999999993</v>
          </cell>
          <cell r="I34">
            <v>2278.5599999999995</v>
          </cell>
          <cell r="J34">
            <v>2270.2700000000004</v>
          </cell>
          <cell r="K34">
            <v>2268.2700000000004</v>
          </cell>
          <cell r="L34">
            <v>2245.9399999999987</v>
          </cell>
          <cell r="M34">
            <v>2397.9799999999996</v>
          </cell>
          <cell r="N34">
            <v>2339.9300000000003</v>
          </cell>
          <cell r="O34">
            <v>2340.0699999999997</v>
          </cell>
          <cell r="P34">
            <v>27326.42</v>
          </cell>
        </row>
        <row r="35">
          <cell r="B35">
            <v>5715</v>
          </cell>
          <cell r="D35">
            <v>75.75</v>
          </cell>
          <cell r="E35">
            <v>137.07</v>
          </cell>
          <cell r="F35">
            <v>74.95999999999998</v>
          </cell>
          <cell r="G35">
            <v>283.39999999999998</v>
          </cell>
          <cell r="H35">
            <v>332.13</v>
          </cell>
          <cell r="I35">
            <v>652.83000000000015</v>
          </cell>
          <cell r="J35">
            <v>784.39999999999986</v>
          </cell>
          <cell r="K35">
            <v>178.23000000000002</v>
          </cell>
          <cell r="L35">
            <v>635.4699999999998</v>
          </cell>
          <cell r="M35">
            <v>1162.5100000000002</v>
          </cell>
          <cell r="N35">
            <v>1985.2200000000003</v>
          </cell>
          <cell r="O35">
            <v>-322.32999999999993</v>
          </cell>
          <cell r="P35">
            <v>5979.64</v>
          </cell>
        </row>
        <row r="36">
          <cell r="B36">
            <v>5735</v>
          </cell>
          <cell r="D36">
            <v>529.96</v>
          </cell>
          <cell r="E36">
            <v>555.37999999999988</v>
          </cell>
          <cell r="F36">
            <v>1054.18</v>
          </cell>
          <cell r="G36">
            <v>901.01000000000022</v>
          </cell>
          <cell r="H36">
            <v>879.25</v>
          </cell>
          <cell r="I36">
            <v>863.33999999999969</v>
          </cell>
          <cell r="J36">
            <v>757.68000000000029</v>
          </cell>
          <cell r="K36">
            <v>938.72999999999956</v>
          </cell>
          <cell r="L36">
            <v>910.11000000000058</v>
          </cell>
          <cell r="M36">
            <v>768.77999999999975</v>
          </cell>
          <cell r="N36">
            <v>846.46999999999935</v>
          </cell>
          <cell r="O36">
            <v>909.27000000000044</v>
          </cell>
          <cell r="P36">
            <v>9914.16</v>
          </cell>
        </row>
        <row r="37">
          <cell r="B37">
            <v>5740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2.33</v>
          </cell>
          <cell r="O37">
            <v>-3.63</v>
          </cell>
          <cell r="P37">
            <v>-1.2999999999999998</v>
          </cell>
        </row>
        <row r="38">
          <cell r="B38">
            <v>5745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</row>
        <row r="39">
          <cell r="B39">
            <v>5750</v>
          </cell>
          <cell r="D39">
            <v>118.97</v>
          </cell>
          <cell r="E39">
            <v>123.84</v>
          </cell>
          <cell r="F39">
            <v>118.23000000000002</v>
          </cell>
          <cell r="G39">
            <v>111.88999999999999</v>
          </cell>
          <cell r="H39">
            <v>141.16000000000003</v>
          </cell>
          <cell r="I39">
            <v>130.63999999999999</v>
          </cell>
          <cell r="J39">
            <v>139.51</v>
          </cell>
          <cell r="K39">
            <v>146.96000000000004</v>
          </cell>
          <cell r="L39">
            <v>159.33999999999992</v>
          </cell>
          <cell r="M39">
            <v>534.22</v>
          </cell>
          <cell r="N39">
            <v>249</v>
          </cell>
          <cell r="O39">
            <v>120.50999999999999</v>
          </cell>
          <cell r="P39">
            <v>2094.27</v>
          </cell>
        </row>
        <row r="40">
          <cell r="B40">
            <v>5785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</row>
        <row r="41">
          <cell r="B41">
            <v>5790</v>
          </cell>
          <cell r="D41">
            <v>81.22</v>
          </cell>
          <cell r="E41">
            <v>65.830000000000013</v>
          </cell>
          <cell r="F41">
            <v>112.32999999999998</v>
          </cell>
          <cell r="G41">
            <v>94.050000000000011</v>
          </cell>
          <cell r="H41">
            <v>96.38</v>
          </cell>
          <cell r="I41">
            <v>88.400000000000034</v>
          </cell>
          <cell r="J41">
            <v>99.860000000000014</v>
          </cell>
          <cell r="K41">
            <v>103.4799999999999</v>
          </cell>
          <cell r="L41">
            <v>100.5200000000001</v>
          </cell>
          <cell r="M41">
            <v>99.589999999999918</v>
          </cell>
          <cell r="N41">
            <v>96.520000000000095</v>
          </cell>
          <cell r="O41">
            <v>94.990000000000009</v>
          </cell>
          <cell r="P41">
            <v>1133.17</v>
          </cell>
        </row>
        <row r="42">
          <cell r="B42">
            <v>5795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6.14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18.64</v>
          </cell>
          <cell r="P42">
            <v>24.78</v>
          </cell>
        </row>
        <row r="43">
          <cell r="B43">
            <v>5800</v>
          </cell>
          <cell r="D43">
            <v>0</v>
          </cell>
          <cell r="E43">
            <v>0</v>
          </cell>
          <cell r="F43">
            <v>1.6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1.6</v>
          </cell>
        </row>
        <row r="44">
          <cell r="B44">
            <v>5805</v>
          </cell>
          <cell r="D44">
            <v>25</v>
          </cell>
          <cell r="E44">
            <v>5625</v>
          </cell>
          <cell r="F44">
            <v>0</v>
          </cell>
          <cell r="G44">
            <v>245.31999999999971</v>
          </cell>
          <cell r="H44">
            <v>0</v>
          </cell>
          <cell r="I44">
            <v>0</v>
          </cell>
          <cell r="J44">
            <v>1.1500000000005457</v>
          </cell>
          <cell r="K44">
            <v>0</v>
          </cell>
          <cell r="L44">
            <v>0</v>
          </cell>
          <cell r="M44">
            <v>0</v>
          </cell>
          <cell r="N44">
            <v>1.75</v>
          </cell>
          <cell r="O44">
            <v>3.4499999999998181</v>
          </cell>
          <cell r="P44">
            <v>5901.67</v>
          </cell>
        </row>
        <row r="45">
          <cell r="B45">
            <v>5810</v>
          </cell>
          <cell r="D45">
            <v>363</v>
          </cell>
          <cell r="E45">
            <v>74.730000000000018</v>
          </cell>
          <cell r="F45">
            <v>919.40000000000009</v>
          </cell>
          <cell r="G45">
            <v>647.6099999999999</v>
          </cell>
          <cell r="H45">
            <v>387.72999999999979</v>
          </cell>
          <cell r="I45">
            <v>1.8700000000003456</v>
          </cell>
          <cell r="J45">
            <v>18.679999999999836</v>
          </cell>
          <cell r="K45">
            <v>-262.63000000000011</v>
          </cell>
          <cell r="L45">
            <v>68.25</v>
          </cell>
          <cell r="M45">
            <v>2.3099999999999454</v>
          </cell>
          <cell r="N45">
            <v>13.460000000000036</v>
          </cell>
          <cell r="O45">
            <v>181.69000000000005</v>
          </cell>
          <cell r="P45">
            <v>2416.1</v>
          </cell>
        </row>
        <row r="46">
          <cell r="B46">
            <v>5815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B47">
            <v>5820</v>
          </cell>
          <cell r="D47">
            <v>0</v>
          </cell>
          <cell r="E47">
            <v>0</v>
          </cell>
          <cell r="F47">
            <v>13.63</v>
          </cell>
          <cell r="G47">
            <v>24.529999999999994</v>
          </cell>
          <cell r="H47">
            <v>29.290000000000006</v>
          </cell>
          <cell r="I47">
            <v>69.290000000000006</v>
          </cell>
          <cell r="J47">
            <v>160.51999999999998</v>
          </cell>
          <cell r="K47">
            <v>-18.599999999999966</v>
          </cell>
          <cell r="L47">
            <v>28.549999999999955</v>
          </cell>
          <cell r="M47">
            <v>25.080000000000041</v>
          </cell>
          <cell r="N47">
            <v>6.4199999999999591</v>
          </cell>
          <cell r="O47">
            <v>-5.0799999999999841</v>
          </cell>
          <cell r="P47">
            <v>333.63</v>
          </cell>
        </row>
        <row r="48">
          <cell r="B48">
            <v>5825</v>
          </cell>
          <cell r="D48">
            <v>28.44</v>
          </cell>
          <cell r="E48">
            <v>13.859999999999996</v>
          </cell>
          <cell r="F48">
            <v>7.0500000000000043</v>
          </cell>
          <cell r="G48">
            <v>58.74</v>
          </cell>
          <cell r="H48">
            <v>1.3400000000000034</v>
          </cell>
          <cell r="I48">
            <v>6.5</v>
          </cell>
          <cell r="J48">
            <v>-66.540000000000006</v>
          </cell>
          <cell r="K48">
            <v>14.679999999999993</v>
          </cell>
          <cell r="L48">
            <v>20.760000000000005</v>
          </cell>
          <cell r="M48">
            <v>7.0600000000000023</v>
          </cell>
          <cell r="N48">
            <v>24.58</v>
          </cell>
          <cell r="O48">
            <v>-40.129999999999995</v>
          </cell>
          <cell r="P48">
            <v>76.34</v>
          </cell>
        </row>
        <row r="49">
          <cell r="B49">
            <v>5855</v>
          </cell>
          <cell r="D49">
            <v>0</v>
          </cell>
          <cell r="E49">
            <v>51.62</v>
          </cell>
          <cell r="F49">
            <v>14.130000000000003</v>
          </cell>
          <cell r="G49">
            <v>40.010000000000005</v>
          </cell>
          <cell r="H49">
            <v>0</v>
          </cell>
          <cell r="I49">
            <v>37.959999999999994</v>
          </cell>
          <cell r="J49">
            <v>26.02000000000001</v>
          </cell>
          <cell r="K49">
            <v>0</v>
          </cell>
          <cell r="L49">
            <v>25.739999999999981</v>
          </cell>
          <cell r="M49">
            <v>52.980000000000018</v>
          </cell>
          <cell r="N49">
            <v>26.960000000000008</v>
          </cell>
          <cell r="O49">
            <v>30.769999999999982</v>
          </cell>
          <cell r="P49">
            <v>306.19</v>
          </cell>
        </row>
        <row r="50">
          <cell r="B50">
            <v>5860</v>
          </cell>
          <cell r="D50">
            <v>16.3</v>
          </cell>
          <cell r="E50">
            <v>410.09999999999997</v>
          </cell>
          <cell r="F50">
            <v>7.9000000000000341</v>
          </cell>
          <cell r="G50">
            <v>255.44</v>
          </cell>
          <cell r="H50">
            <v>173.75</v>
          </cell>
          <cell r="I50">
            <v>508.98</v>
          </cell>
          <cell r="J50">
            <v>539.38999999999987</v>
          </cell>
          <cell r="K50">
            <v>16.660000000000082</v>
          </cell>
          <cell r="L50">
            <v>258.52</v>
          </cell>
          <cell r="M50">
            <v>77.880000000000109</v>
          </cell>
          <cell r="N50">
            <v>509.5</v>
          </cell>
          <cell r="O50">
            <v>201.50999999999976</v>
          </cell>
          <cell r="P50">
            <v>2975.93</v>
          </cell>
        </row>
        <row r="51">
          <cell r="B51">
            <v>5865</v>
          </cell>
          <cell r="D51">
            <v>0</v>
          </cell>
          <cell r="E51">
            <v>8.51</v>
          </cell>
          <cell r="F51">
            <v>3.59</v>
          </cell>
          <cell r="G51">
            <v>13.37</v>
          </cell>
          <cell r="H51">
            <v>5.0500000000000007</v>
          </cell>
          <cell r="I51">
            <v>3.110000000000003</v>
          </cell>
          <cell r="J51">
            <v>4.6499999999999986</v>
          </cell>
          <cell r="K51">
            <v>7.43</v>
          </cell>
          <cell r="L51">
            <v>15.699999999999996</v>
          </cell>
          <cell r="M51">
            <v>15.36</v>
          </cell>
          <cell r="N51">
            <v>16.14</v>
          </cell>
          <cell r="O51">
            <v>3.8599999999999994</v>
          </cell>
          <cell r="P51">
            <v>96.77</v>
          </cell>
        </row>
        <row r="52">
          <cell r="B52">
            <v>5870</v>
          </cell>
          <cell r="D52">
            <v>98.13</v>
          </cell>
          <cell r="E52">
            <v>30</v>
          </cell>
          <cell r="F52">
            <v>0</v>
          </cell>
          <cell r="G52">
            <v>0</v>
          </cell>
          <cell r="H52">
            <v>2.1200000000000045</v>
          </cell>
          <cell r="I52">
            <v>2.7299999999999898</v>
          </cell>
          <cell r="J52">
            <v>0</v>
          </cell>
          <cell r="K52">
            <v>0</v>
          </cell>
          <cell r="L52">
            <v>0</v>
          </cell>
          <cell r="M52">
            <v>1.8800000000000239</v>
          </cell>
          <cell r="N52">
            <v>6.339999999999975</v>
          </cell>
          <cell r="O52">
            <v>592.69000000000005</v>
          </cell>
          <cell r="P52">
            <v>733.8900000000001</v>
          </cell>
        </row>
        <row r="53">
          <cell r="B53">
            <v>5875</v>
          </cell>
          <cell r="D53">
            <v>33.770000000000003</v>
          </cell>
          <cell r="E53">
            <v>13.909999999999997</v>
          </cell>
          <cell r="F53">
            <v>5.7700000000000031</v>
          </cell>
          <cell r="G53">
            <v>30.349999999999994</v>
          </cell>
          <cell r="H53">
            <v>69.220000000000013</v>
          </cell>
          <cell r="I53">
            <v>50.449999999999989</v>
          </cell>
          <cell r="J53">
            <v>38.960000000000008</v>
          </cell>
          <cell r="K53">
            <v>4.6200000000000045</v>
          </cell>
          <cell r="L53">
            <v>41.539999999999964</v>
          </cell>
          <cell r="M53">
            <v>40.020000000000039</v>
          </cell>
          <cell r="N53">
            <v>28.490000000000009</v>
          </cell>
          <cell r="O53">
            <v>39.870000000000005</v>
          </cell>
          <cell r="P53">
            <v>396.97</v>
          </cell>
        </row>
        <row r="54">
          <cell r="B54">
            <v>5880</v>
          </cell>
          <cell r="D54">
            <v>15.47</v>
          </cell>
          <cell r="E54">
            <v>152.89000000000001</v>
          </cell>
          <cell r="F54">
            <v>26.839999999999975</v>
          </cell>
          <cell r="G54">
            <v>154.87</v>
          </cell>
          <cell r="H54">
            <v>323.81</v>
          </cell>
          <cell r="I54">
            <v>286.95000000000005</v>
          </cell>
          <cell r="J54">
            <v>203.50999999999988</v>
          </cell>
          <cell r="K54">
            <v>347.26</v>
          </cell>
          <cell r="L54">
            <v>9.1900000000000546</v>
          </cell>
          <cell r="M54">
            <v>366.05999999999995</v>
          </cell>
          <cell r="N54">
            <v>99.440000000000055</v>
          </cell>
          <cell r="O54">
            <v>34.1400000000001</v>
          </cell>
          <cell r="P54">
            <v>2020.43</v>
          </cell>
        </row>
        <row r="55">
          <cell r="B55">
            <v>5885</v>
          </cell>
          <cell r="D55">
            <v>0.42</v>
          </cell>
          <cell r="E55">
            <v>6.66</v>
          </cell>
          <cell r="F55">
            <v>79.81</v>
          </cell>
          <cell r="G55">
            <v>0</v>
          </cell>
          <cell r="H55">
            <v>2.0400000000000063</v>
          </cell>
          <cell r="I55">
            <v>2.0999999999999943</v>
          </cell>
          <cell r="J55">
            <v>59.240000000000009</v>
          </cell>
          <cell r="K55">
            <v>55.569999999999993</v>
          </cell>
          <cell r="L55">
            <v>11.849999999999994</v>
          </cell>
          <cell r="M55">
            <v>0</v>
          </cell>
          <cell r="N55">
            <v>17.939999999999998</v>
          </cell>
          <cell r="O55">
            <v>0</v>
          </cell>
          <cell r="P55">
            <v>235.63</v>
          </cell>
        </row>
        <row r="56">
          <cell r="B56">
            <v>5890</v>
          </cell>
          <cell r="D56">
            <v>23.02</v>
          </cell>
          <cell r="E56">
            <v>3.620000000000001</v>
          </cell>
          <cell r="F56">
            <v>3.5999999999999979</v>
          </cell>
          <cell r="G56">
            <v>3.600000000000005</v>
          </cell>
          <cell r="H56">
            <v>3.5999999999999943</v>
          </cell>
          <cell r="I56">
            <v>3.5900000000000034</v>
          </cell>
          <cell r="J56">
            <v>3.9699999999999989</v>
          </cell>
          <cell r="K56">
            <v>3.5900000000000034</v>
          </cell>
          <cell r="L56">
            <v>3.5799999999999983</v>
          </cell>
          <cell r="M56">
            <v>3.5799999999999983</v>
          </cell>
          <cell r="N56">
            <v>3.5799999999999983</v>
          </cell>
          <cell r="O56">
            <v>3.5700000000000003</v>
          </cell>
          <cell r="P56">
            <v>62.9</v>
          </cell>
        </row>
        <row r="57">
          <cell r="B57">
            <v>5895</v>
          </cell>
          <cell r="D57">
            <v>15.04</v>
          </cell>
          <cell r="E57">
            <v>18.410000000000004</v>
          </cell>
          <cell r="F57">
            <v>53.56</v>
          </cell>
          <cell r="G57">
            <v>20.39</v>
          </cell>
          <cell r="H57">
            <v>55.120000000000005</v>
          </cell>
          <cell r="I57">
            <v>24.679999999999978</v>
          </cell>
          <cell r="J57">
            <v>58.490000000000009</v>
          </cell>
          <cell r="K57">
            <v>14.139999999999986</v>
          </cell>
          <cell r="L57">
            <v>15.920000000000016</v>
          </cell>
          <cell r="M57">
            <v>63.610000000000014</v>
          </cell>
          <cell r="N57">
            <v>14.45999999999998</v>
          </cell>
          <cell r="O57">
            <v>54.430000000000007</v>
          </cell>
          <cell r="P57">
            <v>408.25</v>
          </cell>
        </row>
        <row r="58">
          <cell r="B58">
            <v>5900</v>
          </cell>
          <cell r="D58">
            <v>26.43</v>
          </cell>
          <cell r="E58">
            <v>6.9699999999999989</v>
          </cell>
          <cell r="F58">
            <v>62.43</v>
          </cell>
          <cell r="G58">
            <v>8.710000000000008</v>
          </cell>
          <cell r="H58">
            <v>36.64</v>
          </cell>
          <cell r="I58">
            <v>9.1699999999999875</v>
          </cell>
          <cell r="J58">
            <v>-257.47000000000003</v>
          </cell>
          <cell r="K58">
            <v>16.290000000000006</v>
          </cell>
          <cell r="L58">
            <v>19.709999999999994</v>
          </cell>
          <cell r="M58">
            <v>29.130000000000003</v>
          </cell>
          <cell r="N58">
            <v>303.89</v>
          </cell>
          <cell r="O58">
            <v>68.29000000000002</v>
          </cell>
          <cell r="P58">
            <v>330.19</v>
          </cell>
        </row>
        <row r="59">
          <cell r="B59">
            <v>5930</v>
          </cell>
          <cell r="D59">
            <v>88.25</v>
          </cell>
          <cell r="E59">
            <v>82.669999999999987</v>
          </cell>
          <cell r="F59">
            <v>80.740000000000009</v>
          </cell>
          <cell r="G59">
            <v>82.6</v>
          </cell>
          <cell r="H59">
            <v>73.660000000000025</v>
          </cell>
          <cell r="I59">
            <v>83.82</v>
          </cell>
          <cell r="J59">
            <v>86.5</v>
          </cell>
          <cell r="K59">
            <v>91.13</v>
          </cell>
          <cell r="L59">
            <v>87.139999999999986</v>
          </cell>
          <cell r="M59">
            <v>75.419999999999959</v>
          </cell>
          <cell r="N59">
            <v>71.62</v>
          </cell>
          <cell r="O59">
            <v>71.63</v>
          </cell>
          <cell r="P59">
            <v>975.18</v>
          </cell>
        </row>
        <row r="60">
          <cell r="B60">
            <v>5935</v>
          </cell>
          <cell r="D60">
            <v>26.96</v>
          </cell>
          <cell r="E60">
            <v>13.61</v>
          </cell>
          <cell r="F60">
            <v>12.119999999999997</v>
          </cell>
          <cell r="G60">
            <v>6.43</v>
          </cell>
          <cell r="H60">
            <v>3.6400000000000006</v>
          </cell>
          <cell r="I60">
            <v>2.7500000000000071</v>
          </cell>
          <cell r="J60">
            <v>1.1299999999999955</v>
          </cell>
          <cell r="K60">
            <v>1.1799999999999926</v>
          </cell>
          <cell r="L60">
            <v>0</v>
          </cell>
          <cell r="M60">
            <v>2.4200000000000017</v>
          </cell>
          <cell r="N60">
            <v>0</v>
          </cell>
          <cell r="O60">
            <v>4.7400000000000091</v>
          </cell>
          <cell r="P60">
            <v>74.98</v>
          </cell>
        </row>
        <row r="61">
          <cell r="B61">
            <v>5940</v>
          </cell>
          <cell r="D61">
            <v>0</v>
          </cell>
          <cell r="E61">
            <v>4.3</v>
          </cell>
          <cell r="F61">
            <v>0</v>
          </cell>
          <cell r="G61">
            <v>0</v>
          </cell>
          <cell r="H61">
            <v>5.86</v>
          </cell>
          <cell r="I61">
            <v>0</v>
          </cell>
          <cell r="J61">
            <v>0</v>
          </cell>
          <cell r="K61">
            <v>5.43</v>
          </cell>
          <cell r="L61">
            <v>0</v>
          </cell>
          <cell r="M61">
            <v>0</v>
          </cell>
          <cell r="N61">
            <v>4.5500000000000007</v>
          </cell>
          <cell r="O61">
            <v>-0.42999999999999972</v>
          </cell>
          <cell r="P61">
            <v>19.71</v>
          </cell>
        </row>
        <row r="62">
          <cell r="B62">
            <v>5945</v>
          </cell>
          <cell r="D62">
            <v>1171.67</v>
          </cell>
          <cell r="E62">
            <v>1272.8800000000001</v>
          </cell>
          <cell r="F62">
            <v>1337.5899999999997</v>
          </cell>
          <cell r="G62">
            <v>1327.2100000000005</v>
          </cell>
          <cell r="H62">
            <v>1306.96</v>
          </cell>
          <cell r="I62">
            <v>1312.21</v>
          </cell>
          <cell r="J62">
            <v>1315.7199999999993</v>
          </cell>
          <cell r="K62">
            <v>1236.9099999999999</v>
          </cell>
          <cell r="L62">
            <v>1200.5</v>
          </cell>
          <cell r="M62">
            <v>1259.67</v>
          </cell>
          <cell r="N62">
            <v>1192.3199999999997</v>
          </cell>
          <cell r="O62">
            <v>1227.1900000000005</v>
          </cell>
          <cell r="P62">
            <v>15160.83</v>
          </cell>
        </row>
        <row r="63">
          <cell r="B63">
            <v>5950</v>
          </cell>
          <cell r="D63">
            <v>944.65</v>
          </cell>
          <cell r="E63">
            <v>920.00000000000011</v>
          </cell>
          <cell r="F63">
            <v>886.79999999999973</v>
          </cell>
          <cell r="G63">
            <v>885.88000000000011</v>
          </cell>
          <cell r="H63">
            <v>880.89999999999964</v>
          </cell>
          <cell r="I63">
            <v>892.05000000000018</v>
          </cell>
          <cell r="J63">
            <v>938</v>
          </cell>
          <cell r="K63">
            <v>988.61000000000058</v>
          </cell>
          <cell r="L63">
            <v>1022.21</v>
          </cell>
          <cell r="M63">
            <v>1038.0499999999993</v>
          </cell>
          <cell r="N63">
            <v>1013.630000000001</v>
          </cell>
          <cell r="O63">
            <v>2008.7799999999988</v>
          </cell>
          <cell r="P63">
            <v>12419.56</v>
          </cell>
        </row>
        <row r="64">
          <cell r="B64">
            <v>5955</v>
          </cell>
          <cell r="D64">
            <v>21.01</v>
          </cell>
          <cell r="E64">
            <v>29.37</v>
          </cell>
          <cell r="F64">
            <v>20.9</v>
          </cell>
          <cell r="G64">
            <v>20.879999999999995</v>
          </cell>
          <cell r="H64">
            <v>20.850000000000009</v>
          </cell>
          <cell r="I64">
            <v>136.37</v>
          </cell>
          <cell r="J64">
            <v>90.82</v>
          </cell>
          <cell r="K64">
            <v>29.100000000000023</v>
          </cell>
          <cell r="L64">
            <v>20.769999999999982</v>
          </cell>
          <cell r="M64">
            <v>162.07</v>
          </cell>
          <cell r="N64">
            <v>20.730000000000018</v>
          </cell>
          <cell r="O64">
            <v>102.82000000000005</v>
          </cell>
          <cell r="P64">
            <v>675.69</v>
          </cell>
        </row>
        <row r="65">
          <cell r="B65">
            <v>5960</v>
          </cell>
          <cell r="D65">
            <v>70.650000000000006</v>
          </cell>
          <cell r="E65">
            <v>4.5699999999999932</v>
          </cell>
          <cell r="F65">
            <v>653.42999999999995</v>
          </cell>
          <cell r="G65">
            <v>267.32000000000005</v>
          </cell>
          <cell r="H65">
            <v>0</v>
          </cell>
          <cell r="I65">
            <v>217.44000000000005</v>
          </cell>
          <cell r="J65">
            <v>262.54999999999995</v>
          </cell>
          <cell r="K65">
            <v>217.44000000000005</v>
          </cell>
          <cell r="L65">
            <v>0</v>
          </cell>
          <cell r="M65">
            <v>479.69000000000005</v>
          </cell>
          <cell r="N65">
            <v>219.57999999999993</v>
          </cell>
          <cell r="O65">
            <v>0</v>
          </cell>
          <cell r="P65">
            <v>2392.67</v>
          </cell>
        </row>
        <row r="66">
          <cell r="B66">
            <v>5965</v>
          </cell>
          <cell r="D66">
            <v>41</v>
          </cell>
          <cell r="E66">
            <v>63.510000000000005</v>
          </cell>
          <cell r="F66">
            <v>91.2</v>
          </cell>
          <cell r="G66">
            <v>544.31999999999994</v>
          </cell>
          <cell r="H66">
            <v>110.08000000000004</v>
          </cell>
          <cell r="I66">
            <v>122.03999999999996</v>
          </cell>
          <cell r="J66">
            <v>47.029999999999973</v>
          </cell>
          <cell r="K66">
            <v>124.83000000000004</v>
          </cell>
          <cell r="L66">
            <v>112.02999999999997</v>
          </cell>
          <cell r="M66">
            <v>91.840000000000146</v>
          </cell>
          <cell r="N66">
            <v>145.32999999999993</v>
          </cell>
          <cell r="O66">
            <v>101.96000000000004</v>
          </cell>
          <cell r="P66">
            <v>1595.17</v>
          </cell>
        </row>
        <row r="67">
          <cell r="B67">
            <v>5970</v>
          </cell>
          <cell r="D67">
            <v>51.2</v>
          </cell>
          <cell r="E67">
            <v>50.86</v>
          </cell>
          <cell r="F67">
            <v>50.72999999999999</v>
          </cell>
          <cell r="G67">
            <v>50.800000000000011</v>
          </cell>
          <cell r="H67">
            <v>50.72999999999999</v>
          </cell>
          <cell r="I67">
            <v>50.70999999999998</v>
          </cell>
          <cell r="J67">
            <v>50.660000000000025</v>
          </cell>
          <cell r="K67">
            <v>50.589999999999975</v>
          </cell>
          <cell r="L67">
            <v>50.29000000000002</v>
          </cell>
          <cell r="M67">
            <v>50.269999999999982</v>
          </cell>
          <cell r="N67">
            <v>80.300000000000011</v>
          </cell>
          <cell r="O67">
            <v>50.159999999999968</v>
          </cell>
          <cell r="P67">
            <v>637.29999999999995</v>
          </cell>
        </row>
        <row r="68">
          <cell r="B68">
            <v>5975</v>
          </cell>
          <cell r="D68">
            <v>0</v>
          </cell>
          <cell r="E68">
            <v>15.51</v>
          </cell>
          <cell r="F68">
            <v>-13.43</v>
          </cell>
          <cell r="G68">
            <v>0</v>
          </cell>
          <cell r="H68">
            <v>32.89</v>
          </cell>
          <cell r="I68">
            <v>0</v>
          </cell>
          <cell r="J68">
            <v>21.230000000000004</v>
          </cell>
          <cell r="K68">
            <v>18.739999999999995</v>
          </cell>
          <cell r="L68">
            <v>0</v>
          </cell>
          <cell r="M68">
            <v>0</v>
          </cell>
          <cell r="N68">
            <v>91.56</v>
          </cell>
          <cell r="O68">
            <v>0</v>
          </cell>
          <cell r="P68">
            <v>166.5</v>
          </cell>
        </row>
        <row r="69">
          <cell r="B69">
            <v>5980</v>
          </cell>
          <cell r="D69">
            <v>0</v>
          </cell>
          <cell r="E69">
            <v>0</v>
          </cell>
          <cell r="F69">
            <v>0.67</v>
          </cell>
          <cell r="G69">
            <v>0</v>
          </cell>
          <cell r="H69">
            <v>0</v>
          </cell>
          <cell r="I69">
            <v>0.66</v>
          </cell>
          <cell r="J69">
            <v>0</v>
          </cell>
          <cell r="K69">
            <v>0</v>
          </cell>
          <cell r="L69">
            <v>0.53</v>
          </cell>
          <cell r="M69">
            <v>0</v>
          </cell>
          <cell r="N69">
            <v>0</v>
          </cell>
          <cell r="O69">
            <v>-98.8</v>
          </cell>
          <cell r="P69">
            <v>-96.94</v>
          </cell>
        </row>
        <row r="70">
          <cell r="B70">
            <v>6010</v>
          </cell>
          <cell r="D70">
            <v>274.2</v>
          </cell>
          <cell r="E70">
            <v>285.08999999999997</v>
          </cell>
          <cell r="F70">
            <v>273.31000000000006</v>
          </cell>
          <cell r="G70">
            <v>271.7299999999999</v>
          </cell>
          <cell r="H70">
            <v>271.3900000000001</v>
          </cell>
          <cell r="I70">
            <v>271.43000000000006</v>
          </cell>
          <cell r="J70">
            <v>393.79999999999995</v>
          </cell>
          <cell r="K70">
            <v>393.24</v>
          </cell>
          <cell r="L70">
            <v>389.57999999999993</v>
          </cell>
          <cell r="M70">
            <v>389.49000000000024</v>
          </cell>
          <cell r="N70">
            <v>534.02999999999975</v>
          </cell>
          <cell r="O70">
            <v>573.48999999999978</v>
          </cell>
          <cell r="P70">
            <v>4320.78</v>
          </cell>
        </row>
        <row r="71">
          <cell r="B71">
            <v>6015</v>
          </cell>
          <cell r="D71">
            <v>2.0299999999999998</v>
          </cell>
          <cell r="E71">
            <v>0.2200000000000002</v>
          </cell>
          <cell r="F71">
            <v>1.62</v>
          </cell>
          <cell r="G71">
            <v>0</v>
          </cell>
          <cell r="H71">
            <v>0.30999999999999961</v>
          </cell>
          <cell r="I71">
            <v>0</v>
          </cell>
          <cell r="J71">
            <v>0.3100000000000005</v>
          </cell>
          <cell r="K71">
            <v>0</v>
          </cell>
          <cell r="L71">
            <v>0.29999999999999982</v>
          </cell>
          <cell r="M71">
            <v>0</v>
          </cell>
          <cell r="N71">
            <v>14.54</v>
          </cell>
          <cell r="O71">
            <v>0</v>
          </cell>
          <cell r="P71">
            <v>19.329999999999998</v>
          </cell>
        </row>
        <row r="72">
          <cell r="B72">
            <v>6020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151.56</v>
          </cell>
          <cell r="L72">
            <v>-151.42000000000002</v>
          </cell>
          <cell r="M72">
            <v>0</v>
          </cell>
          <cell r="N72">
            <v>2380.2000000000003</v>
          </cell>
          <cell r="O72">
            <v>4425.6399999999994</v>
          </cell>
          <cell r="P72">
            <v>6805.98</v>
          </cell>
        </row>
        <row r="73">
          <cell r="B73">
            <v>6025</v>
          </cell>
          <cell r="D73">
            <v>0</v>
          </cell>
          <cell r="E73">
            <v>7.44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-310.89999999999998</v>
          </cell>
          <cell r="L73">
            <v>0</v>
          </cell>
          <cell r="M73">
            <v>26.70999999999998</v>
          </cell>
          <cell r="N73">
            <v>0</v>
          </cell>
          <cell r="O73">
            <v>168.91</v>
          </cell>
          <cell r="P73">
            <v>-107.84</v>
          </cell>
        </row>
        <row r="74">
          <cell r="B74">
            <v>6035</v>
          </cell>
          <cell r="D74">
            <v>145.77000000000001</v>
          </cell>
          <cell r="E74">
            <v>84.35</v>
          </cell>
          <cell r="F74">
            <v>86.04000000000002</v>
          </cell>
          <cell r="G74">
            <v>109.33999999999997</v>
          </cell>
          <cell r="H74">
            <v>88.350000000000023</v>
          </cell>
          <cell r="I74">
            <v>102.79999999999995</v>
          </cell>
          <cell r="J74">
            <v>109.02999999999997</v>
          </cell>
          <cell r="K74">
            <v>87.520000000000095</v>
          </cell>
          <cell r="L74">
            <v>84.439999999999941</v>
          </cell>
          <cell r="M74">
            <v>95.930000000000064</v>
          </cell>
          <cell r="N74">
            <v>89.719999999999914</v>
          </cell>
          <cell r="O74">
            <v>95.860000000000127</v>
          </cell>
          <cell r="P74">
            <v>1179.1500000000001</v>
          </cell>
        </row>
        <row r="75">
          <cell r="B75">
            <v>6040</v>
          </cell>
          <cell r="D75">
            <v>395.26</v>
          </cell>
          <cell r="E75">
            <v>391.27</v>
          </cell>
          <cell r="F75">
            <v>436.87000000000012</v>
          </cell>
          <cell r="G75">
            <v>391.70999999999981</v>
          </cell>
          <cell r="H75">
            <v>391.21000000000004</v>
          </cell>
          <cell r="I75">
            <v>391.26</v>
          </cell>
          <cell r="J75">
            <v>390.73</v>
          </cell>
          <cell r="K75">
            <v>390.17999999999984</v>
          </cell>
          <cell r="L75">
            <v>386.55000000000018</v>
          </cell>
          <cell r="M75">
            <v>386.46000000000004</v>
          </cell>
          <cell r="N75">
            <v>385.94999999999982</v>
          </cell>
          <cell r="O75">
            <v>348.80000000000018</v>
          </cell>
          <cell r="P75">
            <v>4686.25</v>
          </cell>
        </row>
        <row r="76">
          <cell r="B76">
            <v>6045</v>
          </cell>
          <cell r="D76">
            <v>0</v>
          </cell>
          <cell r="E76">
            <v>0</v>
          </cell>
          <cell r="F76">
            <v>1.69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16.72</v>
          </cell>
          <cell r="M76">
            <v>74.87</v>
          </cell>
          <cell r="N76">
            <v>30.92</v>
          </cell>
          <cell r="O76">
            <v>68.239999999999995</v>
          </cell>
          <cell r="P76">
            <v>192.44</v>
          </cell>
        </row>
        <row r="77">
          <cell r="B77">
            <v>6050</v>
          </cell>
          <cell r="D77">
            <v>-772.94</v>
          </cell>
          <cell r="E77">
            <v>420.98000000000008</v>
          </cell>
          <cell r="F77">
            <v>480.24</v>
          </cell>
          <cell r="G77">
            <v>471.68000000000006</v>
          </cell>
          <cell r="H77">
            <v>324.56999999999994</v>
          </cell>
          <cell r="I77">
            <v>321</v>
          </cell>
          <cell r="J77">
            <v>729.57999999999993</v>
          </cell>
          <cell r="K77">
            <v>516.90000000000032</v>
          </cell>
          <cell r="L77">
            <v>277.13999999999987</v>
          </cell>
          <cell r="M77">
            <v>377.79999999999973</v>
          </cell>
          <cell r="N77">
            <v>310.3100000000004</v>
          </cell>
          <cell r="O77">
            <v>6616.65</v>
          </cell>
          <cell r="P77">
            <v>10073.91</v>
          </cell>
        </row>
        <row r="78">
          <cell r="B78">
            <v>6070</v>
          </cell>
          <cell r="D78">
            <v>-288.60000000000002</v>
          </cell>
          <cell r="E78">
            <v>-5.5099999999999909</v>
          </cell>
          <cell r="F78">
            <v>17.270000000000039</v>
          </cell>
          <cell r="G78">
            <v>0</v>
          </cell>
          <cell r="H78">
            <v>50.649999999999977</v>
          </cell>
          <cell r="I78">
            <v>52.490000000000009</v>
          </cell>
          <cell r="J78">
            <v>89.71</v>
          </cell>
          <cell r="K78">
            <v>16.839999999999989</v>
          </cell>
          <cell r="L78">
            <v>0</v>
          </cell>
          <cell r="M78">
            <v>669.02</v>
          </cell>
          <cell r="N78">
            <v>150.10000000000002</v>
          </cell>
          <cell r="O78">
            <v>175.87</v>
          </cell>
          <cell r="P78">
            <v>927.84</v>
          </cell>
        </row>
        <row r="79">
          <cell r="B79">
            <v>6090</v>
          </cell>
          <cell r="D79">
            <v>21.16</v>
          </cell>
          <cell r="E79">
            <v>20.94</v>
          </cell>
          <cell r="F79">
            <v>21.53</v>
          </cell>
          <cell r="G79">
            <v>21.6</v>
          </cell>
          <cell r="H79">
            <v>22.33</v>
          </cell>
          <cell r="I79">
            <v>22.329999999999984</v>
          </cell>
          <cell r="J79">
            <v>23</v>
          </cell>
          <cell r="K79">
            <v>22.970000000000027</v>
          </cell>
          <cell r="L79">
            <v>22.759999999999991</v>
          </cell>
          <cell r="M79">
            <v>22.75</v>
          </cell>
          <cell r="N79">
            <v>22.72</v>
          </cell>
          <cell r="O79">
            <v>45.400000000000006</v>
          </cell>
          <cell r="P79">
            <v>289.49</v>
          </cell>
        </row>
        <row r="80">
          <cell r="B80">
            <v>6110</v>
          </cell>
          <cell r="D80">
            <v>1042.2</v>
          </cell>
          <cell r="E80">
            <v>948.25</v>
          </cell>
          <cell r="F80">
            <v>1166.1400000000001</v>
          </cell>
          <cell r="G80">
            <v>1291.7600000000002</v>
          </cell>
          <cell r="H80">
            <v>1073.1799999999994</v>
          </cell>
          <cell r="I80">
            <v>1087.25</v>
          </cell>
          <cell r="J80">
            <v>1097.9300000000003</v>
          </cell>
          <cell r="K80">
            <v>1047.4199999999992</v>
          </cell>
          <cell r="L80">
            <v>1077.1100000000006</v>
          </cell>
          <cell r="M80">
            <v>1090.1599999999999</v>
          </cell>
          <cell r="N80">
            <v>941.97000000000116</v>
          </cell>
          <cell r="O80">
            <v>1100.9899999999998</v>
          </cell>
          <cell r="P80">
            <v>12964.36</v>
          </cell>
        </row>
        <row r="81">
          <cell r="B81">
            <v>6115</v>
          </cell>
          <cell r="D81">
            <v>193.49</v>
          </cell>
          <cell r="E81">
            <v>140.67000000000002</v>
          </cell>
          <cell r="F81">
            <v>182.39999999999992</v>
          </cell>
          <cell r="G81">
            <v>238.19000000000005</v>
          </cell>
          <cell r="H81">
            <v>159.13999999999999</v>
          </cell>
          <cell r="I81">
            <v>163.56000000000006</v>
          </cell>
          <cell r="J81">
            <v>179.68000000000006</v>
          </cell>
          <cell r="K81">
            <v>198.03999999999996</v>
          </cell>
          <cell r="L81">
            <v>202.43999999999983</v>
          </cell>
          <cell r="M81">
            <v>205.8900000000001</v>
          </cell>
          <cell r="N81">
            <v>202.42000000000007</v>
          </cell>
          <cell r="O81">
            <v>227.23999999999978</v>
          </cell>
          <cell r="P81">
            <v>2293.16</v>
          </cell>
        </row>
        <row r="82">
          <cell r="B82">
            <v>6120</v>
          </cell>
          <cell r="D82">
            <v>842.15</v>
          </cell>
          <cell r="E82">
            <v>859.63</v>
          </cell>
          <cell r="F82">
            <v>826.75000000000023</v>
          </cell>
          <cell r="G82">
            <v>860.23</v>
          </cell>
          <cell r="H82">
            <v>845.26999999999953</v>
          </cell>
          <cell r="I82">
            <v>846.53000000000065</v>
          </cell>
          <cell r="J82">
            <v>1084.21</v>
          </cell>
          <cell r="K82">
            <v>649.72999999999956</v>
          </cell>
          <cell r="L82">
            <v>825.43000000000029</v>
          </cell>
          <cell r="M82">
            <v>843.40999999999985</v>
          </cell>
          <cell r="N82">
            <v>2054.7299999999996</v>
          </cell>
          <cell r="O82">
            <v>72.239999999999782</v>
          </cell>
          <cell r="P82">
            <v>10610.31</v>
          </cell>
        </row>
        <row r="83">
          <cell r="B83">
            <v>6125</v>
          </cell>
          <cell r="D83">
            <v>164.16</v>
          </cell>
          <cell r="E83">
            <v>164.83</v>
          </cell>
          <cell r="F83">
            <v>165.87</v>
          </cell>
          <cell r="G83">
            <v>167.64</v>
          </cell>
          <cell r="H83">
            <v>172.75</v>
          </cell>
          <cell r="I83">
            <v>172.33000000000004</v>
          </cell>
          <cell r="J83">
            <v>172.09000000000003</v>
          </cell>
          <cell r="K83">
            <v>170.51999999999998</v>
          </cell>
          <cell r="L83">
            <v>169.37999999999988</v>
          </cell>
          <cell r="M83">
            <v>174.43000000000006</v>
          </cell>
          <cell r="N83">
            <v>170.42000000000007</v>
          </cell>
          <cell r="O83">
            <v>169.82999999999993</v>
          </cell>
          <cell r="P83">
            <v>2034.25</v>
          </cell>
        </row>
        <row r="84">
          <cell r="B84">
            <v>6130</v>
          </cell>
          <cell r="D84">
            <v>390.74</v>
          </cell>
          <cell r="E84">
            <v>371.42999999999995</v>
          </cell>
          <cell r="F84">
            <v>355.07000000000005</v>
          </cell>
          <cell r="G84">
            <v>384.15000000000009</v>
          </cell>
          <cell r="H84">
            <v>381.53999999999996</v>
          </cell>
          <cell r="I84">
            <v>383.70999999999981</v>
          </cell>
          <cell r="J84">
            <v>391.95000000000027</v>
          </cell>
          <cell r="K84">
            <v>411.37999999999965</v>
          </cell>
          <cell r="L84">
            <v>428.14000000000033</v>
          </cell>
          <cell r="M84">
            <v>411.69999999999982</v>
          </cell>
          <cell r="N84">
            <v>415.58000000000038</v>
          </cell>
          <cell r="O84">
            <v>417.76999999999953</v>
          </cell>
          <cell r="P84">
            <v>4743.16</v>
          </cell>
        </row>
        <row r="85">
          <cell r="B85">
            <v>6135</v>
          </cell>
          <cell r="D85">
            <v>2359.3200000000002</v>
          </cell>
          <cell r="E85">
            <v>2263.85</v>
          </cell>
          <cell r="F85">
            <v>2441.16</v>
          </cell>
          <cell r="G85">
            <v>2230.1499999999996</v>
          </cell>
          <cell r="H85">
            <v>2523</v>
          </cell>
          <cell r="I85">
            <v>3169.9400000000005</v>
          </cell>
          <cell r="J85">
            <v>3226.4299999999985</v>
          </cell>
          <cell r="K85">
            <v>3845.5500000000029</v>
          </cell>
          <cell r="L85">
            <v>3299.619999999999</v>
          </cell>
          <cell r="M85">
            <v>3186.7299999999996</v>
          </cell>
          <cell r="N85">
            <v>3560.1899999999987</v>
          </cell>
          <cell r="O85">
            <v>4456.2000000000007</v>
          </cell>
          <cell r="P85">
            <v>36562.14</v>
          </cell>
        </row>
        <row r="86">
          <cell r="B86">
            <v>6140</v>
          </cell>
          <cell r="D86">
            <v>223.44</v>
          </cell>
          <cell r="E86">
            <v>291.73999999999995</v>
          </cell>
          <cell r="F86">
            <v>327.57000000000005</v>
          </cell>
          <cell r="G86">
            <v>349.27</v>
          </cell>
          <cell r="H86">
            <v>298.73</v>
          </cell>
          <cell r="I86">
            <v>326.43000000000006</v>
          </cell>
          <cell r="J86">
            <v>321.51999999999975</v>
          </cell>
          <cell r="K86">
            <v>327.07000000000016</v>
          </cell>
          <cell r="L86">
            <v>336.17000000000007</v>
          </cell>
          <cell r="M86">
            <v>323.94999999999982</v>
          </cell>
          <cell r="N86">
            <v>326.55999999999995</v>
          </cell>
          <cell r="O86">
            <v>323.23</v>
          </cell>
          <cell r="P86">
            <v>3775.68</v>
          </cell>
        </row>
        <row r="87">
          <cell r="B87">
            <v>6145</v>
          </cell>
          <cell r="D87">
            <v>1078.81</v>
          </cell>
          <cell r="E87">
            <v>992.09999999999991</v>
          </cell>
          <cell r="F87">
            <v>1011.7200000000003</v>
          </cell>
          <cell r="G87">
            <v>1062.3199999999997</v>
          </cell>
          <cell r="H87">
            <v>1043.5600000000004</v>
          </cell>
          <cell r="I87">
            <v>1105.54</v>
          </cell>
          <cell r="J87">
            <v>1117.6999999999998</v>
          </cell>
          <cell r="K87">
            <v>1040.6499999999996</v>
          </cell>
          <cell r="L87">
            <v>1056.9300000000003</v>
          </cell>
          <cell r="M87">
            <v>1045.5100000000002</v>
          </cell>
          <cell r="N87">
            <v>1049.6399999999994</v>
          </cell>
          <cell r="O87">
            <v>1123.1599999999999</v>
          </cell>
          <cell r="P87">
            <v>12727.64</v>
          </cell>
        </row>
        <row r="88">
          <cell r="B88">
            <v>6146</v>
          </cell>
          <cell r="D88">
            <v>452.31</v>
          </cell>
          <cell r="E88">
            <v>421.55</v>
          </cell>
          <cell r="F88">
            <v>442.08000000000004</v>
          </cell>
          <cell r="G88">
            <v>537.53</v>
          </cell>
          <cell r="H88">
            <v>441.56000000000017</v>
          </cell>
          <cell r="I88">
            <v>454.15999999999985</v>
          </cell>
          <cell r="J88">
            <v>416.36999999999989</v>
          </cell>
          <cell r="K88">
            <v>407.71000000000004</v>
          </cell>
          <cell r="L88">
            <v>479.30999999999995</v>
          </cell>
          <cell r="M88">
            <v>420.17000000000007</v>
          </cell>
          <cell r="N88">
            <v>426.56999999999971</v>
          </cell>
          <cell r="O88">
            <v>457.53000000000065</v>
          </cell>
          <cell r="P88">
            <v>5356.85</v>
          </cell>
        </row>
        <row r="89">
          <cell r="B89">
            <v>6150</v>
          </cell>
          <cell r="D89">
            <v>16250.25</v>
          </cell>
          <cell r="E89">
            <v>11730.150000000001</v>
          </cell>
          <cell r="F89">
            <v>13782.330000000002</v>
          </cell>
          <cell r="G89">
            <v>16526.82</v>
          </cell>
          <cell r="H89">
            <v>14731.37999999999</v>
          </cell>
          <cell r="I89">
            <v>14243.960000000006</v>
          </cell>
          <cell r="J89">
            <v>12998.830000000002</v>
          </cell>
          <cell r="K89">
            <v>14437.220000000001</v>
          </cell>
          <cell r="L89">
            <v>13596.160000000003</v>
          </cell>
          <cell r="M89">
            <v>13152.799999999988</v>
          </cell>
          <cell r="N89">
            <v>12497.910000000003</v>
          </cell>
          <cell r="O89">
            <v>14794.390000000014</v>
          </cell>
          <cell r="P89">
            <v>168742.2</v>
          </cell>
        </row>
        <row r="90">
          <cell r="B90">
            <v>6155</v>
          </cell>
          <cell r="D90">
            <v>255.19</v>
          </cell>
          <cell r="E90">
            <v>259.67</v>
          </cell>
          <cell r="F90">
            <v>305.15999999999997</v>
          </cell>
          <cell r="G90">
            <v>315.53999999999996</v>
          </cell>
          <cell r="H90">
            <v>300.75</v>
          </cell>
          <cell r="I90">
            <v>330.24</v>
          </cell>
          <cell r="J90">
            <v>328.49</v>
          </cell>
          <cell r="K90">
            <v>300.24000000000024</v>
          </cell>
          <cell r="L90">
            <v>314.4699999999998</v>
          </cell>
          <cell r="M90">
            <v>289.86000000000013</v>
          </cell>
          <cell r="N90">
            <v>277.36999999999989</v>
          </cell>
          <cell r="O90">
            <v>287.57999999999993</v>
          </cell>
          <cell r="P90">
            <v>3564.56</v>
          </cell>
        </row>
        <row r="91">
          <cell r="B91">
            <v>6165</v>
          </cell>
          <cell r="D91">
            <v>-3808.25</v>
          </cell>
          <cell r="E91">
            <v>-1412.4700000000003</v>
          </cell>
          <cell r="F91">
            <v>-675.34999999999945</v>
          </cell>
          <cell r="G91">
            <v>-3420.09</v>
          </cell>
          <cell r="H91">
            <v>-1451.130000000001</v>
          </cell>
          <cell r="I91">
            <v>-1298.3599999999988</v>
          </cell>
          <cell r="J91">
            <v>-1019.1400000000012</v>
          </cell>
          <cell r="K91">
            <v>-1691.9899999999998</v>
          </cell>
          <cell r="L91">
            <v>-2297.4699999999993</v>
          </cell>
          <cell r="M91">
            <v>-958.91999999999825</v>
          </cell>
          <cell r="N91">
            <v>-1778.260000000002</v>
          </cell>
          <cell r="O91">
            <v>-2178.8499999999985</v>
          </cell>
          <cell r="P91">
            <v>-21990.28</v>
          </cell>
        </row>
        <row r="92">
          <cell r="B92">
            <v>6185</v>
          </cell>
          <cell r="D92">
            <v>5.14</v>
          </cell>
          <cell r="E92">
            <v>58.41</v>
          </cell>
          <cell r="F92">
            <v>140.79000000000002</v>
          </cell>
          <cell r="G92">
            <v>-34.349999999999994</v>
          </cell>
          <cell r="H92">
            <v>7.4699999999999989</v>
          </cell>
          <cell r="I92">
            <v>34.94</v>
          </cell>
          <cell r="J92">
            <v>86.809999999999974</v>
          </cell>
          <cell r="K92">
            <v>64.460000000000036</v>
          </cell>
          <cell r="L92">
            <v>347.37999999999994</v>
          </cell>
          <cell r="M92">
            <v>34.690000000000055</v>
          </cell>
          <cell r="N92">
            <v>136.05999999999995</v>
          </cell>
          <cell r="O92">
            <v>20.180000000000064</v>
          </cell>
          <cell r="P92">
            <v>901.98</v>
          </cell>
        </row>
        <row r="93">
          <cell r="B93">
            <v>6190</v>
          </cell>
          <cell r="D93">
            <v>6.91</v>
          </cell>
          <cell r="E93">
            <v>23.09</v>
          </cell>
          <cell r="F93">
            <v>48.22</v>
          </cell>
          <cell r="G93">
            <v>9.6700000000000017</v>
          </cell>
          <cell r="H93">
            <v>40.489999999999995</v>
          </cell>
          <cell r="I93">
            <v>19.22</v>
          </cell>
          <cell r="J93">
            <v>72.41</v>
          </cell>
          <cell r="K93">
            <v>7.3200000000000216</v>
          </cell>
          <cell r="L93">
            <v>78.359999999999985</v>
          </cell>
          <cell r="M93">
            <v>124.50999999999999</v>
          </cell>
          <cell r="N93">
            <v>44.81</v>
          </cell>
          <cell r="O93">
            <v>29.990000000000009</v>
          </cell>
          <cell r="P93">
            <v>505</v>
          </cell>
        </row>
        <row r="94">
          <cell r="B94">
            <v>6195</v>
          </cell>
          <cell r="D94">
            <v>0.35</v>
          </cell>
          <cell r="E94">
            <v>5.32</v>
          </cell>
          <cell r="F94">
            <v>4.58</v>
          </cell>
          <cell r="G94">
            <v>8.3000000000000007</v>
          </cell>
          <cell r="H94">
            <v>3.259999999999998</v>
          </cell>
          <cell r="I94">
            <v>3.5500000000000007</v>
          </cell>
          <cell r="J94">
            <v>68.59</v>
          </cell>
          <cell r="K94">
            <v>3.1899999999999977</v>
          </cell>
          <cell r="L94">
            <v>321.65000000000003</v>
          </cell>
          <cell r="M94">
            <v>10.779999999999973</v>
          </cell>
          <cell r="N94">
            <v>12.29000000000002</v>
          </cell>
          <cell r="O94">
            <v>10.779999999999973</v>
          </cell>
          <cell r="P94">
            <v>452.64</v>
          </cell>
        </row>
        <row r="95">
          <cell r="B95">
            <v>6200</v>
          </cell>
          <cell r="D95">
            <v>6.83</v>
          </cell>
          <cell r="E95">
            <v>19.759999999999998</v>
          </cell>
          <cell r="F95">
            <v>226.29</v>
          </cell>
          <cell r="G95">
            <v>3.5400000000000205</v>
          </cell>
          <cell r="H95">
            <v>51.329999999999984</v>
          </cell>
          <cell r="I95">
            <v>22.29000000000002</v>
          </cell>
          <cell r="J95">
            <v>42.949999999999989</v>
          </cell>
          <cell r="K95">
            <v>5.4599999999999795</v>
          </cell>
          <cell r="L95">
            <v>402.74000000000007</v>
          </cell>
          <cell r="M95">
            <v>73.059999999999945</v>
          </cell>
          <cell r="N95">
            <v>117.16999999999996</v>
          </cell>
          <cell r="O95">
            <v>22.190000000000055</v>
          </cell>
          <cell r="P95">
            <v>993.61</v>
          </cell>
        </row>
        <row r="96">
          <cell r="B96">
            <v>6205</v>
          </cell>
          <cell r="D96">
            <v>0</v>
          </cell>
          <cell r="E96">
            <v>1.1399999999999999</v>
          </cell>
          <cell r="F96">
            <v>0</v>
          </cell>
          <cell r="G96">
            <v>8.7999999999999989</v>
          </cell>
          <cell r="H96">
            <v>0.61000000000000121</v>
          </cell>
          <cell r="I96">
            <v>2.1999999999999993</v>
          </cell>
          <cell r="J96">
            <v>0.88000000000000078</v>
          </cell>
          <cell r="K96">
            <v>3.5499999999999989</v>
          </cell>
          <cell r="L96">
            <v>0.39000000000000057</v>
          </cell>
          <cell r="M96">
            <v>0</v>
          </cell>
          <cell r="N96">
            <v>14.880000000000003</v>
          </cell>
          <cell r="O96">
            <v>0</v>
          </cell>
          <cell r="P96">
            <v>32.450000000000003</v>
          </cell>
        </row>
        <row r="97">
          <cell r="B97">
            <v>6207</v>
          </cell>
          <cell r="D97">
            <v>54.81</v>
          </cell>
          <cell r="E97">
            <v>105.72999999999999</v>
          </cell>
          <cell r="F97">
            <v>64.330000000000013</v>
          </cell>
          <cell r="G97">
            <v>341.91999999999996</v>
          </cell>
          <cell r="H97">
            <v>-246.17999999999995</v>
          </cell>
          <cell r="I97">
            <v>6.0099999999999909</v>
          </cell>
          <cell r="J97">
            <v>110.50999999999999</v>
          </cell>
          <cell r="K97">
            <v>52.800000000000011</v>
          </cell>
          <cell r="L97">
            <v>42.599999999999966</v>
          </cell>
          <cell r="M97">
            <v>54.110000000000014</v>
          </cell>
          <cell r="N97">
            <v>112.13999999999999</v>
          </cell>
          <cell r="O97">
            <v>40.25</v>
          </cell>
          <cell r="P97">
            <v>739.03</v>
          </cell>
        </row>
        <row r="98">
          <cell r="B98">
            <v>6215</v>
          </cell>
          <cell r="D98">
            <v>638.82000000000005</v>
          </cell>
          <cell r="E98">
            <v>628.50999999999988</v>
          </cell>
          <cell r="F98">
            <v>772.82000000000016</v>
          </cell>
          <cell r="G98">
            <v>758.27999999999975</v>
          </cell>
          <cell r="H98">
            <v>797.10000000000036</v>
          </cell>
          <cell r="I98">
            <v>880.28999999999951</v>
          </cell>
          <cell r="J98">
            <v>858.05000000000018</v>
          </cell>
          <cell r="K98">
            <v>806.46</v>
          </cell>
          <cell r="L98">
            <v>678.73000000000047</v>
          </cell>
          <cell r="M98">
            <v>712.80999999999949</v>
          </cell>
          <cell r="N98">
            <v>645.48999999999978</v>
          </cell>
          <cell r="O98">
            <v>622.09000000000106</v>
          </cell>
          <cell r="P98">
            <v>8799.4500000000007</v>
          </cell>
        </row>
        <row r="99">
          <cell r="B99">
            <v>6220</v>
          </cell>
          <cell r="D99">
            <v>262.06</v>
          </cell>
          <cell r="E99">
            <v>351.68</v>
          </cell>
          <cell r="F99">
            <v>217.93999999999994</v>
          </cell>
          <cell r="G99">
            <v>562.43999999999994</v>
          </cell>
          <cell r="H99">
            <v>399.06000000000017</v>
          </cell>
          <cell r="I99">
            <v>322.72000000000003</v>
          </cell>
          <cell r="J99">
            <v>419.65999999999985</v>
          </cell>
          <cell r="K99">
            <v>312.38999999999987</v>
          </cell>
          <cell r="L99">
            <v>402.53999999999996</v>
          </cell>
          <cell r="M99">
            <v>292.42000000000007</v>
          </cell>
          <cell r="N99">
            <v>384.20000000000027</v>
          </cell>
          <cell r="O99">
            <v>311.9699999999998</v>
          </cell>
          <cell r="P99">
            <v>4239.08</v>
          </cell>
        </row>
        <row r="100">
          <cell r="B100">
            <v>6225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212.04</v>
          </cell>
          <cell r="I100">
            <v>-1.5099999999999909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122.73999999999998</v>
          </cell>
          <cell r="O100">
            <v>0.15000000000003411</v>
          </cell>
          <cell r="P100">
            <v>333.42</v>
          </cell>
        </row>
        <row r="101">
          <cell r="B101">
            <v>6230</v>
          </cell>
          <cell r="D101">
            <v>69.3</v>
          </cell>
          <cell r="E101">
            <v>69.399999999999991</v>
          </cell>
          <cell r="F101">
            <v>69.180000000000007</v>
          </cell>
          <cell r="G101">
            <v>68.87</v>
          </cell>
          <cell r="H101">
            <v>110.82999999999998</v>
          </cell>
          <cell r="I101">
            <v>87.28000000000003</v>
          </cell>
          <cell r="J101">
            <v>0</v>
          </cell>
          <cell r="K101">
            <v>76.409999999999968</v>
          </cell>
          <cell r="L101">
            <v>0</v>
          </cell>
          <cell r="M101">
            <v>290.83000000000004</v>
          </cell>
          <cell r="N101">
            <v>0</v>
          </cell>
          <cell r="O101">
            <v>139.31999999999994</v>
          </cell>
          <cell r="P101">
            <v>981.42</v>
          </cell>
        </row>
        <row r="102">
          <cell r="B102">
            <v>6260</v>
          </cell>
          <cell r="D102">
            <v>875.86</v>
          </cell>
          <cell r="E102">
            <v>0</v>
          </cell>
          <cell r="F102">
            <v>696.91</v>
          </cell>
          <cell r="G102">
            <v>1130.1999999999998</v>
          </cell>
          <cell r="H102">
            <v>223.0300000000002</v>
          </cell>
          <cell r="I102">
            <v>459.36000000000013</v>
          </cell>
          <cell r="J102">
            <v>501.27999999999975</v>
          </cell>
          <cell r="K102">
            <v>786.79000000000042</v>
          </cell>
          <cell r="L102">
            <v>402.88999999999942</v>
          </cell>
          <cell r="M102">
            <v>166.99000000000069</v>
          </cell>
          <cell r="N102">
            <v>416.72999999999956</v>
          </cell>
          <cell r="O102">
            <v>136.94999999999982</v>
          </cell>
          <cell r="P102">
            <v>5796.99</v>
          </cell>
        </row>
        <row r="103">
          <cell r="B103">
            <v>6265</v>
          </cell>
          <cell r="D103">
            <v>0</v>
          </cell>
          <cell r="E103">
            <v>47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47</v>
          </cell>
        </row>
        <row r="104">
          <cell r="B104">
            <v>6270</v>
          </cell>
          <cell r="D104">
            <v>1123.4100000000001</v>
          </cell>
          <cell r="E104">
            <v>2951.99</v>
          </cell>
          <cell r="F104">
            <v>2137.4999999999995</v>
          </cell>
          <cell r="G104">
            <v>3811.0699999999997</v>
          </cell>
          <cell r="H104">
            <v>0</v>
          </cell>
          <cell r="I104">
            <v>1971.7900000000009</v>
          </cell>
          <cell r="J104">
            <v>1446.5200000000004</v>
          </cell>
          <cell r="K104">
            <v>1312</v>
          </cell>
          <cell r="L104">
            <v>1544</v>
          </cell>
          <cell r="M104">
            <v>1323.9999999999982</v>
          </cell>
          <cell r="N104">
            <v>3322</v>
          </cell>
          <cell r="O104">
            <v>3708.25</v>
          </cell>
          <cell r="P104">
            <v>24652.53</v>
          </cell>
        </row>
        <row r="105">
          <cell r="B105">
            <v>6320</v>
          </cell>
          <cell r="D105">
            <v>664.72</v>
          </cell>
          <cell r="E105">
            <v>337.87</v>
          </cell>
          <cell r="F105">
            <v>76.239999999999895</v>
          </cell>
          <cell r="G105">
            <v>18.259999999999991</v>
          </cell>
          <cell r="H105">
            <v>279.07000000000016</v>
          </cell>
          <cell r="I105">
            <v>57.159999999999854</v>
          </cell>
          <cell r="J105">
            <v>359.81000000000017</v>
          </cell>
          <cell r="K105">
            <v>441.48</v>
          </cell>
          <cell r="L105">
            <v>10.839999999999691</v>
          </cell>
          <cell r="M105">
            <v>1994.7700000000004</v>
          </cell>
          <cell r="N105">
            <v>817.96</v>
          </cell>
          <cell r="O105">
            <v>172.05999999999949</v>
          </cell>
          <cell r="P105">
            <v>5230.24</v>
          </cell>
        </row>
        <row r="106">
          <cell r="B106">
            <v>6325</v>
          </cell>
          <cell r="D106">
            <v>440</v>
          </cell>
          <cell r="E106">
            <v>0</v>
          </cell>
          <cell r="F106">
            <v>426.17999999999995</v>
          </cell>
          <cell r="G106">
            <v>870.00000000000011</v>
          </cell>
          <cell r="H106">
            <v>1264.9999999999998</v>
          </cell>
          <cell r="I106">
            <v>240</v>
          </cell>
          <cell r="J106">
            <v>337.5</v>
          </cell>
          <cell r="K106">
            <v>1114.8800000000006</v>
          </cell>
          <cell r="L106">
            <v>442.69999999999982</v>
          </cell>
          <cell r="M106">
            <v>220</v>
          </cell>
          <cell r="N106">
            <v>847.5</v>
          </cell>
          <cell r="O106">
            <v>1326.9499999999998</v>
          </cell>
          <cell r="P106">
            <v>7530.71</v>
          </cell>
        </row>
        <row r="107">
          <cell r="B107">
            <v>6335</v>
          </cell>
          <cell r="D107">
            <v>4085.56</v>
          </cell>
          <cell r="E107">
            <v>0</v>
          </cell>
          <cell r="F107">
            <v>4256.1200000000008</v>
          </cell>
          <cell r="G107">
            <v>-85.600000000000364</v>
          </cell>
          <cell r="H107">
            <v>2495.2100000000009</v>
          </cell>
          <cell r="I107">
            <v>788.11999999999898</v>
          </cell>
          <cell r="J107">
            <v>2030.2399999999998</v>
          </cell>
          <cell r="K107">
            <v>1305.8700000000008</v>
          </cell>
          <cell r="L107">
            <v>2131.59</v>
          </cell>
          <cell r="M107">
            <v>3614.880000000001</v>
          </cell>
          <cell r="N107">
            <v>2787.6399999999994</v>
          </cell>
          <cell r="O107">
            <v>1087.5</v>
          </cell>
          <cell r="P107">
            <v>24497.13</v>
          </cell>
        </row>
        <row r="108">
          <cell r="B108">
            <v>6340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10625</v>
          </cell>
          <cell r="P108">
            <v>10625</v>
          </cell>
        </row>
        <row r="109">
          <cell r="B109">
            <v>6345</v>
          </cell>
          <cell r="D109">
            <v>465.78</v>
          </cell>
          <cell r="E109">
            <v>1621.59</v>
          </cell>
          <cell r="F109">
            <v>4051.3900000000003</v>
          </cell>
          <cell r="G109">
            <v>679.13000000000011</v>
          </cell>
          <cell r="H109">
            <v>1733.4299999999994</v>
          </cell>
          <cell r="I109">
            <v>1341.2200000000012</v>
          </cell>
          <cell r="J109">
            <v>31945.53</v>
          </cell>
          <cell r="K109">
            <v>3442.3400000000038</v>
          </cell>
          <cell r="L109">
            <v>-31829.000000000004</v>
          </cell>
          <cell r="M109">
            <v>3687.4500000000007</v>
          </cell>
          <cell r="N109">
            <v>179.18000000000029</v>
          </cell>
          <cell r="O109">
            <v>2373.5699999999997</v>
          </cell>
          <cell r="P109">
            <v>19691.61</v>
          </cell>
        </row>
        <row r="110">
          <cell r="B110">
            <v>6355</v>
          </cell>
          <cell r="D110">
            <v>174.64</v>
          </cell>
          <cell r="E110">
            <v>174.65000000000003</v>
          </cell>
          <cell r="F110">
            <v>174.63999999999993</v>
          </cell>
          <cell r="G110">
            <v>174.6400000000001</v>
          </cell>
          <cell r="H110">
            <v>174.64</v>
          </cell>
          <cell r="I110">
            <v>174.64999999999986</v>
          </cell>
          <cell r="J110">
            <v>174.6400000000001</v>
          </cell>
          <cell r="K110">
            <v>0</v>
          </cell>
          <cell r="L110">
            <v>1633.4899999999998</v>
          </cell>
          <cell r="M110">
            <v>544.5</v>
          </cell>
          <cell r="N110">
            <v>544.5</v>
          </cell>
          <cell r="O110">
            <v>544.5</v>
          </cell>
          <cell r="P110">
            <v>4489.49</v>
          </cell>
        </row>
        <row r="111">
          <cell r="B111">
            <v>6360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30.15</v>
          </cell>
          <cell r="P111">
            <v>30.15</v>
          </cell>
        </row>
        <row r="112">
          <cell r="B112">
            <v>6365</v>
          </cell>
          <cell r="D112">
            <v>0</v>
          </cell>
          <cell r="E112">
            <v>0</v>
          </cell>
          <cell r="F112">
            <v>29.04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14.469999999999999</v>
          </cell>
          <cell r="P112">
            <v>43.51</v>
          </cell>
        </row>
        <row r="113">
          <cell r="B113">
            <v>6385</v>
          </cell>
          <cell r="D113">
            <v>0</v>
          </cell>
          <cell r="E113">
            <v>0</v>
          </cell>
          <cell r="F113">
            <v>3.72</v>
          </cell>
          <cell r="G113">
            <v>16.290000000000003</v>
          </cell>
          <cell r="H113">
            <v>297.65000000000003</v>
          </cell>
          <cell r="I113">
            <v>-289.42</v>
          </cell>
          <cell r="J113">
            <v>380.51</v>
          </cell>
          <cell r="K113">
            <v>0</v>
          </cell>
          <cell r="L113">
            <v>124.69000000000005</v>
          </cell>
          <cell r="M113">
            <v>0</v>
          </cell>
          <cell r="N113">
            <v>0</v>
          </cell>
          <cell r="O113">
            <v>196.28999999999996</v>
          </cell>
          <cell r="P113">
            <v>729.73</v>
          </cell>
        </row>
        <row r="114">
          <cell r="B114">
            <v>6390</v>
          </cell>
          <cell r="D114">
            <v>7.65</v>
          </cell>
          <cell r="E114">
            <v>6.3599999999999994</v>
          </cell>
          <cell r="F114">
            <v>13.58</v>
          </cell>
          <cell r="G114">
            <v>9.360000000000003</v>
          </cell>
          <cell r="H114">
            <v>14.129999999999995</v>
          </cell>
          <cell r="I114">
            <v>1151.6100000000001</v>
          </cell>
          <cell r="J114">
            <v>222.41999999999985</v>
          </cell>
          <cell r="K114">
            <v>98.220000000000027</v>
          </cell>
          <cell r="L114">
            <v>5.5399999999999636</v>
          </cell>
          <cell r="M114">
            <v>6.6300000000001091</v>
          </cell>
          <cell r="N114">
            <v>10.059999999999945</v>
          </cell>
          <cell r="O114">
            <v>7.5499999999999545</v>
          </cell>
          <cell r="P114">
            <v>1553.11</v>
          </cell>
        </row>
        <row r="115">
          <cell r="B115">
            <v>6400</v>
          </cell>
          <cell r="D115">
            <v>0</v>
          </cell>
          <cell r="E115">
            <v>0</v>
          </cell>
          <cell r="F115">
            <v>1000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1530</v>
          </cell>
          <cell r="N115">
            <v>0</v>
          </cell>
          <cell r="O115">
            <v>0</v>
          </cell>
          <cell r="P115">
            <v>2530</v>
          </cell>
        </row>
        <row r="116">
          <cell r="B116">
            <v>6410</v>
          </cell>
          <cell r="D116">
            <v>11231.21</v>
          </cell>
          <cell r="E116">
            <v>11569.650000000001</v>
          </cell>
          <cell r="F116">
            <v>20400</v>
          </cell>
          <cell r="G116">
            <v>15600</v>
          </cell>
          <cell r="H116">
            <v>13200</v>
          </cell>
          <cell r="I116">
            <v>10800</v>
          </cell>
          <cell r="J116">
            <v>16800</v>
          </cell>
          <cell r="K116">
            <v>13200</v>
          </cell>
          <cell r="L116">
            <v>14400</v>
          </cell>
          <cell r="M116">
            <v>13499.999999999985</v>
          </cell>
          <cell r="N116">
            <v>8400</v>
          </cell>
          <cell r="O116">
            <v>20400</v>
          </cell>
          <cell r="P116">
            <v>169500.86</v>
          </cell>
        </row>
        <row r="118">
          <cell r="B118">
            <v>6640</v>
          </cell>
          <cell r="D118">
            <v>0</v>
          </cell>
          <cell r="E118">
            <v>0</v>
          </cell>
          <cell r="F118">
            <v>0</v>
          </cell>
          <cell r="G118">
            <v>3.92</v>
          </cell>
          <cell r="H118">
            <v>3.92</v>
          </cell>
          <cell r="I118">
            <v>3.92</v>
          </cell>
          <cell r="J118">
            <v>3.92</v>
          </cell>
          <cell r="K118">
            <v>3.9200000000000017</v>
          </cell>
          <cell r="L118">
            <v>3.9199999999999982</v>
          </cell>
          <cell r="M118">
            <v>3.9200000000000017</v>
          </cell>
          <cell r="N118">
            <v>3.9199999999999982</v>
          </cell>
          <cell r="O118">
            <v>3.9200000000000017</v>
          </cell>
          <cell r="P118">
            <v>35.28</v>
          </cell>
        </row>
        <row r="119">
          <cell r="B119">
            <v>6660</v>
          </cell>
          <cell r="D119">
            <v>983.7</v>
          </cell>
          <cell r="E119">
            <v>989.54</v>
          </cell>
          <cell r="F119">
            <v>989.54000000000019</v>
          </cell>
          <cell r="G119">
            <v>1033.1499999999996</v>
          </cell>
          <cell r="H119">
            <v>1033.4200000000005</v>
          </cell>
          <cell r="I119">
            <v>1017.4299999999994</v>
          </cell>
          <cell r="J119">
            <v>2849.3</v>
          </cell>
          <cell r="K119">
            <v>2849.2999999999993</v>
          </cell>
          <cell r="L119">
            <v>1996.3000000000011</v>
          </cell>
          <cell r="M119">
            <v>1996.2999999999993</v>
          </cell>
          <cell r="N119">
            <v>1996.2999999999993</v>
          </cell>
          <cell r="O119">
            <v>1996.3000000000029</v>
          </cell>
          <cell r="P119">
            <v>19730.580000000002</v>
          </cell>
        </row>
        <row r="120">
          <cell r="B120">
            <v>6665</v>
          </cell>
          <cell r="D120">
            <v>360.2</v>
          </cell>
          <cell r="E120">
            <v>360.2</v>
          </cell>
          <cell r="F120">
            <v>360.19999999999993</v>
          </cell>
          <cell r="G120">
            <v>361.1400000000001</v>
          </cell>
          <cell r="H120">
            <v>361.1400000000001</v>
          </cell>
          <cell r="I120">
            <v>362.46000000000004</v>
          </cell>
          <cell r="J120">
            <v>411.80999999999995</v>
          </cell>
          <cell r="K120">
            <v>414.44999999999982</v>
          </cell>
          <cell r="L120">
            <v>431.82000000000016</v>
          </cell>
          <cell r="M120">
            <v>435.84000000000015</v>
          </cell>
          <cell r="N120">
            <v>438.01000000000022</v>
          </cell>
          <cell r="O120">
            <v>438.00999999999931</v>
          </cell>
          <cell r="P120">
            <v>4735.28</v>
          </cell>
        </row>
        <row r="121">
          <cell r="B121">
            <v>6675</v>
          </cell>
          <cell r="D121">
            <v>0.5</v>
          </cell>
          <cell r="E121">
            <v>0.5</v>
          </cell>
          <cell r="F121">
            <v>0.5</v>
          </cell>
          <cell r="G121">
            <v>0.5</v>
          </cell>
          <cell r="H121">
            <v>0.5</v>
          </cell>
          <cell r="I121">
            <v>0.5</v>
          </cell>
          <cell r="J121">
            <v>0.5</v>
          </cell>
          <cell r="K121">
            <v>0.5</v>
          </cell>
          <cell r="L121">
            <v>0.5</v>
          </cell>
          <cell r="M121">
            <v>0.5</v>
          </cell>
          <cell r="N121">
            <v>0.5</v>
          </cell>
          <cell r="O121">
            <v>0.5</v>
          </cell>
          <cell r="P121">
            <v>6</v>
          </cell>
        </row>
        <row r="122">
          <cell r="B122">
            <v>6680</v>
          </cell>
          <cell r="D122">
            <v>6245.65</v>
          </cell>
          <cell r="E122">
            <v>6246.07</v>
          </cell>
          <cell r="F122">
            <v>6246.0700000000015</v>
          </cell>
          <cell r="G122">
            <v>6246.07</v>
          </cell>
          <cell r="H122">
            <v>6246.5999999999985</v>
          </cell>
          <cell r="I122">
            <v>6246.5999999999985</v>
          </cell>
          <cell r="J122">
            <v>6246.6000000000058</v>
          </cell>
          <cell r="K122">
            <v>6246.5999999999985</v>
          </cell>
          <cell r="L122">
            <v>6246.5999999999985</v>
          </cell>
          <cell r="M122">
            <v>6246.5999999999985</v>
          </cell>
          <cell r="N122">
            <v>6248.2300000000032</v>
          </cell>
          <cell r="O122">
            <v>6249.9400000000023</v>
          </cell>
          <cell r="P122">
            <v>74961.63</v>
          </cell>
        </row>
        <row r="123">
          <cell r="B123">
            <v>6695</v>
          </cell>
          <cell r="D123">
            <v>1.45</v>
          </cell>
          <cell r="E123">
            <v>1.45</v>
          </cell>
          <cell r="F123">
            <v>1.4499999999999997</v>
          </cell>
          <cell r="G123">
            <v>1.4500000000000002</v>
          </cell>
          <cell r="H123">
            <v>1.4500000000000002</v>
          </cell>
          <cell r="I123">
            <v>1.4499999999999993</v>
          </cell>
          <cell r="J123">
            <v>1.4500000000000011</v>
          </cell>
          <cell r="K123">
            <v>1.9599999999999991</v>
          </cell>
          <cell r="L123">
            <v>1.9600000000000009</v>
          </cell>
          <cell r="M123">
            <v>2.2899999999999991</v>
          </cell>
          <cell r="N123">
            <v>3.9699999999999989</v>
          </cell>
          <cell r="O123">
            <v>3.9700000000000024</v>
          </cell>
          <cell r="P123">
            <v>24.3</v>
          </cell>
        </row>
        <row r="124">
          <cell r="B124">
            <v>6710</v>
          </cell>
          <cell r="D124">
            <v>678.54</v>
          </cell>
          <cell r="E124">
            <v>678.54</v>
          </cell>
          <cell r="F124">
            <v>678.76</v>
          </cell>
          <cell r="G124">
            <v>678.76</v>
          </cell>
          <cell r="H124">
            <v>678.97000000000025</v>
          </cell>
          <cell r="I124">
            <v>678.9699999999998</v>
          </cell>
          <cell r="J124">
            <v>678.97000000000025</v>
          </cell>
          <cell r="K124">
            <v>680.21999999999935</v>
          </cell>
          <cell r="L124">
            <v>680.22000000000025</v>
          </cell>
          <cell r="M124">
            <v>680.47000000000025</v>
          </cell>
          <cell r="N124">
            <v>691.57999999999993</v>
          </cell>
          <cell r="O124">
            <v>691.57999999999993</v>
          </cell>
          <cell r="P124">
            <v>8175.58</v>
          </cell>
        </row>
        <row r="125">
          <cell r="B125">
            <v>6715</v>
          </cell>
          <cell r="D125">
            <v>4389.97</v>
          </cell>
          <cell r="E125">
            <v>4389.97</v>
          </cell>
          <cell r="F125">
            <v>4390.2699999999986</v>
          </cell>
          <cell r="G125">
            <v>4390.2700000000004</v>
          </cell>
          <cell r="H125">
            <v>4390.510000000002</v>
          </cell>
          <cell r="I125">
            <v>4390.6699999999983</v>
          </cell>
          <cell r="J125">
            <v>4391.119999999999</v>
          </cell>
          <cell r="K125">
            <v>4392.57</v>
          </cell>
          <cell r="L125">
            <v>4402.4800000000032</v>
          </cell>
          <cell r="M125">
            <v>4411.7200000000012</v>
          </cell>
          <cell r="N125">
            <v>4407.7999999999956</v>
          </cell>
          <cell r="O125">
            <v>4415.4400000000023</v>
          </cell>
          <cell r="P125">
            <v>52762.79</v>
          </cell>
        </row>
        <row r="126">
          <cell r="B126">
            <v>6717</v>
          </cell>
          <cell r="D126">
            <v>345.13</v>
          </cell>
          <cell r="E126">
            <v>358.67999999999995</v>
          </cell>
          <cell r="F126">
            <v>359.36000000000013</v>
          </cell>
          <cell r="G126">
            <v>357.57999999999993</v>
          </cell>
          <cell r="H126">
            <v>357.57999999999993</v>
          </cell>
          <cell r="I126">
            <v>357.57999999999993</v>
          </cell>
          <cell r="J126">
            <v>357.57999999999993</v>
          </cell>
          <cell r="K126">
            <v>357.58000000000038</v>
          </cell>
          <cell r="L126">
            <v>357.57999999999993</v>
          </cell>
          <cell r="M126">
            <v>357.57999999999993</v>
          </cell>
          <cell r="N126">
            <v>357.57999999999993</v>
          </cell>
          <cell r="O126">
            <v>357.58000000000038</v>
          </cell>
          <cell r="P126">
            <v>4281.3900000000003</v>
          </cell>
        </row>
        <row r="127">
          <cell r="B127">
            <v>6725</v>
          </cell>
          <cell r="D127">
            <v>164.49</v>
          </cell>
          <cell r="E127">
            <v>164.49</v>
          </cell>
          <cell r="F127">
            <v>164.49</v>
          </cell>
          <cell r="G127">
            <v>164.49</v>
          </cell>
          <cell r="H127">
            <v>164.49</v>
          </cell>
          <cell r="I127">
            <v>164.49</v>
          </cell>
          <cell r="J127">
            <v>164.49</v>
          </cell>
          <cell r="K127">
            <v>164.49</v>
          </cell>
          <cell r="L127">
            <v>164.49</v>
          </cell>
          <cell r="M127">
            <v>164.49</v>
          </cell>
          <cell r="N127">
            <v>164.49</v>
          </cell>
          <cell r="O127">
            <v>168.9699999999998</v>
          </cell>
          <cell r="P127">
            <v>1978.36</v>
          </cell>
        </row>
        <row r="128">
          <cell r="B128">
            <v>6730</v>
          </cell>
          <cell r="D128">
            <v>137.55000000000001</v>
          </cell>
          <cell r="E128">
            <v>62.989999999999981</v>
          </cell>
          <cell r="F128">
            <v>62.989999999999981</v>
          </cell>
          <cell r="G128">
            <v>62.990000000000009</v>
          </cell>
          <cell r="H128">
            <v>62.990000000000009</v>
          </cell>
          <cell r="I128">
            <v>62.990000000000009</v>
          </cell>
          <cell r="J128">
            <v>62.990000000000009</v>
          </cell>
          <cell r="K128">
            <v>62.990000000000009</v>
          </cell>
          <cell r="L128">
            <v>62.990000000000009</v>
          </cell>
          <cell r="M128">
            <v>117.64999999999998</v>
          </cell>
          <cell r="N128">
            <v>95.259999999999991</v>
          </cell>
          <cell r="O128">
            <v>95.259999999999991</v>
          </cell>
          <cell r="P128">
            <v>949.64</v>
          </cell>
        </row>
        <row r="129">
          <cell r="B129">
            <v>6745</v>
          </cell>
          <cell r="D129">
            <v>1125.1400000000001</v>
          </cell>
          <cell r="E129">
            <v>1136.01</v>
          </cell>
          <cell r="F129">
            <v>1136.42</v>
          </cell>
          <cell r="G129">
            <v>1186.9699999999998</v>
          </cell>
          <cell r="H129">
            <v>1187.3500000000004</v>
          </cell>
          <cell r="I129">
            <v>1145.46</v>
          </cell>
          <cell r="J129">
            <v>1145.46</v>
          </cell>
          <cell r="K129">
            <v>1145.46</v>
          </cell>
          <cell r="L129">
            <v>1145.4599999999991</v>
          </cell>
          <cell r="M129">
            <v>1145.4600000000009</v>
          </cell>
          <cell r="N129">
            <v>1145.4599999999991</v>
          </cell>
          <cell r="O129">
            <v>1146.7100000000009</v>
          </cell>
          <cell r="P129">
            <v>13791.36</v>
          </cell>
        </row>
        <row r="130">
          <cell r="B130">
            <v>6760</v>
          </cell>
          <cell r="D130">
            <v>4.7699999999999996</v>
          </cell>
          <cell r="E130">
            <v>4.7699999999999996</v>
          </cell>
          <cell r="F130">
            <v>4.7700000000000014</v>
          </cell>
          <cell r="G130">
            <v>195.27</v>
          </cell>
          <cell r="H130">
            <v>195.27</v>
          </cell>
          <cell r="I130">
            <v>195.26999999999998</v>
          </cell>
          <cell r="J130">
            <v>195.26999999999998</v>
          </cell>
          <cell r="K130">
            <v>195.26999999999998</v>
          </cell>
          <cell r="L130">
            <v>195.2700000000001</v>
          </cell>
          <cell r="M130">
            <v>195.26999999999998</v>
          </cell>
          <cell r="N130">
            <v>195.26999999999998</v>
          </cell>
          <cell r="O130">
            <v>195.26999999999998</v>
          </cell>
          <cell r="P130">
            <v>1771.74</v>
          </cell>
        </row>
        <row r="131">
          <cell r="B131">
            <v>6765</v>
          </cell>
          <cell r="D131">
            <v>4414.12</v>
          </cell>
          <cell r="E131">
            <v>4415.2500000000009</v>
          </cell>
          <cell r="F131">
            <v>4448.5099999999984</v>
          </cell>
          <cell r="G131">
            <v>4460.2500000000018</v>
          </cell>
          <cell r="H131">
            <v>4463.4500000000007</v>
          </cell>
          <cell r="I131">
            <v>4462.5499999999993</v>
          </cell>
          <cell r="J131">
            <v>4495.3299999999981</v>
          </cell>
          <cell r="K131">
            <v>4491.8499999999985</v>
          </cell>
          <cell r="L131">
            <v>4519.4800000000032</v>
          </cell>
          <cell r="M131">
            <v>4508.0400000000009</v>
          </cell>
          <cell r="N131">
            <v>4513.8399999999965</v>
          </cell>
          <cell r="O131">
            <v>4524.9000000000015</v>
          </cell>
          <cell r="P131">
            <v>53717.57</v>
          </cell>
        </row>
        <row r="132">
          <cell r="B132">
            <v>6770</v>
          </cell>
          <cell r="D132">
            <v>10.87</v>
          </cell>
          <cell r="E132">
            <v>10.87</v>
          </cell>
          <cell r="F132">
            <v>10.870000000000001</v>
          </cell>
          <cell r="G132">
            <v>10.869999999999997</v>
          </cell>
          <cell r="H132">
            <v>10.870000000000005</v>
          </cell>
          <cell r="I132">
            <v>10.869999999999997</v>
          </cell>
          <cell r="J132">
            <v>10.870000000000005</v>
          </cell>
          <cell r="K132">
            <v>10.86999999999999</v>
          </cell>
          <cell r="L132">
            <v>10.870000000000005</v>
          </cell>
          <cell r="M132">
            <v>10.870000000000005</v>
          </cell>
          <cell r="N132">
            <v>10.86999999999999</v>
          </cell>
          <cell r="O132">
            <v>10.870000000000005</v>
          </cell>
          <cell r="P132">
            <v>130.44</v>
          </cell>
        </row>
        <row r="133">
          <cell r="B133">
            <v>6775</v>
          </cell>
          <cell r="D133">
            <v>161.49</v>
          </cell>
          <cell r="E133">
            <v>156.51</v>
          </cell>
          <cell r="F133">
            <v>172.64</v>
          </cell>
          <cell r="G133">
            <v>164.02999999999997</v>
          </cell>
          <cell r="H133">
            <v>164.03000000000009</v>
          </cell>
          <cell r="I133">
            <v>164.02999999999997</v>
          </cell>
          <cell r="J133">
            <v>164.04999999999995</v>
          </cell>
          <cell r="K133">
            <v>164.04999999999995</v>
          </cell>
          <cell r="L133">
            <v>159.03999999999996</v>
          </cell>
          <cell r="M133">
            <v>159.85000000000014</v>
          </cell>
          <cell r="N133">
            <v>160</v>
          </cell>
          <cell r="O133">
            <v>160</v>
          </cell>
          <cell r="P133">
            <v>1949.72</v>
          </cell>
        </row>
        <row r="134">
          <cell r="B134">
            <v>6785</v>
          </cell>
          <cell r="D134">
            <v>0.62</v>
          </cell>
          <cell r="E134">
            <v>0.62</v>
          </cell>
          <cell r="F134">
            <v>0.62000000000000011</v>
          </cell>
          <cell r="G134">
            <v>0.61999999999999988</v>
          </cell>
          <cell r="H134">
            <v>0.62000000000000011</v>
          </cell>
          <cell r="I134">
            <v>0.62000000000000011</v>
          </cell>
          <cell r="J134">
            <v>0.61999999999999966</v>
          </cell>
          <cell r="K134">
            <v>0.62000000000000011</v>
          </cell>
          <cell r="L134">
            <v>0.62000000000000011</v>
          </cell>
          <cell r="M134">
            <v>0.62000000000000011</v>
          </cell>
          <cell r="N134">
            <v>0.62000000000000011</v>
          </cell>
          <cell r="O134">
            <v>0.62000000000000011</v>
          </cell>
          <cell r="P134">
            <v>7.44</v>
          </cell>
        </row>
        <row r="135">
          <cell r="B135">
            <v>6795</v>
          </cell>
          <cell r="D135">
            <v>6.62</v>
          </cell>
          <cell r="E135">
            <v>6.62</v>
          </cell>
          <cell r="F135">
            <v>6.6199999999999992</v>
          </cell>
          <cell r="G135">
            <v>6.620000000000001</v>
          </cell>
          <cell r="H135">
            <v>6.620000000000001</v>
          </cell>
          <cell r="I135">
            <v>6.6199999999999974</v>
          </cell>
          <cell r="J135">
            <v>6.6200000000000045</v>
          </cell>
          <cell r="K135">
            <v>6.6199999999999974</v>
          </cell>
          <cell r="L135">
            <v>6.6199999999999974</v>
          </cell>
          <cell r="M135">
            <v>6.6200000000000045</v>
          </cell>
          <cell r="N135">
            <v>6.6199999999999903</v>
          </cell>
          <cell r="O135">
            <v>6.6200000000000045</v>
          </cell>
          <cell r="P135">
            <v>79.44</v>
          </cell>
        </row>
        <row r="136">
          <cell r="B136">
            <v>6800</v>
          </cell>
          <cell r="D136">
            <v>40.35</v>
          </cell>
          <cell r="E136">
            <v>40.35</v>
          </cell>
          <cell r="F136">
            <v>40.349999999999994</v>
          </cell>
          <cell r="G136">
            <v>40.350000000000009</v>
          </cell>
          <cell r="H136">
            <v>40.349999999999994</v>
          </cell>
          <cell r="I136">
            <v>40.349999999999994</v>
          </cell>
          <cell r="J136">
            <v>40.349999999999994</v>
          </cell>
          <cell r="K136">
            <v>40.350000000000023</v>
          </cell>
          <cell r="L136">
            <v>40.349999999999966</v>
          </cell>
          <cell r="M136">
            <v>40.350000000000023</v>
          </cell>
          <cell r="N136">
            <v>40.350000000000023</v>
          </cell>
          <cell r="O136">
            <v>40.349999999999966</v>
          </cell>
          <cell r="P136">
            <v>484.2</v>
          </cell>
        </row>
        <row r="137">
          <cell r="B137">
            <v>6805</v>
          </cell>
          <cell r="D137">
            <v>29.3</v>
          </cell>
          <cell r="E137">
            <v>29.3</v>
          </cell>
          <cell r="F137">
            <v>29.300000000000004</v>
          </cell>
          <cell r="G137">
            <v>29.299999999999997</v>
          </cell>
          <cell r="H137">
            <v>29.299999999999997</v>
          </cell>
          <cell r="I137">
            <v>29.300000000000011</v>
          </cell>
          <cell r="J137">
            <v>29.489999999999981</v>
          </cell>
          <cell r="K137">
            <v>29.490000000000009</v>
          </cell>
          <cell r="L137">
            <v>29.489999999999981</v>
          </cell>
          <cell r="M137">
            <v>29.490000000000009</v>
          </cell>
          <cell r="N137">
            <v>29.490000000000009</v>
          </cell>
          <cell r="O137">
            <v>29.490000000000009</v>
          </cell>
          <cell r="P137">
            <v>352.74</v>
          </cell>
        </row>
        <row r="138">
          <cell r="B138">
            <v>6820</v>
          </cell>
          <cell r="D138">
            <v>50.71</v>
          </cell>
          <cell r="E138">
            <v>50.71</v>
          </cell>
          <cell r="F138">
            <v>50.709999999999994</v>
          </cell>
          <cell r="G138">
            <v>50.710000000000008</v>
          </cell>
          <cell r="H138">
            <v>50.710000000000008</v>
          </cell>
          <cell r="I138">
            <v>50.70999999999998</v>
          </cell>
          <cell r="J138">
            <v>50.710000000000036</v>
          </cell>
          <cell r="K138">
            <v>50.70999999999998</v>
          </cell>
          <cell r="L138">
            <v>50.70999999999998</v>
          </cell>
          <cell r="M138">
            <v>50.710000000000036</v>
          </cell>
          <cell r="N138">
            <v>143.51999999999998</v>
          </cell>
          <cell r="O138">
            <v>143.51999999999998</v>
          </cell>
          <cell r="P138">
            <v>794.14</v>
          </cell>
        </row>
        <row r="139">
          <cell r="B139">
            <v>6825</v>
          </cell>
          <cell r="D139">
            <v>15.95</v>
          </cell>
          <cell r="E139">
            <v>15.95</v>
          </cell>
          <cell r="F139">
            <v>15.950000000000003</v>
          </cell>
          <cell r="G139">
            <v>15.949999999999996</v>
          </cell>
          <cell r="H139">
            <v>15.950000000000003</v>
          </cell>
          <cell r="I139">
            <v>15.950000000000003</v>
          </cell>
          <cell r="J139">
            <v>15.950000000000003</v>
          </cell>
          <cell r="K139">
            <v>15.949999999999989</v>
          </cell>
          <cell r="L139">
            <v>15.950000000000017</v>
          </cell>
          <cell r="M139">
            <v>15.949999999999989</v>
          </cell>
          <cell r="N139">
            <v>15.949999999999989</v>
          </cell>
          <cell r="O139">
            <v>15.950000000000017</v>
          </cell>
          <cell r="P139">
            <v>191.4</v>
          </cell>
        </row>
        <row r="140">
          <cell r="B140">
            <v>6835</v>
          </cell>
          <cell r="D140">
            <v>190.19</v>
          </cell>
          <cell r="E140">
            <v>190.19</v>
          </cell>
          <cell r="F140">
            <v>191.37</v>
          </cell>
          <cell r="G140">
            <v>191.37</v>
          </cell>
          <cell r="H140">
            <v>191.37</v>
          </cell>
          <cell r="I140">
            <v>191.36999999999989</v>
          </cell>
          <cell r="J140">
            <v>191.37000000000012</v>
          </cell>
          <cell r="K140">
            <v>191.36999999999989</v>
          </cell>
          <cell r="L140">
            <v>191.37000000000012</v>
          </cell>
          <cell r="M140">
            <v>191.36999999999989</v>
          </cell>
          <cell r="N140">
            <v>191.37000000000012</v>
          </cell>
          <cell r="O140">
            <v>191.36999999999989</v>
          </cell>
          <cell r="P140">
            <v>2294.08</v>
          </cell>
        </row>
        <row r="141">
          <cell r="B141">
            <v>6840</v>
          </cell>
          <cell r="D141">
            <v>129.49</v>
          </cell>
          <cell r="E141">
            <v>129.49</v>
          </cell>
          <cell r="F141">
            <v>129.49</v>
          </cell>
          <cell r="G141">
            <v>129.49</v>
          </cell>
          <cell r="H141">
            <v>129.49</v>
          </cell>
          <cell r="I141">
            <v>129.49</v>
          </cell>
          <cell r="J141">
            <v>129.4899999999999</v>
          </cell>
          <cell r="K141">
            <v>129.49000000000012</v>
          </cell>
          <cell r="L141">
            <v>130.59999999999991</v>
          </cell>
          <cell r="M141">
            <v>130.59999999999991</v>
          </cell>
          <cell r="N141">
            <v>130.60000000000014</v>
          </cell>
          <cell r="O141">
            <v>130.59999999999991</v>
          </cell>
          <cell r="P141">
            <v>1558.32</v>
          </cell>
        </row>
        <row r="142">
          <cell r="B142">
            <v>6845</v>
          </cell>
          <cell r="D142">
            <v>11.92</v>
          </cell>
          <cell r="E142">
            <v>40.21</v>
          </cell>
          <cell r="F142">
            <v>21.65</v>
          </cell>
          <cell r="G142">
            <v>19.929999999999993</v>
          </cell>
          <cell r="H142">
            <v>19.930000000000007</v>
          </cell>
          <cell r="I142">
            <v>19.929999999999993</v>
          </cell>
          <cell r="J142">
            <v>19.930000000000007</v>
          </cell>
          <cell r="K142">
            <v>19.930000000000007</v>
          </cell>
          <cell r="L142">
            <v>19.930000000000007</v>
          </cell>
          <cell r="M142">
            <v>19.929999999999978</v>
          </cell>
          <cell r="N142">
            <v>19.930000000000007</v>
          </cell>
          <cell r="O142">
            <v>19.930000000000007</v>
          </cell>
          <cell r="P142">
            <v>253.15</v>
          </cell>
        </row>
        <row r="143">
          <cell r="B143">
            <v>6850</v>
          </cell>
          <cell r="D143">
            <v>0</v>
          </cell>
          <cell r="E143">
            <v>0</v>
          </cell>
          <cell r="F143">
            <v>0</v>
          </cell>
          <cell r="G143">
            <v>4.58</v>
          </cell>
          <cell r="H143">
            <v>4.58</v>
          </cell>
          <cell r="I143">
            <v>4.58</v>
          </cell>
          <cell r="J143">
            <v>4.58</v>
          </cell>
          <cell r="K143">
            <v>4.5799999999999983</v>
          </cell>
          <cell r="L143">
            <v>4.5800000000000018</v>
          </cell>
          <cell r="M143">
            <v>4.5800000000000018</v>
          </cell>
          <cell r="N143">
            <v>4.5799999999999983</v>
          </cell>
          <cell r="O143">
            <v>4.5799999999999983</v>
          </cell>
          <cell r="P143">
            <v>41.22</v>
          </cell>
        </row>
        <row r="144">
          <cell r="B144">
            <v>6855</v>
          </cell>
          <cell r="D144">
            <v>7.61</v>
          </cell>
          <cell r="E144">
            <v>7.61</v>
          </cell>
          <cell r="F144">
            <v>7.6099999999999977</v>
          </cell>
          <cell r="G144">
            <v>7.610000000000003</v>
          </cell>
          <cell r="H144">
            <v>7.6099999999999959</v>
          </cell>
          <cell r="I144">
            <v>7.6099999999999994</v>
          </cell>
          <cell r="J144">
            <v>7.6100000000000065</v>
          </cell>
          <cell r="K144">
            <v>7.6099999999999994</v>
          </cell>
          <cell r="L144">
            <v>7.6099999999999923</v>
          </cell>
          <cell r="M144">
            <v>7.6099999999999994</v>
          </cell>
          <cell r="N144">
            <v>7.6099999999999994</v>
          </cell>
          <cell r="O144">
            <v>7.6099999999999994</v>
          </cell>
          <cell r="P144">
            <v>91.32</v>
          </cell>
        </row>
        <row r="145">
          <cell r="B145">
            <v>6890</v>
          </cell>
          <cell r="D145">
            <v>18.41</v>
          </cell>
          <cell r="E145">
            <v>18.41</v>
          </cell>
          <cell r="F145">
            <v>18.409999999999997</v>
          </cell>
          <cell r="G145">
            <v>18.759999999999998</v>
          </cell>
          <cell r="H145">
            <v>18.760000000000005</v>
          </cell>
          <cell r="I145">
            <v>19.150000000000006</v>
          </cell>
          <cell r="J145">
            <v>19.150000000000006</v>
          </cell>
          <cell r="K145">
            <v>19.149999999999977</v>
          </cell>
          <cell r="L145">
            <v>19.150000000000006</v>
          </cell>
          <cell r="M145">
            <v>19.150000000000006</v>
          </cell>
          <cell r="N145">
            <v>19.150000000000006</v>
          </cell>
          <cell r="O145">
            <v>19.150000000000006</v>
          </cell>
          <cell r="P145">
            <v>226.8</v>
          </cell>
        </row>
        <row r="146">
          <cell r="B146">
            <v>6905</v>
          </cell>
          <cell r="D146">
            <v>1672.97</v>
          </cell>
          <cell r="E146">
            <v>852.8900000000001</v>
          </cell>
          <cell r="F146">
            <v>5781.8599999999988</v>
          </cell>
          <cell r="G146">
            <v>1046.4600000000009</v>
          </cell>
          <cell r="H146">
            <v>1050.3799999999992</v>
          </cell>
          <cell r="I146">
            <v>1045.7100000000009</v>
          </cell>
          <cell r="J146">
            <v>1135.4300000000003</v>
          </cell>
          <cell r="K146">
            <v>1057.5699999999997</v>
          </cell>
          <cell r="L146">
            <v>1155.869999999999</v>
          </cell>
          <cell r="M146">
            <v>1227.4300000000003</v>
          </cell>
          <cell r="N146">
            <v>1116.2200000000012</v>
          </cell>
          <cell r="O146">
            <v>1290.5099999999984</v>
          </cell>
          <cell r="P146">
            <v>18433.3</v>
          </cell>
        </row>
        <row r="147">
          <cell r="B147">
            <v>6920</v>
          </cell>
          <cell r="D147">
            <v>3747.66</v>
          </cell>
          <cell r="E147">
            <v>3750.79</v>
          </cell>
          <cell r="F147">
            <v>3767.0900000000011</v>
          </cell>
          <cell r="G147">
            <v>4189.5899999999983</v>
          </cell>
          <cell r="H147">
            <v>3809.9800000000014</v>
          </cell>
          <cell r="I147">
            <v>3572.0999999999985</v>
          </cell>
          <cell r="J147">
            <v>3898.09</v>
          </cell>
          <cell r="K147">
            <v>3999.2299999999996</v>
          </cell>
          <cell r="L147">
            <v>3920.8800000000047</v>
          </cell>
          <cell r="M147">
            <v>3922.4099999999962</v>
          </cell>
          <cell r="N147">
            <v>3919.1600000000035</v>
          </cell>
          <cell r="O147">
            <v>3753.8799999999974</v>
          </cell>
          <cell r="P147">
            <v>46250.86</v>
          </cell>
        </row>
        <row r="149">
          <cell r="B149">
            <v>7225</v>
          </cell>
          <cell r="D149">
            <v>-184.8</v>
          </cell>
          <cell r="E149">
            <v>-184.8</v>
          </cell>
          <cell r="F149">
            <v>-184.79999999999995</v>
          </cell>
          <cell r="G149">
            <v>-184.80000000000007</v>
          </cell>
          <cell r="H149">
            <v>-184.79999999999995</v>
          </cell>
          <cell r="I149">
            <v>-184.79999999999995</v>
          </cell>
          <cell r="J149">
            <v>-184.79999999999995</v>
          </cell>
          <cell r="K149">
            <v>-184.80000000000018</v>
          </cell>
          <cell r="L149">
            <v>-184.79999999999995</v>
          </cell>
          <cell r="M149">
            <v>-184.79999999999995</v>
          </cell>
          <cell r="N149">
            <v>-184.79999999999995</v>
          </cell>
          <cell r="O149">
            <v>-184.79999999999995</v>
          </cell>
          <cell r="P149">
            <v>-2217.6</v>
          </cell>
        </row>
        <row r="150">
          <cell r="B150">
            <v>7245</v>
          </cell>
          <cell r="D150">
            <v>-4165.1899999999996</v>
          </cell>
          <cell r="E150">
            <v>-4165.1899999999996</v>
          </cell>
          <cell r="F150">
            <v>-4165.1900000000005</v>
          </cell>
          <cell r="G150">
            <v>-4165.1899999999987</v>
          </cell>
          <cell r="H150">
            <v>-4165.1900000000023</v>
          </cell>
          <cell r="I150">
            <v>-4165.1899999999987</v>
          </cell>
          <cell r="J150">
            <v>-4165.1900000000023</v>
          </cell>
          <cell r="K150">
            <v>-4165.1899999999951</v>
          </cell>
          <cell r="L150">
            <v>-4165.1900000000023</v>
          </cell>
          <cell r="M150">
            <v>-4165.1900000000023</v>
          </cell>
          <cell r="N150">
            <v>-4165.1899999999951</v>
          </cell>
          <cell r="O150">
            <v>-4165.1900000000023</v>
          </cell>
          <cell r="P150">
            <v>-49982.28</v>
          </cell>
        </row>
        <row r="151">
          <cell r="B151">
            <v>7275</v>
          </cell>
          <cell r="D151">
            <v>-260</v>
          </cell>
          <cell r="E151">
            <v>-260</v>
          </cell>
          <cell r="F151">
            <v>-260</v>
          </cell>
          <cell r="G151">
            <v>-260</v>
          </cell>
          <cell r="H151">
            <v>-260</v>
          </cell>
          <cell r="I151">
            <v>-260</v>
          </cell>
          <cell r="J151">
            <v>-260</v>
          </cell>
          <cell r="K151">
            <v>-260</v>
          </cell>
          <cell r="L151">
            <v>-260</v>
          </cell>
          <cell r="M151">
            <v>-260</v>
          </cell>
          <cell r="N151">
            <v>-260</v>
          </cell>
          <cell r="O151">
            <v>-260</v>
          </cell>
          <cell r="P151">
            <v>-3120</v>
          </cell>
        </row>
        <row r="152">
          <cell r="B152">
            <v>7280</v>
          </cell>
          <cell r="D152">
            <v>-989.62</v>
          </cell>
          <cell r="E152">
            <v>-989.62</v>
          </cell>
          <cell r="F152">
            <v>-989.62000000000012</v>
          </cell>
          <cell r="G152">
            <v>-989.61999999999989</v>
          </cell>
          <cell r="H152">
            <v>-989.62000000000035</v>
          </cell>
          <cell r="I152">
            <v>-989.61999999999989</v>
          </cell>
          <cell r="J152">
            <v>-989.61999999999989</v>
          </cell>
          <cell r="K152">
            <v>-989.61999999999989</v>
          </cell>
          <cell r="L152">
            <v>-989.61999999999989</v>
          </cell>
          <cell r="M152">
            <v>-989.6200000000008</v>
          </cell>
          <cell r="N152">
            <v>-989.61999999999898</v>
          </cell>
          <cell r="O152">
            <v>-989.6200000000008</v>
          </cell>
          <cell r="P152">
            <v>-11875.44</v>
          </cell>
        </row>
        <row r="153">
          <cell r="B153">
            <v>7283</v>
          </cell>
          <cell r="D153">
            <v>-43.36</v>
          </cell>
          <cell r="E153">
            <v>-43.36</v>
          </cell>
          <cell r="F153">
            <v>-43.360000000000014</v>
          </cell>
          <cell r="G153">
            <v>-43.359999999999985</v>
          </cell>
          <cell r="H153">
            <v>-43.360000000000014</v>
          </cell>
          <cell r="I153">
            <v>-43.360000000000014</v>
          </cell>
          <cell r="J153">
            <v>-43.359999999999957</v>
          </cell>
          <cell r="K153">
            <v>-43.360000000000014</v>
          </cell>
          <cell r="L153">
            <v>-43.360000000000014</v>
          </cell>
          <cell r="M153">
            <v>-43.360000000000014</v>
          </cell>
          <cell r="N153">
            <v>-43.359999999999957</v>
          </cell>
          <cell r="O153">
            <v>-43.36000000000007</v>
          </cell>
          <cell r="P153">
            <v>-520.32000000000005</v>
          </cell>
        </row>
        <row r="154">
          <cell r="B154">
            <v>7290</v>
          </cell>
          <cell r="D154">
            <v>-114.21</v>
          </cell>
          <cell r="E154">
            <v>-114.21</v>
          </cell>
          <cell r="F154">
            <v>-114.21000000000001</v>
          </cell>
          <cell r="G154">
            <v>-114.20999999999998</v>
          </cell>
          <cell r="H154">
            <v>-114.20999999999998</v>
          </cell>
          <cell r="I154">
            <v>-114.21000000000004</v>
          </cell>
          <cell r="J154">
            <v>-114.21000000000004</v>
          </cell>
          <cell r="K154">
            <v>-114.20999999999992</v>
          </cell>
          <cell r="L154">
            <v>-114.21000000000015</v>
          </cell>
          <cell r="M154">
            <v>-114.20999999999981</v>
          </cell>
          <cell r="N154">
            <v>-114.21000000000004</v>
          </cell>
          <cell r="O154">
            <v>-114.21000000000004</v>
          </cell>
          <cell r="P154">
            <v>-1370.52</v>
          </cell>
        </row>
        <row r="155">
          <cell r="B155">
            <v>7325</v>
          </cell>
          <cell r="D155">
            <v>-63.95</v>
          </cell>
          <cell r="E155">
            <v>-63.95</v>
          </cell>
          <cell r="F155">
            <v>-63.949999999999989</v>
          </cell>
          <cell r="G155">
            <v>-63.950000000000017</v>
          </cell>
          <cell r="H155">
            <v>-63.949999999999989</v>
          </cell>
          <cell r="I155">
            <v>-63.949999999999989</v>
          </cell>
          <cell r="J155">
            <v>-63.949999999999989</v>
          </cell>
          <cell r="K155">
            <v>-63.950000000000045</v>
          </cell>
          <cell r="L155">
            <v>-63.949999999999932</v>
          </cell>
          <cell r="M155">
            <v>-63.950000000000045</v>
          </cell>
          <cell r="N155">
            <v>-63.950000000000045</v>
          </cell>
          <cell r="O155">
            <v>-63.949999999999932</v>
          </cell>
          <cell r="P155">
            <v>-767.4</v>
          </cell>
        </row>
        <row r="156">
          <cell r="B156">
            <v>7330</v>
          </cell>
          <cell r="D156">
            <v>-1149.3399999999999</v>
          </cell>
          <cell r="E156">
            <v>-1149.3399999999999</v>
          </cell>
          <cell r="F156">
            <v>-1149.3400000000001</v>
          </cell>
          <cell r="G156">
            <v>-1149.3399999999997</v>
          </cell>
          <cell r="H156">
            <v>-1149.3400000000001</v>
          </cell>
          <cell r="I156">
            <v>-1149.3400000000001</v>
          </cell>
          <cell r="J156">
            <v>-1149.3400000000001</v>
          </cell>
          <cell r="K156">
            <v>-1149.3399999999992</v>
          </cell>
          <cell r="L156">
            <v>-1149.3400000000001</v>
          </cell>
          <cell r="M156">
            <v>-1149.3400000000001</v>
          </cell>
          <cell r="N156">
            <v>-1149.3400000000001</v>
          </cell>
          <cell r="O156">
            <v>-1149.3400000000001</v>
          </cell>
          <cell r="P156">
            <v>-13792.08</v>
          </cell>
        </row>
        <row r="157">
          <cell r="B157">
            <v>7430</v>
          </cell>
          <cell r="D157">
            <v>-874.88</v>
          </cell>
          <cell r="E157">
            <v>-874.88</v>
          </cell>
          <cell r="F157">
            <v>-874.87999999999988</v>
          </cell>
          <cell r="G157">
            <v>-874.88000000000011</v>
          </cell>
          <cell r="H157">
            <v>-874.95999999999958</v>
          </cell>
          <cell r="I157">
            <v>-874.96</v>
          </cell>
          <cell r="J157">
            <v>-874.96</v>
          </cell>
          <cell r="K157">
            <v>-874.96</v>
          </cell>
          <cell r="L157">
            <v>-874.96</v>
          </cell>
          <cell r="M157">
            <v>-874.96000000000095</v>
          </cell>
          <cell r="N157">
            <v>-874.92000000000007</v>
          </cell>
          <cell r="O157">
            <v>-874.92000000000007</v>
          </cell>
          <cell r="P157">
            <v>-10499.12</v>
          </cell>
        </row>
        <row r="158">
          <cell r="B158">
            <v>7440</v>
          </cell>
          <cell r="D158">
            <v>-130.81</v>
          </cell>
          <cell r="E158">
            <v>-263.63</v>
          </cell>
          <cell r="F158">
            <v>-263.63000000000005</v>
          </cell>
          <cell r="G158">
            <v>-263.63</v>
          </cell>
          <cell r="H158">
            <v>-263.62999999999988</v>
          </cell>
          <cell r="I158">
            <v>-263.63000000000011</v>
          </cell>
          <cell r="J158">
            <v>-263.62999999999988</v>
          </cell>
          <cell r="K158">
            <v>-263.63000000000011</v>
          </cell>
          <cell r="L158">
            <v>-263.62999999999988</v>
          </cell>
          <cell r="M158">
            <v>-263.63000000000011</v>
          </cell>
          <cell r="N158">
            <v>-263.63000000000011</v>
          </cell>
          <cell r="O158">
            <v>-263.62999999999965</v>
          </cell>
          <cell r="P158">
            <v>-3030.74</v>
          </cell>
        </row>
        <row r="159">
          <cell r="B159">
            <v>7445</v>
          </cell>
          <cell r="D159">
            <v>-3.43</v>
          </cell>
          <cell r="E159">
            <v>-3.43</v>
          </cell>
          <cell r="F159">
            <v>-3.4299999999999988</v>
          </cell>
          <cell r="G159">
            <v>-3.4300000000000015</v>
          </cell>
          <cell r="H159">
            <v>-3.4299999999999979</v>
          </cell>
          <cell r="I159">
            <v>-3.4299999999999997</v>
          </cell>
          <cell r="J159">
            <v>-3.4300000000000033</v>
          </cell>
          <cell r="K159">
            <v>-3.4299999999999997</v>
          </cell>
          <cell r="L159">
            <v>-3.4299999999999997</v>
          </cell>
          <cell r="M159">
            <v>-3.4299999999999962</v>
          </cell>
          <cell r="N159">
            <v>-3.4299999999999997</v>
          </cell>
          <cell r="O159">
            <v>-3.4299999999999997</v>
          </cell>
          <cell r="P159">
            <v>-41.16</v>
          </cell>
        </row>
        <row r="161">
          <cell r="B161">
            <v>7510</v>
          </cell>
          <cell r="D161">
            <v>1472.91</v>
          </cell>
          <cell r="E161">
            <v>1517.1499999999999</v>
          </cell>
          <cell r="F161">
            <v>1435.1100000000001</v>
          </cell>
          <cell r="G161">
            <v>1533.4399999999996</v>
          </cell>
          <cell r="H161">
            <v>1331.0500000000002</v>
          </cell>
          <cell r="I161">
            <v>1393.33</v>
          </cell>
          <cell r="J161">
            <v>1456.7600000000002</v>
          </cell>
          <cell r="K161">
            <v>1360.5699999999997</v>
          </cell>
          <cell r="L161">
            <v>1374.4300000000003</v>
          </cell>
          <cell r="M161">
            <v>1375.92</v>
          </cell>
          <cell r="N161">
            <v>1307.42</v>
          </cell>
          <cell r="O161">
            <v>1428.7000000000007</v>
          </cell>
          <cell r="P161">
            <v>16986.79</v>
          </cell>
        </row>
        <row r="162">
          <cell r="B162">
            <v>7515</v>
          </cell>
          <cell r="D162">
            <v>304.63</v>
          </cell>
          <cell r="E162">
            <v>47.199999999999989</v>
          </cell>
          <cell r="F162">
            <v>17.080000000000041</v>
          </cell>
          <cell r="G162">
            <v>2.7799999999999727</v>
          </cell>
          <cell r="H162">
            <v>2.2099999999999795</v>
          </cell>
          <cell r="I162">
            <v>2.8500000000000227</v>
          </cell>
          <cell r="J162">
            <v>4.2900000000000205</v>
          </cell>
          <cell r="K162">
            <v>2.4300000000000068</v>
          </cell>
          <cell r="L162">
            <v>1.089999999999975</v>
          </cell>
          <cell r="M162">
            <v>3.1399999999999864</v>
          </cell>
          <cell r="N162">
            <v>2.25</v>
          </cell>
          <cell r="O162">
            <v>1.6299999999999955</v>
          </cell>
          <cell r="P162">
            <v>391.58</v>
          </cell>
        </row>
        <row r="163">
          <cell r="B163">
            <v>7520</v>
          </cell>
          <cell r="D163">
            <v>590.76</v>
          </cell>
          <cell r="E163">
            <v>252.59000000000003</v>
          </cell>
          <cell r="F163">
            <v>144.94999999999993</v>
          </cell>
          <cell r="G163">
            <v>41.120000000000118</v>
          </cell>
          <cell r="H163">
            <v>25.129999999999882</v>
          </cell>
          <cell r="I163">
            <v>27.789999999999964</v>
          </cell>
          <cell r="J163">
            <v>-277.42999999999995</v>
          </cell>
          <cell r="K163">
            <v>23.590000000000032</v>
          </cell>
          <cell r="L163">
            <v>15.100000000000023</v>
          </cell>
          <cell r="M163">
            <v>21.709999999999923</v>
          </cell>
          <cell r="N163">
            <v>16.080000000000041</v>
          </cell>
          <cell r="O163">
            <v>-205.52999999999997</v>
          </cell>
          <cell r="P163">
            <v>675.86</v>
          </cell>
        </row>
        <row r="164">
          <cell r="B164">
            <v>7535</v>
          </cell>
          <cell r="D164">
            <v>0</v>
          </cell>
          <cell r="E164">
            <v>0.09</v>
          </cell>
          <cell r="F164">
            <v>0</v>
          </cell>
          <cell r="G164">
            <v>7.38</v>
          </cell>
          <cell r="H164">
            <v>167.73</v>
          </cell>
          <cell r="I164">
            <v>70.300000000000011</v>
          </cell>
          <cell r="J164">
            <v>0</v>
          </cell>
          <cell r="K164">
            <v>0.18000000000000682</v>
          </cell>
          <cell r="L164">
            <v>0</v>
          </cell>
          <cell r="M164">
            <v>0</v>
          </cell>
          <cell r="N164">
            <v>1.2999999999999829</v>
          </cell>
          <cell r="O164">
            <v>10.370000000000033</v>
          </cell>
          <cell r="P164">
            <v>257.35000000000002</v>
          </cell>
        </row>
        <row r="165">
          <cell r="B165">
            <v>7540</v>
          </cell>
          <cell r="D165">
            <v>43585.85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43431.799999999996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5175.6000000000058</v>
          </cell>
          <cell r="P165">
            <v>92193.25</v>
          </cell>
        </row>
        <row r="166">
          <cell r="B166">
            <v>7545</v>
          </cell>
          <cell r="D166">
            <v>0</v>
          </cell>
          <cell r="E166">
            <v>-4813.47</v>
          </cell>
          <cell r="F166">
            <v>3.680000000000291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4674.67</v>
          </cell>
          <cell r="O166">
            <v>0</v>
          </cell>
          <cell r="P166">
            <v>-135.11999999999989</v>
          </cell>
        </row>
        <row r="167">
          <cell r="B167">
            <v>7550</v>
          </cell>
          <cell r="D167">
            <v>-35628.769999999997</v>
          </cell>
          <cell r="E167">
            <v>7468.2499999999964</v>
          </cell>
          <cell r="F167">
            <v>12766.41</v>
          </cell>
          <cell r="G167">
            <v>3135.9800000000014</v>
          </cell>
          <cell r="H167">
            <v>12617.15</v>
          </cell>
          <cell r="I167">
            <v>7956.26</v>
          </cell>
          <cell r="J167">
            <v>-35892.58</v>
          </cell>
          <cell r="K167">
            <v>7955.8099999999977</v>
          </cell>
          <cell r="L167">
            <v>7955.1100000000024</v>
          </cell>
          <cell r="M167">
            <v>7955.079999999999</v>
          </cell>
          <cell r="N167">
            <v>-1864.33</v>
          </cell>
          <cell r="O167">
            <v>5574.96</v>
          </cell>
          <cell r="P167">
            <v>-0.67000000000371074</v>
          </cell>
        </row>
        <row r="168">
          <cell r="B168">
            <v>7555</v>
          </cell>
          <cell r="D168">
            <v>0</v>
          </cell>
          <cell r="E168">
            <v>487.92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417.71</v>
          </cell>
          <cell r="K168">
            <v>0</v>
          </cell>
          <cell r="L168">
            <v>0</v>
          </cell>
          <cell r="M168">
            <v>0</v>
          </cell>
          <cell r="N168">
            <v>5143.1099999999997</v>
          </cell>
          <cell r="O168">
            <v>40</v>
          </cell>
          <cell r="P168">
            <v>6088.74</v>
          </cell>
        </row>
        <row r="169">
          <cell r="B169">
            <v>7595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97659.28</v>
          </cell>
          <cell r="P169">
            <v>97659.28</v>
          </cell>
        </row>
        <row r="170">
          <cell r="B170">
            <v>7600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17768.27</v>
          </cell>
          <cell r="P170">
            <v>17768.27</v>
          </cell>
        </row>
        <row r="171">
          <cell r="B171">
            <v>7610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4470.43</v>
          </cell>
          <cell r="P171">
            <v>4470.43</v>
          </cell>
        </row>
        <row r="172">
          <cell r="B172">
            <v>7660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</row>
        <row r="173">
          <cell r="B173">
            <v>7710</v>
          </cell>
          <cell r="D173">
            <v>0</v>
          </cell>
          <cell r="E173">
            <v>0</v>
          </cell>
          <cell r="F173">
            <v>29162.31</v>
          </cell>
          <cell r="G173">
            <v>0</v>
          </cell>
          <cell r="H173">
            <v>0</v>
          </cell>
          <cell r="I173">
            <v>29554.850000000002</v>
          </cell>
          <cell r="J173">
            <v>0</v>
          </cell>
          <cell r="K173">
            <v>0</v>
          </cell>
          <cell r="L173">
            <v>21759.179999999993</v>
          </cell>
          <cell r="M173">
            <v>0</v>
          </cell>
          <cell r="N173">
            <v>0</v>
          </cell>
          <cell r="O173">
            <v>30734.059999999998</v>
          </cell>
          <cell r="P173">
            <v>111210.4</v>
          </cell>
        </row>
        <row r="174">
          <cell r="B174">
            <v>7735</v>
          </cell>
          <cell r="D174">
            <v>-11.830000000000005</v>
          </cell>
          <cell r="E174">
            <v>64.180000000000007</v>
          </cell>
          <cell r="F174">
            <v>39.390000000000008</v>
          </cell>
          <cell r="G174">
            <v>53.44</v>
          </cell>
          <cell r="H174">
            <v>38.239999999999981</v>
          </cell>
          <cell r="I174">
            <v>286.71000000000004</v>
          </cell>
          <cell r="J174">
            <v>28.5</v>
          </cell>
          <cell r="K174">
            <v>37.690000000000055</v>
          </cell>
          <cell r="L174">
            <v>36.629999999999995</v>
          </cell>
          <cell r="M174">
            <v>49.829999999999927</v>
          </cell>
          <cell r="N174">
            <v>32.669999999999959</v>
          </cell>
          <cell r="O174">
            <v>134.25</v>
          </cell>
          <cell r="P174">
            <v>789.69999999999993</v>
          </cell>
        </row>
        <row r="175">
          <cell r="B175">
            <v>7750</v>
          </cell>
          <cell r="D175">
            <v>-2674.13</v>
          </cell>
          <cell r="E175">
            <v>-3163.08</v>
          </cell>
          <cell r="F175">
            <v>-3657.7599999999993</v>
          </cell>
          <cell r="G175">
            <v>-3686.59</v>
          </cell>
          <cell r="H175">
            <v>-2235.4800000000014</v>
          </cell>
          <cell r="I175">
            <v>-4175.739999999998</v>
          </cell>
          <cell r="J175">
            <v>-22.010000000002037</v>
          </cell>
          <cell r="K175">
            <v>-24.909999999999854</v>
          </cell>
          <cell r="L175">
            <v>-46.219999999997526</v>
          </cell>
          <cell r="M175">
            <v>-318.57000000000335</v>
          </cell>
          <cell r="N175">
            <v>-322.12999999999738</v>
          </cell>
          <cell r="O175">
            <v>-491.63000000000102</v>
          </cell>
          <cell r="P175">
            <v>-20818.25</v>
          </cell>
        </row>
        <row r="176">
          <cell r="B176">
            <v>7765</v>
          </cell>
          <cell r="D176">
            <v>0</v>
          </cell>
          <cell r="E176">
            <v>0</v>
          </cell>
          <cell r="F176">
            <v>0</v>
          </cell>
          <cell r="G176">
            <v>-234.88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-264.52</v>
          </cell>
          <cell r="N176">
            <v>0</v>
          </cell>
          <cell r="O176">
            <v>0</v>
          </cell>
          <cell r="P176">
            <v>-499.4</v>
          </cell>
        </row>
      </sheetData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TB2015"/>
      <sheetName val="COVER"/>
      <sheetName val="CONTENTS vol 1"/>
      <sheetName val="CONTENTS vol 2"/>
      <sheetName val="APPENDIX A PLANT ACCT REC"/>
      <sheetName val="A 1"/>
      <sheetName val="A 2"/>
      <sheetName val="A 3"/>
      <sheetName val="A 4"/>
      <sheetName val="A 5"/>
      <sheetName val="ProformaAdd"/>
      <sheetName val="ProformaExp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8 (a)"/>
      <sheetName val="A 19"/>
      <sheetName val="A 19 (a)"/>
      <sheetName val="B 1"/>
      <sheetName val="B 2"/>
      <sheetName val="B 3"/>
      <sheetName val="B 4"/>
      <sheetName val="B 5"/>
      <sheetName val="B 6"/>
      <sheetName val="B 7"/>
      <sheetName val="B 8"/>
      <sheetName val="B 9"/>
      <sheetName val="B 10"/>
      <sheetName val="B 11"/>
      <sheetName val="B 12"/>
      <sheetName val="B 12 (2)"/>
      <sheetName val="B 12 (3)"/>
      <sheetName val="B 12 (4)"/>
      <sheetName val="B 12 (5)"/>
      <sheetName val="B 12 (6)"/>
      <sheetName val="B 12 (7)"/>
      <sheetName val="B 12 (8)"/>
      <sheetName val="B 12 (9)"/>
      <sheetName val="B 12 (10)"/>
      <sheetName val="B 12 (11)"/>
      <sheetName val="B 12 (12)"/>
      <sheetName val="B 12 (13)"/>
      <sheetName val="B 13"/>
      <sheetName val="B 14"/>
      <sheetName val="B 15"/>
      <sheetName val="C INSTRUCT"/>
      <sheetName val="C 1"/>
      <sheetName val="C 2 (W)"/>
      <sheetName val="C 2 (S)"/>
      <sheetName val="C 3"/>
      <sheetName val="C 4"/>
      <sheetName val="C 5  (W)"/>
      <sheetName val="C 5 (S)"/>
      <sheetName val="C 6"/>
      <sheetName val="C 7"/>
      <sheetName val="C 8"/>
      <sheetName val="C 9"/>
      <sheetName val="C 10"/>
      <sheetName val="D 1"/>
      <sheetName val="D 2"/>
      <sheetName val="D 3"/>
      <sheetName val="D 4"/>
      <sheetName val="D 5"/>
      <sheetName val="D 6"/>
      <sheetName val="D 7"/>
      <sheetName val="E 1 W"/>
      <sheetName val="E 1 S"/>
      <sheetName val="E 2 W"/>
      <sheetName val="E 2 S"/>
      <sheetName val="E 3"/>
      <sheetName val="E 4 Water"/>
      <sheetName val="E 4 Sewer"/>
      <sheetName val="E 5 (W)"/>
      <sheetName val="E 5 (S)"/>
      <sheetName val="E 6"/>
      <sheetName val="Hydrants"/>
      <sheetName val="E 7"/>
      <sheetName val="E 8"/>
      <sheetName val="E 9 "/>
      <sheetName val="E 10"/>
      <sheetName val="E 11"/>
      <sheetName val="E 12"/>
      <sheetName val="E 13"/>
      <sheetName val="E 14"/>
      <sheetName val="F 1"/>
      <sheetName val="F 2"/>
      <sheetName val="F 3"/>
      <sheetName val="F 4"/>
      <sheetName val="F 5"/>
      <sheetName val="F 6"/>
      <sheetName val="F 6(2)"/>
      <sheetName val="F 7"/>
      <sheetName val="F 8"/>
      <sheetName val="F 9"/>
      <sheetName val="F 10 "/>
      <sheetName val="A 1 (I)"/>
      <sheetName val="A 2 (I)"/>
      <sheetName val="A 3 (I)"/>
      <sheetName val="B 1 (I)"/>
      <sheetName val="B 2 (I)"/>
      <sheetName val="B 3 (I)"/>
      <sheetName val="B 15 (I)"/>
      <sheetName val="C 1 (I)"/>
      <sheetName val="C 2 (W) (I)"/>
      <sheetName val="C 2 (S) (I)"/>
      <sheetName val="C 5 (W) (I)"/>
      <sheetName val="C 5 (S) (I)"/>
      <sheetName val="D 1 (I)"/>
      <sheetName val="D 2 (I)"/>
      <sheetName val="E 1 W (I)"/>
      <sheetName val="E 1 S (I)"/>
      <sheetName val="E 2 W (I)"/>
      <sheetName val="E 2 S (I)"/>
      <sheetName val="12-31-15Plant Acc Bal_PerAR"/>
      <sheetName val="12-31-15 CIAC Bal &amp; Proj_PerAR"/>
      <sheetName val="IncAllocperAR"/>
      <sheetName val="IncomeAccounts_Water BU"/>
      <sheetName val="IncomeAccounts_Sewer BU"/>
      <sheetName val="12-31-15 Depreciation Exp_PerAR"/>
      <sheetName val="12-31-15 CIAC Amort Exp_PerAR"/>
      <sheetName val="Working Capital_PerAR"/>
      <sheetName val="ADJUSTED MONTHLY FINAL"/>
      <sheetName val="APPENDIX B INC. STAT.ACCT RECON"/>
      <sheetName val="CommonPlant_PerAR"/>
      <sheetName val="Interest Expense Adj_PerAR"/>
      <sheetName val="Other BalSheet Acct_PerAR"/>
      <sheetName val="RateCase&amp;Other Deferred_PerAR"/>
      <sheetName val="Property Taxes"/>
      <sheetName val="C 5 Calculation"/>
      <sheetName val="Rev Requirements Final"/>
      <sheetName val="Rev Requirements Interim"/>
      <sheetName val="Reuse RateBase"/>
      <sheetName val="REVENUE REQUIREMENTS"/>
      <sheetName val="PROFORMA YEAR"/>
      <sheetName val="INTERIM COST OF CAPITAL"/>
      <sheetName val="MFRtoAR"/>
      <sheetName val="Chemicals"/>
    </sheetNames>
    <sheetDataSet>
      <sheetData sheetId="0" refreshError="1"/>
      <sheetData sheetId="1">
        <row r="374">
          <cell r="C374">
            <v>-1136.8699999999999</v>
          </cell>
          <cell r="D374">
            <v>-2273.7399999999998</v>
          </cell>
          <cell r="E374">
            <v>-3410.61</v>
          </cell>
          <cell r="F374">
            <v>-4547.4799999999996</v>
          </cell>
          <cell r="G374">
            <v>-5684.35</v>
          </cell>
          <cell r="H374">
            <v>-6821.22</v>
          </cell>
          <cell r="I374">
            <v>-7958.09</v>
          </cell>
          <cell r="J374">
            <v>-9094.9599999999991</v>
          </cell>
          <cell r="K374">
            <v>-10231.83</v>
          </cell>
          <cell r="L374">
            <v>-11368.7</v>
          </cell>
          <cell r="M374">
            <v>-12505.57</v>
          </cell>
          <cell r="N374">
            <v>-13642.44</v>
          </cell>
        </row>
        <row r="375">
          <cell r="C375">
            <v>-291.81</v>
          </cell>
          <cell r="D375">
            <v>-583.62</v>
          </cell>
          <cell r="E375">
            <v>-875.43</v>
          </cell>
          <cell r="F375">
            <v>-1167.24</v>
          </cell>
          <cell r="G375">
            <v>-1459.05</v>
          </cell>
          <cell r="H375">
            <v>-1750.86</v>
          </cell>
          <cell r="I375">
            <v>-2042.67</v>
          </cell>
          <cell r="J375">
            <v>-2334.48</v>
          </cell>
          <cell r="K375">
            <v>-2626.29</v>
          </cell>
          <cell r="L375">
            <v>-2918.1</v>
          </cell>
          <cell r="M375">
            <v>-3209.91</v>
          </cell>
          <cell r="N375">
            <v>-3501.72</v>
          </cell>
        </row>
        <row r="376">
          <cell r="C376">
            <v>-103.13</v>
          </cell>
          <cell r="D376">
            <v>-206.26</v>
          </cell>
          <cell r="E376">
            <v>-309.39</v>
          </cell>
          <cell r="F376">
            <v>-412.52</v>
          </cell>
          <cell r="G376">
            <v>-515.65</v>
          </cell>
          <cell r="H376">
            <v>-618.78</v>
          </cell>
          <cell r="I376">
            <v>-721.91</v>
          </cell>
          <cell r="J376">
            <v>-825.04</v>
          </cell>
          <cell r="K376">
            <v>-928.17</v>
          </cell>
          <cell r="L376">
            <v>-1031.3</v>
          </cell>
          <cell r="M376">
            <v>-1134.43</v>
          </cell>
          <cell r="N376">
            <v>-1237.56</v>
          </cell>
        </row>
        <row r="377">
          <cell r="C377">
            <v>-244.44</v>
          </cell>
          <cell r="D377">
            <v>-488.88</v>
          </cell>
          <cell r="E377">
            <v>-733.32</v>
          </cell>
          <cell r="F377">
            <v>-977.76</v>
          </cell>
          <cell r="G377">
            <v>-1222.2</v>
          </cell>
          <cell r="H377">
            <v>-1466.64</v>
          </cell>
          <cell r="I377">
            <v>-1711.08</v>
          </cell>
          <cell r="J377">
            <v>-1955.52</v>
          </cell>
          <cell r="K377">
            <v>-2199.96</v>
          </cell>
          <cell r="L377">
            <v>-2444.4</v>
          </cell>
          <cell r="M377">
            <v>-2688.84</v>
          </cell>
          <cell r="N377">
            <v>-2933.28</v>
          </cell>
        </row>
        <row r="378">
          <cell r="C378">
            <v>-1.77</v>
          </cell>
          <cell r="D378">
            <v>-3.54</v>
          </cell>
          <cell r="E378">
            <v>-5.31</v>
          </cell>
          <cell r="F378">
            <v>-7.08</v>
          </cell>
          <cell r="G378">
            <v>-8.85</v>
          </cell>
          <cell r="H378">
            <v>-10.62</v>
          </cell>
          <cell r="I378">
            <v>-12.39</v>
          </cell>
          <cell r="J378">
            <v>-14.16</v>
          </cell>
          <cell r="K378">
            <v>-15.93</v>
          </cell>
          <cell r="L378">
            <v>-17.7</v>
          </cell>
          <cell r="M378">
            <v>-19.47</v>
          </cell>
          <cell r="N378">
            <v>-21.24</v>
          </cell>
        </row>
        <row r="380">
          <cell r="C380">
            <v>-472.16</v>
          </cell>
          <cell r="D380">
            <v>-944.32</v>
          </cell>
          <cell r="E380">
            <v>-1416.48</v>
          </cell>
          <cell r="F380">
            <v>-1888.64</v>
          </cell>
          <cell r="G380">
            <v>-2360.8000000000002</v>
          </cell>
          <cell r="H380">
            <v>-2832.96</v>
          </cell>
          <cell r="I380">
            <v>-3305.12</v>
          </cell>
          <cell r="J380">
            <v>-3777.28</v>
          </cell>
          <cell r="K380">
            <v>-4249.4399999999996</v>
          </cell>
          <cell r="L380">
            <v>-4721.6000000000004</v>
          </cell>
          <cell r="M380">
            <v>-5193.76</v>
          </cell>
          <cell r="N380">
            <v>-5665.92</v>
          </cell>
        </row>
        <row r="381">
          <cell r="C381">
            <v>-7317.02</v>
          </cell>
          <cell r="D381">
            <v>-14634.04</v>
          </cell>
          <cell r="E381">
            <v>-21951.06</v>
          </cell>
          <cell r="F381">
            <v>-29268.080000000002</v>
          </cell>
          <cell r="G381">
            <v>-36585.1</v>
          </cell>
          <cell r="H381">
            <v>-43902.12</v>
          </cell>
          <cell r="I381">
            <v>-51219.14</v>
          </cell>
          <cell r="J381">
            <v>-58536.160000000003</v>
          </cell>
          <cell r="K381">
            <v>-65853.179999999993</v>
          </cell>
          <cell r="L381">
            <v>-73170.2</v>
          </cell>
          <cell r="M381">
            <v>-80487.22</v>
          </cell>
          <cell r="N381">
            <v>-87804.24</v>
          </cell>
        </row>
        <row r="382">
          <cell r="C382">
            <v>-13.35</v>
          </cell>
          <cell r="D382">
            <v>-26.7</v>
          </cell>
          <cell r="E382">
            <v>-40.049999999999997</v>
          </cell>
          <cell r="F382">
            <v>-53.4</v>
          </cell>
          <cell r="G382">
            <v>-66.75</v>
          </cell>
          <cell r="H382">
            <v>-80.099999999999994</v>
          </cell>
          <cell r="I382">
            <v>-93.45</v>
          </cell>
          <cell r="J382">
            <v>-106.8</v>
          </cell>
          <cell r="K382">
            <v>-120.15</v>
          </cell>
          <cell r="L382">
            <v>-133.5</v>
          </cell>
          <cell r="M382">
            <v>-146.85</v>
          </cell>
          <cell r="N382">
            <v>-160.19999999999999</v>
          </cell>
        </row>
        <row r="383">
          <cell r="C383">
            <v>-328.43</v>
          </cell>
          <cell r="D383">
            <v>-656.86</v>
          </cell>
          <cell r="E383">
            <v>-985.29</v>
          </cell>
          <cell r="F383">
            <v>-1313.72</v>
          </cell>
          <cell r="G383">
            <v>-1642.15</v>
          </cell>
          <cell r="H383">
            <v>-1970.58</v>
          </cell>
          <cell r="I383">
            <v>-2299.0100000000002</v>
          </cell>
          <cell r="J383">
            <v>-2627.44</v>
          </cell>
          <cell r="K383">
            <v>-2955.87</v>
          </cell>
          <cell r="L383">
            <v>-3284.3</v>
          </cell>
          <cell r="M383">
            <v>-3612.73</v>
          </cell>
          <cell r="N383">
            <v>-3941.16</v>
          </cell>
        </row>
        <row r="384">
          <cell r="F384">
            <v>1.68</v>
          </cell>
          <cell r="G384">
            <v>1.68</v>
          </cell>
          <cell r="H384">
            <v>1.68</v>
          </cell>
          <cell r="I384">
            <v>1.68</v>
          </cell>
          <cell r="J384">
            <v>1.68</v>
          </cell>
          <cell r="K384">
            <v>1.68</v>
          </cell>
          <cell r="L384">
            <v>1.68</v>
          </cell>
          <cell r="M384">
            <v>1.68</v>
          </cell>
          <cell r="N384">
            <v>1.68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OVER"/>
      <sheetName val="CONTENTS vol 1"/>
      <sheetName val="CONTENTS vol 2"/>
      <sheetName val="APPENDIX A PLANT ACCT REC"/>
      <sheetName val="A 2"/>
      <sheetName val="A 3"/>
      <sheetName val="A 4"/>
      <sheetName val="A 6"/>
      <sheetName val="A 6 (a)"/>
      <sheetName val="A 7"/>
      <sheetName val="A 8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8 (a)"/>
      <sheetName val="A 19"/>
      <sheetName val="A 19 (a)"/>
      <sheetName val="B 2"/>
      <sheetName val="B 3"/>
      <sheetName val="B 4"/>
      <sheetName val="B 5"/>
      <sheetName val="B 6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C INSTRUCT"/>
      <sheetName val="B 14"/>
      <sheetName val="B 15"/>
      <sheetName val="C 1"/>
      <sheetName val="C 2 (s)"/>
      <sheetName val="C 3"/>
      <sheetName val="C 4"/>
      <sheetName val="C 5 (s)"/>
      <sheetName val="C 6"/>
      <sheetName val="C 6a"/>
      <sheetName val="C 7"/>
      <sheetName val="C 8"/>
      <sheetName val="C 9"/>
      <sheetName val="C 10"/>
      <sheetName val="D 1"/>
      <sheetName val="D 2"/>
      <sheetName val="D 3"/>
      <sheetName val="D 4"/>
      <sheetName val="D 5"/>
      <sheetName val="D 6"/>
      <sheetName val="D 7"/>
      <sheetName val="E 1 (s)"/>
      <sheetName val="E 2 (s)"/>
      <sheetName val="E 3"/>
      <sheetName val="E 4 (s)"/>
      <sheetName val="E 5 (s)"/>
      <sheetName val="E 6"/>
      <sheetName val="E 7"/>
      <sheetName val="E 8"/>
      <sheetName val="E 9"/>
      <sheetName val="E 10"/>
      <sheetName val="E 11"/>
      <sheetName val="E 12"/>
      <sheetName val="E 13"/>
      <sheetName val="E 14"/>
      <sheetName val="F 2"/>
      <sheetName val="F 4"/>
      <sheetName val="F 6"/>
      <sheetName val="F 6 (2)"/>
      <sheetName val="F 6 (3)"/>
      <sheetName val="F 6 (4)"/>
      <sheetName val="F 7"/>
      <sheetName val="F 8"/>
      <sheetName val="F 10"/>
      <sheetName val="A 2 (I)"/>
      <sheetName val="A 3 (I)"/>
      <sheetName val="B 2 (I)"/>
      <sheetName val="B 3 (I)"/>
      <sheetName val="C 2 S (I)"/>
      <sheetName val="D 1 (I)"/>
      <sheetName val="D 2 (I)"/>
      <sheetName val="E 1 S (I)"/>
      <sheetName val="E 2 S (I)"/>
      <sheetName val="F 6 (I)"/>
      <sheetName val="A 2 (I) ALT"/>
      <sheetName val="A 3 (I) ALT"/>
      <sheetName val="B 2 (I) ALT"/>
      <sheetName val="B 3 (I) ALT"/>
      <sheetName val="C 2 S (I) ALT"/>
      <sheetName val="D 1 (I) ALT"/>
      <sheetName val="D 2 (I) ALT"/>
      <sheetName val="E 1 S (I) ALT"/>
      <sheetName val="E 2 S (I) ALT"/>
      <sheetName val="B 15 (I)"/>
      <sheetName val="C 1 (I)"/>
      <sheetName val="C 5 S (I)"/>
      <sheetName val="AR to MFR"/>
      <sheetName val="Trial Blc"/>
      <sheetName val="O&amp;M per TB"/>
      <sheetName val="12-31-15 Plant Acc Bal_PerAR"/>
      <sheetName val="12-31-15 Depreciation Exp_PerAR"/>
      <sheetName val="Rev  &amp; other exp"/>
      <sheetName val="Other BalSheet Acct_PerAR"/>
      <sheetName val="12-31-15 CIAC Bal &amp; Proj_PerAR"/>
      <sheetName val="O&amp;M"/>
      <sheetName val="12-31-15 CIAC Amort Exp_PerAR"/>
      <sheetName val="Working Capital_PerAR"/>
      <sheetName val="PROFORMA ADJUSTMENTS"/>
      <sheetName val="12 Mo IS"/>
      <sheetName val="IncomeAccountsAllocationPerAR "/>
      <sheetName val="IncomeAccounts_Water BU"/>
      <sheetName val="IncomeAccounts_Sewer BU"/>
      <sheetName val="ADJUSTED MONTHLY FINAL"/>
      <sheetName val="APPENDIX B INC. STAT.ACCT RECON"/>
      <sheetName val="CommonPlant_PerAR"/>
      <sheetName val="Interest Expense Adj_PerAR"/>
      <sheetName val="RateCase&amp;Other Deferred_PerAR"/>
      <sheetName val="Property Taxes"/>
      <sheetName val="AR_F-23"/>
      <sheetName val="C 5 Calculation"/>
      <sheetName val="Rev Requirements Final"/>
      <sheetName val="Rev Requirements Interim ALT"/>
      <sheetName val="Rev Requirements Interim"/>
      <sheetName val="Reuse RateBase"/>
      <sheetName val="REVENUE REQUIREMENTS"/>
      <sheetName val="PROFORMA YEAR"/>
      <sheetName val="INTERIM COST OF CAPI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>
        <row r="4">
          <cell r="B4">
            <v>5110</v>
          </cell>
          <cell r="D4">
            <v>-1834.04</v>
          </cell>
          <cell r="E4">
            <v>-1841.62</v>
          </cell>
          <cell r="F4">
            <v>-1818.88</v>
          </cell>
          <cell r="G4">
            <v>-1818.88</v>
          </cell>
          <cell r="H4">
            <v>-3040.9400000000005</v>
          </cell>
          <cell r="I4">
            <v>-2287.8099999999995</v>
          </cell>
          <cell r="J4">
            <v>-1711.83</v>
          </cell>
          <cell r="K4">
            <v>-3458.7700000000004</v>
          </cell>
          <cell r="L4">
            <v>-2165.5799999999981</v>
          </cell>
          <cell r="M4">
            <v>-2149.1000000000022</v>
          </cell>
          <cell r="N4">
            <v>-2111.130000000001</v>
          </cell>
          <cell r="O4">
            <v>-2090.6799999999967</v>
          </cell>
          <cell r="P4">
            <v>-26329.26</v>
          </cell>
        </row>
        <row r="5">
          <cell r="B5">
            <v>5140</v>
          </cell>
          <cell r="D5">
            <v>-34950.67</v>
          </cell>
          <cell r="E5">
            <v>-37130.869999999995</v>
          </cell>
          <cell r="F5">
            <v>-38471.770000000004</v>
          </cell>
          <cell r="G5">
            <v>-38535.549999999988</v>
          </cell>
          <cell r="H5">
            <v>-37516.530000000028</v>
          </cell>
          <cell r="I5">
            <v>-33523.789999999979</v>
          </cell>
          <cell r="J5">
            <v>-28222.179999999993</v>
          </cell>
          <cell r="K5">
            <v>-28947.590000000026</v>
          </cell>
          <cell r="L5">
            <v>-53122</v>
          </cell>
          <cell r="M5">
            <v>-35004.099999999977</v>
          </cell>
          <cell r="N5">
            <v>-35601.320000000007</v>
          </cell>
          <cell r="O5">
            <v>-38501.97000000003</v>
          </cell>
          <cell r="P5">
            <v>-439528.34</v>
          </cell>
        </row>
        <row r="6">
          <cell r="B6">
            <v>5155</v>
          </cell>
          <cell r="D6">
            <v>-11261.63</v>
          </cell>
          <cell r="E6">
            <v>-14899.08</v>
          </cell>
          <cell r="F6">
            <v>-14031.39</v>
          </cell>
          <cell r="G6">
            <v>-14252.060000000005</v>
          </cell>
          <cell r="H6">
            <v>-12542.539999999994</v>
          </cell>
          <cell r="I6">
            <v>-11263.460000000006</v>
          </cell>
          <cell r="J6">
            <v>-9110.89</v>
          </cell>
          <cell r="K6">
            <v>-9406.179999999993</v>
          </cell>
          <cell r="L6">
            <v>-10589.279999999999</v>
          </cell>
          <cell r="M6">
            <v>-11691.040000000008</v>
          </cell>
          <cell r="N6">
            <v>-12372.86</v>
          </cell>
          <cell r="O6">
            <v>-12298.139999999985</v>
          </cell>
          <cell r="P6">
            <v>-143718.54999999999</v>
          </cell>
        </row>
        <row r="7">
          <cell r="B7">
            <v>5170</v>
          </cell>
          <cell r="D7">
            <v>-8571.2800000000007</v>
          </cell>
          <cell r="E7">
            <v>-10186.960000000001</v>
          </cell>
          <cell r="F7">
            <v>-9806.7999999999993</v>
          </cell>
          <cell r="G7">
            <v>-9933.5199999999968</v>
          </cell>
          <cell r="H7">
            <v>-9133.6000000000058</v>
          </cell>
          <cell r="I7">
            <v>-10729.489999999998</v>
          </cell>
          <cell r="J7">
            <v>-5557.2299999999959</v>
          </cell>
          <cell r="K7">
            <v>-8093.1900000000096</v>
          </cell>
          <cell r="L7">
            <v>-12211.739999999991</v>
          </cell>
          <cell r="M7">
            <v>-13467.160000000003</v>
          </cell>
          <cell r="N7">
            <v>-10067.399999999994</v>
          </cell>
          <cell r="O7">
            <v>-10076.740000000005</v>
          </cell>
          <cell r="P7">
            <v>-117835.11</v>
          </cell>
        </row>
        <row r="8">
          <cell r="B8">
            <v>5270</v>
          </cell>
          <cell r="D8">
            <v>0</v>
          </cell>
          <cell r="E8">
            <v>-300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-450</v>
          </cell>
          <cell r="O8">
            <v>0</v>
          </cell>
          <cell r="P8">
            <v>-750</v>
          </cell>
        </row>
        <row r="9">
          <cell r="B9">
            <v>5285</v>
          </cell>
          <cell r="D9">
            <v>-105</v>
          </cell>
          <cell r="E9">
            <v>-273</v>
          </cell>
          <cell r="F9">
            <v>-294</v>
          </cell>
          <cell r="G9">
            <v>-424</v>
          </cell>
          <cell r="H9">
            <v>-315</v>
          </cell>
          <cell r="I9">
            <v>-177</v>
          </cell>
          <cell r="J9">
            <v>-235</v>
          </cell>
          <cell r="K9">
            <v>-21</v>
          </cell>
          <cell r="L9">
            <v>-168</v>
          </cell>
          <cell r="M9">
            <v>-147</v>
          </cell>
          <cell r="N9">
            <v>-177</v>
          </cell>
          <cell r="O9">
            <v>-227</v>
          </cell>
          <cell r="P9">
            <v>-2563</v>
          </cell>
        </row>
        <row r="11">
          <cell r="B11">
            <v>5440</v>
          </cell>
          <cell r="D11">
            <v>111.4</v>
          </cell>
          <cell r="E11">
            <v>106.69</v>
          </cell>
          <cell r="F11">
            <v>69.010000000000019</v>
          </cell>
          <cell r="G11">
            <v>45.45999999999998</v>
          </cell>
          <cell r="H11">
            <v>69.009999999999991</v>
          </cell>
          <cell r="I11">
            <v>158.50000000000006</v>
          </cell>
          <cell r="J11">
            <v>45.459999999999923</v>
          </cell>
          <cell r="K11">
            <v>26.620000000000005</v>
          </cell>
          <cell r="L11">
            <v>50.170000000000073</v>
          </cell>
          <cell r="M11">
            <v>54.879999999999995</v>
          </cell>
          <cell r="N11">
            <v>74.189999999999941</v>
          </cell>
          <cell r="O11">
            <v>55.230000000000018</v>
          </cell>
          <cell r="P11">
            <v>866.62</v>
          </cell>
        </row>
        <row r="12">
          <cell r="B12">
            <v>5455</v>
          </cell>
          <cell r="D12">
            <v>13569.92</v>
          </cell>
          <cell r="E12">
            <v>24550.639999999999</v>
          </cell>
          <cell r="F12">
            <v>20352.160000000003</v>
          </cell>
          <cell r="G12">
            <v>22349.520000000004</v>
          </cell>
          <cell r="H12">
            <v>13976.959999999992</v>
          </cell>
          <cell r="I12">
            <v>9993.5200000000041</v>
          </cell>
          <cell r="J12">
            <v>14500</v>
          </cell>
          <cell r="K12">
            <v>13304.399999999994</v>
          </cell>
          <cell r="L12">
            <v>11252.800000000017</v>
          </cell>
          <cell r="M12">
            <v>12600</v>
          </cell>
          <cell r="N12">
            <v>12885.199999999983</v>
          </cell>
          <cell r="O12">
            <v>29154.720000000001</v>
          </cell>
          <cell r="P12">
            <v>198489.84</v>
          </cell>
        </row>
        <row r="13">
          <cell r="B13">
            <v>5470</v>
          </cell>
          <cell r="D13">
            <v>1943.68</v>
          </cell>
          <cell r="E13">
            <v>1997.03</v>
          </cell>
          <cell r="F13">
            <v>2048.08</v>
          </cell>
          <cell r="G13">
            <v>2018.3400000000001</v>
          </cell>
          <cell r="H13">
            <v>1548.1099999999997</v>
          </cell>
          <cell r="I13">
            <v>1622.4799999999996</v>
          </cell>
          <cell r="J13">
            <v>1664.4500000000007</v>
          </cell>
          <cell r="K13">
            <v>1882.6900000000005</v>
          </cell>
          <cell r="L13">
            <v>1561.9099999999999</v>
          </cell>
          <cell r="M13">
            <v>1878.3299999999981</v>
          </cell>
          <cell r="N13">
            <v>4449.760000000002</v>
          </cell>
          <cell r="O13">
            <v>1323.8199999999997</v>
          </cell>
          <cell r="P13">
            <v>23938.68</v>
          </cell>
        </row>
        <row r="14">
          <cell r="B14">
            <v>5480</v>
          </cell>
          <cell r="D14">
            <v>0</v>
          </cell>
          <cell r="E14">
            <v>0</v>
          </cell>
          <cell r="F14">
            <v>0</v>
          </cell>
          <cell r="G14">
            <v>1079</v>
          </cell>
          <cell r="H14">
            <v>260</v>
          </cell>
          <cell r="I14">
            <v>624</v>
          </cell>
          <cell r="J14">
            <v>227.5</v>
          </cell>
          <cell r="K14">
            <v>416</v>
          </cell>
          <cell r="L14">
            <v>-47</v>
          </cell>
          <cell r="M14">
            <v>455</v>
          </cell>
          <cell r="N14">
            <v>260</v>
          </cell>
          <cell r="O14">
            <v>100</v>
          </cell>
          <cell r="P14">
            <v>3374.5</v>
          </cell>
        </row>
        <row r="15">
          <cell r="B15">
            <v>5490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B16">
            <v>5505</v>
          </cell>
          <cell r="D16">
            <v>4.55</v>
          </cell>
          <cell r="E16">
            <v>-3.79</v>
          </cell>
          <cell r="F16">
            <v>10.16</v>
          </cell>
          <cell r="G16">
            <v>8.99</v>
          </cell>
          <cell r="H16">
            <v>6.2600000000000016</v>
          </cell>
          <cell r="I16">
            <v>5.6699999999999982</v>
          </cell>
          <cell r="J16">
            <v>4.9400000000000013</v>
          </cell>
          <cell r="K16">
            <v>5.32</v>
          </cell>
          <cell r="L16">
            <v>4.0799999999999983</v>
          </cell>
          <cell r="M16">
            <v>6.1099999999999994</v>
          </cell>
          <cell r="N16">
            <v>5.6700000000000017</v>
          </cell>
          <cell r="O16">
            <v>4.990000000000002</v>
          </cell>
          <cell r="P16">
            <v>62.95</v>
          </cell>
        </row>
        <row r="17">
          <cell r="B17">
            <v>5510</v>
          </cell>
          <cell r="D17">
            <v>419.4</v>
          </cell>
          <cell r="E17">
            <v>0</v>
          </cell>
          <cell r="F17">
            <v>-0.63999999999998636</v>
          </cell>
          <cell r="G17">
            <v>1086.73</v>
          </cell>
          <cell r="H17">
            <v>28.75</v>
          </cell>
          <cell r="I17">
            <v>0</v>
          </cell>
          <cell r="J17">
            <v>0</v>
          </cell>
          <cell r="K17">
            <v>157.93000000000006</v>
          </cell>
          <cell r="L17">
            <v>548.96</v>
          </cell>
          <cell r="M17">
            <v>0</v>
          </cell>
          <cell r="N17">
            <v>-15.190000000000055</v>
          </cell>
          <cell r="O17">
            <v>15.539999999999964</v>
          </cell>
          <cell r="P17">
            <v>2241.48</v>
          </cell>
        </row>
        <row r="18">
          <cell r="B18">
            <v>5515</v>
          </cell>
          <cell r="D18">
            <v>-104</v>
          </cell>
          <cell r="E18">
            <v>428</v>
          </cell>
          <cell r="F18">
            <v>179</v>
          </cell>
          <cell r="G18">
            <v>-585</v>
          </cell>
          <cell r="H18">
            <v>699</v>
          </cell>
          <cell r="I18">
            <v>488</v>
          </cell>
          <cell r="J18">
            <v>164</v>
          </cell>
          <cell r="K18">
            <v>861</v>
          </cell>
          <cell r="L18">
            <v>-509</v>
          </cell>
          <cell r="M18">
            <v>455</v>
          </cell>
          <cell r="N18">
            <v>438</v>
          </cell>
          <cell r="O18">
            <v>894</v>
          </cell>
          <cell r="P18">
            <v>3408</v>
          </cell>
        </row>
        <row r="19">
          <cell r="B19">
            <v>5525</v>
          </cell>
          <cell r="D19">
            <v>10.220000000000001</v>
          </cell>
          <cell r="E19">
            <v>10.119999999999999</v>
          </cell>
          <cell r="F19">
            <v>10.760000000000002</v>
          </cell>
          <cell r="G19">
            <v>11.18</v>
          </cell>
          <cell r="H19">
            <v>11.369999999999997</v>
          </cell>
          <cell r="I19">
            <v>11.449999999999996</v>
          </cell>
          <cell r="J19">
            <v>7.8400000000000034</v>
          </cell>
          <cell r="K19">
            <v>10.010000000000005</v>
          </cell>
          <cell r="L19">
            <v>5.2399999999999949</v>
          </cell>
          <cell r="M19">
            <v>14.299999999999997</v>
          </cell>
          <cell r="N19">
            <v>6.7000000000000028</v>
          </cell>
          <cell r="O19">
            <v>8.460000000000008</v>
          </cell>
          <cell r="P19">
            <v>117.65</v>
          </cell>
        </row>
        <row r="20">
          <cell r="B20">
            <v>5535</v>
          </cell>
          <cell r="D20">
            <v>17.98</v>
          </cell>
          <cell r="E20">
            <v>18.720000000000002</v>
          </cell>
          <cell r="F20">
            <v>17.269999999999996</v>
          </cell>
          <cell r="G20">
            <v>16.25</v>
          </cell>
          <cell r="H20">
            <v>18.299999999999997</v>
          </cell>
          <cell r="I20">
            <v>15.980000000000004</v>
          </cell>
          <cell r="J20">
            <v>15.290000000000006</v>
          </cell>
          <cell r="K20">
            <v>19.260000000000005</v>
          </cell>
          <cell r="L20">
            <v>11.169999999999987</v>
          </cell>
          <cell r="M20">
            <v>27.949999999999989</v>
          </cell>
          <cell r="N20">
            <v>14.300000000000011</v>
          </cell>
          <cell r="O20">
            <v>15.710000000000008</v>
          </cell>
          <cell r="P20">
            <v>208.18</v>
          </cell>
        </row>
        <row r="21">
          <cell r="B21">
            <v>5540</v>
          </cell>
          <cell r="D21">
            <v>363.2</v>
          </cell>
          <cell r="E21">
            <v>233.20999999999998</v>
          </cell>
          <cell r="F21">
            <v>290.01</v>
          </cell>
          <cell r="G21">
            <v>300.39999999999998</v>
          </cell>
          <cell r="H21">
            <v>259.02999999999997</v>
          </cell>
          <cell r="I21">
            <v>323.61000000000013</v>
          </cell>
          <cell r="J21">
            <v>253.81999999999994</v>
          </cell>
          <cell r="K21">
            <v>344.08000000000015</v>
          </cell>
          <cell r="L21">
            <v>281.37999999999965</v>
          </cell>
          <cell r="M21">
            <v>269.55000000000018</v>
          </cell>
          <cell r="N21">
            <v>255.24000000000024</v>
          </cell>
          <cell r="O21">
            <v>316.82999999999993</v>
          </cell>
          <cell r="P21">
            <v>3490.36</v>
          </cell>
        </row>
        <row r="22">
          <cell r="B22">
            <v>5545</v>
          </cell>
          <cell r="D22">
            <v>3.73</v>
          </cell>
          <cell r="E22">
            <v>0</v>
          </cell>
          <cell r="F22">
            <v>0</v>
          </cell>
          <cell r="G22">
            <v>18.239999999999998</v>
          </cell>
          <cell r="H22">
            <v>8.48</v>
          </cell>
          <cell r="I22">
            <v>7.7500000000000036</v>
          </cell>
          <cell r="J22">
            <v>9</v>
          </cell>
          <cell r="K22">
            <v>9.32</v>
          </cell>
          <cell r="L22">
            <v>7.7999999999999901</v>
          </cell>
          <cell r="M22">
            <v>8.0200000000000102</v>
          </cell>
          <cell r="N22">
            <v>9.14</v>
          </cell>
          <cell r="O22">
            <v>0</v>
          </cell>
          <cell r="P22">
            <v>81.48</v>
          </cell>
        </row>
        <row r="23">
          <cell r="B23">
            <v>5625</v>
          </cell>
          <cell r="D23">
            <v>342.02</v>
          </cell>
          <cell r="E23">
            <v>339.63</v>
          </cell>
          <cell r="F23">
            <v>340.22</v>
          </cell>
          <cell r="G23">
            <v>346.49999999999989</v>
          </cell>
          <cell r="H23">
            <v>346.29000000000019</v>
          </cell>
          <cell r="I23">
            <v>344.91999999999985</v>
          </cell>
          <cell r="J23">
            <v>343.59999999999991</v>
          </cell>
          <cell r="K23">
            <v>436.5</v>
          </cell>
          <cell r="L23">
            <v>361.15000000000009</v>
          </cell>
          <cell r="M23">
            <v>353.34999999999991</v>
          </cell>
          <cell r="N23">
            <v>353.07000000000016</v>
          </cell>
          <cell r="O23">
            <v>353.31999999999971</v>
          </cell>
          <cell r="P23">
            <v>4260.57</v>
          </cell>
        </row>
        <row r="24">
          <cell r="B24">
            <v>5630</v>
          </cell>
          <cell r="D24">
            <v>320.3</v>
          </cell>
          <cell r="E24">
            <v>239.14000000000004</v>
          </cell>
          <cell r="F24">
            <v>241.3599999999999</v>
          </cell>
          <cell r="G24">
            <v>247.1400000000001</v>
          </cell>
          <cell r="H24">
            <v>247.6099999999999</v>
          </cell>
          <cell r="I24">
            <v>243.97000000000003</v>
          </cell>
          <cell r="J24">
            <v>246.86000000000013</v>
          </cell>
          <cell r="K24">
            <v>245.90999999999985</v>
          </cell>
          <cell r="L24">
            <v>236.61000000000013</v>
          </cell>
          <cell r="M24">
            <v>286.40000000000009</v>
          </cell>
          <cell r="N24">
            <v>291.08999999999969</v>
          </cell>
          <cell r="O24">
            <v>284</v>
          </cell>
          <cell r="P24">
            <v>3130.39</v>
          </cell>
        </row>
        <row r="25">
          <cell r="B25">
            <v>5635</v>
          </cell>
          <cell r="D25">
            <v>51.11</v>
          </cell>
          <cell r="E25">
            <v>38.08</v>
          </cell>
          <cell r="F25">
            <v>54.819999999999993</v>
          </cell>
          <cell r="G25">
            <v>28.570000000000022</v>
          </cell>
          <cell r="H25">
            <v>55.799999999999983</v>
          </cell>
          <cell r="I25">
            <v>52.259999999999991</v>
          </cell>
          <cell r="J25">
            <v>59.240000000000009</v>
          </cell>
          <cell r="K25">
            <v>60.550000000000011</v>
          </cell>
          <cell r="L25">
            <v>21.659999999999968</v>
          </cell>
          <cell r="M25">
            <v>43.600000000000023</v>
          </cell>
          <cell r="N25">
            <v>31.79000000000002</v>
          </cell>
          <cell r="O25">
            <v>39.019999999999982</v>
          </cell>
          <cell r="P25">
            <v>536.5</v>
          </cell>
        </row>
        <row r="26">
          <cell r="B26">
            <v>5645</v>
          </cell>
          <cell r="D26">
            <v>-345.55</v>
          </cell>
          <cell r="E26">
            <v>-359.46</v>
          </cell>
          <cell r="F26">
            <v>-487.83999999999992</v>
          </cell>
          <cell r="G26">
            <v>-355.30000000000018</v>
          </cell>
          <cell r="H26">
            <v>-364.09999999999991</v>
          </cell>
          <cell r="I26">
            <v>-373.19999999999982</v>
          </cell>
          <cell r="J26">
            <v>-396.99000000000024</v>
          </cell>
          <cell r="K26">
            <v>-381.50999999999976</v>
          </cell>
          <cell r="L26">
            <v>-497.33000000000038</v>
          </cell>
          <cell r="M26">
            <v>-369.69999999999982</v>
          </cell>
          <cell r="N26">
            <v>-372.69000000000005</v>
          </cell>
          <cell r="O26">
            <v>-234.93000000000029</v>
          </cell>
          <cell r="P26">
            <v>-4538.6000000000004</v>
          </cell>
        </row>
        <row r="27">
          <cell r="B27">
            <v>5650</v>
          </cell>
          <cell r="D27">
            <v>0.38</v>
          </cell>
          <cell r="E27">
            <v>8.0499999999999989</v>
          </cell>
          <cell r="F27">
            <v>10.010000000000002</v>
          </cell>
          <cell r="G27">
            <v>0.17999999999999972</v>
          </cell>
          <cell r="H27">
            <v>10.48</v>
          </cell>
          <cell r="I27">
            <v>17.949999999999996</v>
          </cell>
          <cell r="J27">
            <v>19.47</v>
          </cell>
          <cell r="K27">
            <v>18.11</v>
          </cell>
          <cell r="L27">
            <v>15.189999999999998</v>
          </cell>
          <cell r="M27">
            <v>7.1200000000000045</v>
          </cell>
          <cell r="N27">
            <v>1.3200000000000074</v>
          </cell>
          <cell r="O27">
            <v>20.679999999999993</v>
          </cell>
          <cell r="P27">
            <v>128.94</v>
          </cell>
        </row>
        <row r="28">
          <cell r="B28">
            <v>5655</v>
          </cell>
          <cell r="D28">
            <v>2618.91</v>
          </cell>
          <cell r="E28">
            <v>1822.9000000000005</v>
          </cell>
          <cell r="F28">
            <v>1558.0899999999992</v>
          </cell>
          <cell r="G28">
            <v>1317.2700000000004</v>
          </cell>
          <cell r="H28">
            <v>1511.5900000000001</v>
          </cell>
          <cell r="I28">
            <v>2211.8899999999994</v>
          </cell>
          <cell r="J28">
            <v>1577.7800000000007</v>
          </cell>
          <cell r="K28">
            <v>1813.1800000000003</v>
          </cell>
          <cell r="L28">
            <v>1276.83</v>
          </cell>
          <cell r="M28">
            <v>1791.6999999999989</v>
          </cell>
          <cell r="N28">
            <v>1889.3300000000017</v>
          </cell>
          <cell r="O28">
            <v>2406.6399999999994</v>
          </cell>
          <cell r="P28">
            <v>21796.11</v>
          </cell>
        </row>
        <row r="29">
          <cell r="B29">
            <v>5660</v>
          </cell>
          <cell r="D29">
            <v>1.03</v>
          </cell>
          <cell r="E29">
            <v>7.7499999999999991</v>
          </cell>
          <cell r="F29">
            <v>17.060000000000002</v>
          </cell>
          <cell r="G29">
            <v>9.2200000000000024</v>
          </cell>
          <cell r="H29">
            <v>5.3599999999999994</v>
          </cell>
          <cell r="I29">
            <v>18.61</v>
          </cell>
          <cell r="J29">
            <v>4.1199999999999974</v>
          </cell>
          <cell r="K29">
            <v>10.030000000000008</v>
          </cell>
          <cell r="L29">
            <v>2.8799999999999955</v>
          </cell>
          <cell r="M29">
            <v>8.769999999999996</v>
          </cell>
          <cell r="N29">
            <v>11.489999999999995</v>
          </cell>
          <cell r="O29">
            <v>23.650000000000006</v>
          </cell>
          <cell r="P29">
            <v>119.97</v>
          </cell>
        </row>
        <row r="30">
          <cell r="B30">
            <v>5665</v>
          </cell>
          <cell r="D30">
            <v>119.85</v>
          </cell>
          <cell r="E30">
            <v>138.28</v>
          </cell>
          <cell r="F30">
            <v>147.16000000000003</v>
          </cell>
          <cell r="G30">
            <v>106.64999999999998</v>
          </cell>
          <cell r="H30">
            <v>148.51000000000005</v>
          </cell>
          <cell r="I30">
            <v>120.88</v>
          </cell>
          <cell r="J30">
            <v>118.16999999999996</v>
          </cell>
          <cell r="K30">
            <v>114.13</v>
          </cell>
          <cell r="L30">
            <v>136.2600000000001</v>
          </cell>
          <cell r="M30">
            <v>111.57999999999993</v>
          </cell>
          <cell r="N30">
            <v>108.71000000000004</v>
          </cell>
          <cell r="O30">
            <v>110.6099999999999</v>
          </cell>
          <cell r="P30">
            <v>1480.79</v>
          </cell>
        </row>
        <row r="31">
          <cell r="B31">
            <v>5670</v>
          </cell>
          <cell r="D31">
            <v>59.23</v>
          </cell>
          <cell r="E31">
            <v>59.74</v>
          </cell>
          <cell r="F31">
            <v>60.169999999999987</v>
          </cell>
          <cell r="G31">
            <v>60.450000000000017</v>
          </cell>
          <cell r="H31">
            <v>20.049999999999983</v>
          </cell>
          <cell r="I31">
            <v>101.35000000000002</v>
          </cell>
          <cell r="J31">
            <v>59.879999999999995</v>
          </cell>
          <cell r="K31">
            <v>60.370000000000005</v>
          </cell>
          <cell r="L31">
            <v>60.919999999999959</v>
          </cell>
          <cell r="M31">
            <v>60.830000000000041</v>
          </cell>
          <cell r="N31">
            <v>60.980000000000018</v>
          </cell>
          <cell r="O31">
            <v>59.639999999999986</v>
          </cell>
          <cell r="P31">
            <v>723.61</v>
          </cell>
        </row>
        <row r="32">
          <cell r="B32">
            <v>5675</v>
          </cell>
          <cell r="D32">
            <v>-12.39</v>
          </cell>
          <cell r="E32">
            <v>-12.489999999999998</v>
          </cell>
          <cell r="F32">
            <v>-15.52</v>
          </cell>
          <cell r="G32">
            <v>-12.550000000000004</v>
          </cell>
          <cell r="H32">
            <v>-12.060000000000002</v>
          </cell>
          <cell r="I32">
            <v>-12.049999999999997</v>
          </cell>
          <cell r="J32">
            <v>-11.149999999999991</v>
          </cell>
          <cell r="K32">
            <v>-11.420000000000002</v>
          </cell>
          <cell r="L32">
            <v>-15.25</v>
          </cell>
          <cell r="M32">
            <v>-11.950000000000003</v>
          </cell>
          <cell r="N32">
            <v>-11.86999999999999</v>
          </cell>
          <cell r="O32">
            <v>-8.7300000000000182</v>
          </cell>
          <cell r="P32">
            <v>-147.43</v>
          </cell>
        </row>
        <row r="33">
          <cell r="B33">
            <v>5680</v>
          </cell>
          <cell r="D33">
            <v>-6.18</v>
          </cell>
          <cell r="E33">
            <v>-6.16</v>
          </cell>
          <cell r="F33">
            <v>-7.8099999999999987</v>
          </cell>
          <cell r="G33">
            <v>-6.43</v>
          </cell>
          <cell r="H33">
            <v>-6.4200000000000017</v>
          </cell>
          <cell r="I33">
            <v>-6.43</v>
          </cell>
          <cell r="J33">
            <v>-5.75</v>
          </cell>
          <cell r="K33">
            <v>-6.0300000000000011</v>
          </cell>
          <cell r="L33">
            <v>-7.6199999999999974</v>
          </cell>
          <cell r="M33">
            <v>-6.0600000000000023</v>
          </cell>
          <cell r="N33">
            <v>-6.1799999999999926</v>
          </cell>
          <cell r="O33">
            <v>-4.6200000000000045</v>
          </cell>
          <cell r="P33">
            <v>-75.69</v>
          </cell>
        </row>
        <row r="34">
          <cell r="B34">
            <v>5690</v>
          </cell>
          <cell r="D34">
            <v>0</v>
          </cell>
          <cell r="E34">
            <v>0</v>
          </cell>
          <cell r="F34">
            <v>2.65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2.65</v>
          </cell>
        </row>
        <row r="35">
          <cell r="B35">
            <v>5705</v>
          </cell>
          <cell r="D35">
            <v>831.78</v>
          </cell>
          <cell r="E35">
            <v>729.62000000000012</v>
          </cell>
          <cell r="F35">
            <v>823.40000000000009</v>
          </cell>
          <cell r="G35">
            <v>842.98</v>
          </cell>
          <cell r="H35">
            <v>828.73</v>
          </cell>
          <cell r="I35">
            <v>827.34999999999945</v>
          </cell>
          <cell r="J35">
            <v>822.30000000000018</v>
          </cell>
          <cell r="K35">
            <v>822.26000000000022</v>
          </cell>
          <cell r="L35">
            <v>816.84000000000015</v>
          </cell>
          <cell r="M35">
            <v>869.42000000000007</v>
          </cell>
          <cell r="N35">
            <v>848.78999999999905</v>
          </cell>
          <cell r="O35">
            <v>850.23999999999978</v>
          </cell>
          <cell r="P35">
            <v>9913.7099999999991</v>
          </cell>
        </row>
        <row r="36">
          <cell r="B36">
            <v>5715</v>
          </cell>
          <cell r="D36">
            <v>27.29</v>
          </cell>
          <cell r="E36">
            <v>49.529999999999994</v>
          </cell>
          <cell r="F36">
            <v>27.180000000000007</v>
          </cell>
          <cell r="G36">
            <v>103.25999999999999</v>
          </cell>
          <cell r="H36">
            <v>121.09000000000003</v>
          </cell>
          <cell r="I36">
            <v>237.03999999999996</v>
          </cell>
          <cell r="J36">
            <v>284.11</v>
          </cell>
          <cell r="K36">
            <v>64.610000000000014</v>
          </cell>
          <cell r="L36">
            <v>231.12</v>
          </cell>
          <cell r="M36">
            <v>421.48</v>
          </cell>
          <cell r="N36">
            <v>720.11999999999989</v>
          </cell>
          <cell r="O36">
            <v>-117.11000000000013</v>
          </cell>
          <cell r="P36">
            <v>2169.7199999999998</v>
          </cell>
        </row>
        <row r="37">
          <cell r="B37">
            <v>5735</v>
          </cell>
          <cell r="D37">
            <v>190.91</v>
          </cell>
          <cell r="E37">
            <v>200.70000000000002</v>
          </cell>
          <cell r="F37">
            <v>382.27</v>
          </cell>
          <cell r="G37">
            <v>328.29000000000008</v>
          </cell>
          <cell r="H37">
            <v>320.56999999999994</v>
          </cell>
          <cell r="I37">
            <v>313.48</v>
          </cell>
          <cell r="J37">
            <v>274.44000000000005</v>
          </cell>
          <cell r="K37">
            <v>340.28999999999974</v>
          </cell>
          <cell r="L37">
            <v>331.01000000000022</v>
          </cell>
          <cell r="M37">
            <v>278.73</v>
          </cell>
          <cell r="N37">
            <v>307.04999999999973</v>
          </cell>
          <cell r="O37">
            <v>330.37000000000035</v>
          </cell>
          <cell r="P37">
            <v>3598.11</v>
          </cell>
        </row>
        <row r="38">
          <cell r="B38">
            <v>5740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0.84</v>
          </cell>
          <cell r="O38">
            <v>-1.3199999999999998</v>
          </cell>
          <cell r="P38">
            <v>-0.47999999999999987</v>
          </cell>
        </row>
        <row r="39">
          <cell r="B39">
            <v>5745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</row>
        <row r="40">
          <cell r="B40">
            <v>5750</v>
          </cell>
          <cell r="D40">
            <v>42.86</v>
          </cell>
          <cell r="E40">
            <v>44.75</v>
          </cell>
          <cell r="F40">
            <v>42.86999999999999</v>
          </cell>
          <cell r="G40">
            <v>40.77000000000001</v>
          </cell>
          <cell r="H40">
            <v>51.47</v>
          </cell>
          <cell r="I40">
            <v>47.440000000000026</v>
          </cell>
          <cell r="J40">
            <v>50.529999999999973</v>
          </cell>
          <cell r="K40">
            <v>53.28000000000003</v>
          </cell>
          <cell r="L40">
            <v>57.949999999999989</v>
          </cell>
          <cell r="M40">
            <v>193.69</v>
          </cell>
          <cell r="N40">
            <v>90.319999999999936</v>
          </cell>
          <cell r="O40">
            <v>43.790000000000077</v>
          </cell>
          <cell r="P40">
            <v>759.72</v>
          </cell>
        </row>
        <row r="41">
          <cell r="B41">
            <v>5785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</row>
        <row r="42">
          <cell r="B42">
            <v>5790</v>
          </cell>
          <cell r="D42">
            <v>29.26</v>
          </cell>
          <cell r="E42">
            <v>23.789999999999996</v>
          </cell>
          <cell r="F42">
            <v>40.730000000000004</v>
          </cell>
          <cell r="G42">
            <v>34.27000000000001</v>
          </cell>
          <cell r="H42">
            <v>35.139999999999986</v>
          </cell>
          <cell r="I42">
            <v>32.099999999999994</v>
          </cell>
          <cell r="J42">
            <v>36.170000000000016</v>
          </cell>
          <cell r="K42">
            <v>37.510000000000019</v>
          </cell>
          <cell r="L42">
            <v>36.559999999999945</v>
          </cell>
          <cell r="M42">
            <v>36.110000000000014</v>
          </cell>
          <cell r="N42">
            <v>35.009999999999991</v>
          </cell>
          <cell r="O42">
            <v>34.510000000000048</v>
          </cell>
          <cell r="P42">
            <v>411.16</v>
          </cell>
        </row>
        <row r="43">
          <cell r="B43">
            <v>5795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2.2400000000000002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6.77</v>
          </cell>
          <cell r="P43">
            <v>9.01</v>
          </cell>
        </row>
        <row r="44">
          <cell r="B44">
            <v>5800</v>
          </cell>
          <cell r="D44">
            <v>0</v>
          </cell>
          <cell r="E44">
            <v>0</v>
          </cell>
          <cell r="F44">
            <v>0.57999999999999996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0.57999999999999996</v>
          </cell>
        </row>
        <row r="45">
          <cell r="B45">
            <v>5805</v>
          </cell>
          <cell r="D45">
            <v>0</v>
          </cell>
          <cell r="E45">
            <v>0</v>
          </cell>
          <cell r="F45">
            <v>0</v>
          </cell>
          <cell r="G45">
            <v>89.38</v>
          </cell>
          <cell r="H45">
            <v>0</v>
          </cell>
          <cell r="I45">
            <v>0</v>
          </cell>
          <cell r="J45">
            <v>0.42000000000000171</v>
          </cell>
          <cell r="K45">
            <v>0</v>
          </cell>
          <cell r="L45">
            <v>0</v>
          </cell>
          <cell r="M45">
            <v>0</v>
          </cell>
          <cell r="N45">
            <v>0.63000000000000966</v>
          </cell>
          <cell r="O45">
            <v>1.25</v>
          </cell>
          <cell r="P45">
            <v>91.68</v>
          </cell>
        </row>
        <row r="46">
          <cell r="B46">
            <v>5810</v>
          </cell>
          <cell r="D46">
            <v>0</v>
          </cell>
          <cell r="E46">
            <v>265</v>
          </cell>
          <cell r="F46">
            <v>219.89999999999998</v>
          </cell>
          <cell r="G46">
            <v>192.60000000000002</v>
          </cell>
          <cell r="H46">
            <v>199.20000000000005</v>
          </cell>
          <cell r="I46">
            <v>0.66999999999995907</v>
          </cell>
          <cell r="J46">
            <v>6.7699999999999818</v>
          </cell>
          <cell r="K46">
            <v>-95.210000000000036</v>
          </cell>
          <cell r="L46">
            <v>24.82000000000005</v>
          </cell>
          <cell r="M46">
            <v>0.84000000000003183</v>
          </cell>
          <cell r="N46">
            <v>4.8799999999999955</v>
          </cell>
          <cell r="O46">
            <v>66.019999999999982</v>
          </cell>
          <cell r="P46">
            <v>885.49</v>
          </cell>
        </row>
        <row r="47">
          <cell r="B47">
            <v>5815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</row>
        <row r="48">
          <cell r="B48">
            <v>5820</v>
          </cell>
          <cell r="D48">
            <v>0</v>
          </cell>
          <cell r="E48">
            <v>0</v>
          </cell>
          <cell r="F48">
            <v>4.95</v>
          </cell>
          <cell r="G48">
            <v>8.9400000000000013</v>
          </cell>
          <cell r="H48">
            <v>10.68</v>
          </cell>
          <cell r="I48">
            <v>25.159999999999997</v>
          </cell>
          <cell r="J48">
            <v>58.13</v>
          </cell>
          <cell r="K48">
            <v>-6.75</v>
          </cell>
          <cell r="L48">
            <v>10.379999999999995</v>
          </cell>
          <cell r="M48">
            <v>9.1000000000000085</v>
          </cell>
          <cell r="N48">
            <v>2.3199999999999932</v>
          </cell>
          <cell r="O48">
            <v>-1.8499999999999943</v>
          </cell>
          <cell r="P48">
            <v>121.06</v>
          </cell>
        </row>
        <row r="49">
          <cell r="B49">
            <v>5825</v>
          </cell>
          <cell r="D49">
            <v>10.24</v>
          </cell>
          <cell r="E49">
            <v>5.01</v>
          </cell>
          <cell r="F49">
            <v>2.5599999999999987</v>
          </cell>
          <cell r="G49">
            <v>21.41</v>
          </cell>
          <cell r="H49">
            <v>0.49000000000000199</v>
          </cell>
          <cell r="I49">
            <v>2.3599999999999994</v>
          </cell>
          <cell r="J49">
            <v>-24.1</v>
          </cell>
          <cell r="K49">
            <v>5.32</v>
          </cell>
          <cell r="L49">
            <v>7.5500000000000007</v>
          </cell>
          <cell r="M49">
            <v>2.5599999999999987</v>
          </cell>
          <cell r="N49">
            <v>8.9200000000000017</v>
          </cell>
          <cell r="O49">
            <v>-14.580000000000002</v>
          </cell>
          <cell r="P49">
            <v>27.74</v>
          </cell>
        </row>
        <row r="50">
          <cell r="B50">
            <v>5855</v>
          </cell>
          <cell r="D50">
            <v>0</v>
          </cell>
          <cell r="E50">
            <v>18.66</v>
          </cell>
          <cell r="F50">
            <v>5.120000000000001</v>
          </cell>
          <cell r="G50">
            <v>14.579999999999998</v>
          </cell>
          <cell r="H50">
            <v>0</v>
          </cell>
          <cell r="I50">
            <v>13.780000000000001</v>
          </cell>
          <cell r="J50">
            <v>9.4200000000000017</v>
          </cell>
          <cell r="K50">
            <v>0</v>
          </cell>
          <cell r="L50">
            <v>9.36</v>
          </cell>
          <cell r="M50">
            <v>19.209999999999994</v>
          </cell>
          <cell r="N50">
            <v>9.7800000000000011</v>
          </cell>
          <cell r="O50">
            <v>11.180000000000007</v>
          </cell>
          <cell r="P50">
            <v>111.09</v>
          </cell>
        </row>
        <row r="51">
          <cell r="B51">
            <v>5860</v>
          </cell>
          <cell r="D51">
            <v>94.18</v>
          </cell>
          <cell r="E51">
            <v>7.8999999999999915</v>
          </cell>
          <cell r="F51">
            <v>77.42</v>
          </cell>
          <cell r="G51">
            <v>3.7700000000000102</v>
          </cell>
          <cell r="H51">
            <v>0.87999999999999545</v>
          </cell>
          <cell r="I51">
            <v>5.7299999999999898</v>
          </cell>
          <cell r="J51">
            <v>7.789999999999992</v>
          </cell>
          <cell r="K51">
            <v>6.0400000000000205</v>
          </cell>
          <cell r="L51">
            <v>2.1099999999999852</v>
          </cell>
          <cell r="M51">
            <v>7.1100000000000136</v>
          </cell>
          <cell r="N51">
            <v>33.549999999999983</v>
          </cell>
          <cell r="O51">
            <v>33.849999999999994</v>
          </cell>
          <cell r="P51">
            <v>280.33</v>
          </cell>
        </row>
        <row r="52">
          <cell r="B52">
            <v>5865</v>
          </cell>
          <cell r="D52">
            <v>0</v>
          </cell>
          <cell r="E52">
            <v>3.07</v>
          </cell>
          <cell r="F52">
            <v>1.3000000000000003</v>
          </cell>
          <cell r="G52">
            <v>4.87</v>
          </cell>
          <cell r="H52">
            <v>1.8399999999999999</v>
          </cell>
          <cell r="I52">
            <v>1.1300000000000008</v>
          </cell>
          <cell r="J52">
            <v>1.6799999999999997</v>
          </cell>
          <cell r="K52">
            <v>2.6899999999999977</v>
          </cell>
          <cell r="L52">
            <v>5.7100000000000009</v>
          </cell>
          <cell r="M52">
            <v>5.57</v>
          </cell>
          <cell r="N52">
            <v>5.8400000000000034</v>
          </cell>
          <cell r="O52">
            <v>1.3999999999999986</v>
          </cell>
          <cell r="P52">
            <v>35.1</v>
          </cell>
        </row>
        <row r="53">
          <cell r="B53">
            <v>5870</v>
          </cell>
          <cell r="D53">
            <v>35.35</v>
          </cell>
          <cell r="E53">
            <v>10.839999999999996</v>
          </cell>
          <cell r="F53">
            <v>0</v>
          </cell>
          <cell r="G53">
            <v>0</v>
          </cell>
          <cell r="H53">
            <v>0.77000000000000313</v>
          </cell>
          <cell r="I53">
            <v>0.99000000000000199</v>
          </cell>
          <cell r="J53">
            <v>0</v>
          </cell>
          <cell r="K53">
            <v>0</v>
          </cell>
          <cell r="L53">
            <v>0</v>
          </cell>
          <cell r="M53">
            <v>0.67999999999999972</v>
          </cell>
          <cell r="N53">
            <v>2.2999999999999972</v>
          </cell>
          <cell r="O53">
            <v>215.34999999999997</v>
          </cell>
          <cell r="P53">
            <v>266.27999999999997</v>
          </cell>
        </row>
        <row r="54">
          <cell r="B54">
            <v>5875</v>
          </cell>
          <cell r="D54">
            <v>1.45</v>
          </cell>
          <cell r="E54">
            <v>0.7300000000000002</v>
          </cell>
          <cell r="F54">
            <v>2.0899999999999994</v>
          </cell>
          <cell r="G54">
            <v>9.56</v>
          </cell>
          <cell r="H54">
            <v>1.3399999999999999</v>
          </cell>
          <cell r="I54">
            <v>1.0299999999999994</v>
          </cell>
          <cell r="J54">
            <v>1.1799999999999997</v>
          </cell>
          <cell r="K54">
            <v>1.6700000000000017</v>
          </cell>
          <cell r="L54">
            <v>1.379999999999999</v>
          </cell>
          <cell r="M54">
            <v>1.5700000000000003</v>
          </cell>
          <cell r="N54">
            <v>1.7100000000000009</v>
          </cell>
          <cell r="O54">
            <v>1.5199999999999996</v>
          </cell>
          <cell r="P54">
            <v>25.23</v>
          </cell>
        </row>
        <row r="55">
          <cell r="B55">
            <v>5880</v>
          </cell>
          <cell r="D55">
            <v>5.57</v>
          </cell>
          <cell r="E55">
            <v>109.78999999999999</v>
          </cell>
          <cell r="F55">
            <v>9.7399999999999949</v>
          </cell>
          <cell r="G55">
            <v>9.7800000000000011</v>
          </cell>
          <cell r="H55">
            <v>53.789999999999992</v>
          </cell>
          <cell r="I55">
            <v>32.420000000000016</v>
          </cell>
          <cell r="J55">
            <v>13.810000000000002</v>
          </cell>
          <cell r="K55">
            <v>10.430000000000007</v>
          </cell>
          <cell r="L55">
            <v>3.339999999999975</v>
          </cell>
          <cell r="M55">
            <v>9.0800000000000125</v>
          </cell>
          <cell r="N55">
            <v>6.2300000000000182</v>
          </cell>
          <cell r="O55">
            <v>9.3799999999999955</v>
          </cell>
          <cell r="P55">
            <v>273.36</v>
          </cell>
        </row>
        <row r="56">
          <cell r="B56">
            <v>5885</v>
          </cell>
          <cell r="D56">
            <v>0.15</v>
          </cell>
          <cell r="E56">
            <v>2.41</v>
          </cell>
          <cell r="F56">
            <v>28.94</v>
          </cell>
          <cell r="G56">
            <v>0</v>
          </cell>
          <cell r="H56">
            <v>0.75</v>
          </cell>
          <cell r="I56">
            <v>0.75999999999999801</v>
          </cell>
          <cell r="J56">
            <v>21.46</v>
          </cell>
          <cell r="K56">
            <v>20.14</v>
          </cell>
          <cell r="L56">
            <v>4.2999999999999972</v>
          </cell>
          <cell r="M56">
            <v>0</v>
          </cell>
          <cell r="N56">
            <v>6.5100000000000051</v>
          </cell>
          <cell r="O56">
            <v>0</v>
          </cell>
          <cell r="P56">
            <v>85.42</v>
          </cell>
        </row>
        <row r="57">
          <cell r="B57">
            <v>5890</v>
          </cell>
          <cell r="D57">
            <v>8.3000000000000007</v>
          </cell>
          <cell r="E57">
            <v>1.3099999999999987</v>
          </cell>
          <cell r="F57">
            <v>1.3100000000000005</v>
          </cell>
          <cell r="G57">
            <v>1.3100000000000005</v>
          </cell>
          <cell r="H57">
            <v>1.3099999999999987</v>
          </cell>
          <cell r="I57">
            <v>1.3000000000000007</v>
          </cell>
          <cell r="J57">
            <v>1.4400000000000013</v>
          </cell>
          <cell r="K57">
            <v>1.2999999999999972</v>
          </cell>
          <cell r="L57">
            <v>1.3000000000000007</v>
          </cell>
          <cell r="M57">
            <v>1.3000000000000007</v>
          </cell>
          <cell r="N57">
            <v>1.3000000000000007</v>
          </cell>
          <cell r="O57">
            <v>1.3000000000000007</v>
          </cell>
          <cell r="P57">
            <v>22.78</v>
          </cell>
        </row>
        <row r="58">
          <cell r="B58">
            <v>5895</v>
          </cell>
          <cell r="D58">
            <v>5.42</v>
          </cell>
          <cell r="E58">
            <v>6.66</v>
          </cell>
          <cell r="F58">
            <v>19.439999999999998</v>
          </cell>
          <cell r="G58">
            <v>7.41</v>
          </cell>
          <cell r="H58">
            <v>37.43</v>
          </cell>
          <cell r="I58">
            <v>65.3</v>
          </cell>
          <cell r="J58">
            <v>21.180000000000007</v>
          </cell>
          <cell r="K58">
            <v>5.1200000000000045</v>
          </cell>
          <cell r="L58">
            <v>5.789999999999992</v>
          </cell>
          <cell r="M58">
            <v>23.069999999999993</v>
          </cell>
          <cell r="N58">
            <v>5.2300000000000182</v>
          </cell>
          <cell r="O58">
            <v>19.769999999999982</v>
          </cell>
          <cell r="P58">
            <v>221.81999999999996</v>
          </cell>
        </row>
        <row r="59">
          <cell r="B59">
            <v>5900</v>
          </cell>
          <cell r="D59">
            <v>9.52</v>
          </cell>
          <cell r="E59">
            <v>133.04</v>
          </cell>
          <cell r="F59">
            <v>22.650000000000006</v>
          </cell>
          <cell r="G59">
            <v>3.1699999999999875</v>
          </cell>
          <cell r="H59">
            <v>57.02000000000001</v>
          </cell>
          <cell r="I59">
            <v>25.430000000000007</v>
          </cell>
          <cell r="J59">
            <v>23.28</v>
          </cell>
          <cell r="K59">
            <v>31.919999999999959</v>
          </cell>
          <cell r="L59">
            <v>63.340000000000032</v>
          </cell>
          <cell r="M59">
            <v>10.560000000000002</v>
          </cell>
          <cell r="N59">
            <v>47.909999999999968</v>
          </cell>
          <cell r="O59">
            <v>114.85000000000008</v>
          </cell>
          <cell r="P59">
            <v>542.69000000000005</v>
          </cell>
        </row>
        <row r="60">
          <cell r="B60">
            <v>5930</v>
          </cell>
          <cell r="D60">
            <v>31.79</v>
          </cell>
          <cell r="E60">
            <v>29.880000000000003</v>
          </cell>
          <cell r="F60">
            <v>29.28</v>
          </cell>
          <cell r="G60">
            <v>30.099999999999994</v>
          </cell>
          <cell r="H60">
            <v>26.86</v>
          </cell>
          <cell r="I60">
            <v>30.430000000000007</v>
          </cell>
          <cell r="J60">
            <v>31.329999999999984</v>
          </cell>
          <cell r="K60">
            <v>33.03</v>
          </cell>
          <cell r="L60">
            <v>31.699999999999989</v>
          </cell>
          <cell r="M60">
            <v>27.350000000000023</v>
          </cell>
          <cell r="N60">
            <v>25.980000000000018</v>
          </cell>
          <cell r="O60">
            <v>26.029999999999973</v>
          </cell>
          <cell r="P60">
            <v>353.76</v>
          </cell>
        </row>
        <row r="61">
          <cell r="B61">
            <v>5935</v>
          </cell>
          <cell r="D61">
            <v>9.7100000000000009</v>
          </cell>
          <cell r="E61">
            <v>4.92</v>
          </cell>
          <cell r="F61">
            <v>4.4000000000000004</v>
          </cell>
          <cell r="G61">
            <v>2.34</v>
          </cell>
          <cell r="H61">
            <v>1.3299999999999983</v>
          </cell>
          <cell r="I61">
            <v>1</v>
          </cell>
          <cell r="J61">
            <v>0.41000000000000014</v>
          </cell>
          <cell r="K61">
            <v>0.42999999999999972</v>
          </cell>
          <cell r="L61">
            <v>0</v>
          </cell>
          <cell r="M61">
            <v>0.88000000000000256</v>
          </cell>
          <cell r="N61">
            <v>0</v>
          </cell>
          <cell r="O61">
            <v>1.7199999999999989</v>
          </cell>
          <cell r="P61">
            <v>27.14</v>
          </cell>
        </row>
        <row r="62">
          <cell r="B62">
            <v>5940</v>
          </cell>
          <cell r="D62">
            <v>0</v>
          </cell>
          <cell r="E62">
            <v>1.55</v>
          </cell>
          <cell r="F62">
            <v>0</v>
          </cell>
          <cell r="G62">
            <v>0</v>
          </cell>
          <cell r="H62">
            <v>2.1399999999999997</v>
          </cell>
          <cell r="I62">
            <v>0</v>
          </cell>
          <cell r="J62">
            <v>0</v>
          </cell>
          <cell r="K62">
            <v>1.9700000000000002</v>
          </cell>
          <cell r="L62">
            <v>0</v>
          </cell>
          <cell r="M62">
            <v>0</v>
          </cell>
          <cell r="N62">
            <v>1.6499999999999995</v>
          </cell>
          <cell r="O62">
            <v>-0.15999999999999925</v>
          </cell>
          <cell r="P62">
            <v>7.15</v>
          </cell>
        </row>
        <row r="63">
          <cell r="B63">
            <v>5945</v>
          </cell>
          <cell r="D63">
            <v>422.08</v>
          </cell>
          <cell r="E63">
            <v>459.97999999999996</v>
          </cell>
          <cell r="F63">
            <v>485.03999999999996</v>
          </cell>
          <cell r="G63">
            <v>483.57000000000016</v>
          </cell>
          <cell r="H63">
            <v>476.50999999999976</v>
          </cell>
          <cell r="I63">
            <v>476.47000000000025</v>
          </cell>
          <cell r="J63">
            <v>476.55999999999995</v>
          </cell>
          <cell r="K63">
            <v>448.38999999999987</v>
          </cell>
          <cell r="L63">
            <v>436.62000000000035</v>
          </cell>
          <cell r="M63">
            <v>456.71000000000004</v>
          </cell>
          <cell r="N63">
            <v>432.5</v>
          </cell>
          <cell r="O63">
            <v>445.88000000000011</v>
          </cell>
          <cell r="P63">
            <v>5500.31</v>
          </cell>
        </row>
        <row r="64">
          <cell r="B64">
            <v>5950</v>
          </cell>
          <cell r="D64">
            <v>141.65</v>
          </cell>
          <cell r="E64">
            <v>263.27</v>
          </cell>
          <cell r="F64">
            <v>131.54000000000002</v>
          </cell>
          <cell r="G64">
            <v>9.7999999999999545</v>
          </cell>
          <cell r="H64">
            <v>131.51</v>
          </cell>
          <cell r="I64">
            <v>132.61000000000001</v>
          </cell>
          <cell r="J64">
            <v>150.96000000000004</v>
          </cell>
          <cell r="K64">
            <v>312.04000000000008</v>
          </cell>
          <cell r="L64">
            <v>10.849999999999909</v>
          </cell>
          <cell r="M64">
            <v>142.12999999999988</v>
          </cell>
          <cell r="N64">
            <v>322.75</v>
          </cell>
          <cell r="O64">
            <v>138.62000000000012</v>
          </cell>
          <cell r="P64">
            <v>1887.73</v>
          </cell>
        </row>
        <row r="65">
          <cell r="B65">
            <v>5955</v>
          </cell>
          <cell r="D65">
            <v>7.57</v>
          </cell>
          <cell r="E65">
            <v>10.61</v>
          </cell>
          <cell r="F65">
            <v>7.5800000000000018</v>
          </cell>
          <cell r="G65">
            <v>7.6099999999999959</v>
          </cell>
          <cell r="H65">
            <v>7.6000000000000014</v>
          </cell>
          <cell r="I65">
            <v>49.510000000000005</v>
          </cell>
          <cell r="J65">
            <v>7.539999999999992</v>
          </cell>
          <cell r="K65">
            <v>10.549999999999997</v>
          </cell>
          <cell r="L65">
            <v>7.5500000000000114</v>
          </cell>
          <cell r="M65">
            <v>58.759999999999991</v>
          </cell>
          <cell r="N65">
            <v>7.5200000000000102</v>
          </cell>
          <cell r="O65">
            <v>71.569999999999993</v>
          </cell>
          <cell r="P65">
            <v>253.97</v>
          </cell>
        </row>
        <row r="66">
          <cell r="B66">
            <v>5960</v>
          </cell>
          <cell r="D66">
            <v>25.45</v>
          </cell>
          <cell r="E66">
            <v>1.6500000000000021</v>
          </cell>
          <cell r="F66">
            <v>351.46</v>
          </cell>
          <cell r="G66">
            <v>136.29000000000002</v>
          </cell>
          <cell r="H66">
            <v>118.12</v>
          </cell>
          <cell r="I66">
            <v>118.12</v>
          </cell>
          <cell r="J66">
            <v>134.45999999999992</v>
          </cell>
          <cell r="K66">
            <v>118.12</v>
          </cell>
          <cell r="L66">
            <v>0</v>
          </cell>
          <cell r="M66">
            <v>252.49000000000012</v>
          </cell>
          <cell r="N66">
            <v>118.11999999999989</v>
          </cell>
          <cell r="O66">
            <v>0</v>
          </cell>
          <cell r="P66">
            <v>1374.28</v>
          </cell>
        </row>
        <row r="67">
          <cell r="B67">
            <v>5965</v>
          </cell>
          <cell r="D67">
            <v>15.27</v>
          </cell>
          <cell r="E67">
            <v>22.95</v>
          </cell>
          <cell r="F67">
            <v>33.070000000000007</v>
          </cell>
          <cell r="G67">
            <v>198.32999999999998</v>
          </cell>
          <cell r="H67">
            <v>40.129999999999995</v>
          </cell>
          <cell r="I67">
            <v>44.31</v>
          </cell>
          <cell r="J67">
            <v>17.029999999999973</v>
          </cell>
          <cell r="K67">
            <v>45.25</v>
          </cell>
          <cell r="L67">
            <v>40.740000000000009</v>
          </cell>
          <cell r="M67">
            <v>33.300000000000011</v>
          </cell>
          <cell r="N67">
            <v>58.669999999999959</v>
          </cell>
          <cell r="O67">
            <v>37.040000000000077</v>
          </cell>
          <cell r="P67">
            <v>586.09</v>
          </cell>
        </row>
        <row r="68">
          <cell r="B68">
            <v>5970</v>
          </cell>
          <cell r="D68">
            <v>18.440000000000001</v>
          </cell>
          <cell r="E68">
            <v>18.38</v>
          </cell>
          <cell r="F68">
            <v>18.399999999999999</v>
          </cell>
          <cell r="G68">
            <v>18.510000000000005</v>
          </cell>
          <cell r="H68">
            <v>18.489999999999995</v>
          </cell>
          <cell r="I68">
            <v>18.420000000000002</v>
          </cell>
          <cell r="J68">
            <v>18.350000000000009</v>
          </cell>
          <cell r="K68">
            <v>18.340000000000003</v>
          </cell>
          <cell r="L68">
            <v>18.289999999999992</v>
          </cell>
          <cell r="M68">
            <v>18.22999999999999</v>
          </cell>
          <cell r="N68">
            <v>29.129999999999995</v>
          </cell>
          <cell r="O68">
            <v>18.230000000000018</v>
          </cell>
          <cell r="P68">
            <v>231.21</v>
          </cell>
        </row>
        <row r="69">
          <cell r="B69">
            <v>5975</v>
          </cell>
          <cell r="D69">
            <v>0</v>
          </cell>
          <cell r="E69">
            <v>5.6</v>
          </cell>
          <cell r="F69">
            <v>-4.8699999999999992</v>
          </cell>
          <cell r="G69">
            <v>0</v>
          </cell>
          <cell r="H69">
            <v>11.99</v>
          </cell>
          <cell r="I69">
            <v>0</v>
          </cell>
          <cell r="J69">
            <v>7.6899999999999995</v>
          </cell>
          <cell r="K69">
            <v>6.7899999999999991</v>
          </cell>
          <cell r="L69">
            <v>0</v>
          </cell>
          <cell r="M69">
            <v>0</v>
          </cell>
          <cell r="N69">
            <v>33.209999999999994</v>
          </cell>
          <cell r="O69">
            <v>0</v>
          </cell>
          <cell r="P69">
            <v>60.41</v>
          </cell>
        </row>
        <row r="70">
          <cell r="B70">
            <v>5980</v>
          </cell>
          <cell r="D70">
            <v>0</v>
          </cell>
          <cell r="E70">
            <v>429</v>
          </cell>
          <cell r="F70">
            <v>0.24000000000000909</v>
          </cell>
          <cell r="G70">
            <v>0</v>
          </cell>
          <cell r="H70">
            <v>1079</v>
          </cell>
          <cell r="I70">
            <v>0.24000000000000909</v>
          </cell>
          <cell r="J70">
            <v>-429</v>
          </cell>
          <cell r="K70">
            <v>-1079</v>
          </cell>
          <cell r="L70">
            <v>0.19000000000000006</v>
          </cell>
          <cell r="M70">
            <v>0</v>
          </cell>
          <cell r="N70">
            <v>0</v>
          </cell>
          <cell r="O70">
            <v>-35.9</v>
          </cell>
          <cell r="P70">
            <v>-35.229999999999983</v>
          </cell>
        </row>
        <row r="71">
          <cell r="B71">
            <v>6010</v>
          </cell>
          <cell r="D71">
            <v>98.78</v>
          </cell>
          <cell r="E71">
            <v>103.02000000000001</v>
          </cell>
          <cell r="F71">
            <v>99.110000000000014</v>
          </cell>
          <cell r="G71">
            <v>99.009999999999991</v>
          </cell>
          <cell r="H71">
            <v>98.949999999999989</v>
          </cell>
          <cell r="I71">
            <v>98.549999999999955</v>
          </cell>
          <cell r="J71">
            <v>142.63999999999999</v>
          </cell>
          <cell r="K71">
            <v>142.55000000000007</v>
          </cell>
          <cell r="L71">
            <v>141.68999999999994</v>
          </cell>
          <cell r="M71">
            <v>141.22000000000003</v>
          </cell>
          <cell r="N71">
            <v>193.72000000000003</v>
          </cell>
          <cell r="O71">
            <v>208.36999999999989</v>
          </cell>
          <cell r="P71">
            <v>1567.61</v>
          </cell>
        </row>
        <row r="72">
          <cell r="B72">
            <v>6015</v>
          </cell>
          <cell r="D72">
            <v>0.74</v>
          </cell>
          <cell r="E72">
            <v>7.999999999999996E-2</v>
          </cell>
          <cell r="F72">
            <v>0.57999999999999996</v>
          </cell>
          <cell r="G72">
            <v>0</v>
          </cell>
          <cell r="H72">
            <v>0.1100000000000001</v>
          </cell>
          <cell r="I72">
            <v>0</v>
          </cell>
          <cell r="J72">
            <v>0.1100000000000001</v>
          </cell>
          <cell r="K72">
            <v>0</v>
          </cell>
          <cell r="L72">
            <v>0.10999999999999988</v>
          </cell>
          <cell r="M72">
            <v>0</v>
          </cell>
          <cell r="N72">
            <v>5.27</v>
          </cell>
          <cell r="O72">
            <v>0</v>
          </cell>
          <cell r="P72">
            <v>7</v>
          </cell>
        </row>
        <row r="73">
          <cell r="B73">
            <v>6020</v>
          </cell>
          <cell r="D73">
            <v>12531.72</v>
          </cell>
          <cell r="E73">
            <v>0</v>
          </cell>
          <cell r="F73">
            <v>-9210.5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54.940000000000055</v>
          </cell>
          <cell r="L73">
            <v>-55.069999999999709</v>
          </cell>
          <cell r="M73">
            <v>0</v>
          </cell>
          <cell r="N73">
            <v>0</v>
          </cell>
          <cell r="O73">
            <v>0</v>
          </cell>
          <cell r="P73">
            <v>3321.0899999999997</v>
          </cell>
        </row>
        <row r="74">
          <cell r="B74">
            <v>6025</v>
          </cell>
          <cell r="D74">
            <v>0</v>
          </cell>
          <cell r="E74">
            <v>2.69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-112.7</v>
          </cell>
          <cell r="L74">
            <v>0</v>
          </cell>
          <cell r="M74">
            <v>9.6800000000000068</v>
          </cell>
          <cell r="N74">
            <v>0</v>
          </cell>
          <cell r="O74">
            <v>35.209999999999994</v>
          </cell>
          <cell r="P74">
            <v>-65.12</v>
          </cell>
        </row>
        <row r="75">
          <cell r="B75">
            <v>6035</v>
          </cell>
          <cell r="D75">
            <v>52.51</v>
          </cell>
          <cell r="E75">
            <v>30.479999999999997</v>
          </cell>
          <cell r="F75">
            <v>31.200000000000003</v>
          </cell>
          <cell r="G75">
            <v>39.840000000000003</v>
          </cell>
          <cell r="H75">
            <v>32.210000000000008</v>
          </cell>
          <cell r="I75">
            <v>37.329999999999984</v>
          </cell>
          <cell r="J75">
            <v>39.490000000000009</v>
          </cell>
          <cell r="K75">
            <v>31.730000000000018</v>
          </cell>
          <cell r="L75">
            <v>30.70999999999998</v>
          </cell>
          <cell r="M75">
            <v>34.779999999999973</v>
          </cell>
          <cell r="N75">
            <v>32.54000000000002</v>
          </cell>
          <cell r="O75">
            <v>34.829999999999984</v>
          </cell>
          <cell r="P75">
            <v>427.65</v>
          </cell>
        </row>
        <row r="76">
          <cell r="B76">
            <v>6040</v>
          </cell>
          <cell r="D76">
            <v>142.38999999999999</v>
          </cell>
          <cell r="E76">
            <v>141.38999999999999</v>
          </cell>
          <cell r="F76">
            <v>158.42000000000002</v>
          </cell>
          <cell r="G76">
            <v>142.71999999999997</v>
          </cell>
          <cell r="H76">
            <v>142.63</v>
          </cell>
          <cell r="I76">
            <v>142.07000000000005</v>
          </cell>
          <cell r="J76">
            <v>141.52999999999997</v>
          </cell>
          <cell r="K76">
            <v>141.43999999999994</v>
          </cell>
          <cell r="L76">
            <v>140.59000000000015</v>
          </cell>
          <cell r="M76">
            <v>140.1099999999999</v>
          </cell>
          <cell r="N76">
            <v>140</v>
          </cell>
          <cell r="O76">
            <v>126.73000000000002</v>
          </cell>
          <cell r="P76">
            <v>1700.02</v>
          </cell>
        </row>
        <row r="77">
          <cell r="B77">
            <v>6045</v>
          </cell>
          <cell r="D77">
            <v>0</v>
          </cell>
          <cell r="E77">
            <v>0</v>
          </cell>
          <cell r="F77">
            <v>0.61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6.08</v>
          </cell>
          <cell r="M77">
            <v>27.139999999999997</v>
          </cell>
          <cell r="N77">
            <v>11.219999999999999</v>
          </cell>
          <cell r="O77">
            <v>24.790000000000006</v>
          </cell>
          <cell r="P77">
            <v>69.84</v>
          </cell>
        </row>
        <row r="78">
          <cell r="B78">
            <v>6050</v>
          </cell>
          <cell r="D78">
            <v>1053.5</v>
          </cell>
          <cell r="E78">
            <v>1065.8800000000001</v>
          </cell>
          <cell r="F78">
            <v>1106.06</v>
          </cell>
          <cell r="G78">
            <v>2073.35</v>
          </cell>
          <cell r="H78">
            <v>88</v>
          </cell>
          <cell r="I78">
            <v>1052.0100000000002</v>
          </cell>
          <cell r="J78">
            <v>2149.63</v>
          </cell>
          <cell r="K78">
            <v>1636.7600000000002</v>
          </cell>
          <cell r="L78">
            <v>76.299999999999272</v>
          </cell>
          <cell r="M78">
            <v>1084.5599999999995</v>
          </cell>
          <cell r="N78">
            <v>952.13000000000102</v>
          </cell>
          <cell r="O78">
            <v>1973</v>
          </cell>
          <cell r="P78">
            <v>14311.18</v>
          </cell>
        </row>
        <row r="79">
          <cell r="B79">
            <v>6065</v>
          </cell>
          <cell r="D79">
            <v>3115.31</v>
          </cell>
          <cell r="E79">
            <v>3115.31</v>
          </cell>
          <cell r="F79">
            <v>3115.3200000000006</v>
          </cell>
          <cell r="G79">
            <v>3115.3099999999995</v>
          </cell>
          <cell r="H79">
            <v>3115.3099999999995</v>
          </cell>
          <cell r="I79">
            <v>3115.3099999999995</v>
          </cell>
          <cell r="J79">
            <v>3115.3199999999997</v>
          </cell>
          <cell r="K79">
            <v>3115.3100000000013</v>
          </cell>
          <cell r="L79">
            <v>3115.3100000000013</v>
          </cell>
          <cell r="M79">
            <v>3115.3099999999977</v>
          </cell>
          <cell r="N79">
            <v>3115.3200000000033</v>
          </cell>
          <cell r="O79">
            <v>3115.3099999999977</v>
          </cell>
          <cell r="P79">
            <v>37383.75</v>
          </cell>
        </row>
        <row r="80">
          <cell r="B80">
            <v>6070</v>
          </cell>
          <cell r="D80">
            <v>-103.97</v>
          </cell>
          <cell r="E80">
            <v>-1.9899999999999949</v>
          </cell>
          <cell r="F80">
            <v>6.2599999999999909</v>
          </cell>
          <cell r="G80">
            <v>0</v>
          </cell>
          <cell r="H80">
            <v>18.47</v>
          </cell>
          <cell r="I80">
            <v>19.060000000000002</v>
          </cell>
          <cell r="J80">
            <v>6.4100000000000037</v>
          </cell>
          <cell r="K80">
            <v>6.1000000000000014</v>
          </cell>
          <cell r="L80">
            <v>0</v>
          </cell>
          <cell r="M80">
            <v>72.88</v>
          </cell>
          <cell r="N80">
            <v>2.0300000000000011</v>
          </cell>
          <cell r="O80">
            <v>63.900000000000006</v>
          </cell>
          <cell r="P80">
            <v>89.15</v>
          </cell>
        </row>
        <row r="81">
          <cell r="B81">
            <v>6090</v>
          </cell>
          <cell r="D81">
            <v>7.62</v>
          </cell>
          <cell r="E81">
            <v>7.5699999999999994</v>
          </cell>
          <cell r="F81">
            <v>7.8100000000000005</v>
          </cell>
          <cell r="G81">
            <v>7.870000000000001</v>
          </cell>
          <cell r="H81">
            <v>8.139999999999997</v>
          </cell>
          <cell r="I81">
            <v>8.11</v>
          </cell>
          <cell r="J81">
            <v>8.3300000000000054</v>
          </cell>
          <cell r="K81">
            <v>8.3299999999999983</v>
          </cell>
          <cell r="L81">
            <v>8.2800000000000011</v>
          </cell>
          <cell r="M81">
            <v>8.25</v>
          </cell>
          <cell r="N81">
            <v>8.2399999999999949</v>
          </cell>
          <cell r="O81">
            <v>16.5</v>
          </cell>
          <cell r="P81">
            <v>105.05</v>
          </cell>
        </row>
        <row r="82">
          <cell r="B82">
            <v>6110</v>
          </cell>
          <cell r="D82">
            <v>375.44</v>
          </cell>
          <cell r="E82">
            <v>342.67</v>
          </cell>
          <cell r="F82">
            <v>422.87</v>
          </cell>
          <cell r="G82">
            <v>470.66000000000008</v>
          </cell>
          <cell r="H82">
            <v>391.27</v>
          </cell>
          <cell r="I82">
            <v>394.78</v>
          </cell>
          <cell r="J82">
            <v>397.67999999999984</v>
          </cell>
          <cell r="K82">
            <v>379.69000000000005</v>
          </cell>
          <cell r="L82">
            <v>391.74000000000024</v>
          </cell>
          <cell r="M82">
            <v>395.25</v>
          </cell>
          <cell r="N82">
            <v>341.6899999999996</v>
          </cell>
          <cell r="O82">
            <v>400.03000000000065</v>
          </cell>
          <cell r="P82">
            <v>4703.7700000000004</v>
          </cell>
        </row>
        <row r="83">
          <cell r="B83">
            <v>6115</v>
          </cell>
          <cell r="D83">
            <v>69.7</v>
          </cell>
          <cell r="E83">
            <v>50.83</v>
          </cell>
          <cell r="F83">
            <v>66.139999999999986</v>
          </cell>
          <cell r="G83">
            <v>86.789999999999992</v>
          </cell>
          <cell r="H83">
            <v>58.020000000000039</v>
          </cell>
          <cell r="I83">
            <v>59.389999999999986</v>
          </cell>
          <cell r="J83">
            <v>65.079999999999984</v>
          </cell>
          <cell r="K83">
            <v>71.79000000000002</v>
          </cell>
          <cell r="L83">
            <v>73.63</v>
          </cell>
          <cell r="M83">
            <v>74.649999999999977</v>
          </cell>
          <cell r="N83">
            <v>73.430000000000064</v>
          </cell>
          <cell r="O83">
            <v>82.559999999999945</v>
          </cell>
          <cell r="P83">
            <v>832.01</v>
          </cell>
        </row>
        <row r="84">
          <cell r="B84">
            <v>6120</v>
          </cell>
          <cell r="D84">
            <v>303.37</v>
          </cell>
          <cell r="E84">
            <v>310.64999999999998</v>
          </cell>
          <cell r="F84">
            <v>299.80000000000007</v>
          </cell>
          <cell r="G84">
            <v>313.42999999999995</v>
          </cell>
          <cell r="H84">
            <v>308.18000000000006</v>
          </cell>
          <cell r="I84">
            <v>307.36999999999989</v>
          </cell>
          <cell r="J84">
            <v>392.71000000000026</v>
          </cell>
          <cell r="K84">
            <v>235.52999999999975</v>
          </cell>
          <cell r="L84">
            <v>300.21000000000004</v>
          </cell>
          <cell r="M84">
            <v>305.78999999999996</v>
          </cell>
          <cell r="N84">
            <v>745.34000000000015</v>
          </cell>
          <cell r="O84">
            <v>26.25</v>
          </cell>
          <cell r="P84">
            <v>3848.63</v>
          </cell>
        </row>
        <row r="85">
          <cell r="B85">
            <v>6125</v>
          </cell>
          <cell r="D85">
            <v>59.14</v>
          </cell>
          <cell r="E85">
            <v>59.56</v>
          </cell>
          <cell r="F85">
            <v>60.149999999999991</v>
          </cell>
          <cell r="G85">
            <v>61.080000000000013</v>
          </cell>
          <cell r="H85">
            <v>62.980000000000018</v>
          </cell>
          <cell r="I85">
            <v>62.569999999999993</v>
          </cell>
          <cell r="J85">
            <v>62.329999999999984</v>
          </cell>
          <cell r="K85">
            <v>61.819999999999993</v>
          </cell>
          <cell r="L85">
            <v>61.600000000000023</v>
          </cell>
          <cell r="M85">
            <v>63.240000000000009</v>
          </cell>
          <cell r="N85">
            <v>61.819999999999936</v>
          </cell>
          <cell r="O85">
            <v>61.710000000000036</v>
          </cell>
          <cell r="P85">
            <v>738</v>
          </cell>
        </row>
        <row r="86">
          <cell r="B86">
            <v>6130</v>
          </cell>
          <cell r="D86">
            <v>140.76</v>
          </cell>
          <cell r="E86">
            <v>134.22000000000003</v>
          </cell>
          <cell r="F86">
            <v>128.76</v>
          </cell>
          <cell r="G86">
            <v>139.97000000000003</v>
          </cell>
          <cell r="H86">
            <v>139.09999999999991</v>
          </cell>
          <cell r="I86">
            <v>139.33000000000004</v>
          </cell>
          <cell r="J86">
            <v>141.97000000000003</v>
          </cell>
          <cell r="K86">
            <v>149.13</v>
          </cell>
          <cell r="L86">
            <v>155.71000000000004</v>
          </cell>
          <cell r="M86">
            <v>149.26999999999998</v>
          </cell>
          <cell r="N86">
            <v>150.75</v>
          </cell>
          <cell r="O86">
            <v>151.78999999999996</v>
          </cell>
          <cell r="P86">
            <v>1720.76</v>
          </cell>
        </row>
        <row r="87">
          <cell r="B87">
            <v>6135</v>
          </cell>
          <cell r="D87">
            <v>787.24</v>
          </cell>
          <cell r="E87">
            <v>818.08999999999992</v>
          </cell>
          <cell r="F87">
            <v>1783.2200000000003</v>
          </cell>
          <cell r="G87">
            <v>1076.5599999999995</v>
          </cell>
          <cell r="H87">
            <v>1310.0500000000002</v>
          </cell>
          <cell r="I87">
            <v>1931.6500000000005</v>
          </cell>
          <cell r="J87">
            <v>4165.63</v>
          </cell>
          <cell r="K87">
            <v>2821.6499999999996</v>
          </cell>
          <cell r="L87">
            <v>2280.8600000000006</v>
          </cell>
          <cell r="M87">
            <v>2408.630000000001</v>
          </cell>
          <cell r="N87">
            <v>1884.1999999999971</v>
          </cell>
          <cell r="O87">
            <v>1357.510000000002</v>
          </cell>
          <cell r="P87">
            <v>22625.29</v>
          </cell>
        </row>
        <row r="88">
          <cell r="B88">
            <v>6140</v>
          </cell>
          <cell r="D88">
            <v>80.489999999999995</v>
          </cell>
          <cell r="E88">
            <v>105.42999999999999</v>
          </cell>
          <cell r="F88">
            <v>118.78</v>
          </cell>
          <cell r="G88">
            <v>127.25999999999999</v>
          </cell>
          <cell r="H88">
            <v>108.92000000000002</v>
          </cell>
          <cell r="I88">
            <v>118.51999999999998</v>
          </cell>
          <cell r="J88">
            <v>116.45000000000005</v>
          </cell>
          <cell r="K88">
            <v>118.56999999999994</v>
          </cell>
          <cell r="L88">
            <v>122.25999999999999</v>
          </cell>
          <cell r="M88">
            <v>117.45000000000016</v>
          </cell>
          <cell r="N88">
            <v>118.45999999999981</v>
          </cell>
          <cell r="O88">
            <v>117.44000000000005</v>
          </cell>
          <cell r="P88">
            <v>1370.03</v>
          </cell>
        </row>
        <row r="89">
          <cell r="B89">
            <v>6145</v>
          </cell>
          <cell r="D89">
            <v>388.63</v>
          </cell>
          <cell r="E89">
            <v>358.52</v>
          </cell>
          <cell r="F89">
            <v>366.87</v>
          </cell>
          <cell r="G89">
            <v>387.05999999999995</v>
          </cell>
          <cell r="H89">
            <v>380.47</v>
          </cell>
          <cell r="I89">
            <v>401.41999999999985</v>
          </cell>
          <cell r="J89">
            <v>404.84000000000015</v>
          </cell>
          <cell r="K89">
            <v>377.24000000000024</v>
          </cell>
          <cell r="L89">
            <v>384.39999999999964</v>
          </cell>
          <cell r="M89">
            <v>379.0600000000004</v>
          </cell>
          <cell r="N89">
            <v>380.75</v>
          </cell>
          <cell r="O89">
            <v>408.09000000000015</v>
          </cell>
          <cell r="P89">
            <v>4617.3500000000004</v>
          </cell>
        </row>
        <row r="90">
          <cell r="B90">
            <v>6146</v>
          </cell>
          <cell r="D90">
            <v>162.94</v>
          </cell>
          <cell r="E90">
            <v>152.32999999999998</v>
          </cell>
          <cell r="F90">
            <v>160.31</v>
          </cell>
          <cell r="G90">
            <v>195.84999999999997</v>
          </cell>
          <cell r="H90">
            <v>160.99</v>
          </cell>
          <cell r="I90">
            <v>164.90000000000009</v>
          </cell>
          <cell r="J90">
            <v>150.81000000000006</v>
          </cell>
          <cell r="K90">
            <v>147.79999999999995</v>
          </cell>
          <cell r="L90">
            <v>174.31999999999994</v>
          </cell>
          <cell r="M90">
            <v>152.33999999999992</v>
          </cell>
          <cell r="N90">
            <v>154.74</v>
          </cell>
          <cell r="O90">
            <v>166.24</v>
          </cell>
          <cell r="P90">
            <v>1943.57</v>
          </cell>
        </row>
        <row r="91">
          <cell r="B91">
            <v>6150</v>
          </cell>
          <cell r="D91">
            <v>11305.15</v>
          </cell>
          <cell r="E91">
            <v>9008.4800000000014</v>
          </cell>
          <cell r="F91">
            <v>8616.36</v>
          </cell>
          <cell r="G91">
            <v>9553.2899999999972</v>
          </cell>
          <cell r="H91">
            <v>9831.5400000000009</v>
          </cell>
          <cell r="I91">
            <v>10315.61</v>
          </cell>
          <cell r="J91">
            <v>12692.549999999996</v>
          </cell>
          <cell r="K91">
            <v>10047.220000000001</v>
          </cell>
          <cell r="L91">
            <v>10791.800000000003</v>
          </cell>
          <cell r="M91">
            <v>12506.320000000007</v>
          </cell>
          <cell r="N91">
            <v>11998.969999999987</v>
          </cell>
          <cell r="O91">
            <v>12749.580000000002</v>
          </cell>
          <cell r="P91">
            <v>129416.87</v>
          </cell>
        </row>
        <row r="92">
          <cell r="B92">
            <v>6155</v>
          </cell>
          <cell r="D92">
            <v>91.93</v>
          </cell>
          <cell r="E92">
            <v>93.84</v>
          </cell>
          <cell r="F92">
            <v>110.66</v>
          </cell>
          <cell r="G92">
            <v>114.96999999999997</v>
          </cell>
          <cell r="H92">
            <v>109.64999999999998</v>
          </cell>
          <cell r="I92">
            <v>119.91000000000008</v>
          </cell>
          <cell r="J92">
            <v>118.98000000000002</v>
          </cell>
          <cell r="K92">
            <v>108.83999999999992</v>
          </cell>
          <cell r="L92">
            <v>114.37</v>
          </cell>
          <cell r="M92">
            <v>105.09000000000003</v>
          </cell>
          <cell r="N92">
            <v>100.6099999999999</v>
          </cell>
          <cell r="O92">
            <v>104.49000000000001</v>
          </cell>
          <cell r="P92">
            <v>1293.3399999999999</v>
          </cell>
        </row>
        <row r="93">
          <cell r="B93">
            <v>6165</v>
          </cell>
          <cell r="D93">
            <v>-2.29</v>
          </cell>
          <cell r="E93">
            <v>0</v>
          </cell>
          <cell r="F93">
            <v>-908.49</v>
          </cell>
          <cell r="G93">
            <v>-591.35000000000014</v>
          </cell>
          <cell r="H93">
            <v>-1361.1799999999998</v>
          </cell>
          <cell r="I93">
            <v>-2226.9500000000003</v>
          </cell>
          <cell r="J93">
            <v>-5418.6999999999989</v>
          </cell>
          <cell r="K93">
            <v>-3716.0300000000007</v>
          </cell>
          <cell r="L93">
            <v>-2150.67</v>
          </cell>
          <cell r="M93">
            <v>-4301.7400000000016</v>
          </cell>
          <cell r="N93">
            <v>-7428.48</v>
          </cell>
          <cell r="O93">
            <v>-5648.9999999999964</v>
          </cell>
          <cell r="P93">
            <v>-33754.879999999997</v>
          </cell>
        </row>
        <row r="94">
          <cell r="B94">
            <v>6185</v>
          </cell>
          <cell r="D94">
            <v>1.85</v>
          </cell>
          <cell r="E94">
            <v>21.11</v>
          </cell>
          <cell r="F94">
            <v>51.04</v>
          </cell>
          <cell r="G94">
            <v>-12.520000000000003</v>
          </cell>
          <cell r="H94">
            <v>2.720000000000006</v>
          </cell>
          <cell r="I94">
            <v>12.689999999999998</v>
          </cell>
          <cell r="J94">
            <v>31.450000000000003</v>
          </cell>
          <cell r="K94">
            <v>23.370000000000005</v>
          </cell>
          <cell r="L94">
            <v>13.769999999999982</v>
          </cell>
          <cell r="M94">
            <v>12.580000000000013</v>
          </cell>
          <cell r="N94">
            <v>49.359999999999985</v>
          </cell>
          <cell r="O94">
            <v>106.12000000000003</v>
          </cell>
          <cell r="P94">
            <v>313.54000000000002</v>
          </cell>
        </row>
        <row r="95">
          <cell r="B95">
            <v>6190</v>
          </cell>
          <cell r="D95">
            <v>2.4900000000000002</v>
          </cell>
          <cell r="E95">
            <v>8.34</v>
          </cell>
          <cell r="F95">
            <v>17.479999999999997</v>
          </cell>
          <cell r="G95">
            <v>3.5199999999999996</v>
          </cell>
          <cell r="H95">
            <v>14.760000000000005</v>
          </cell>
          <cell r="I95">
            <v>6.9799999999999969</v>
          </cell>
          <cell r="J95">
            <v>26.240000000000002</v>
          </cell>
          <cell r="K95">
            <v>2.6499999999999915</v>
          </cell>
          <cell r="L95">
            <v>28.5</v>
          </cell>
          <cell r="M95">
            <v>45.14</v>
          </cell>
          <cell r="N95">
            <v>16.260000000000019</v>
          </cell>
          <cell r="O95">
            <v>10.899999999999977</v>
          </cell>
          <cell r="P95">
            <v>183.26</v>
          </cell>
        </row>
        <row r="96">
          <cell r="B96">
            <v>6195</v>
          </cell>
          <cell r="D96">
            <v>0.12</v>
          </cell>
          <cell r="E96">
            <v>1.92</v>
          </cell>
          <cell r="F96">
            <v>1.6600000000000001</v>
          </cell>
          <cell r="G96">
            <v>3.0300000000000002</v>
          </cell>
          <cell r="H96">
            <v>1.1899999999999995</v>
          </cell>
          <cell r="I96">
            <v>1.2900000000000009</v>
          </cell>
          <cell r="J96">
            <v>24.839999999999996</v>
          </cell>
          <cell r="K96">
            <v>1.1600000000000037</v>
          </cell>
          <cell r="L96">
            <v>4.1999999999999957</v>
          </cell>
          <cell r="M96">
            <v>3.9200000000000017</v>
          </cell>
          <cell r="N96">
            <v>4.4600000000000009</v>
          </cell>
          <cell r="O96">
            <v>3.9200000000000017</v>
          </cell>
          <cell r="P96">
            <v>51.71</v>
          </cell>
        </row>
        <row r="97">
          <cell r="B97">
            <v>6200</v>
          </cell>
          <cell r="D97">
            <v>54.46</v>
          </cell>
          <cell r="E97">
            <v>7.1400000000000006</v>
          </cell>
          <cell r="F97">
            <v>52.6</v>
          </cell>
          <cell r="G97">
            <v>1.289999999999992</v>
          </cell>
          <cell r="H97">
            <v>18.709999999999994</v>
          </cell>
          <cell r="I97">
            <v>8.0900000000000034</v>
          </cell>
          <cell r="J97">
            <v>15.560000000000002</v>
          </cell>
          <cell r="K97">
            <v>1.9800000000000182</v>
          </cell>
          <cell r="L97">
            <v>1.1399999999999864</v>
          </cell>
          <cell r="M97">
            <v>5.7700000000000102</v>
          </cell>
          <cell r="N97">
            <v>16.009999999999991</v>
          </cell>
          <cell r="O97">
            <v>8.0600000000000023</v>
          </cell>
          <cell r="P97">
            <v>190.81</v>
          </cell>
        </row>
        <row r="98">
          <cell r="B98">
            <v>6205</v>
          </cell>
          <cell r="D98">
            <v>0</v>
          </cell>
          <cell r="E98">
            <v>0.41</v>
          </cell>
          <cell r="F98">
            <v>0</v>
          </cell>
          <cell r="G98">
            <v>3.21</v>
          </cell>
          <cell r="H98">
            <v>0.21999999999999975</v>
          </cell>
          <cell r="I98">
            <v>0.79999999999999982</v>
          </cell>
          <cell r="J98">
            <v>0.32000000000000028</v>
          </cell>
          <cell r="K98">
            <v>1.29</v>
          </cell>
          <cell r="L98">
            <v>0.13999999999999968</v>
          </cell>
          <cell r="M98">
            <v>0</v>
          </cell>
          <cell r="N98">
            <v>5.39</v>
          </cell>
          <cell r="O98">
            <v>0</v>
          </cell>
          <cell r="P98">
            <v>11.78</v>
          </cell>
        </row>
        <row r="99">
          <cell r="B99">
            <v>6207</v>
          </cell>
          <cell r="D99">
            <v>19.739999999999998</v>
          </cell>
          <cell r="E99">
            <v>38.210000000000008</v>
          </cell>
          <cell r="F99">
            <v>23.33</v>
          </cell>
          <cell r="G99">
            <v>124.58000000000001</v>
          </cell>
          <cell r="H99">
            <v>-89.750000000000014</v>
          </cell>
          <cell r="I99">
            <v>2.1800000000000068</v>
          </cell>
          <cell r="J99">
            <v>40.029999999999987</v>
          </cell>
          <cell r="K99">
            <v>19.140000000000015</v>
          </cell>
          <cell r="L99">
            <v>15.489999999999981</v>
          </cell>
          <cell r="M99">
            <v>19.610000000000014</v>
          </cell>
          <cell r="N99">
            <v>40.669999999999987</v>
          </cell>
          <cell r="O99">
            <v>14.630000000000024</v>
          </cell>
          <cell r="P99">
            <v>267.86</v>
          </cell>
        </row>
        <row r="100">
          <cell r="B100">
            <v>6215</v>
          </cell>
          <cell r="D100">
            <v>230.12</v>
          </cell>
          <cell r="E100">
            <v>227.13</v>
          </cell>
          <cell r="F100">
            <v>280.25</v>
          </cell>
          <cell r="G100">
            <v>276.27999999999997</v>
          </cell>
          <cell r="H100">
            <v>290.61000000000013</v>
          </cell>
          <cell r="I100">
            <v>319.62999999999988</v>
          </cell>
          <cell r="J100">
            <v>310.79999999999995</v>
          </cell>
          <cell r="K100">
            <v>292.35000000000014</v>
          </cell>
          <cell r="L100">
            <v>246.86000000000013</v>
          </cell>
          <cell r="M100">
            <v>258.4399999999996</v>
          </cell>
          <cell r="N100">
            <v>234.15000000000009</v>
          </cell>
          <cell r="O100">
            <v>226.0300000000002</v>
          </cell>
          <cell r="P100">
            <v>3192.65</v>
          </cell>
        </row>
        <row r="101">
          <cell r="B101">
            <v>6220</v>
          </cell>
          <cell r="D101">
            <v>94.4</v>
          </cell>
          <cell r="E101">
            <v>127.09</v>
          </cell>
          <cell r="F101">
            <v>79.029999999999973</v>
          </cell>
          <cell r="G101">
            <v>204.92000000000002</v>
          </cell>
          <cell r="H101">
            <v>145.48999999999995</v>
          </cell>
          <cell r="I101">
            <v>117.18000000000006</v>
          </cell>
          <cell r="J101">
            <v>152</v>
          </cell>
          <cell r="K101">
            <v>113.2399999999999</v>
          </cell>
          <cell r="L101">
            <v>146.40000000000009</v>
          </cell>
          <cell r="M101">
            <v>106.01999999999998</v>
          </cell>
          <cell r="N101">
            <v>139.37000000000012</v>
          </cell>
          <cell r="O101">
            <v>113.34999999999991</v>
          </cell>
          <cell r="P101">
            <v>1538.49</v>
          </cell>
        </row>
        <row r="102">
          <cell r="B102">
            <v>6225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77.31</v>
          </cell>
          <cell r="I102">
            <v>-0.54999999999999716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44.519999999999996</v>
          </cell>
          <cell r="O102">
            <v>4.9999999999997158E-2</v>
          </cell>
          <cell r="P102">
            <v>121.33</v>
          </cell>
        </row>
        <row r="103">
          <cell r="B103">
            <v>6230</v>
          </cell>
          <cell r="D103">
            <v>24.96</v>
          </cell>
          <cell r="E103">
            <v>25.08</v>
          </cell>
          <cell r="F103">
            <v>25.089999999999996</v>
          </cell>
          <cell r="G103">
            <v>25.090000000000003</v>
          </cell>
          <cell r="H103">
            <v>40.409999999999997</v>
          </cell>
          <cell r="I103">
            <v>31.689999999999998</v>
          </cell>
          <cell r="J103">
            <v>0</v>
          </cell>
          <cell r="K103">
            <v>27.700000000000017</v>
          </cell>
          <cell r="L103">
            <v>0</v>
          </cell>
          <cell r="M103">
            <v>105.43999999999997</v>
          </cell>
          <cell r="N103">
            <v>0</v>
          </cell>
          <cell r="O103">
            <v>50.620000000000005</v>
          </cell>
          <cell r="P103">
            <v>356.08</v>
          </cell>
        </row>
        <row r="104">
          <cell r="B104">
            <v>6260</v>
          </cell>
          <cell r="D104">
            <v>0</v>
          </cell>
          <cell r="E104">
            <v>0</v>
          </cell>
          <cell r="F104">
            <v>29.59</v>
          </cell>
          <cell r="G104">
            <v>258.93</v>
          </cell>
          <cell r="H104">
            <v>0</v>
          </cell>
          <cell r="I104">
            <v>0</v>
          </cell>
          <cell r="J104">
            <v>264.52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553.04</v>
          </cell>
        </row>
        <row r="105">
          <cell r="B105">
            <v>6270</v>
          </cell>
          <cell r="D105">
            <v>116.5</v>
          </cell>
          <cell r="E105">
            <v>509.36</v>
          </cell>
          <cell r="F105">
            <v>527.99999999999989</v>
          </cell>
          <cell r="G105">
            <v>264</v>
          </cell>
          <cell r="H105">
            <v>240</v>
          </cell>
          <cell r="I105">
            <v>515.00000000000023</v>
          </cell>
          <cell r="J105">
            <v>395</v>
          </cell>
          <cell r="K105">
            <v>800</v>
          </cell>
          <cell r="L105">
            <v>0</v>
          </cell>
          <cell r="M105">
            <v>0</v>
          </cell>
          <cell r="N105">
            <v>3359.9999999999995</v>
          </cell>
          <cell r="O105">
            <v>0</v>
          </cell>
          <cell r="P105">
            <v>6727.86</v>
          </cell>
        </row>
        <row r="106">
          <cell r="B106">
            <v>6320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90.89</v>
          </cell>
          <cell r="I106">
            <v>0</v>
          </cell>
          <cell r="J106">
            <v>0</v>
          </cell>
          <cell r="K106">
            <v>104.14</v>
          </cell>
          <cell r="L106">
            <v>0</v>
          </cell>
          <cell r="M106">
            <v>95.9</v>
          </cell>
          <cell r="N106">
            <v>395.92</v>
          </cell>
          <cell r="O106">
            <v>129.01</v>
          </cell>
          <cell r="P106">
            <v>815.86</v>
          </cell>
        </row>
        <row r="107">
          <cell r="B107">
            <v>6325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</row>
        <row r="108">
          <cell r="B108">
            <v>6330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1071.06</v>
          </cell>
          <cell r="P108">
            <v>1071.06</v>
          </cell>
        </row>
        <row r="109">
          <cell r="B109">
            <v>6335</v>
          </cell>
          <cell r="D109">
            <v>4365.68</v>
          </cell>
          <cell r="E109">
            <v>0</v>
          </cell>
          <cell r="F109">
            <v>496.55999999999949</v>
          </cell>
          <cell r="G109">
            <v>735</v>
          </cell>
          <cell r="H109">
            <v>1066</v>
          </cell>
          <cell r="I109">
            <v>0</v>
          </cell>
          <cell r="J109">
            <v>805.73999999999978</v>
          </cell>
          <cell r="K109">
            <v>4059.1400000000012</v>
          </cell>
          <cell r="L109">
            <v>-2864.2400000000016</v>
          </cell>
          <cell r="M109">
            <v>1805</v>
          </cell>
          <cell r="N109">
            <v>0</v>
          </cell>
          <cell r="O109">
            <v>450.5</v>
          </cell>
          <cell r="P109">
            <v>10919.38</v>
          </cell>
        </row>
        <row r="110">
          <cell r="B110">
            <v>6340</v>
          </cell>
          <cell r="D110">
            <v>500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500</v>
          </cell>
        </row>
        <row r="111">
          <cell r="B111">
            <v>6345</v>
          </cell>
          <cell r="D111">
            <v>3026.89</v>
          </cell>
          <cell r="E111">
            <v>133.88000000000011</v>
          </cell>
          <cell r="F111">
            <v>159.59999999999991</v>
          </cell>
          <cell r="G111">
            <v>273.51000000000022</v>
          </cell>
          <cell r="H111">
            <v>1515.4499999999998</v>
          </cell>
          <cell r="I111">
            <v>382.53999999999996</v>
          </cell>
          <cell r="J111">
            <v>496.47000000000025</v>
          </cell>
          <cell r="K111">
            <v>129.10999999999967</v>
          </cell>
          <cell r="L111">
            <v>360.3100000000004</v>
          </cell>
          <cell r="M111">
            <v>167.36999999999989</v>
          </cell>
          <cell r="N111">
            <v>21.670000000000073</v>
          </cell>
          <cell r="O111">
            <v>800.92999999999938</v>
          </cell>
          <cell r="P111">
            <v>7467.73</v>
          </cell>
        </row>
        <row r="112">
          <cell r="B112">
            <v>6355</v>
          </cell>
          <cell r="D112">
            <v>5964.01</v>
          </cell>
          <cell r="E112">
            <v>5964.0300000000007</v>
          </cell>
          <cell r="F112">
            <v>5964.0099999999984</v>
          </cell>
          <cell r="G112">
            <v>5964.010000000002</v>
          </cell>
          <cell r="H112">
            <v>5964.0299999999988</v>
          </cell>
          <cell r="I112">
            <v>5964.0099999999984</v>
          </cell>
          <cell r="J112">
            <v>5964.0200000000041</v>
          </cell>
          <cell r="K112">
            <v>5964.0199999999968</v>
          </cell>
          <cell r="L112">
            <v>5964.010000000002</v>
          </cell>
          <cell r="M112">
            <v>5964.0199999999968</v>
          </cell>
          <cell r="N112">
            <v>5964.0200000000041</v>
          </cell>
          <cell r="O112">
            <v>2179.7399999999907</v>
          </cell>
          <cell r="P112">
            <v>67783.929999999993</v>
          </cell>
        </row>
        <row r="113">
          <cell r="B113">
            <v>6360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10.95</v>
          </cell>
          <cell r="P113">
            <v>10.95</v>
          </cell>
        </row>
        <row r="114">
          <cell r="B114">
            <v>6365</v>
          </cell>
          <cell r="D114">
            <v>0</v>
          </cell>
          <cell r="E114">
            <v>0</v>
          </cell>
          <cell r="F114">
            <v>10.53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5.26</v>
          </cell>
          <cell r="P114">
            <v>15.79</v>
          </cell>
        </row>
        <row r="115">
          <cell r="B115">
            <v>6385</v>
          </cell>
          <cell r="D115">
            <v>0</v>
          </cell>
          <cell r="E115">
            <v>0</v>
          </cell>
          <cell r="F115">
            <v>1.35</v>
          </cell>
          <cell r="G115">
            <v>0</v>
          </cell>
          <cell r="H115">
            <v>7.9999999999999849E-2</v>
          </cell>
          <cell r="I115">
            <v>10.11</v>
          </cell>
          <cell r="J115">
            <v>0.97000000000000064</v>
          </cell>
          <cell r="K115">
            <v>75.22999999999999</v>
          </cell>
          <cell r="L115">
            <v>0</v>
          </cell>
          <cell r="M115">
            <v>0</v>
          </cell>
          <cell r="N115">
            <v>0</v>
          </cell>
          <cell r="O115">
            <v>84.470000000000013</v>
          </cell>
          <cell r="P115">
            <v>172.21</v>
          </cell>
        </row>
        <row r="116">
          <cell r="B116">
            <v>6390</v>
          </cell>
          <cell r="D116">
            <v>2.76</v>
          </cell>
          <cell r="E116">
            <v>2.2999999999999998</v>
          </cell>
          <cell r="F116">
            <v>4.9200000000000008</v>
          </cell>
          <cell r="G116">
            <v>3.41</v>
          </cell>
          <cell r="H116">
            <v>5.1499999999999986</v>
          </cell>
          <cell r="I116">
            <v>5.5600000000000023</v>
          </cell>
          <cell r="J116">
            <v>1121.97</v>
          </cell>
          <cell r="K116">
            <v>3.7699999999999818</v>
          </cell>
          <cell r="L116">
            <v>2.0199999999999818</v>
          </cell>
          <cell r="M116">
            <v>2.4000000000000909</v>
          </cell>
          <cell r="N116">
            <v>3.6500000000000909</v>
          </cell>
          <cell r="O116">
            <v>2.7400000000000091</v>
          </cell>
          <cell r="P116">
            <v>1160.6500000000001</v>
          </cell>
        </row>
        <row r="117">
          <cell r="B117">
            <v>6410</v>
          </cell>
          <cell r="D117">
            <v>155.34</v>
          </cell>
          <cell r="E117">
            <v>-155.52000000000001</v>
          </cell>
          <cell r="F117">
            <v>6670</v>
          </cell>
          <cell r="G117">
            <v>0</v>
          </cell>
          <cell r="H117">
            <v>0</v>
          </cell>
          <cell r="I117">
            <v>3450</v>
          </cell>
          <cell r="J117">
            <v>0</v>
          </cell>
          <cell r="K117">
            <v>3335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13454.82</v>
          </cell>
        </row>
        <row r="119">
          <cell r="B119" t="str">
            <v>12-31-13 Dep Exp_PerAR   Col A R91</v>
          </cell>
        </row>
        <row r="120">
          <cell r="B120">
            <v>6640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2150.25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2150.25</v>
          </cell>
        </row>
        <row r="121">
          <cell r="B121">
            <v>6645</v>
          </cell>
          <cell r="D121">
            <v>7.13</v>
          </cell>
          <cell r="E121">
            <v>7.13</v>
          </cell>
          <cell r="F121">
            <v>7.1300000000000008</v>
          </cell>
          <cell r="G121">
            <v>7.129999999999999</v>
          </cell>
          <cell r="H121">
            <v>7.129999999999999</v>
          </cell>
          <cell r="I121">
            <v>7.1300000000000026</v>
          </cell>
          <cell r="J121">
            <v>7.1299999999999955</v>
          </cell>
          <cell r="K121">
            <v>7.1300000000000026</v>
          </cell>
          <cell r="L121">
            <v>7.1300000000000026</v>
          </cell>
          <cell r="M121">
            <v>7.1299999999999955</v>
          </cell>
          <cell r="N121">
            <v>7.1300000000000097</v>
          </cell>
          <cell r="O121">
            <v>7.1299999999999955</v>
          </cell>
          <cell r="P121">
            <v>85.56</v>
          </cell>
        </row>
        <row r="122">
          <cell r="B122">
            <v>6655</v>
          </cell>
          <cell r="D122">
            <v>2.82</v>
          </cell>
          <cell r="E122">
            <v>2.82</v>
          </cell>
          <cell r="F122">
            <v>2.8200000000000012</v>
          </cell>
          <cell r="G122">
            <v>2.8199999999999985</v>
          </cell>
          <cell r="H122">
            <v>2.8200000000000003</v>
          </cell>
          <cell r="I122">
            <v>2.8200000000000021</v>
          </cell>
          <cell r="J122">
            <v>2.8199999999999967</v>
          </cell>
          <cell r="K122">
            <v>2.8200000000000003</v>
          </cell>
          <cell r="L122">
            <v>2.8200000000000003</v>
          </cell>
          <cell r="M122">
            <v>2.8200000000000003</v>
          </cell>
          <cell r="N122">
            <v>2.8200000000000003</v>
          </cell>
          <cell r="O122">
            <v>2.8200000000000038</v>
          </cell>
          <cell r="P122">
            <v>33.840000000000003</v>
          </cell>
        </row>
        <row r="123">
          <cell r="B123">
            <v>6660</v>
          </cell>
          <cell r="D123">
            <v>2218.4299999999998</v>
          </cell>
          <cell r="E123">
            <v>2218.4299999999998</v>
          </cell>
          <cell r="F123">
            <v>2218.4300000000003</v>
          </cell>
          <cell r="G123">
            <v>2218.4299999999994</v>
          </cell>
          <cell r="H123">
            <v>2218.4300000000003</v>
          </cell>
          <cell r="I123">
            <v>2218.4300000000003</v>
          </cell>
          <cell r="J123">
            <v>2218.4300000000003</v>
          </cell>
          <cell r="K123">
            <v>2221.8500000000004</v>
          </cell>
          <cell r="L123">
            <v>2221.1399999999994</v>
          </cell>
          <cell r="M123">
            <v>2245.6500000000015</v>
          </cell>
          <cell r="N123">
            <v>2236.4300000000003</v>
          </cell>
          <cell r="O123">
            <v>2238.6799999999967</v>
          </cell>
          <cell r="P123">
            <v>26692.76</v>
          </cell>
        </row>
        <row r="124">
          <cell r="B124">
            <v>6665</v>
          </cell>
          <cell r="D124">
            <v>1629.18</v>
          </cell>
          <cell r="E124">
            <v>1629.18</v>
          </cell>
          <cell r="F124">
            <v>1629.1799999999998</v>
          </cell>
          <cell r="G124">
            <v>1629.1800000000003</v>
          </cell>
          <cell r="H124">
            <v>1629.1799999999994</v>
          </cell>
          <cell r="I124">
            <v>1629.1800000000003</v>
          </cell>
          <cell r="J124">
            <v>1629.1800000000003</v>
          </cell>
          <cell r="K124">
            <v>1629.1800000000003</v>
          </cell>
          <cell r="L124">
            <v>1629.1800000000003</v>
          </cell>
          <cell r="M124">
            <v>1629.1799999999985</v>
          </cell>
          <cell r="N124">
            <v>1629.1800000000003</v>
          </cell>
          <cell r="O124">
            <v>1629.1800000000003</v>
          </cell>
          <cell r="P124">
            <v>19550.16</v>
          </cell>
        </row>
        <row r="125">
          <cell r="B125">
            <v>6675</v>
          </cell>
          <cell r="D125">
            <v>0.41</v>
          </cell>
          <cell r="E125">
            <v>0.41</v>
          </cell>
          <cell r="F125">
            <v>0.41000000000000003</v>
          </cell>
          <cell r="G125">
            <v>0.40999999999999992</v>
          </cell>
          <cell r="H125">
            <v>0.40999999999999992</v>
          </cell>
          <cell r="I125">
            <v>0.41000000000000014</v>
          </cell>
          <cell r="J125">
            <v>0.41000000000000014</v>
          </cell>
          <cell r="K125">
            <v>0.4099999999999997</v>
          </cell>
          <cell r="L125">
            <v>0.41000000000000014</v>
          </cell>
          <cell r="M125">
            <v>0.4099999999999997</v>
          </cell>
          <cell r="N125">
            <v>0.41000000000000014</v>
          </cell>
          <cell r="O125">
            <v>0.41000000000000014</v>
          </cell>
          <cell r="P125">
            <v>4.92</v>
          </cell>
        </row>
        <row r="126">
          <cell r="B126">
            <v>6680</v>
          </cell>
          <cell r="D126">
            <v>10.25</v>
          </cell>
          <cell r="E126">
            <v>10.25</v>
          </cell>
          <cell r="F126">
            <v>10.25</v>
          </cell>
          <cell r="G126">
            <v>10.25</v>
          </cell>
          <cell r="H126">
            <v>10.25</v>
          </cell>
          <cell r="I126">
            <v>10.25</v>
          </cell>
          <cell r="J126">
            <v>10.25</v>
          </cell>
          <cell r="K126">
            <v>10.25</v>
          </cell>
          <cell r="L126">
            <v>10.25</v>
          </cell>
          <cell r="M126">
            <v>10.25</v>
          </cell>
          <cell r="N126">
            <v>10.25</v>
          </cell>
          <cell r="O126">
            <v>10.25</v>
          </cell>
          <cell r="P126">
            <v>123</v>
          </cell>
        </row>
        <row r="127">
          <cell r="B127">
            <v>6685</v>
          </cell>
          <cell r="D127">
            <v>401.33</v>
          </cell>
          <cell r="E127">
            <v>401.33</v>
          </cell>
          <cell r="F127">
            <v>401.33000000000004</v>
          </cell>
          <cell r="G127">
            <v>401.32999999999993</v>
          </cell>
          <cell r="H127">
            <v>401.33000000000015</v>
          </cell>
          <cell r="I127">
            <v>401.32999999999993</v>
          </cell>
          <cell r="J127">
            <v>401.32999999999993</v>
          </cell>
          <cell r="K127">
            <v>401.32999999999993</v>
          </cell>
          <cell r="L127">
            <v>401.32999999999993</v>
          </cell>
          <cell r="M127">
            <v>401.33000000000038</v>
          </cell>
          <cell r="N127">
            <v>401.32999999999993</v>
          </cell>
          <cell r="O127">
            <v>401.32999999999993</v>
          </cell>
          <cell r="P127">
            <v>4815.96</v>
          </cell>
        </row>
        <row r="128">
          <cell r="B128">
            <v>6695</v>
          </cell>
          <cell r="D128">
            <v>0.71</v>
          </cell>
          <cell r="E128">
            <v>0.71</v>
          </cell>
          <cell r="F128">
            <v>0.71</v>
          </cell>
          <cell r="G128">
            <v>0.71</v>
          </cell>
          <cell r="H128">
            <v>0.71</v>
          </cell>
          <cell r="I128">
            <v>0.71</v>
          </cell>
          <cell r="J128">
            <v>0.71</v>
          </cell>
          <cell r="K128">
            <v>0.71</v>
          </cell>
          <cell r="L128">
            <v>0.71</v>
          </cell>
          <cell r="M128">
            <v>0.71</v>
          </cell>
          <cell r="N128">
            <v>0.71</v>
          </cell>
          <cell r="O128">
            <v>0.71</v>
          </cell>
          <cell r="P128">
            <v>8.52</v>
          </cell>
        </row>
        <row r="129">
          <cell r="B129">
            <v>6710</v>
          </cell>
          <cell r="D129">
            <v>7272.91</v>
          </cell>
          <cell r="E129">
            <v>7272.91</v>
          </cell>
          <cell r="F129">
            <v>7272.91</v>
          </cell>
          <cell r="G129">
            <v>7273.6399999999994</v>
          </cell>
          <cell r="H129">
            <v>7273.6400000000031</v>
          </cell>
          <cell r="I129">
            <v>7273.6399999999994</v>
          </cell>
          <cell r="J129">
            <v>7274.3899999999994</v>
          </cell>
          <cell r="K129">
            <v>7293.6399999999994</v>
          </cell>
          <cell r="L129">
            <v>7290.010000000002</v>
          </cell>
          <cell r="M129">
            <v>7290.7599999999948</v>
          </cell>
          <cell r="N129">
            <v>9410.070000000007</v>
          </cell>
          <cell r="O129">
            <v>9309.75</v>
          </cell>
          <cell r="P129">
            <v>91508.27</v>
          </cell>
        </row>
        <row r="130">
          <cell r="B130">
            <v>6715</v>
          </cell>
          <cell r="D130">
            <v>940.3</v>
          </cell>
          <cell r="E130">
            <v>940.3</v>
          </cell>
          <cell r="F130">
            <v>940.46</v>
          </cell>
          <cell r="G130">
            <v>940.46</v>
          </cell>
          <cell r="H130">
            <v>1144.02</v>
          </cell>
          <cell r="I130">
            <v>1144.0200000000004</v>
          </cell>
          <cell r="J130">
            <v>1144.0199999999995</v>
          </cell>
          <cell r="K130">
            <v>1144.0200000000004</v>
          </cell>
          <cell r="L130">
            <v>1144.1900000000005</v>
          </cell>
          <cell r="M130">
            <v>1144.1899999999987</v>
          </cell>
          <cell r="N130">
            <v>1144.1900000000005</v>
          </cell>
          <cell r="O130">
            <v>1144.1900000000005</v>
          </cell>
          <cell r="P130">
            <v>12914.36</v>
          </cell>
        </row>
        <row r="131">
          <cell r="B131">
            <v>6717</v>
          </cell>
          <cell r="D131">
            <v>368.57</v>
          </cell>
          <cell r="E131">
            <v>370.54</v>
          </cell>
          <cell r="F131">
            <v>370.54000000000008</v>
          </cell>
          <cell r="G131">
            <v>370.53999999999996</v>
          </cell>
          <cell r="H131">
            <v>370.53999999999996</v>
          </cell>
          <cell r="I131">
            <v>370.53999999999996</v>
          </cell>
          <cell r="J131">
            <v>370.53999999999996</v>
          </cell>
          <cell r="K131">
            <v>370.53999999999996</v>
          </cell>
          <cell r="L131">
            <v>370.53999999999996</v>
          </cell>
          <cell r="M131">
            <v>370.53999999999996</v>
          </cell>
          <cell r="N131">
            <v>370.53999999999996</v>
          </cell>
          <cell r="O131">
            <v>370.54000000000042</v>
          </cell>
          <cell r="P131">
            <v>4444.51</v>
          </cell>
        </row>
        <row r="132">
          <cell r="B132">
            <v>6725</v>
          </cell>
          <cell r="D132">
            <v>262.79000000000002</v>
          </cell>
          <cell r="E132">
            <v>262.79000000000002</v>
          </cell>
          <cell r="F132">
            <v>262.78999999999996</v>
          </cell>
          <cell r="G132">
            <v>262.79000000000008</v>
          </cell>
          <cell r="H132">
            <v>262.78999999999996</v>
          </cell>
          <cell r="I132">
            <v>262.78999999999996</v>
          </cell>
          <cell r="J132">
            <v>262.78999999999996</v>
          </cell>
          <cell r="K132">
            <v>262.79000000000019</v>
          </cell>
          <cell r="L132">
            <v>262.78999999999996</v>
          </cell>
          <cell r="M132">
            <v>262.78999999999996</v>
          </cell>
          <cell r="N132">
            <v>262.78999999999996</v>
          </cell>
          <cell r="O132">
            <v>262.78999999999996</v>
          </cell>
          <cell r="P132">
            <v>3153.48</v>
          </cell>
        </row>
        <row r="133">
          <cell r="B133">
            <v>6740</v>
          </cell>
          <cell r="D133">
            <v>1667.78</v>
          </cell>
          <cell r="E133">
            <v>1667.78</v>
          </cell>
          <cell r="F133">
            <v>1667.7800000000002</v>
          </cell>
          <cell r="G133">
            <v>1667.7799999999997</v>
          </cell>
          <cell r="H133">
            <v>1667.7799999999997</v>
          </cell>
          <cell r="I133">
            <v>1667.7800000000007</v>
          </cell>
          <cell r="J133">
            <v>1667.7799999999988</v>
          </cell>
          <cell r="K133">
            <v>1667.7800000000007</v>
          </cell>
          <cell r="L133">
            <v>1667.7800000000007</v>
          </cell>
          <cell r="M133">
            <v>1667.7799999999988</v>
          </cell>
          <cell r="N133">
            <v>1667.7800000000025</v>
          </cell>
          <cell r="O133">
            <v>1667.7799999999988</v>
          </cell>
          <cell r="P133">
            <v>20013.36</v>
          </cell>
        </row>
        <row r="134">
          <cell r="B134">
            <v>6745</v>
          </cell>
          <cell r="D134">
            <v>725.67</v>
          </cell>
          <cell r="E134">
            <v>725.67</v>
          </cell>
          <cell r="F134">
            <v>725.6700000000003</v>
          </cell>
          <cell r="G134">
            <v>725.66999999999962</v>
          </cell>
          <cell r="H134">
            <v>741.23</v>
          </cell>
          <cell r="I134">
            <v>741.23000000000047</v>
          </cell>
          <cell r="J134">
            <v>741.22999999999956</v>
          </cell>
          <cell r="K134">
            <v>741.23000000000047</v>
          </cell>
          <cell r="L134">
            <v>754.48999999999978</v>
          </cell>
          <cell r="M134">
            <v>754.48999999999978</v>
          </cell>
          <cell r="N134">
            <v>776.29</v>
          </cell>
          <cell r="O134">
            <v>781.96</v>
          </cell>
          <cell r="P134">
            <v>8934.83</v>
          </cell>
        </row>
        <row r="135">
          <cell r="B135">
            <v>6760</v>
          </cell>
          <cell r="D135">
            <v>42.73</v>
          </cell>
          <cell r="E135">
            <v>42.73</v>
          </cell>
          <cell r="F135">
            <v>42.730000000000004</v>
          </cell>
          <cell r="G135">
            <v>42.72999999999999</v>
          </cell>
          <cell r="H135">
            <v>42.730000000000018</v>
          </cell>
          <cell r="I135">
            <v>42.72999999999999</v>
          </cell>
          <cell r="J135">
            <v>42.730000000000018</v>
          </cell>
          <cell r="K135">
            <v>42.729999999999961</v>
          </cell>
          <cell r="L135">
            <v>42.730000000000018</v>
          </cell>
          <cell r="M135">
            <v>42.730000000000018</v>
          </cell>
          <cell r="N135">
            <v>42.729999999999961</v>
          </cell>
          <cell r="O135">
            <v>42.730000000000018</v>
          </cell>
          <cell r="P135">
            <v>512.76</v>
          </cell>
        </row>
        <row r="136">
          <cell r="B136">
            <v>6765</v>
          </cell>
          <cell r="D136">
            <v>12297.58</v>
          </cell>
          <cell r="E136">
            <v>12297.58</v>
          </cell>
          <cell r="F136">
            <v>12300.030000000002</v>
          </cell>
          <cell r="G136">
            <v>12300.029999999999</v>
          </cell>
          <cell r="H136">
            <v>12300.029999999999</v>
          </cell>
          <cell r="I136">
            <v>12300.029999999999</v>
          </cell>
          <cell r="J136">
            <v>12301.990000000005</v>
          </cell>
          <cell r="K136">
            <v>12301.989999999991</v>
          </cell>
          <cell r="L136">
            <v>12301.990000000005</v>
          </cell>
          <cell r="M136">
            <v>12301.990000000005</v>
          </cell>
          <cell r="N136">
            <v>12301.990000000005</v>
          </cell>
          <cell r="O136">
            <v>12301.989999999991</v>
          </cell>
          <cell r="P136">
            <v>147607.22</v>
          </cell>
        </row>
        <row r="137">
          <cell r="B137">
            <v>6770</v>
          </cell>
          <cell r="D137">
            <v>5.14</v>
          </cell>
          <cell r="E137">
            <v>5.14</v>
          </cell>
          <cell r="F137">
            <v>5.1400000000000006</v>
          </cell>
          <cell r="G137">
            <v>5.1399999999999988</v>
          </cell>
          <cell r="H137">
            <v>5.1400000000000006</v>
          </cell>
          <cell r="I137">
            <v>5.1400000000000006</v>
          </cell>
          <cell r="J137">
            <v>5.139999999999997</v>
          </cell>
          <cell r="K137">
            <v>5.1400000000000006</v>
          </cell>
          <cell r="L137">
            <v>5.1400000000000006</v>
          </cell>
          <cell r="M137">
            <v>5.1400000000000006</v>
          </cell>
          <cell r="N137">
            <v>5.1400000000000006</v>
          </cell>
          <cell r="O137">
            <v>5.1400000000000006</v>
          </cell>
          <cell r="P137">
            <v>61.68</v>
          </cell>
        </row>
        <row r="138">
          <cell r="B138">
            <v>6775</v>
          </cell>
          <cell r="D138">
            <v>67.489999999999995</v>
          </cell>
          <cell r="E138">
            <v>67.489999999999995</v>
          </cell>
          <cell r="F138">
            <v>67.490000000000009</v>
          </cell>
          <cell r="G138">
            <v>67.489999999999981</v>
          </cell>
          <cell r="H138">
            <v>67.490000000000009</v>
          </cell>
          <cell r="I138">
            <v>67.490000000000009</v>
          </cell>
          <cell r="J138">
            <v>67.490000000000009</v>
          </cell>
          <cell r="K138">
            <v>67.489999999999952</v>
          </cell>
          <cell r="L138">
            <v>67.490000000000009</v>
          </cell>
          <cell r="M138">
            <v>67.490000000000009</v>
          </cell>
          <cell r="N138">
            <v>67.490000000000009</v>
          </cell>
          <cell r="O138">
            <v>67.490000000000009</v>
          </cell>
          <cell r="P138">
            <v>809.88</v>
          </cell>
        </row>
        <row r="139">
          <cell r="B139">
            <v>6800</v>
          </cell>
          <cell r="D139">
            <v>1.18</v>
          </cell>
          <cell r="E139">
            <v>1.18</v>
          </cell>
          <cell r="F139">
            <v>1.1800000000000002</v>
          </cell>
          <cell r="G139">
            <v>1.1799999999999997</v>
          </cell>
          <cell r="H139">
            <v>1.1800000000000006</v>
          </cell>
          <cell r="I139">
            <v>1.1799999999999997</v>
          </cell>
          <cell r="J139">
            <v>1.1799999999999997</v>
          </cell>
          <cell r="K139">
            <v>1.1799999999999997</v>
          </cell>
          <cell r="L139">
            <v>1.1799999999999997</v>
          </cell>
          <cell r="M139">
            <v>1.1800000000000015</v>
          </cell>
          <cell r="N139">
            <v>1.1799999999999997</v>
          </cell>
          <cell r="O139">
            <v>1.1799999999999997</v>
          </cell>
          <cell r="P139">
            <v>14.16</v>
          </cell>
        </row>
        <row r="140">
          <cell r="B140">
            <v>6805</v>
          </cell>
          <cell r="D140">
            <v>1.1100000000000001</v>
          </cell>
          <cell r="E140">
            <v>1.1100000000000001</v>
          </cell>
          <cell r="F140">
            <v>1.1099999999999999</v>
          </cell>
          <cell r="G140">
            <v>1.1100000000000003</v>
          </cell>
          <cell r="H140">
            <v>1.1099999999999994</v>
          </cell>
          <cell r="I140">
            <v>1.1100000000000003</v>
          </cell>
          <cell r="J140">
            <v>1.1099999999999994</v>
          </cell>
          <cell r="K140">
            <v>1.1100000000000012</v>
          </cell>
          <cell r="L140">
            <v>1.1099999999999994</v>
          </cell>
          <cell r="M140">
            <v>1.1099999999999994</v>
          </cell>
          <cell r="N140">
            <v>1.1100000000000012</v>
          </cell>
          <cell r="O140">
            <v>515.06999999999994</v>
          </cell>
          <cell r="P140">
            <v>527.28</v>
          </cell>
        </row>
        <row r="141">
          <cell r="B141">
            <v>6820</v>
          </cell>
          <cell r="D141">
            <v>0.76</v>
          </cell>
          <cell r="E141">
            <v>0.76</v>
          </cell>
          <cell r="F141">
            <v>0.75999999999999979</v>
          </cell>
          <cell r="G141">
            <v>0.76000000000000023</v>
          </cell>
          <cell r="H141">
            <v>0.75999999999999979</v>
          </cell>
          <cell r="I141">
            <v>0.75999999999999979</v>
          </cell>
          <cell r="J141">
            <v>0.76000000000000068</v>
          </cell>
          <cell r="K141">
            <v>0.75999999999999979</v>
          </cell>
          <cell r="L141">
            <v>0.75999999999999979</v>
          </cell>
          <cell r="M141">
            <v>0.75999999999999979</v>
          </cell>
          <cell r="N141">
            <v>0.75999999999999979</v>
          </cell>
          <cell r="O141">
            <v>0.75999999999999979</v>
          </cell>
          <cell r="P141">
            <v>9.1199999999999992</v>
          </cell>
        </row>
        <row r="142">
          <cell r="B142">
            <v>6825</v>
          </cell>
          <cell r="D142">
            <v>2.16</v>
          </cell>
          <cell r="E142">
            <v>2.16</v>
          </cell>
          <cell r="F142">
            <v>2.16</v>
          </cell>
          <cell r="G142">
            <v>2.16</v>
          </cell>
          <cell r="H142">
            <v>2.16</v>
          </cell>
          <cell r="I142">
            <v>2.16</v>
          </cell>
          <cell r="J142">
            <v>2.1599999999999984</v>
          </cell>
          <cell r="K142">
            <v>2.1600000000000019</v>
          </cell>
          <cell r="L142">
            <v>2.16</v>
          </cell>
          <cell r="M142">
            <v>2.16</v>
          </cell>
          <cell r="N142">
            <v>2.16</v>
          </cell>
          <cell r="O142">
            <v>2.16</v>
          </cell>
          <cell r="P142">
            <v>25.92</v>
          </cell>
        </row>
        <row r="143">
          <cell r="B143">
            <v>6835</v>
          </cell>
          <cell r="D143">
            <v>151.9</v>
          </cell>
          <cell r="E143">
            <v>151.9</v>
          </cell>
          <cell r="F143">
            <v>150.5</v>
          </cell>
          <cell r="G143">
            <v>150.49999999999994</v>
          </cell>
          <cell r="H143">
            <v>150.5</v>
          </cell>
          <cell r="I143">
            <v>150.5</v>
          </cell>
          <cell r="J143">
            <v>150.5</v>
          </cell>
          <cell r="K143">
            <v>150.5</v>
          </cell>
          <cell r="L143">
            <v>150.5</v>
          </cell>
          <cell r="M143">
            <v>150.5</v>
          </cell>
          <cell r="N143">
            <v>150.5</v>
          </cell>
          <cell r="O143">
            <v>150.5</v>
          </cell>
          <cell r="P143">
            <v>1808.8</v>
          </cell>
        </row>
        <row r="144">
          <cell r="B144">
            <v>6840</v>
          </cell>
          <cell r="D144">
            <v>45.64</v>
          </cell>
          <cell r="E144">
            <v>45.64</v>
          </cell>
          <cell r="F144">
            <v>45.639999999999986</v>
          </cell>
          <cell r="G144">
            <v>45.640000000000015</v>
          </cell>
          <cell r="H144">
            <v>45.639999999999986</v>
          </cell>
          <cell r="I144">
            <v>45.639999999999986</v>
          </cell>
          <cell r="J144">
            <v>45.640000000000043</v>
          </cell>
          <cell r="K144">
            <v>45.639999999999986</v>
          </cell>
          <cell r="L144">
            <v>45.639999999999986</v>
          </cell>
          <cell r="M144">
            <v>45.639999999999986</v>
          </cell>
          <cell r="N144">
            <v>45.640000000000043</v>
          </cell>
          <cell r="O144">
            <v>45.63999999999993</v>
          </cell>
          <cell r="P144">
            <v>547.67999999999995</v>
          </cell>
        </row>
        <row r="145">
          <cell r="B145">
            <v>6850</v>
          </cell>
          <cell r="D145">
            <v>12.5</v>
          </cell>
          <cell r="E145">
            <v>12.5</v>
          </cell>
          <cell r="F145">
            <v>12.5</v>
          </cell>
          <cell r="G145">
            <v>12.5</v>
          </cell>
          <cell r="H145">
            <v>12.5</v>
          </cell>
          <cell r="I145">
            <v>12.5</v>
          </cell>
          <cell r="J145">
            <v>12.5</v>
          </cell>
          <cell r="K145">
            <v>12.5</v>
          </cell>
          <cell r="L145">
            <v>12.5</v>
          </cell>
          <cell r="M145">
            <v>12.5</v>
          </cell>
          <cell r="N145">
            <v>12.5</v>
          </cell>
          <cell r="O145">
            <v>12.5</v>
          </cell>
          <cell r="P145">
            <v>150</v>
          </cell>
        </row>
        <row r="146">
          <cell r="B146">
            <v>6885</v>
          </cell>
          <cell r="D146">
            <v>1.99</v>
          </cell>
          <cell r="E146">
            <v>1.99</v>
          </cell>
          <cell r="F146">
            <v>1.9899999999999998</v>
          </cell>
          <cell r="G146">
            <v>1.9900000000000002</v>
          </cell>
          <cell r="H146">
            <v>1.9899999999999993</v>
          </cell>
          <cell r="I146">
            <v>1.9900000000000002</v>
          </cell>
          <cell r="J146">
            <v>1.9900000000000002</v>
          </cell>
          <cell r="K146">
            <v>1.9900000000000002</v>
          </cell>
          <cell r="L146">
            <v>1.9900000000000002</v>
          </cell>
          <cell r="M146">
            <v>1.9899999999999984</v>
          </cell>
          <cell r="N146">
            <v>1.990000000000002</v>
          </cell>
          <cell r="O146">
            <v>1.9899999999999984</v>
          </cell>
          <cell r="P146">
            <v>23.88</v>
          </cell>
        </row>
        <row r="147">
          <cell r="B147">
            <v>6890</v>
          </cell>
          <cell r="D147">
            <v>6.57</v>
          </cell>
          <cell r="E147">
            <v>6.57</v>
          </cell>
          <cell r="F147">
            <v>6.57</v>
          </cell>
          <cell r="G147">
            <v>6.57</v>
          </cell>
          <cell r="H147">
            <v>6.57</v>
          </cell>
          <cell r="I147">
            <v>6.57</v>
          </cell>
          <cell r="J147">
            <v>6.57</v>
          </cell>
          <cell r="K147">
            <v>6.57</v>
          </cell>
          <cell r="L147">
            <v>6.57</v>
          </cell>
          <cell r="M147">
            <v>6.57</v>
          </cell>
          <cell r="N147">
            <v>6.5699999999999932</v>
          </cell>
          <cell r="O147">
            <v>6.5700000000000074</v>
          </cell>
          <cell r="P147">
            <v>78.84</v>
          </cell>
        </row>
        <row r="148">
          <cell r="B148">
            <v>6905</v>
          </cell>
          <cell r="D148">
            <v>602.66999999999996</v>
          </cell>
          <cell r="E148">
            <v>308.21000000000004</v>
          </cell>
          <cell r="F148">
            <v>2096.63</v>
          </cell>
          <cell r="G148">
            <v>381.27999999999975</v>
          </cell>
          <cell r="H148">
            <v>382.96000000000004</v>
          </cell>
          <cell r="I148">
            <v>379.69999999999982</v>
          </cell>
          <cell r="J148">
            <v>411.26000000000022</v>
          </cell>
          <cell r="K148">
            <v>383.36999999999989</v>
          </cell>
          <cell r="L148">
            <v>420.38000000000011</v>
          </cell>
          <cell r="M148">
            <v>445.01999999999953</v>
          </cell>
          <cell r="N148">
            <v>404.90000000000055</v>
          </cell>
          <cell r="O148">
            <v>468.89000000000033</v>
          </cell>
          <cell r="P148">
            <v>6685.27</v>
          </cell>
        </row>
        <row r="149">
          <cell r="B149">
            <v>6920</v>
          </cell>
          <cell r="D149">
            <v>1351.2</v>
          </cell>
          <cell r="E149">
            <v>1356.57</v>
          </cell>
          <cell r="F149">
            <v>1367.1799999999998</v>
          </cell>
          <cell r="G149">
            <v>1531.17</v>
          </cell>
          <cell r="H149">
            <v>1390.25</v>
          </cell>
          <cell r="I149">
            <v>1298.1899999999996</v>
          </cell>
          <cell r="J149">
            <v>1413.0600000000013</v>
          </cell>
          <cell r="K149">
            <v>1450.8999999999996</v>
          </cell>
          <cell r="L149">
            <v>1427.1599999999999</v>
          </cell>
          <cell r="M149">
            <v>1423.2700000000004</v>
          </cell>
          <cell r="N149">
            <v>1422.7999999999993</v>
          </cell>
          <cell r="O149">
            <v>1365.0900000000001</v>
          </cell>
          <cell r="P149">
            <v>16796.84</v>
          </cell>
        </row>
        <row r="151">
          <cell r="B151" t="str">
            <v>"12-31-13 CIAC Amort  Exp_PerAR" Column A R32</v>
          </cell>
        </row>
        <row r="152">
          <cell r="B152">
            <v>7225</v>
          </cell>
          <cell r="D152">
            <v>-1136.1500000000001</v>
          </cell>
          <cell r="E152">
            <v>-1136.1500000000001</v>
          </cell>
          <cell r="F152">
            <v>-1136.1499999999996</v>
          </cell>
          <cell r="G152">
            <v>-1136.1500000000005</v>
          </cell>
          <cell r="H152">
            <v>-1136.1499999999996</v>
          </cell>
          <cell r="I152">
            <v>-1136.1499999999996</v>
          </cell>
          <cell r="J152">
            <v>-1136.1500000000005</v>
          </cell>
          <cell r="K152">
            <v>-1136.1500000000005</v>
          </cell>
          <cell r="L152">
            <v>-1136.1499999999996</v>
          </cell>
          <cell r="M152">
            <v>-1136.1499999999996</v>
          </cell>
          <cell r="N152">
            <v>-1136.1499999999996</v>
          </cell>
          <cell r="O152">
            <v>-1136.1499999999996</v>
          </cell>
          <cell r="P152">
            <v>-13633.8</v>
          </cell>
        </row>
        <row r="153">
          <cell r="B153">
            <v>7230</v>
          </cell>
          <cell r="D153">
            <v>-1641.6</v>
          </cell>
          <cell r="E153">
            <v>-1641.6</v>
          </cell>
          <cell r="F153">
            <v>-1641.6000000000004</v>
          </cell>
          <cell r="G153">
            <v>-1641.5999999999995</v>
          </cell>
          <cell r="H153">
            <v>-1641.6000000000004</v>
          </cell>
          <cell r="I153">
            <v>-1641.6000000000004</v>
          </cell>
          <cell r="J153">
            <v>-1641.6000000000004</v>
          </cell>
          <cell r="K153">
            <v>-1641.5999999999985</v>
          </cell>
          <cell r="L153">
            <v>-1641.6000000000004</v>
          </cell>
          <cell r="M153">
            <v>-1641.6000000000004</v>
          </cell>
          <cell r="N153">
            <v>-1641.5999999999985</v>
          </cell>
          <cell r="O153">
            <v>-1641.6000000000022</v>
          </cell>
          <cell r="P153">
            <v>-19699.2</v>
          </cell>
        </row>
        <row r="154">
          <cell r="B154">
            <v>7275</v>
          </cell>
          <cell r="D154">
            <v>-211.86</v>
          </cell>
          <cell r="E154">
            <v>-211.86</v>
          </cell>
          <cell r="F154">
            <v>-211.86</v>
          </cell>
          <cell r="G154">
            <v>-211.86</v>
          </cell>
          <cell r="H154">
            <v>-211.8599999999999</v>
          </cell>
          <cell r="I154">
            <v>-211.86000000000013</v>
          </cell>
          <cell r="J154">
            <v>-211.8599999999999</v>
          </cell>
          <cell r="K154">
            <v>-211.86000000000013</v>
          </cell>
          <cell r="L154">
            <v>-211.8599999999999</v>
          </cell>
          <cell r="M154">
            <v>-211.8599999999999</v>
          </cell>
          <cell r="N154">
            <v>-211.86000000000013</v>
          </cell>
          <cell r="O154">
            <v>-211.86000000000013</v>
          </cell>
          <cell r="P154">
            <v>-2542.3200000000002</v>
          </cell>
        </row>
        <row r="155">
          <cell r="B155">
            <v>7280</v>
          </cell>
          <cell r="D155">
            <v>-621.79999999999995</v>
          </cell>
          <cell r="E155">
            <v>-621.79999999999995</v>
          </cell>
          <cell r="F155">
            <v>-621.80000000000018</v>
          </cell>
          <cell r="G155">
            <v>-621.79999999999973</v>
          </cell>
          <cell r="H155">
            <v>-621.80000000000018</v>
          </cell>
          <cell r="I155">
            <v>-621.80000000000018</v>
          </cell>
          <cell r="J155">
            <v>-621.80000000000018</v>
          </cell>
          <cell r="K155">
            <v>-621.79999999999927</v>
          </cell>
          <cell r="L155">
            <v>-621.80000000000018</v>
          </cell>
          <cell r="M155">
            <v>-621.80000000000018</v>
          </cell>
          <cell r="N155">
            <v>-621.80000000000018</v>
          </cell>
          <cell r="O155">
            <v>-621.80000000000018</v>
          </cell>
          <cell r="P155">
            <v>-7461.6</v>
          </cell>
        </row>
        <row r="156">
          <cell r="B156">
            <v>7285</v>
          </cell>
          <cell r="D156">
            <v>-180.75</v>
          </cell>
          <cell r="E156">
            <v>-180.75</v>
          </cell>
          <cell r="F156">
            <v>-180.75</v>
          </cell>
          <cell r="G156">
            <v>-180.75</v>
          </cell>
          <cell r="H156">
            <v>-180.75</v>
          </cell>
          <cell r="I156">
            <v>-180.75</v>
          </cell>
          <cell r="J156">
            <v>-180.75</v>
          </cell>
          <cell r="K156">
            <v>-180.75</v>
          </cell>
          <cell r="L156">
            <v>-180.75</v>
          </cell>
          <cell r="M156">
            <v>-180.75</v>
          </cell>
          <cell r="N156">
            <v>-180.75</v>
          </cell>
          <cell r="O156">
            <v>-180.75</v>
          </cell>
          <cell r="P156">
            <v>-2169</v>
          </cell>
        </row>
        <row r="157">
          <cell r="B157">
            <v>7290</v>
          </cell>
          <cell r="D157">
            <v>-172.32</v>
          </cell>
          <cell r="E157">
            <v>-172.32</v>
          </cell>
          <cell r="F157">
            <v>-172.32000000000005</v>
          </cell>
          <cell r="G157">
            <v>-172.31999999999994</v>
          </cell>
          <cell r="H157">
            <v>-172.32000000000005</v>
          </cell>
          <cell r="I157">
            <v>-172.32000000000005</v>
          </cell>
          <cell r="J157">
            <v>-172.31999999999994</v>
          </cell>
          <cell r="K157">
            <v>-172.31999999999994</v>
          </cell>
          <cell r="L157">
            <v>-172.32000000000016</v>
          </cell>
          <cell r="M157">
            <v>-172.31999999999994</v>
          </cell>
          <cell r="N157">
            <v>-172.31999999999994</v>
          </cell>
          <cell r="O157">
            <v>-172.32000000000016</v>
          </cell>
          <cell r="P157">
            <v>-2067.84</v>
          </cell>
        </row>
        <row r="158">
          <cell r="B158">
            <v>7325</v>
          </cell>
          <cell r="D158">
            <v>-0.85</v>
          </cell>
          <cell r="E158">
            <v>-0.85</v>
          </cell>
          <cell r="F158">
            <v>-0.84999999999999987</v>
          </cell>
          <cell r="G158">
            <v>-0.85000000000000009</v>
          </cell>
          <cell r="H158">
            <v>-0.85000000000000009</v>
          </cell>
          <cell r="I158">
            <v>-0.84999999999999964</v>
          </cell>
          <cell r="J158">
            <v>-0.85000000000000053</v>
          </cell>
          <cell r="K158">
            <v>-0.84999999999999964</v>
          </cell>
          <cell r="L158">
            <v>-0.85000000000000053</v>
          </cell>
          <cell r="M158">
            <v>-0.84999999999999964</v>
          </cell>
          <cell r="N158">
            <v>-0.84999999999999964</v>
          </cell>
          <cell r="O158">
            <v>-0.84999999999999964</v>
          </cell>
          <cell r="P158">
            <v>-10.199999999999999</v>
          </cell>
        </row>
        <row r="159">
          <cell r="B159">
            <v>7330</v>
          </cell>
          <cell r="D159">
            <v>-291.33</v>
          </cell>
          <cell r="E159">
            <v>-291.33</v>
          </cell>
          <cell r="F159">
            <v>-291.33000000000004</v>
          </cell>
          <cell r="G159">
            <v>-291.32999999999993</v>
          </cell>
          <cell r="H159">
            <v>-291.33000000000015</v>
          </cell>
          <cell r="I159">
            <v>-291.32999999999993</v>
          </cell>
          <cell r="J159">
            <v>-291.32999999999993</v>
          </cell>
          <cell r="K159">
            <v>-291.32999999999993</v>
          </cell>
          <cell r="L159">
            <v>-291.32999999999993</v>
          </cell>
          <cell r="M159">
            <v>-291.33000000000038</v>
          </cell>
          <cell r="N159">
            <v>-291.32999999999993</v>
          </cell>
          <cell r="O159">
            <v>-291.32999999999993</v>
          </cell>
          <cell r="P159">
            <v>-3495.96</v>
          </cell>
        </row>
        <row r="160">
          <cell r="B160">
            <v>7430</v>
          </cell>
          <cell r="D160">
            <v>-3319.94</v>
          </cell>
          <cell r="E160">
            <v>-3319.94</v>
          </cell>
          <cell r="F160">
            <v>-3319.9399999999996</v>
          </cell>
          <cell r="G160">
            <v>-3319.9400000000005</v>
          </cell>
          <cell r="H160">
            <v>-3328.42</v>
          </cell>
          <cell r="I160">
            <v>-3328.4199999999983</v>
          </cell>
          <cell r="J160">
            <v>-3328.4200000000019</v>
          </cell>
          <cell r="K160">
            <v>-3337.0299999999988</v>
          </cell>
          <cell r="L160">
            <v>-3337.0300000000025</v>
          </cell>
          <cell r="M160">
            <v>-3345.8699999999953</v>
          </cell>
          <cell r="N160">
            <v>-3351.3800000000047</v>
          </cell>
          <cell r="O160">
            <v>-3351.3799999999974</v>
          </cell>
          <cell r="P160">
            <v>-39987.71</v>
          </cell>
        </row>
        <row r="161">
          <cell r="B161">
            <v>7440</v>
          </cell>
          <cell r="D161">
            <v>-162.27000000000001</v>
          </cell>
          <cell r="E161">
            <v>-162.27000000000001</v>
          </cell>
          <cell r="F161">
            <v>-162.26999999999998</v>
          </cell>
          <cell r="G161">
            <v>-162.27000000000004</v>
          </cell>
          <cell r="H161">
            <v>-162.26999999999998</v>
          </cell>
          <cell r="I161">
            <v>-162.26999999999998</v>
          </cell>
          <cell r="J161">
            <v>-162.2700000000001</v>
          </cell>
          <cell r="K161">
            <v>-162.26999999999998</v>
          </cell>
          <cell r="L161">
            <v>-162.26999999999998</v>
          </cell>
          <cell r="M161">
            <v>-162.26999999999998</v>
          </cell>
          <cell r="N161">
            <v>-166.70000000000005</v>
          </cell>
          <cell r="O161">
            <v>-166.69999999999982</v>
          </cell>
          <cell r="P161">
            <v>-1956.1</v>
          </cell>
        </row>
        <row r="163">
          <cell r="B163" t="str">
            <v>Property Taxes Tab but no-where to input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B164">
            <v>7510</v>
          </cell>
          <cell r="D164">
            <v>530.6</v>
          </cell>
          <cell r="E164">
            <v>548.24999999999989</v>
          </cell>
          <cell r="F164">
            <v>520.40000000000009</v>
          </cell>
          <cell r="G164">
            <v>558.7199999999998</v>
          </cell>
          <cell r="H164">
            <v>485.29000000000042</v>
          </cell>
          <cell r="I164">
            <v>505.91999999999962</v>
          </cell>
          <cell r="J164">
            <v>527.64000000000033</v>
          </cell>
          <cell r="K164">
            <v>493.20999999999958</v>
          </cell>
          <cell r="L164">
            <v>499.88000000000011</v>
          </cell>
          <cell r="M164">
            <v>498.86000000000058</v>
          </cell>
          <cell r="N164">
            <v>474.25999999999931</v>
          </cell>
          <cell r="O164">
            <v>519.10000000000036</v>
          </cell>
          <cell r="P164">
            <v>6162.13</v>
          </cell>
        </row>
        <row r="165">
          <cell r="B165">
            <v>7515</v>
          </cell>
          <cell r="D165">
            <v>109.74</v>
          </cell>
          <cell r="E165">
            <v>17.060000000000002</v>
          </cell>
          <cell r="F165">
            <v>6.1900000000000119</v>
          </cell>
          <cell r="G165">
            <v>1.0199999999999818</v>
          </cell>
          <cell r="H165">
            <v>0.81000000000000227</v>
          </cell>
          <cell r="I165">
            <v>1.0300000000000011</v>
          </cell>
          <cell r="J165">
            <v>1.5500000000000114</v>
          </cell>
          <cell r="K165">
            <v>0.87000000000000455</v>
          </cell>
          <cell r="L165">
            <v>0.38999999999998636</v>
          </cell>
          <cell r="M165">
            <v>1.1299999999999955</v>
          </cell>
          <cell r="N165">
            <v>0.8200000000000216</v>
          </cell>
          <cell r="O165">
            <v>0.58999999999997499</v>
          </cell>
          <cell r="P165">
            <v>141.19999999999999</v>
          </cell>
        </row>
        <row r="166">
          <cell r="B166">
            <v>7520</v>
          </cell>
          <cell r="D166">
            <v>212.82</v>
          </cell>
          <cell r="E166">
            <v>91.269999999999982</v>
          </cell>
          <cell r="F166">
            <v>52.56</v>
          </cell>
          <cell r="G166">
            <v>14.980000000000018</v>
          </cell>
          <cell r="H166">
            <v>9.1700000000000159</v>
          </cell>
          <cell r="I166">
            <v>10.089999999999975</v>
          </cell>
          <cell r="J166">
            <v>-100.49000000000001</v>
          </cell>
          <cell r="K166">
            <v>8.5500000000000114</v>
          </cell>
          <cell r="L166">
            <v>5.4900000000000091</v>
          </cell>
          <cell r="M166">
            <v>7.8700000000000045</v>
          </cell>
          <cell r="N166">
            <v>5.8299999999999841</v>
          </cell>
          <cell r="O166">
            <v>-74.679999999999978</v>
          </cell>
          <cell r="P166">
            <v>243.46</v>
          </cell>
        </row>
        <row r="167">
          <cell r="B167">
            <v>7535</v>
          </cell>
          <cell r="D167">
            <v>0</v>
          </cell>
          <cell r="E167">
            <v>0.03</v>
          </cell>
          <cell r="F167">
            <v>0</v>
          </cell>
          <cell r="G167">
            <v>2.6900000000000004</v>
          </cell>
          <cell r="H167">
            <v>156.46</v>
          </cell>
          <cell r="I167">
            <v>25.53</v>
          </cell>
          <cell r="J167">
            <v>0</v>
          </cell>
          <cell r="K167">
            <v>6.9999999999993179E-2</v>
          </cell>
          <cell r="L167">
            <v>0</v>
          </cell>
          <cell r="M167">
            <v>0</v>
          </cell>
          <cell r="N167">
            <v>0.46999999999999886</v>
          </cell>
          <cell r="O167">
            <v>3.7700000000000102</v>
          </cell>
          <cell r="P167">
            <v>189.02</v>
          </cell>
        </row>
        <row r="168">
          <cell r="B168">
            <v>7540</v>
          </cell>
          <cell r="D168">
            <v>13961.37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16525.29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-3515.7999999999993</v>
          </cell>
          <cell r="P168">
            <v>26970.860000000004</v>
          </cell>
        </row>
        <row r="169">
          <cell r="B169">
            <v>7545</v>
          </cell>
          <cell r="D169">
            <v>0</v>
          </cell>
          <cell r="E169">
            <v>0</v>
          </cell>
          <cell r="F169">
            <v>1.33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85099.12</v>
          </cell>
          <cell r="O169">
            <v>0</v>
          </cell>
          <cell r="P169">
            <v>85100.45</v>
          </cell>
        </row>
        <row r="170">
          <cell r="B170">
            <v>7550</v>
          </cell>
          <cell r="D170">
            <v>-3322.33</v>
          </cell>
          <cell r="E170">
            <v>10463.07</v>
          </cell>
          <cell r="F170">
            <v>10638.15</v>
          </cell>
          <cell r="G170">
            <v>10636.060000000001</v>
          </cell>
          <cell r="H170">
            <v>10488.960000000003</v>
          </cell>
          <cell r="I170">
            <v>10638.589999999997</v>
          </cell>
          <cell r="J170">
            <v>-6036.8399999999965</v>
          </cell>
          <cell r="K170">
            <v>10638.369999999995</v>
          </cell>
          <cell r="L170">
            <v>10639.230000000003</v>
          </cell>
          <cell r="M170">
            <v>10639.109999999993</v>
          </cell>
          <cell r="N170">
            <v>-75941.39</v>
          </cell>
          <cell r="O170">
            <v>519.56999999999994</v>
          </cell>
          <cell r="P170">
            <v>0.5499999999958618</v>
          </cell>
        </row>
        <row r="171">
          <cell r="B171">
            <v>7555</v>
          </cell>
          <cell r="D171">
            <v>0</v>
          </cell>
          <cell r="E171">
            <v>176.32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151.30000000000001</v>
          </cell>
          <cell r="K171">
            <v>0</v>
          </cell>
          <cell r="L171">
            <v>0</v>
          </cell>
          <cell r="M171">
            <v>0</v>
          </cell>
          <cell r="N171">
            <v>1480.3899999999999</v>
          </cell>
          <cell r="O171">
            <v>14.529999999999973</v>
          </cell>
          <cell r="P171">
            <v>1822.5399999999997</v>
          </cell>
        </row>
        <row r="172">
          <cell r="B172">
            <v>7595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33883.919999999998</v>
          </cell>
          <cell r="P172">
            <v>33883.919999999998</v>
          </cell>
        </row>
        <row r="173">
          <cell r="B173">
            <v>7600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-10245.129999999999</v>
          </cell>
          <cell r="P173">
            <v>-10245.129999999999</v>
          </cell>
        </row>
        <row r="174">
          <cell r="B174">
            <v>7610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0.44</v>
          </cell>
          <cell r="P174">
            <v>0.44</v>
          </cell>
        </row>
        <row r="175">
          <cell r="B175">
            <v>7660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</row>
        <row r="176">
          <cell r="B176">
            <v>7710</v>
          </cell>
          <cell r="D176">
            <v>0</v>
          </cell>
          <cell r="E176">
            <v>0</v>
          </cell>
          <cell r="F176">
            <v>35488.19</v>
          </cell>
          <cell r="G176">
            <v>0</v>
          </cell>
          <cell r="H176">
            <v>0</v>
          </cell>
          <cell r="I176">
            <v>33901.770000000004</v>
          </cell>
          <cell r="J176">
            <v>0</v>
          </cell>
          <cell r="K176">
            <v>0</v>
          </cell>
          <cell r="L176">
            <v>45135.59</v>
          </cell>
          <cell r="M176">
            <v>0</v>
          </cell>
          <cell r="N176">
            <v>0</v>
          </cell>
          <cell r="O176">
            <v>41554.979999999996</v>
          </cell>
          <cell r="P176">
            <v>156080.53</v>
          </cell>
        </row>
        <row r="177">
          <cell r="B177">
            <v>7735</v>
          </cell>
          <cell r="D177">
            <v>3.6300000000000012</v>
          </cell>
          <cell r="E177">
            <v>31.29999999999999</v>
          </cell>
          <cell r="F177">
            <v>21.340000000000003</v>
          </cell>
          <cell r="G177">
            <v>31.150000000000006</v>
          </cell>
          <cell r="H177">
            <v>24.819999999999993</v>
          </cell>
          <cell r="I177">
            <v>24.350000000000009</v>
          </cell>
          <cell r="J177">
            <v>24.980000000000018</v>
          </cell>
          <cell r="K177">
            <v>26.749999999999972</v>
          </cell>
          <cell r="L177">
            <v>28.319999999999993</v>
          </cell>
          <cell r="M177">
            <v>31.900000000000006</v>
          </cell>
          <cell r="N177">
            <v>26.610000000000042</v>
          </cell>
          <cell r="O177">
            <v>27.730000000000018</v>
          </cell>
          <cell r="P177">
            <v>302.88000000000005</v>
          </cell>
        </row>
        <row r="178">
          <cell r="B178">
            <v>7750</v>
          </cell>
          <cell r="D178">
            <v>-659.18</v>
          </cell>
          <cell r="E178">
            <v>-659.18</v>
          </cell>
          <cell r="F178">
            <v>-1002.72</v>
          </cell>
          <cell r="G178">
            <v>-1352.0300000000002</v>
          </cell>
          <cell r="H178">
            <v>-628.24000000000024</v>
          </cell>
          <cell r="I178">
            <v>-788.44999999999982</v>
          </cell>
          <cell r="J178">
            <v>-5474.53</v>
          </cell>
          <cell r="K178">
            <v>-4089.76</v>
          </cell>
          <cell r="L178">
            <v>-5636.0499999999993</v>
          </cell>
          <cell r="M178">
            <v>-5727.2000000000007</v>
          </cell>
          <cell r="N178">
            <v>-975.52999999999884</v>
          </cell>
          <cell r="O178">
            <v>-225.81000000000131</v>
          </cell>
          <cell r="P178">
            <v>-27218.68</v>
          </cell>
        </row>
        <row r="179">
          <cell r="B179">
            <v>7765</v>
          </cell>
          <cell r="D179">
            <v>0</v>
          </cell>
          <cell r="E179">
            <v>0</v>
          </cell>
          <cell r="F179">
            <v>0</v>
          </cell>
          <cell r="G179">
            <v>-85.58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-85.58</v>
          </cell>
        </row>
        <row r="180">
          <cell r="B180" t="str">
            <v>Grand Total</v>
          </cell>
          <cell r="D180">
            <v>45469.509999999987</v>
          </cell>
          <cell r="E180">
            <v>14313.710000000003</v>
          </cell>
          <cell r="F180">
            <v>50442.860000000015</v>
          </cell>
          <cell r="G180">
            <v>22340.160000000011</v>
          </cell>
          <cell r="H180">
            <v>18167.97999999997</v>
          </cell>
          <cell r="I180">
            <v>68484.710000000021</v>
          </cell>
          <cell r="J180">
            <v>37610.100000000006</v>
          </cell>
          <cell r="K180">
            <v>29157.599999999999</v>
          </cell>
          <cell r="L180">
            <v>11549.640000000098</v>
          </cell>
          <cell r="M180">
            <v>42475.95</v>
          </cell>
          <cell r="N180">
            <v>20197.52999999997</v>
          </cell>
          <cell r="O180">
            <v>78837.129999999961</v>
          </cell>
          <cell r="P180">
            <v>439046.88</v>
          </cell>
        </row>
      </sheetData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2"/>
  <sheetViews>
    <sheetView tabSelected="1" workbookViewId="0">
      <selection activeCell="B2" sqref="B2"/>
    </sheetView>
  </sheetViews>
  <sheetFormatPr defaultColWidth="9.1796875" defaultRowHeight="12" x14ac:dyDescent="0.3"/>
  <cols>
    <col min="1" max="1" width="8.81640625" style="1" customWidth="1"/>
    <col min="2" max="2" width="39.54296875" style="3" customWidth="1"/>
    <col min="3" max="3" width="8.7265625" style="31" customWidth="1"/>
    <col min="4" max="7" width="9.7265625" style="32" customWidth="1"/>
    <col min="8" max="8" width="11.26953125" style="32" customWidth="1"/>
    <col min="9" max="13" width="9.7265625" style="32" customWidth="1"/>
    <col min="14" max="14" width="10.1796875" style="32" customWidth="1"/>
    <col min="15" max="15" width="11.54296875" style="33" customWidth="1"/>
    <col min="16" max="16" width="9.26953125" style="3" bestFit="1" customWidth="1"/>
    <col min="17" max="17" width="9.81640625" style="3" bestFit="1" customWidth="1"/>
    <col min="18" max="18" width="10.54296875" style="3" bestFit="1" customWidth="1"/>
    <col min="19" max="16384" width="9.1796875" style="3"/>
  </cols>
  <sheetData>
    <row r="1" spans="1:17" ht="9" customHeight="1" x14ac:dyDescent="0.3"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2"/>
      <c r="Q1" s="2"/>
    </row>
    <row r="2" spans="1:17" s="10" customFormat="1" ht="24.75" customHeight="1" x14ac:dyDescent="0.3">
      <c r="A2" s="4"/>
      <c r="B2" s="5" t="s">
        <v>0</v>
      </c>
      <c r="C2" s="5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7" t="s">
        <v>13</v>
      </c>
      <c r="P2" s="8"/>
      <c r="Q2" s="9"/>
    </row>
    <row r="3" spans="1:17" s="2" customFormat="1" x14ac:dyDescent="0.3">
      <c r="A3" s="11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4"/>
    </row>
    <row r="4" spans="1:17" s="2" customFormat="1" x14ac:dyDescent="0.3">
      <c r="A4" s="11"/>
      <c r="C4" s="15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</row>
    <row r="5" spans="1:17" s="2" customFormat="1" x14ac:dyDescent="0.3">
      <c r="A5" s="11">
        <v>6985</v>
      </c>
      <c r="B5" s="2" t="s">
        <v>14</v>
      </c>
      <c r="C5" s="17"/>
      <c r="D5" s="16">
        <v>0</v>
      </c>
      <c r="E5" s="16">
        <v>0</v>
      </c>
      <c r="F5" s="16">
        <v>0</v>
      </c>
      <c r="G5" s="16">
        <v>0</v>
      </c>
      <c r="H5" s="16">
        <v>0</v>
      </c>
      <c r="I5" s="16">
        <v>0</v>
      </c>
      <c r="J5" s="16">
        <v>0</v>
      </c>
      <c r="K5" s="16">
        <v>0</v>
      </c>
      <c r="L5" s="16">
        <v>0</v>
      </c>
      <c r="M5" s="16">
        <v>0</v>
      </c>
      <c r="N5" s="16">
        <v>0</v>
      </c>
      <c r="O5" s="16">
        <v>0</v>
      </c>
    </row>
    <row r="6" spans="1:17" s="2" customFormat="1" x14ac:dyDescent="0.3">
      <c r="A6" s="11">
        <v>6995</v>
      </c>
      <c r="B6" s="2" t="s">
        <v>15</v>
      </c>
      <c r="C6" s="17"/>
      <c r="D6" s="18">
        <f>[1]TB2015!C417</f>
        <v>-32.46</v>
      </c>
      <c r="E6" s="18">
        <f>[1]TB2015!D417</f>
        <v>-64.92</v>
      </c>
      <c r="F6" s="18">
        <f>[1]TB2015!E417</f>
        <v>-97.38</v>
      </c>
      <c r="G6" s="18">
        <f>[1]TB2015!F417</f>
        <v>-129.84</v>
      </c>
      <c r="H6" s="18">
        <f>[1]TB2015!G417</f>
        <v>-162.30000000000001</v>
      </c>
      <c r="I6" s="18">
        <f>[1]TB2015!H417</f>
        <v>-194.76</v>
      </c>
      <c r="J6" s="18">
        <f>[1]TB2015!I417</f>
        <v>-227.22</v>
      </c>
      <c r="K6" s="18">
        <f>[1]TB2015!J417</f>
        <v>-259.68</v>
      </c>
      <c r="L6" s="18">
        <f>[1]TB2015!K417</f>
        <v>-292.14</v>
      </c>
      <c r="M6" s="18">
        <f>[1]TB2015!L417</f>
        <v>-324.60000000000002</v>
      </c>
      <c r="N6" s="18">
        <f>[1]TB2015!M417</f>
        <v>-357.06</v>
      </c>
      <c r="O6" s="18">
        <f>[1]TB2015!N417</f>
        <v>-389.52</v>
      </c>
    </row>
    <row r="7" spans="1:17" s="2" customFormat="1" x14ac:dyDescent="0.3">
      <c r="A7" s="11">
        <v>7000</v>
      </c>
      <c r="B7" s="2" t="s">
        <v>16</v>
      </c>
      <c r="C7" s="17"/>
      <c r="D7" s="18">
        <f>[1]TB2015!C418</f>
        <v>-0.03</v>
      </c>
      <c r="E7" s="18">
        <f>[1]TB2015!D418</f>
        <v>-0.06</v>
      </c>
      <c r="F7" s="18">
        <f>[1]TB2015!E418</f>
        <v>-0.09</v>
      </c>
      <c r="G7" s="18">
        <f>[1]TB2015!F418</f>
        <v>-0.12</v>
      </c>
      <c r="H7" s="18">
        <f>[1]TB2015!G418</f>
        <v>-0.15</v>
      </c>
      <c r="I7" s="18">
        <f>[1]TB2015!H418</f>
        <v>-0.18</v>
      </c>
      <c r="J7" s="18">
        <f>[1]TB2015!I418</f>
        <v>-0.21</v>
      </c>
      <c r="K7" s="18">
        <f>[1]TB2015!J418</f>
        <v>-0.24</v>
      </c>
      <c r="L7" s="18">
        <f>[1]TB2015!K418</f>
        <v>-0.27</v>
      </c>
      <c r="M7" s="18">
        <f>[1]TB2015!L418</f>
        <v>-0.3</v>
      </c>
      <c r="N7" s="18">
        <f>[1]TB2015!M418</f>
        <v>-0.33</v>
      </c>
      <c r="O7" s="18">
        <f>[1]TB2015!N418</f>
        <v>-0.36</v>
      </c>
    </row>
    <row r="8" spans="1:17" s="2" customFormat="1" x14ac:dyDescent="0.3">
      <c r="A8" s="11">
        <v>7025</v>
      </c>
      <c r="B8" s="2" t="s">
        <v>17</v>
      </c>
      <c r="C8" s="17"/>
      <c r="D8" s="18">
        <f>[1]TB2015!C419</f>
        <v>-30.57</v>
      </c>
      <c r="E8" s="18">
        <f>[1]TB2015!D419</f>
        <v>-61.14</v>
      </c>
      <c r="F8" s="18">
        <f>[1]TB2015!E419</f>
        <v>-91.71</v>
      </c>
      <c r="G8" s="18">
        <f>[1]TB2015!F419</f>
        <v>-122.28</v>
      </c>
      <c r="H8" s="18">
        <f>[1]TB2015!G419</f>
        <v>-152.85</v>
      </c>
      <c r="I8" s="18">
        <f>[1]TB2015!H419</f>
        <v>-183.42</v>
      </c>
      <c r="J8" s="18">
        <f>[1]TB2015!I419</f>
        <v>-213.99</v>
      </c>
      <c r="K8" s="18">
        <f>[1]TB2015!J419</f>
        <v>-244.56</v>
      </c>
      <c r="L8" s="18">
        <f>[1]TB2015!K419</f>
        <v>-275.13</v>
      </c>
      <c r="M8" s="18">
        <f>[1]TB2015!L419</f>
        <v>-305.7</v>
      </c>
      <c r="N8" s="18">
        <f>[1]TB2015!M419</f>
        <v>-336.27</v>
      </c>
      <c r="O8" s="18">
        <f>[1]TB2015!N419</f>
        <v>-366.84</v>
      </c>
    </row>
    <row r="9" spans="1:17" s="2" customFormat="1" x14ac:dyDescent="0.3">
      <c r="A9" s="11">
        <v>7035</v>
      </c>
      <c r="B9" s="2" t="s">
        <v>18</v>
      </c>
      <c r="C9" s="17"/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</row>
    <row r="10" spans="1:17" s="2" customFormat="1" x14ac:dyDescent="0.3">
      <c r="A10" s="11">
        <v>7045</v>
      </c>
      <c r="B10" s="2" t="s">
        <v>19</v>
      </c>
      <c r="C10" s="15"/>
      <c r="D10" s="18">
        <f>[1]TB2015!C420</f>
        <v>-126.46</v>
      </c>
      <c r="E10" s="18">
        <f>[1]TB2015!D420</f>
        <v>-252.92</v>
      </c>
      <c r="F10" s="18">
        <f>[1]TB2015!E420</f>
        <v>-379.38</v>
      </c>
      <c r="G10" s="18">
        <f>[1]TB2015!F420</f>
        <v>-505.84</v>
      </c>
      <c r="H10" s="18">
        <f>[1]TB2015!G420</f>
        <v>-632.29999999999995</v>
      </c>
      <c r="I10" s="18">
        <f>[1]TB2015!H420</f>
        <v>-758.76</v>
      </c>
      <c r="J10" s="18">
        <f>[1]TB2015!I420</f>
        <v>-885.22</v>
      </c>
      <c r="K10" s="18">
        <f>[1]TB2015!J420</f>
        <v>-1011.68</v>
      </c>
      <c r="L10" s="18">
        <f>[1]TB2015!K420</f>
        <v>-1138.1400000000001</v>
      </c>
      <c r="M10" s="18">
        <f>[1]TB2015!L420</f>
        <v>-1264.5999999999999</v>
      </c>
      <c r="N10" s="18">
        <f>[1]TB2015!M420</f>
        <v>-1391.06</v>
      </c>
      <c r="O10" s="18">
        <f>[1]TB2015!N420</f>
        <v>-1517.52</v>
      </c>
    </row>
    <row r="11" spans="1:17" s="2" customFormat="1" x14ac:dyDescent="0.3">
      <c r="A11" s="11">
        <v>7050</v>
      </c>
      <c r="B11" s="2" t="s">
        <v>20</v>
      </c>
      <c r="C11" s="17"/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</row>
    <row r="12" spans="1:17" s="2" customFormat="1" x14ac:dyDescent="0.3">
      <c r="A12" s="11">
        <v>7055</v>
      </c>
      <c r="B12" s="2" t="s">
        <v>21</v>
      </c>
      <c r="C12" s="17"/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</row>
    <row r="13" spans="1:17" s="2" customFormat="1" x14ac:dyDescent="0.3">
      <c r="A13" s="11">
        <v>7060</v>
      </c>
      <c r="B13" s="2" t="s">
        <v>22</v>
      </c>
      <c r="C13" s="17"/>
      <c r="D13" s="18">
        <f>[1]TB2015!C421</f>
        <v>-35.6</v>
      </c>
      <c r="E13" s="18">
        <f>[1]TB2015!D421</f>
        <v>-71.2</v>
      </c>
      <c r="F13" s="18">
        <f>[1]TB2015!E421</f>
        <v>-106.8</v>
      </c>
      <c r="G13" s="18">
        <f>[1]TB2015!F421</f>
        <v>-142.4</v>
      </c>
      <c r="H13" s="18">
        <f>[1]TB2015!G421</f>
        <v>-178</v>
      </c>
      <c r="I13" s="18">
        <f>[1]TB2015!H421</f>
        <v>-213.6</v>
      </c>
      <c r="J13" s="18">
        <f>[1]TB2015!I421</f>
        <v>-249.2</v>
      </c>
      <c r="K13" s="18">
        <f>[1]TB2015!J421</f>
        <v>-284.8</v>
      </c>
      <c r="L13" s="18">
        <f>[1]TB2015!K421</f>
        <v>-320.39999999999998</v>
      </c>
      <c r="M13" s="18">
        <f>[1]TB2015!L421</f>
        <v>-356</v>
      </c>
      <c r="N13" s="18">
        <f>[1]TB2015!M421</f>
        <v>-391.6</v>
      </c>
      <c r="O13" s="18">
        <f>[1]TB2015!N421</f>
        <v>-427.2</v>
      </c>
    </row>
    <row r="14" spans="1:17" s="2" customFormat="1" x14ac:dyDescent="0.3">
      <c r="A14" s="11">
        <v>7065</v>
      </c>
      <c r="B14" s="2" t="s">
        <v>23</v>
      </c>
      <c r="C14" s="17"/>
      <c r="D14" s="18">
        <f>[1]TB2015!C422</f>
        <v>-31.4</v>
      </c>
      <c r="E14" s="18">
        <f>[1]TB2015!D422</f>
        <v>-62.8</v>
      </c>
      <c r="F14" s="18">
        <f>[1]TB2015!E422</f>
        <v>-94.2</v>
      </c>
      <c r="G14" s="18">
        <f>[1]TB2015!F422</f>
        <v>-125.6</v>
      </c>
      <c r="H14" s="18">
        <f>[1]TB2015!G422</f>
        <v>-157</v>
      </c>
      <c r="I14" s="18">
        <f>[1]TB2015!H422</f>
        <v>-188.4</v>
      </c>
      <c r="J14" s="18">
        <f>[1]TB2015!I422</f>
        <v>-219.8</v>
      </c>
      <c r="K14" s="18">
        <f>[1]TB2015!J422</f>
        <v>-251.2</v>
      </c>
      <c r="L14" s="18">
        <f>[1]TB2015!K422</f>
        <v>-282.60000000000002</v>
      </c>
      <c r="M14" s="18">
        <f>[1]TB2015!L422</f>
        <v>-314</v>
      </c>
      <c r="N14" s="18">
        <f>[1]TB2015!M422</f>
        <v>-345.4</v>
      </c>
      <c r="O14" s="18">
        <f>[1]TB2015!N422</f>
        <v>-376.8</v>
      </c>
    </row>
    <row r="15" spans="1:17" s="2" customFormat="1" x14ac:dyDescent="0.3">
      <c r="A15" s="11">
        <v>7070</v>
      </c>
      <c r="B15" s="2" t="s">
        <v>24</v>
      </c>
      <c r="C15" s="17"/>
      <c r="D15" s="18">
        <f>[1]TB2015!C423</f>
        <v>-442.13</v>
      </c>
      <c r="E15" s="18">
        <f>[1]TB2015!D423</f>
        <v>-884.26</v>
      </c>
      <c r="F15" s="18">
        <f>[1]TB2015!E423</f>
        <v>-1326.39</v>
      </c>
      <c r="G15" s="18">
        <f>[1]TB2015!F423</f>
        <v>-1768.52</v>
      </c>
      <c r="H15" s="18">
        <f>[1]TB2015!G423</f>
        <v>-2210.65</v>
      </c>
      <c r="I15" s="18">
        <f>[1]TB2015!H423</f>
        <v>-2652.78</v>
      </c>
      <c r="J15" s="18">
        <f>[1]TB2015!I423</f>
        <v>-3094.91</v>
      </c>
      <c r="K15" s="18">
        <f>[1]TB2015!J423</f>
        <v>-3537.04</v>
      </c>
      <c r="L15" s="18">
        <f>[1]TB2015!K423</f>
        <v>-3979.17</v>
      </c>
      <c r="M15" s="18">
        <f>[1]TB2015!L423</f>
        <v>-4421.3</v>
      </c>
      <c r="N15" s="18">
        <f>[1]TB2015!M423</f>
        <v>-4863.43</v>
      </c>
      <c r="O15" s="18">
        <f>[1]TB2015!N423</f>
        <v>-5305.56</v>
      </c>
    </row>
    <row r="16" spans="1:17" s="2" customFormat="1" x14ac:dyDescent="0.3">
      <c r="A16" s="11">
        <v>7075</v>
      </c>
      <c r="B16" s="2" t="s">
        <v>25</v>
      </c>
      <c r="C16" s="17"/>
      <c r="D16" s="18">
        <f>[1]TB2015!C424</f>
        <v>-180.3</v>
      </c>
      <c r="E16" s="18">
        <f>[1]TB2015!D424</f>
        <v>-360.6</v>
      </c>
      <c r="F16" s="18">
        <f>[1]TB2015!E424</f>
        <v>-540.9</v>
      </c>
      <c r="G16" s="18">
        <f>[1]TB2015!F424</f>
        <v>-721.2</v>
      </c>
      <c r="H16" s="18">
        <f>[1]TB2015!G424</f>
        <v>-901.5</v>
      </c>
      <c r="I16" s="18">
        <f>[1]TB2015!H424</f>
        <v>-1081.8</v>
      </c>
      <c r="J16" s="18">
        <f>[1]TB2015!I424</f>
        <v>-1262.0999999999999</v>
      </c>
      <c r="K16" s="18">
        <f>[1]TB2015!J424</f>
        <v>-1442.4</v>
      </c>
      <c r="L16" s="18">
        <f>[1]TB2015!K424</f>
        <v>-1622.7</v>
      </c>
      <c r="M16" s="18">
        <f>[1]TB2015!L424</f>
        <v>-1803</v>
      </c>
      <c r="N16" s="18">
        <f>[1]TB2015!M424</f>
        <v>-1983.3</v>
      </c>
      <c r="O16" s="18">
        <f>[1]TB2015!N424</f>
        <v>-2163.6</v>
      </c>
    </row>
    <row r="17" spans="1:15" s="2" customFormat="1" x14ac:dyDescent="0.3">
      <c r="A17" s="11">
        <v>7080</v>
      </c>
      <c r="B17" s="2" t="s">
        <v>26</v>
      </c>
      <c r="C17" s="17"/>
      <c r="D17" s="18">
        <f>[1]TB2015!C425</f>
        <v>-97.51</v>
      </c>
      <c r="E17" s="18">
        <f>[1]TB2015!D425</f>
        <v>-195.02</v>
      </c>
      <c r="F17" s="18">
        <f>[1]TB2015!E425</f>
        <v>-292.52999999999997</v>
      </c>
      <c r="G17" s="18">
        <f>[1]TB2015!F425</f>
        <v>-390.04</v>
      </c>
      <c r="H17" s="18">
        <f>[1]TB2015!G425</f>
        <v>-487.55</v>
      </c>
      <c r="I17" s="18">
        <f>[1]TB2015!H425</f>
        <v>-585.05999999999995</v>
      </c>
      <c r="J17" s="18">
        <f>[1]TB2015!I425</f>
        <v>-682.57</v>
      </c>
      <c r="K17" s="18">
        <f>[1]TB2015!J425</f>
        <v>-780.08</v>
      </c>
      <c r="L17" s="18">
        <f>[1]TB2015!K425</f>
        <v>-877.59</v>
      </c>
      <c r="M17" s="18">
        <f>[1]TB2015!L425</f>
        <v>-975.1</v>
      </c>
      <c r="N17" s="18">
        <f>[1]TB2015!M425</f>
        <v>-1072.6099999999999</v>
      </c>
      <c r="O17" s="18">
        <f>[1]TB2015!N425</f>
        <v>-1170.1199999999999</v>
      </c>
    </row>
    <row r="18" spans="1:15" s="2" customFormat="1" x14ac:dyDescent="0.3">
      <c r="A18" s="11">
        <v>7085</v>
      </c>
      <c r="B18" s="2" t="s">
        <v>27</v>
      </c>
      <c r="C18" s="17"/>
      <c r="D18" s="18">
        <f>[1]TB2015!C426</f>
        <v>-0.43</v>
      </c>
      <c r="E18" s="18">
        <f>[1]TB2015!D426</f>
        <v>-0.86</v>
      </c>
      <c r="F18" s="18">
        <f>[1]TB2015!E426</f>
        <v>-1.29</v>
      </c>
      <c r="G18" s="18">
        <f>[1]TB2015!F426</f>
        <v>-1.72</v>
      </c>
      <c r="H18" s="18">
        <f>[1]TB2015!G426</f>
        <v>-2.15</v>
      </c>
      <c r="I18" s="18">
        <f>[1]TB2015!H426</f>
        <v>-2.58</v>
      </c>
      <c r="J18" s="18">
        <f>[1]TB2015!I426</f>
        <v>-3.01</v>
      </c>
      <c r="K18" s="18">
        <f>[1]TB2015!J426</f>
        <v>-3.44</v>
      </c>
      <c r="L18" s="18">
        <f>[1]TB2015!K426</f>
        <v>-3.87</v>
      </c>
      <c r="M18" s="18">
        <f>[1]TB2015!L426</f>
        <v>-4.3</v>
      </c>
      <c r="N18" s="18">
        <f>[1]TB2015!M426</f>
        <v>-4.7300000000000004</v>
      </c>
      <c r="O18" s="18">
        <f>[1]TB2015!N426</f>
        <v>-5.16</v>
      </c>
    </row>
    <row r="19" spans="1:15" s="2" customFormat="1" x14ac:dyDescent="0.3">
      <c r="A19" s="11">
        <v>7090</v>
      </c>
      <c r="B19" s="2" t="s">
        <v>28</v>
      </c>
      <c r="C19" s="15"/>
      <c r="D19" s="18">
        <f>[1]TB2015!C427</f>
        <v>-47.22</v>
      </c>
      <c r="E19" s="18">
        <f>[1]TB2015!D427</f>
        <v>-94.44</v>
      </c>
      <c r="F19" s="18">
        <f>[1]TB2015!E427</f>
        <v>-141.66</v>
      </c>
      <c r="G19" s="18">
        <f>[1]TB2015!F427</f>
        <v>-188.88</v>
      </c>
      <c r="H19" s="18">
        <f>[1]TB2015!G427</f>
        <v>-236.1</v>
      </c>
      <c r="I19" s="18">
        <f>[1]TB2015!H427</f>
        <v>-283.32</v>
      </c>
      <c r="J19" s="18">
        <f>[1]TB2015!I427</f>
        <v>-330.54</v>
      </c>
      <c r="K19" s="18">
        <f>[1]TB2015!J427</f>
        <v>-377.76</v>
      </c>
      <c r="L19" s="18">
        <f>[1]TB2015!K427</f>
        <v>-424.98</v>
      </c>
      <c r="M19" s="18">
        <f>[1]TB2015!L427</f>
        <v>-472.2</v>
      </c>
      <c r="N19" s="18">
        <f>[1]TB2015!M427</f>
        <v>-519.41999999999996</v>
      </c>
      <c r="O19" s="18">
        <f>[1]TB2015!N427</f>
        <v>-566.64</v>
      </c>
    </row>
    <row r="20" spans="1:15" s="2" customFormat="1" x14ac:dyDescent="0.3">
      <c r="A20" s="11">
        <v>7160</v>
      </c>
      <c r="B20" s="2" t="s">
        <v>29</v>
      </c>
      <c r="C20" s="15"/>
      <c r="D20" s="18">
        <f>[1]TB2015!C428</f>
        <v>-231.32</v>
      </c>
      <c r="E20" s="18">
        <f>[1]TB2015!D428</f>
        <v>-462.64</v>
      </c>
      <c r="F20" s="18">
        <f>[1]TB2015!E428</f>
        <v>-693.96</v>
      </c>
      <c r="G20" s="18">
        <f>[1]TB2015!F428</f>
        <v>-925.28</v>
      </c>
      <c r="H20" s="18">
        <f>[1]TB2015!G428</f>
        <v>-1156.5999999999999</v>
      </c>
      <c r="I20" s="18">
        <f>[1]TB2015!H428</f>
        <v>-1387.92</v>
      </c>
      <c r="J20" s="18">
        <f>[1]TB2015!I428</f>
        <v>-1619.24</v>
      </c>
      <c r="K20" s="18">
        <f>[1]TB2015!J428</f>
        <v>-1850.56</v>
      </c>
      <c r="L20" s="18">
        <f>[1]TB2015!K428</f>
        <v>-2081.88</v>
      </c>
      <c r="M20" s="18">
        <f>[1]TB2015!L428</f>
        <v>-2313.1999999999998</v>
      </c>
      <c r="N20" s="18">
        <f>[1]TB2015!M428</f>
        <v>-2544.52</v>
      </c>
      <c r="O20" s="18">
        <f>[1]TB2015!N428</f>
        <v>-2775.84</v>
      </c>
    </row>
    <row r="21" spans="1:15" s="2" customFormat="1" x14ac:dyDescent="0.3">
      <c r="A21" s="11">
        <v>7165</v>
      </c>
      <c r="B21" s="2" t="s">
        <v>30</v>
      </c>
      <c r="C21" s="15"/>
      <c r="D21" s="18">
        <f>[1]TB2015!C429</f>
        <v>-198.2</v>
      </c>
      <c r="E21" s="18">
        <f>[1]TB2015!D429</f>
        <v>-398.7</v>
      </c>
      <c r="F21" s="18">
        <f>[1]TB2015!E429</f>
        <v>-606.1</v>
      </c>
      <c r="G21" s="18">
        <f>[1]TB2015!F429</f>
        <v>-815.81</v>
      </c>
      <c r="H21" s="18">
        <f>[1]TB2015!G429</f>
        <v>-1034.72</v>
      </c>
      <c r="I21" s="18">
        <f>[1]TB2015!H429</f>
        <v>-1255.94</v>
      </c>
      <c r="J21" s="18">
        <f>[1]TB2015!I429</f>
        <v>-1477.16</v>
      </c>
      <c r="K21" s="18">
        <f>[1]TB2015!J429</f>
        <v>-1714.49</v>
      </c>
      <c r="L21" s="18">
        <f>[1]TB2015!K429</f>
        <v>-1961.03</v>
      </c>
      <c r="M21" s="18">
        <f>[1]TB2015!L429</f>
        <v>-2214.48</v>
      </c>
      <c r="N21" s="18">
        <f>[1]TB2015!M429</f>
        <v>-2472.5300000000002</v>
      </c>
      <c r="O21" s="18">
        <f>[1]TB2015!N429</f>
        <v>-2739.79</v>
      </c>
    </row>
    <row r="22" spans="1:15" s="2" customFormat="1" x14ac:dyDescent="0.3">
      <c r="A22" s="11">
        <v>7175</v>
      </c>
      <c r="B22" s="2" t="s">
        <v>31</v>
      </c>
      <c r="C22" s="15"/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</row>
    <row r="23" spans="1:15" s="2" customFormat="1" x14ac:dyDescent="0.3">
      <c r="A23" s="11">
        <v>7180</v>
      </c>
      <c r="B23" s="2" t="s">
        <v>32</v>
      </c>
      <c r="C23" s="17"/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</row>
    <row r="24" spans="1:15" s="2" customFormat="1" x14ac:dyDescent="0.3">
      <c r="A24" s="11">
        <v>7185</v>
      </c>
      <c r="B24" s="2" t="s">
        <v>33</v>
      </c>
      <c r="C24" s="15"/>
      <c r="D24" s="18">
        <f>[1]TB2015!C430</f>
        <v>-2.94</v>
      </c>
      <c r="E24" s="18">
        <f>[1]TB2015!D430</f>
        <v>-5.88</v>
      </c>
      <c r="F24" s="18">
        <f>[1]TB2015!E430</f>
        <v>-8.82</v>
      </c>
      <c r="G24" s="18">
        <f>[1]TB2015!F430</f>
        <v>-11.76</v>
      </c>
      <c r="H24" s="18">
        <f>[1]TB2015!G430</f>
        <v>-14.7</v>
      </c>
      <c r="I24" s="18">
        <f>[1]TB2015!H430</f>
        <v>-17.64</v>
      </c>
      <c r="J24" s="18">
        <f>[1]TB2015!I430</f>
        <v>-20.58</v>
      </c>
      <c r="K24" s="18">
        <f>[1]TB2015!J430</f>
        <v>-23.52</v>
      </c>
      <c r="L24" s="18">
        <f>[1]TB2015!K430</f>
        <v>-26.46</v>
      </c>
      <c r="M24" s="18">
        <f>[1]TB2015!L430</f>
        <v>-29.4</v>
      </c>
      <c r="N24" s="18">
        <f>[1]TB2015!M430</f>
        <v>-32.909999999999997</v>
      </c>
      <c r="O24" s="18">
        <f>[1]TB2015!N430</f>
        <v>-37.46</v>
      </c>
    </row>
    <row r="25" spans="1:15" s="2" customFormat="1" x14ac:dyDescent="0.3">
      <c r="A25" s="11"/>
      <c r="B25" s="19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4"/>
    </row>
    <row r="26" spans="1:15" s="2" customFormat="1" x14ac:dyDescent="0.3">
      <c r="A26" s="11"/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4"/>
    </row>
    <row r="27" spans="1:15" s="2" customFormat="1" ht="12" customHeight="1" thickBot="1" x14ac:dyDescent="0.35">
      <c r="A27" s="11"/>
      <c r="B27" s="12" t="s">
        <v>34</v>
      </c>
      <c r="C27" s="20"/>
      <c r="D27" s="21">
        <f t="shared" ref="D27:H27" si="0">SUM(D4:D26)</f>
        <v>-1456.57</v>
      </c>
      <c r="E27" s="21">
        <f t="shared" si="0"/>
        <v>-2915.4399999999996</v>
      </c>
      <c r="F27" s="21">
        <f t="shared" si="0"/>
        <v>-4381.21</v>
      </c>
      <c r="G27" s="21">
        <f t="shared" si="0"/>
        <v>-5849.2899999999991</v>
      </c>
      <c r="H27" s="21">
        <f t="shared" si="0"/>
        <v>-7326.57</v>
      </c>
      <c r="I27" s="21">
        <f>SUM(I4:I26)</f>
        <v>-8806.16</v>
      </c>
      <c r="J27" s="21">
        <f t="shared" ref="J27:O27" si="1">SUM(J4:J26)</f>
        <v>-10285.75</v>
      </c>
      <c r="K27" s="21">
        <f t="shared" si="1"/>
        <v>-11781.449999999999</v>
      </c>
      <c r="L27" s="21">
        <f t="shared" si="1"/>
        <v>-13286.359999999999</v>
      </c>
      <c r="M27" s="21">
        <f t="shared" si="1"/>
        <v>-14798.179999999998</v>
      </c>
      <c r="N27" s="21">
        <f t="shared" si="1"/>
        <v>-16315.17</v>
      </c>
      <c r="O27" s="21">
        <f t="shared" si="1"/>
        <v>-17842.41</v>
      </c>
    </row>
    <row r="28" spans="1:15" s="2" customFormat="1" ht="12" customHeight="1" thickTop="1" x14ac:dyDescent="0.3">
      <c r="A28" s="11"/>
      <c r="B28" s="12"/>
      <c r="C28" s="20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</row>
    <row r="29" spans="1:15" s="19" customFormat="1" ht="13.5" customHeight="1" x14ac:dyDescent="0.3">
      <c r="A29" s="22"/>
      <c r="B29" s="23"/>
      <c r="C29" s="24"/>
      <c r="D29" s="25"/>
      <c r="E29" s="25"/>
      <c r="F29" s="25"/>
      <c r="G29" s="25"/>
      <c r="H29" s="14"/>
      <c r="I29" s="14"/>
      <c r="J29" s="14"/>
      <c r="K29" s="14"/>
      <c r="L29" s="14"/>
      <c r="M29" s="14"/>
      <c r="N29" s="14"/>
      <c r="O29" s="14"/>
    </row>
    <row r="30" spans="1:15" s="27" customFormat="1" x14ac:dyDescent="0.3">
      <c r="A30" s="26"/>
      <c r="B30" s="5" t="s">
        <v>35</v>
      </c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</row>
    <row r="31" spans="1:15" s="2" customFormat="1" x14ac:dyDescent="0.3">
      <c r="A31" s="11"/>
      <c r="C31" s="28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14"/>
    </row>
    <row r="32" spans="1:15" s="2" customFormat="1" x14ac:dyDescent="0.3">
      <c r="A32" s="11">
        <v>7205</v>
      </c>
      <c r="B32" s="2" t="s">
        <v>14</v>
      </c>
      <c r="C32" s="17"/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</row>
    <row r="33" spans="1:15" s="2" customFormat="1" x14ac:dyDescent="0.3">
      <c r="A33" s="11">
        <v>7225</v>
      </c>
      <c r="B33" s="2" t="s">
        <v>36</v>
      </c>
      <c r="C33" s="15"/>
      <c r="D33" s="18">
        <f>[1]TB2015!C431</f>
        <v>-535.9</v>
      </c>
      <c r="E33" s="18">
        <f>[1]TB2015!D431</f>
        <v>-1071.8</v>
      </c>
      <c r="F33" s="18">
        <f>[1]TB2015!E431</f>
        <v>-1607.7</v>
      </c>
      <c r="G33" s="18">
        <f>[1]TB2015!F431</f>
        <v>-2143.6</v>
      </c>
      <c r="H33" s="18">
        <f>[1]TB2015!G431</f>
        <v>-2679.5</v>
      </c>
      <c r="I33" s="18">
        <f>[1]TB2015!H431</f>
        <v>-3215.4</v>
      </c>
      <c r="J33" s="18">
        <f>[1]TB2015!I431</f>
        <v>-3751.3</v>
      </c>
      <c r="K33" s="18">
        <f>[1]TB2015!J431</f>
        <v>-4287.2</v>
      </c>
      <c r="L33" s="18">
        <f>[1]TB2015!K431</f>
        <v>-4823.1000000000004</v>
      </c>
      <c r="M33" s="18">
        <f>[1]TB2015!L431</f>
        <v>-5359</v>
      </c>
      <c r="N33" s="18">
        <f>[1]TB2015!M431</f>
        <v>-5894.9</v>
      </c>
      <c r="O33" s="18">
        <f>[1]TB2015!N431</f>
        <v>-6430.8</v>
      </c>
    </row>
    <row r="34" spans="1:15" s="2" customFormat="1" x14ac:dyDescent="0.3">
      <c r="A34" s="11">
        <v>7230</v>
      </c>
      <c r="B34" s="2" t="s">
        <v>37</v>
      </c>
      <c r="C34" s="15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</row>
    <row r="35" spans="1:15" s="2" customFormat="1" x14ac:dyDescent="0.3">
      <c r="A35" s="11">
        <v>7245</v>
      </c>
      <c r="B35" s="2" t="s">
        <v>38</v>
      </c>
      <c r="C35" s="20"/>
      <c r="D35" s="18">
        <f>[1]TB2015!C432</f>
        <v>-748.01</v>
      </c>
      <c r="E35" s="18">
        <f>[1]TB2015!D432</f>
        <v>-1496.02</v>
      </c>
      <c r="F35" s="18">
        <f>[1]TB2015!E432</f>
        <v>-2244.0300000000002</v>
      </c>
      <c r="G35" s="18">
        <f>[1]TB2015!F432</f>
        <v>-2992.04</v>
      </c>
      <c r="H35" s="18">
        <f>[1]TB2015!G432</f>
        <v>-3740.05</v>
      </c>
      <c r="I35" s="18">
        <f>[1]TB2015!H432</f>
        <v>-4488.0600000000004</v>
      </c>
      <c r="J35" s="18">
        <f>[1]TB2015!I432</f>
        <v>-5236.07</v>
      </c>
      <c r="K35" s="18">
        <f>[1]TB2015!J432</f>
        <v>-5984.08</v>
      </c>
      <c r="L35" s="18">
        <f>[1]TB2015!K432</f>
        <v>-6732.09</v>
      </c>
      <c r="M35" s="18">
        <f>[1]TB2015!L432</f>
        <v>-7480.1</v>
      </c>
      <c r="N35" s="18">
        <f>[1]TB2015!M432</f>
        <v>-8228.11</v>
      </c>
      <c r="O35" s="18">
        <f>[1]TB2015!N432</f>
        <v>-8976.1200000000008</v>
      </c>
    </row>
    <row r="36" spans="1:15" s="2" customFormat="1" x14ac:dyDescent="0.3">
      <c r="A36" s="11">
        <v>7275</v>
      </c>
      <c r="B36" s="2" t="s">
        <v>39</v>
      </c>
      <c r="C36" s="15"/>
      <c r="D36" s="18">
        <f>[1]TB2015!C433</f>
        <v>-449.04</v>
      </c>
      <c r="E36" s="18">
        <f>[1]TB2015!D433</f>
        <v>-898.08</v>
      </c>
      <c r="F36" s="18">
        <f>[1]TB2015!E433</f>
        <v>-1347.12</v>
      </c>
      <c r="G36" s="18">
        <f>[1]TB2015!F433</f>
        <v>-1796.16</v>
      </c>
      <c r="H36" s="18">
        <f>[1]TB2015!G433</f>
        <v>-2245.1999999999998</v>
      </c>
      <c r="I36" s="18">
        <f>[1]TB2015!H433</f>
        <v>-2694.24</v>
      </c>
      <c r="J36" s="18">
        <f>[1]TB2015!I433</f>
        <v>-3143.28</v>
      </c>
      <c r="K36" s="18">
        <f>[1]TB2015!J433</f>
        <v>-3592.32</v>
      </c>
      <c r="L36" s="18">
        <f>[1]TB2015!K433</f>
        <v>-4041.36</v>
      </c>
      <c r="M36" s="18">
        <f>[1]TB2015!L433</f>
        <v>-4490.3999999999996</v>
      </c>
      <c r="N36" s="18">
        <f>[1]TB2015!M433</f>
        <v>-4939.4399999999996</v>
      </c>
      <c r="O36" s="18">
        <f>[1]TB2015!N433</f>
        <v>-5388.48</v>
      </c>
    </row>
    <row r="37" spans="1:15" s="2" customFormat="1" x14ac:dyDescent="0.3">
      <c r="A37" s="11">
        <v>7280</v>
      </c>
      <c r="B37" s="2" t="s">
        <v>40</v>
      </c>
      <c r="C37" s="15"/>
      <c r="D37" s="18">
        <f>[1]TB2015!C434</f>
        <v>-952.14</v>
      </c>
      <c r="E37" s="18">
        <f>[1]TB2015!D434</f>
        <v>-1904.28</v>
      </c>
      <c r="F37" s="18">
        <f>[1]TB2015!E434</f>
        <v>-2856.42</v>
      </c>
      <c r="G37" s="18">
        <f>[1]TB2015!F434</f>
        <v>-3808.56</v>
      </c>
      <c r="H37" s="18">
        <f>[1]TB2015!G434</f>
        <v>-4760.7</v>
      </c>
      <c r="I37" s="18">
        <f>[1]TB2015!H434</f>
        <v>-5712.84</v>
      </c>
      <c r="J37" s="18">
        <f>[1]TB2015!I434</f>
        <v>-6664.98</v>
      </c>
      <c r="K37" s="18">
        <f>[1]TB2015!J434</f>
        <v>-7617.12</v>
      </c>
      <c r="L37" s="18">
        <f>[1]TB2015!K434</f>
        <v>-8569.26</v>
      </c>
      <c r="M37" s="18">
        <f>[1]TB2015!L434</f>
        <v>-9521.4</v>
      </c>
      <c r="N37" s="18">
        <f>[1]TB2015!M434</f>
        <v>-10473.540000000001</v>
      </c>
      <c r="O37" s="18">
        <f>[1]TB2015!N434</f>
        <v>-11425.68</v>
      </c>
    </row>
    <row r="38" spans="1:15" s="2" customFormat="1" x14ac:dyDescent="0.3">
      <c r="A38" s="11">
        <v>7283</v>
      </c>
      <c r="B38" s="2" t="s">
        <v>41</v>
      </c>
      <c r="C38" s="15"/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</row>
    <row r="39" spans="1:15" s="2" customFormat="1" x14ac:dyDescent="0.3">
      <c r="A39" s="11">
        <v>7290</v>
      </c>
      <c r="B39" s="2" t="s">
        <v>42</v>
      </c>
      <c r="C39" s="15"/>
      <c r="D39" s="16">
        <v>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</row>
    <row r="40" spans="1:15" s="2" customFormat="1" x14ac:dyDescent="0.3">
      <c r="A40" s="11">
        <v>7225</v>
      </c>
      <c r="B40" s="2" t="s">
        <v>43</v>
      </c>
      <c r="C40" s="15"/>
      <c r="D40" s="18">
        <f>[1]TB2015!C435</f>
        <v>-0.05</v>
      </c>
      <c r="E40" s="18">
        <f>[1]TB2015!D435</f>
        <v>-0.1</v>
      </c>
      <c r="F40" s="18">
        <f>[1]TB2015!E435</f>
        <v>-0.15</v>
      </c>
      <c r="G40" s="18">
        <f>[1]TB2015!F435</f>
        <v>-0.2</v>
      </c>
      <c r="H40" s="18">
        <f>[1]TB2015!G435</f>
        <v>-0.25</v>
      </c>
      <c r="I40" s="18">
        <f>[1]TB2015!H435</f>
        <v>-0.3</v>
      </c>
      <c r="J40" s="18">
        <f>[1]TB2015!I435</f>
        <v>-0.35</v>
      </c>
      <c r="K40" s="18">
        <f>[1]TB2015!J435</f>
        <v>-0.4</v>
      </c>
      <c r="L40" s="18">
        <f>[1]TB2015!K435</f>
        <v>-0.45</v>
      </c>
      <c r="M40" s="18">
        <f>[1]TB2015!L435</f>
        <v>-0.5</v>
      </c>
      <c r="N40" s="18">
        <f>[1]TB2015!M435</f>
        <v>-0.55000000000000004</v>
      </c>
      <c r="O40" s="18">
        <f>[1]TB2015!N435</f>
        <v>-0.6</v>
      </c>
    </row>
    <row r="41" spans="1:15" s="2" customFormat="1" x14ac:dyDescent="0.3">
      <c r="A41" s="11">
        <v>7330</v>
      </c>
      <c r="B41" s="2" t="s">
        <v>43</v>
      </c>
      <c r="C41" s="17"/>
      <c r="D41" s="18">
        <f>[1]TB2015!C436</f>
        <v>-234.06</v>
      </c>
      <c r="E41" s="18">
        <f>[1]TB2015!D436</f>
        <v>-468.12</v>
      </c>
      <c r="F41" s="18">
        <f>[1]TB2015!E436</f>
        <v>-702.18</v>
      </c>
      <c r="G41" s="18">
        <f>[1]TB2015!F436</f>
        <v>-936.24</v>
      </c>
      <c r="H41" s="18">
        <f>[1]TB2015!G436</f>
        <v>-1170.3</v>
      </c>
      <c r="I41" s="18">
        <f>[1]TB2015!H436</f>
        <v>-1404.36</v>
      </c>
      <c r="J41" s="18">
        <f>[1]TB2015!I436</f>
        <v>-1638.42</v>
      </c>
      <c r="K41" s="18">
        <f>[1]TB2015!J436</f>
        <v>-1872.48</v>
      </c>
      <c r="L41" s="18">
        <f>[1]TB2015!K436</f>
        <v>-2106.54</v>
      </c>
      <c r="M41" s="18">
        <f>[1]TB2015!L436</f>
        <v>-2340.6</v>
      </c>
      <c r="N41" s="18">
        <f>[1]TB2015!M436</f>
        <v>-2574.66</v>
      </c>
      <c r="O41" s="18">
        <f>[1]TB2015!N436</f>
        <v>-2808.72</v>
      </c>
    </row>
    <row r="42" spans="1:15" s="2" customFormat="1" x14ac:dyDescent="0.3">
      <c r="A42" s="11">
        <v>7350</v>
      </c>
      <c r="B42" s="2" t="s">
        <v>44</v>
      </c>
      <c r="C42" s="15"/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6">
        <v>0</v>
      </c>
    </row>
    <row r="43" spans="1:15" s="2" customFormat="1" x14ac:dyDescent="0.3">
      <c r="A43" s="11">
        <v>7425</v>
      </c>
      <c r="B43" s="2" t="s">
        <v>45</v>
      </c>
      <c r="C43" s="17"/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0</v>
      </c>
      <c r="O43" s="18">
        <v>0</v>
      </c>
    </row>
    <row r="44" spans="1:15" s="2" customFormat="1" x14ac:dyDescent="0.3">
      <c r="A44" s="11">
        <v>7430</v>
      </c>
      <c r="B44" s="2" t="s">
        <v>46</v>
      </c>
      <c r="C44" s="17"/>
      <c r="D44" s="18">
        <f>[1]TB2015!C437</f>
        <v>-301.83999999999997</v>
      </c>
      <c r="E44" s="18">
        <f>[1]TB2015!D437</f>
        <v>-603.67999999999995</v>
      </c>
      <c r="F44" s="18">
        <f>[1]TB2015!E437</f>
        <v>-905.52</v>
      </c>
      <c r="G44" s="18">
        <f>[1]TB2015!F437</f>
        <v>-1207.3599999999999</v>
      </c>
      <c r="H44" s="18">
        <f>[1]TB2015!G437</f>
        <v>-1509.2</v>
      </c>
      <c r="I44" s="18">
        <f>[1]TB2015!H437</f>
        <v>-1811.04</v>
      </c>
      <c r="J44" s="18">
        <f>[1]TB2015!I437</f>
        <v>-2112.88</v>
      </c>
      <c r="K44" s="18">
        <f>[1]TB2015!J437</f>
        <v>-2414.7199999999998</v>
      </c>
      <c r="L44" s="18">
        <f>[1]TB2015!K437</f>
        <v>-2716.56</v>
      </c>
      <c r="M44" s="18">
        <f>[1]TB2015!L437</f>
        <v>-3018.4</v>
      </c>
      <c r="N44" s="18">
        <f>[1]TB2015!M437</f>
        <v>-3320.24</v>
      </c>
      <c r="O44" s="18">
        <f>[1]TB2015!N437</f>
        <v>-3622.08</v>
      </c>
    </row>
    <row r="45" spans="1:15" s="2" customFormat="1" x14ac:dyDescent="0.3">
      <c r="A45" s="11">
        <v>7440</v>
      </c>
      <c r="B45" s="2" t="s">
        <v>47</v>
      </c>
      <c r="C45" s="17"/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  <c r="N45" s="18">
        <v>0</v>
      </c>
      <c r="O45" s="18">
        <v>0</v>
      </c>
    </row>
    <row r="46" spans="1:15" s="2" customFormat="1" x14ac:dyDescent="0.3">
      <c r="A46" s="11">
        <v>7445</v>
      </c>
      <c r="B46" s="2" t="s">
        <v>48</v>
      </c>
      <c r="C46" s="15"/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</row>
    <row r="47" spans="1:15" s="2" customFormat="1" x14ac:dyDescent="0.3">
      <c r="A47" s="11">
        <v>7470</v>
      </c>
      <c r="B47" s="2" t="s">
        <v>49</v>
      </c>
      <c r="C47" s="15"/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>
        <v>0</v>
      </c>
    </row>
    <row r="48" spans="1:15" s="2" customFormat="1" x14ac:dyDescent="0.3">
      <c r="A48" s="11">
        <v>7475</v>
      </c>
      <c r="B48" s="2" t="s">
        <v>50</v>
      </c>
      <c r="C48" s="17"/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v>0</v>
      </c>
    </row>
    <row r="49" spans="1:15" s="2" customFormat="1" x14ac:dyDescent="0.3">
      <c r="A49" s="11"/>
      <c r="C49" s="17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4"/>
    </row>
    <row r="50" spans="1:15" s="2" customFormat="1" ht="19.5" customHeight="1" thickBot="1" x14ac:dyDescent="0.35">
      <c r="A50" s="11"/>
      <c r="B50" s="12" t="s">
        <v>51</v>
      </c>
      <c r="D50" s="21">
        <f>SUM(D31:D49)</f>
        <v>-3221.04</v>
      </c>
      <c r="E50" s="21">
        <f t="shared" ref="E50:N50" si="2">SUM(E31:E49)</f>
        <v>-6442.08</v>
      </c>
      <c r="F50" s="21">
        <f t="shared" si="2"/>
        <v>-9663.1200000000008</v>
      </c>
      <c r="G50" s="21">
        <f t="shared" si="2"/>
        <v>-12884.16</v>
      </c>
      <c r="H50" s="21">
        <f t="shared" si="2"/>
        <v>-16105.2</v>
      </c>
      <c r="I50" s="21">
        <f t="shared" si="2"/>
        <v>-19326.240000000002</v>
      </c>
      <c r="J50" s="21">
        <f t="shared" si="2"/>
        <v>-22547.279999999995</v>
      </c>
      <c r="K50" s="21">
        <f t="shared" si="2"/>
        <v>-25768.32</v>
      </c>
      <c r="L50" s="21">
        <f t="shared" si="2"/>
        <v>-28989.360000000004</v>
      </c>
      <c r="M50" s="21">
        <f t="shared" si="2"/>
        <v>-32210.400000000001</v>
      </c>
      <c r="N50" s="21">
        <f t="shared" si="2"/>
        <v>-35431.440000000002</v>
      </c>
      <c r="O50" s="21">
        <f>SUM(O31:O49)</f>
        <v>-38652.480000000003</v>
      </c>
    </row>
    <row r="51" spans="1:15" s="2" customFormat="1" ht="12.5" thickTop="1" x14ac:dyDescent="0.3">
      <c r="A51" s="11"/>
      <c r="C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4"/>
    </row>
    <row r="52" spans="1:15" s="19" customFormat="1" x14ac:dyDescent="0.3">
      <c r="A52" s="22"/>
      <c r="C52" s="23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14"/>
    </row>
    <row r="53" spans="1:15" s="2" customFormat="1" x14ac:dyDescent="0.3">
      <c r="A53" s="11"/>
      <c r="C53" s="17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4"/>
    </row>
    <row r="54" spans="1:15" s="2" customFormat="1" x14ac:dyDescent="0.3">
      <c r="A54" s="11"/>
      <c r="C54" s="17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4"/>
    </row>
    <row r="55" spans="1:15" s="2" customFormat="1" x14ac:dyDescent="0.3">
      <c r="A55" s="11"/>
      <c r="C55" s="17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4"/>
    </row>
    <row r="56" spans="1:15" s="2" customFormat="1" x14ac:dyDescent="0.3">
      <c r="A56" s="11"/>
      <c r="C56" s="17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4"/>
    </row>
    <row r="57" spans="1:15" s="2" customFormat="1" x14ac:dyDescent="0.3">
      <c r="A57" s="11"/>
      <c r="C57" s="17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4"/>
    </row>
    <row r="58" spans="1:15" s="2" customFormat="1" x14ac:dyDescent="0.3">
      <c r="A58" s="11"/>
      <c r="C58" s="17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4"/>
    </row>
    <row r="59" spans="1:15" s="2" customFormat="1" x14ac:dyDescent="0.3">
      <c r="A59" s="11"/>
      <c r="C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4"/>
    </row>
    <row r="60" spans="1:15" s="2" customFormat="1" x14ac:dyDescent="0.3">
      <c r="A60" s="11"/>
      <c r="C60" s="17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4"/>
    </row>
    <row r="61" spans="1:15" s="2" customFormat="1" x14ac:dyDescent="0.3">
      <c r="A61" s="11"/>
      <c r="C61" s="17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4"/>
    </row>
    <row r="62" spans="1:15" s="2" customFormat="1" x14ac:dyDescent="0.3">
      <c r="A62" s="11"/>
      <c r="C62" s="17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4"/>
    </row>
    <row r="63" spans="1:15" s="2" customFormat="1" x14ac:dyDescent="0.3">
      <c r="A63" s="11"/>
      <c r="C63" s="17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4"/>
    </row>
    <row r="64" spans="1:15" s="2" customFormat="1" x14ac:dyDescent="0.3">
      <c r="A64" s="11"/>
      <c r="C64" s="17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4"/>
    </row>
    <row r="65" spans="1:15" s="2" customFormat="1" x14ac:dyDescent="0.3">
      <c r="A65" s="11"/>
      <c r="C65" s="17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4"/>
    </row>
    <row r="66" spans="1:15" s="2" customFormat="1" x14ac:dyDescent="0.3">
      <c r="A66" s="11"/>
      <c r="C66" s="17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4"/>
    </row>
    <row r="67" spans="1:15" s="2" customFormat="1" x14ac:dyDescent="0.3">
      <c r="A67" s="11"/>
      <c r="C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4"/>
    </row>
    <row r="68" spans="1:15" s="2" customFormat="1" x14ac:dyDescent="0.3">
      <c r="A68" s="11"/>
      <c r="C68" s="17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4"/>
    </row>
    <row r="69" spans="1:15" s="2" customFormat="1" x14ac:dyDescent="0.3">
      <c r="A69" s="11"/>
      <c r="C69" s="17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4"/>
    </row>
    <row r="70" spans="1:15" s="2" customFormat="1" x14ac:dyDescent="0.3">
      <c r="A70" s="11"/>
      <c r="C70" s="17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4"/>
    </row>
    <row r="71" spans="1:15" s="2" customFormat="1" x14ac:dyDescent="0.3">
      <c r="A71" s="11"/>
      <c r="C71" s="17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4"/>
    </row>
    <row r="72" spans="1:15" s="2" customFormat="1" x14ac:dyDescent="0.3">
      <c r="A72" s="11"/>
      <c r="C72" s="17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4"/>
    </row>
  </sheetData>
  <mergeCells count="1">
    <mergeCell ref="B1:O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40"/>
  <sheetViews>
    <sheetView workbookViewId="0">
      <selection activeCell="A2" sqref="A2"/>
    </sheetView>
  </sheetViews>
  <sheetFormatPr defaultColWidth="9.1796875" defaultRowHeight="12.5" x14ac:dyDescent="0.25"/>
  <cols>
    <col min="1" max="1" width="7" style="57" customWidth="1"/>
    <col min="2" max="2" width="26.7265625" style="57" customWidth="1"/>
    <col min="3" max="19" width="12.7265625" style="140" customWidth="1"/>
    <col min="20" max="20" width="2" style="140" customWidth="1"/>
    <col min="21" max="21" width="6.7265625" style="133" customWidth="1"/>
    <col min="22" max="22" width="30.7265625" style="140" customWidth="1"/>
    <col min="23" max="39" width="12.7265625" style="140" customWidth="1"/>
    <col min="40" max="56" width="9.1796875" style="57"/>
    <col min="57" max="16384" width="9.1796875" style="58"/>
  </cols>
  <sheetData>
    <row r="1" spans="1:39" s="49" customFormat="1" thickBot="1" x14ac:dyDescent="0.35">
      <c r="A1" s="42"/>
      <c r="B1" s="43" t="s">
        <v>55</v>
      </c>
      <c r="C1" s="44">
        <v>2</v>
      </c>
      <c r="D1" s="45"/>
      <c r="E1" s="46"/>
      <c r="F1" s="44">
        <v>3</v>
      </c>
      <c r="G1" s="47">
        <v>4</v>
      </c>
      <c r="H1" s="47">
        <v>5</v>
      </c>
      <c r="I1" s="47">
        <v>6</v>
      </c>
      <c r="J1" s="47">
        <v>7</v>
      </c>
      <c r="K1" s="47">
        <v>8</v>
      </c>
      <c r="L1" s="47">
        <v>9</v>
      </c>
      <c r="M1" s="47">
        <v>10</v>
      </c>
      <c r="N1" s="47">
        <v>11</v>
      </c>
      <c r="O1" s="47">
        <v>12</v>
      </c>
      <c r="P1" s="47">
        <v>13</v>
      </c>
      <c r="Q1" s="48">
        <v>14</v>
      </c>
      <c r="U1" s="50"/>
      <c r="W1" s="44">
        <v>2</v>
      </c>
      <c r="X1" s="46"/>
      <c r="Y1" s="45"/>
      <c r="Z1" s="44">
        <v>3</v>
      </c>
      <c r="AA1" s="47">
        <v>4</v>
      </c>
      <c r="AB1" s="47">
        <v>5</v>
      </c>
      <c r="AC1" s="47">
        <v>6</v>
      </c>
      <c r="AD1" s="47">
        <v>7</v>
      </c>
      <c r="AE1" s="47">
        <v>8</v>
      </c>
      <c r="AF1" s="47">
        <v>9</v>
      </c>
      <c r="AG1" s="47">
        <v>10</v>
      </c>
      <c r="AH1" s="47">
        <v>11</v>
      </c>
      <c r="AI1" s="47">
        <v>12</v>
      </c>
      <c r="AJ1" s="47">
        <v>13</v>
      </c>
      <c r="AK1" s="48">
        <v>14</v>
      </c>
      <c r="AL1" s="48"/>
      <c r="AM1" s="48"/>
    </row>
    <row r="2" spans="1:39" ht="27" customHeight="1" x14ac:dyDescent="0.3">
      <c r="A2" s="52"/>
      <c r="B2" s="52"/>
      <c r="C2" s="53">
        <v>41982</v>
      </c>
      <c r="D2" s="53" t="s">
        <v>56</v>
      </c>
      <c r="E2" s="54" t="s">
        <v>57</v>
      </c>
      <c r="F2" s="53">
        <v>42014</v>
      </c>
      <c r="G2" s="54">
        <v>42036</v>
      </c>
      <c r="H2" s="54">
        <v>42064</v>
      </c>
      <c r="I2" s="54">
        <v>42095</v>
      </c>
      <c r="J2" s="54">
        <v>42125</v>
      </c>
      <c r="K2" s="54">
        <v>42156</v>
      </c>
      <c r="L2" s="54">
        <v>42186</v>
      </c>
      <c r="M2" s="54">
        <v>42217</v>
      </c>
      <c r="N2" s="54">
        <v>42248</v>
      </c>
      <c r="O2" s="54">
        <v>42278</v>
      </c>
      <c r="P2" s="54">
        <v>42309</v>
      </c>
      <c r="Q2" s="54">
        <v>42339</v>
      </c>
      <c r="R2" s="55" t="s">
        <v>58</v>
      </c>
      <c r="S2" s="194" t="s">
        <v>56</v>
      </c>
      <c r="T2" s="52"/>
      <c r="U2" s="50"/>
      <c r="V2" s="52"/>
      <c r="W2" s="53">
        <v>41982</v>
      </c>
      <c r="X2" s="53" t="s">
        <v>56</v>
      </c>
      <c r="Y2" s="54" t="s">
        <v>57</v>
      </c>
      <c r="Z2" s="53">
        <v>42014</v>
      </c>
      <c r="AA2" s="54">
        <v>42036</v>
      </c>
      <c r="AB2" s="54">
        <v>42064</v>
      </c>
      <c r="AC2" s="54">
        <v>42095</v>
      </c>
      <c r="AD2" s="54">
        <v>42125</v>
      </c>
      <c r="AE2" s="54">
        <v>42156</v>
      </c>
      <c r="AF2" s="54">
        <v>42186</v>
      </c>
      <c r="AG2" s="54">
        <v>42217</v>
      </c>
      <c r="AH2" s="54">
        <v>42248</v>
      </c>
      <c r="AI2" s="54">
        <v>42278</v>
      </c>
      <c r="AJ2" s="54">
        <v>42309</v>
      </c>
      <c r="AK2" s="54">
        <v>42339</v>
      </c>
      <c r="AL2" s="54" t="s">
        <v>58</v>
      </c>
      <c r="AM2" s="54" t="s">
        <v>56</v>
      </c>
    </row>
    <row r="3" spans="1:39" x14ac:dyDescent="0.25">
      <c r="A3" s="59" t="s">
        <v>59</v>
      </c>
      <c r="B3" s="59" t="s">
        <v>60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1"/>
      <c r="U3" s="62"/>
      <c r="V3" s="57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</row>
    <row r="4" spans="1:39" x14ac:dyDescent="0.25">
      <c r="A4" s="63" t="s">
        <v>61</v>
      </c>
      <c r="B4" s="64" t="s">
        <v>62</v>
      </c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1"/>
      <c r="U4" s="65"/>
      <c r="V4" s="63" t="s">
        <v>63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</row>
    <row r="5" spans="1:39" ht="6.75" customHeight="1" x14ac:dyDescent="0.25">
      <c r="A5" s="64"/>
      <c r="B5" s="64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1"/>
      <c r="U5" s="66"/>
      <c r="V5" s="58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</row>
    <row r="6" spans="1:39" ht="13" x14ac:dyDescent="0.3">
      <c r="A6" s="68">
        <v>3340</v>
      </c>
      <c r="B6" s="69" t="s">
        <v>64</v>
      </c>
      <c r="C6" s="70">
        <f>-IFERROR(VLOOKUP($A6,'[10]Trial Blc'!$B$3:N$701,C$1,FALSE),0)</f>
        <v>5992086.3200000003</v>
      </c>
      <c r="D6" s="60"/>
      <c r="E6" s="60">
        <f>SUM(C6:D6)</f>
        <v>5992086.3200000003</v>
      </c>
      <c r="F6" s="70">
        <f>-IFERROR(VLOOKUP($A6,'[10]Trial Blc'!$B$3:Q$701,F$1,FALSE),0)</f>
        <v>5992086.3200000003</v>
      </c>
      <c r="G6" s="70">
        <f>-IFERROR(VLOOKUP($A6,'[10]Trial Blc'!$B$3:R$701,G$1,FALSE),0)</f>
        <v>5992086.3200000003</v>
      </c>
      <c r="H6" s="70">
        <f>-IFERROR(VLOOKUP($A6,'[10]Trial Blc'!$B$3:S$701,H$1,FALSE),0)</f>
        <v>5992086.3200000003</v>
      </c>
      <c r="I6" s="70">
        <f>-IFERROR(VLOOKUP($A6,'[10]Trial Blc'!$B$3:T$701,I$1,FALSE),0)</f>
        <v>5992086.3200000003</v>
      </c>
      <c r="J6" s="70">
        <f>-IFERROR(VLOOKUP($A6,'[10]Trial Blc'!$B$3:U$701,J$1,FALSE),0)</f>
        <v>5992086.3200000003</v>
      </c>
      <c r="K6" s="70">
        <f>-IFERROR(VLOOKUP($A6,'[10]Trial Blc'!$B$3:V$701,K$1,FALSE),0)</f>
        <v>5992086.3200000003</v>
      </c>
      <c r="L6" s="70">
        <f>-IFERROR(VLOOKUP($A6,'[10]Trial Blc'!$B$3:W$701,L$1,FALSE),0)</f>
        <v>5992086.3200000003</v>
      </c>
      <c r="M6" s="70">
        <f>-IFERROR(VLOOKUP($A6,'[10]Trial Blc'!$B$3:X$701,M$1,FALSE),0)</f>
        <v>6002086.3200000003</v>
      </c>
      <c r="N6" s="70">
        <f>-IFERROR(VLOOKUP($A6,'[10]Trial Blc'!$B$3:Y$701,N$1,FALSE),0)</f>
        <v>6005461.3200000003</v>
      </c>
      <c r="O6" s="70">
        <f>-IFERROR(VLOOKUP($A6,'[10]Trial Blc'!$B$3:Z$701,O$1,FALSE),0)</f>
        <v>6005461.3200000003</v>
      </c>
      <c r="P6" s="70">
        <f>-IFERROR(VLOOKUP($A6,'[10]Trial Blc'!$B$3:AA$701,P$1,FALSE),0)</f>
        <v>6005461.3200000003</v>
      </c>
      <c r="Q6" s="70">
        <f>-IFERROR(VLOOKUP($A6,'[10]Trial Blc'!$B$3:AB$701,Q$1,FALSE),0)</f>
        <v>6005461.3200000003</v>
      </c>
      <c r="R6" s="67">
        <f>AVERAGE(E6:Q6)</f>
        <v>5996970.9353846153</v>
      </c>
      <c r="S6" s="67">
        <f>-'[10]A-3 COA'!K165</f>
        <v>6154</v>
      </c>
      <c r="T6" s="61"/>
      <c r="U6" s="62">
        <v>3885</v>
      </c>
      <c r="V6" s="69" t="s">
        <v>65</v>
      </c>
      <c r="W6" s="60">
        <f>IFERROR(VLOOKUP($U6,'[10]Trial Blc'!$B$3:AJ$542,W$1,FALSE),0)</f>
        <v>5081533.16</v>
      </c>
      <c r="X6" s="60"/>
      <c r="Y6" s="60">
        <f>SUM(W6:X6)</f>
        <v>5081533.16</v>
      </c>
      <c r="Z6" s="60">
        <f>IFERROR(VLOOKUP($U6,'[10]Trial Blc'!$B$3:AJ$542,Z$1,FALSE),0)</f>
        <v>5093168.26</v>
      </c>
      <c r="AA6" s="60">
        <f>IFERROR(VLOOKUP($U6,'[10]Trial Blc'!$B$3:AK$542,AA$1,FALSE),0)</f>
        <v>5104803.3600000003</v>
      </c>
      <c r="AB6" s="60">
        <f>IFERROR(VLOOKUP($U6,'[10]Trial Blc'!$B$3:AL$542,AB$1,FALSE),0)</f>
        <v>5116438.46</v>
      </c>
      <c r="AC6" s="60">
        <f>IFERROR(VLOOKUP($U6,'[10]Trial Blc'!$B$3:AM$542,AC$1,FALSE),0)</f>
        <v>5128073.5599999996</v>
      </c>
      <c r="AD6" s="60">
        <f>IFERROR(VLOOKUP($U6,'[10]Trial Blc'!$B$3:AN$542,AD$1,FALSE),0)</f>
        <v>5139708.66</v>
      </c>
      <c r="AE6" s="60">
        <f>IFERROR(VLOOKUP($U6,'[10]Trial Blc'!$B$3:AO$542,AE$1,FALSE),0)</f>
        <v>5151343.76</v>
      </c>
      <c r="AF6" s="60">
        <f>IFERROR(VLOOKUP($U6,'[10]Trial Blc'!$B$3:AP$542,AF$1,FALSE),0)</f>
        <v>5162978.8600000003</v>
      </c>
      <c r="AG6" s="60">
        <f>IFERROR(VLOOKUP($U6,'[10]Trial Blc'!$B$3:AQ$542,AG$1,FALSE),0)</f>
        <v>5174203.96</v>
      </c>
      <c r="AH6" s="60">
        <f>IFERROR(VLOOKUP($U6,'[10]Trial Blc'!$B$3:AR$542,AH$1,FALSE),0)</f>
        <v>5185865.03</v>
      </c>
      <c r="AI6" s="60">
        <f>IFERROR(VLOOKUP($U6,'[10]Trial Blc'!$B$3:AS$542,AI$1,FALSE),0)</f>
        <v>5197526.0999999996</v>
      </c>
      <c r="AJ6" s="60">
        <f>IFERROR(VLOOKUP($U6,'[10]Trial Blc'!$B$3:AT$542,AJ$1,FALSE),0)</f>
        <v>5209187.17</v>
      </c>
      <c r="AK6" s="60">
        <f>IFERROR(VLOOKUP($U6,'[10]Trial Blc'!$B$3:AU$542,AK$1,FALSE),0)</f>
        <v>5220848.24</v>
      </c>
      <c r="AL6" s="60">
        <f>AVERAGE(Y6:AK6)</f>
        <v>5151206.0446153851</v>
      </c>
      <c r="AM6" s="60">
        <f>+'[10]A-3 COA'!K174</f>
        <v>-252</v>
      </c>
    </row>
    <row r="7" spans="1:39" ht="13" x14ac:dyDescent="0.3">
      <c r="A7" s="68">
        <v>3345</v>
      </c>
      <c r="B7" s="69" t="s">
        <v>66</v>
      </c>
      <c r="C7" s="70">
        <f>-IFERROR(VLOOKUP($A7,'[10]Trial Blc'!$B$3:N$701,C$1,FALSE),0)</f>
        <v>970200.97</v>
      </c>
      <c r="D7" s="60"/>
      <c r="E7" s="71">
        <f>SUM(C7:D7)</f>
        <v>970200.97</v>
      </c>
      <c r="F7" s="70">
        <f>-IFERROR(VLOOKUP($A7,'[10]Trial Blc'!$B$3:Q$701,F$1,FALSE),0)</f>
        <v>970200.97</v>
      </c>
      <c r="G7" s="70">
        <f>-IFERROR(VLOOKUP($A7,'[10]Trial Blc'!$B$3:R$701,G$1,FALSE),0)</f>
        <v>970200.97</v>
      </c>
      <c r="H7" s="70">
        <f>-IFERROR(VLOOKUP($A7,'[10]Trial Blc'!$B$3:S$701,H$1,FALSE),0)</f>
        <v>970200.97</v>
      </c>
      <c r="I7" s="70">
        <f>-IFERROR(VLOOKUP($A7,'[10]Trial Blc'!$B$3:T$701,I$1,FALSE),0)</f>
        <v>970200.97</v>
      </c>
      <c r="J7" s="70">
        <f>-IFERROR(VLOOKUP($A7,'[10]Trial Blc'!$B$3:U$701,J$1,FALSE),0)</f>
        <v>970200.97</v>
      </c>
      <c r="K7" s="70">
        <f>-IFERROR(VLOOKUP($A7,'[10]Trial Blc'!$B$3:V$701,K$1,FALSE),0)</f>
        <v>970200.97</v>
      </c>
      <c r="L7" s="70">
        <f>-IFERROR(VLOOKUP($A7,'[10]Trial Blc'!$B$3:W$701,L$1,FALSE),0)</f>
        <v>970200.97</v>
      </c>
      <c r="M7" s="70">
        <f>-IFERROR(VLOOKUP($A7,'[10]Trial Blc'!$B$3:X$701,M$1,FALSE),0)</f>
        <v>970200.97</v>
      </c>
      <c r="N7" s="70">
        <f>-IFERROR(VLOOKUP($A7,'[10]Trial Blc'!$B$3:Y$701,N$1,FALSE),0)</f>
        <v>970200.97</v>
      </c>
      <c r="O7" s="70">
        <f>-IFERROR(VLOOKUP($A7,'[10]Trial Blc'!$B$3:Z$701,O$1,FALSE),0)</f>
        <v>970200.97</v>
      </c>
      <c r="P7" s="70">
        <f>-IFERROR(VLOOKUP($A7,'[10]Trial Blc'!$B$3:AA$701,P$1,FALSE),0)</f>
        <v>970200.97</v>
      </c>
      <c r="Q7" s="70">
        <f>-IFERROR(VLOOKUP($A7,'[10]Trial Blc'!$B$3:AB$701,Q$1,FALSE),0)</f>
        <v>970200.97</v>
      </c>
      <c r="R7" s="67">
        <f>AVERAGE(E7:Q7)</f>
        <v>970200.97000000009</v>
      </c>
      <c r="S7" s="67"/>
      <c r="T7" s="61"/>
      <c r="U7" s="62">
        <v>3890</v>
      </c>
      <c r="V7" s="69" t="s">
        <v>67</v>
      </c>
      <c r="W7" s="88">
        <f>IFERROR(VLOOKUP($U7,'[10]Trial Blc'!$B$3:AJ$542,W$1,FALSE),0)</f>
        <v>836950.87</v>
      </c>
      <c r="X7" s="88"/>
      <c r="Y7" s="88">
        <f>SUM(W7:X7)</f>
        <v>836950.87</v>
      </c>
      <c r="Z7" s="88">
        <f>IFERROR(VLOOKUP($U7,'[10]Trial Blc'!$B$3:AJ$542,Z$1,FALSE),0)</f>
        <v>838972.13</v>
      </c>
      <c r="AA7" s="88">
        <f>IFERROR(VLOOKUP($U7,'[10]Trial Blc'!$B$3:AK$542,AA$1,FALSE),0)</f>
        <v>840993.39</v>
      </c>
      <c r="AB7" s="88">
        <f>IFERROR(VLOOKUP($U7,'[10]Trial Blc'!$B$3:AL$542,AB$1,FALSE),0)</f>
        <v>843014.65</v>
      </c>
      <c r="AC7" s="88">
        <f>IFERROR(VLOOKUP($U7,'[10]Trial Blc'!$B$3:AM$542,AC$1,FALSE),0)</f>
        <v>845035.91</v>
      </c>
      <c r="AD7" s="88">
        <f>IFERROR(VLOOKUP($U7,'[10]Trial Blc'!$B$3:AN$542,AD$1,FALSE),0)</f>
        <v>847057.17</v>
      </c>
      <c r="AE7" s="88">
        <f>IFERROR(VLOOKUP($U7,'[10]Trial Blc'!$B$3:AO$542,AE$1,FALSE),0)</f>
        <v>849078.43</v>
      </c>
      <c r="AF7" s="88">
        <f>IFERROR(VLOOKUP($U7,'[10]Trial Blc'!$B$3:AP$542,AF$1,FALSE),0)</f>
        <v>851099.69</v>
      </c>
      <c r="AG7" s="88">
        <f>IFERROR(VLOOKUP($U7,'[10]Trial Blc'!$B$3:AQ$542,AG$1,FALSE),0)</f>
        <v>853120.95</v>
      </c>
      <c r="AH7" s="88">
        <f>IFERROR(VLOOKUP($U7,'[10]Trial Blc'!$B$3:AR$542,AH$1,FALSE),0)</f>
        <v>855142.21</v>
      </c>
      <c r="AI7" s="88">
        <f>IFERROR(VLOOKUP($U7,'[10]Trial Blc'!$B$3:AS$542,AI$1,FALSE),0)</f>
        <v>857163.47</v>
      </c>
      <c r="AJ7" s="88">
        <f>IFERROR(VLOOKUP($U7,'[10]Trial Blc'!$B$3:AT$542,AJ$1,FALSE),0)</f>
        <v>859184.73</v>
      </c>
      <c r="AK7" s="88">
        <f>IFERROR(VLOOKUP($U7,'[10]Trial Blc'!$B$3:AU$542,AK$1,FALSE),0)</f>
        <v>861205.99</v>
      </c>
      <c r="AL7" s="88">
        <f>AVERAGE(Y7:AK7)</f>
        <v>849078.43000000017</v>
      </c>
      <c r="AM7" s="88"/>
    </row>
    <row r="8" spans="1:39" ht="13" x14ac:dyDescent="0.3">
      <c r="A8" s="68">
        <v>3305</v>
      </c>
      <c r="B8" s="69" t="s">
        <v>68</v>
      </c>
      <c r="C8" s="72">
        <f>-IFERROR(VLOOKUP($A8,'[10]Trial Blc'!$B$3:N$701,C$1,FALSE),0)</f>
        <v>7151.69</v>
      </c>
      <c r="D8" s="73"/>
      <c r="E8" s="74">
        <f>SUM(C8:D8)</f>
        <v>7151.69</v>
      </c>
      <c r="F8" s="72">
        <f>-IFERROR(VLOOKUP($A8,'[10]Trial Blc'!$B$3:Q$701,F$1,FALSE),0)</f>
        <v>7151.69</v>
      </c>
      <c r="G8" s="72">
        <f>-IFERROR(VLOOKUP($A8,'[10]Trial Blc'!$B$3:R$701,G$1,FALSE),0)</f>
        <v>7151.69</v>
      </c>
      <c r="H8" s="72">
        <f>-IFERROR(VLOOKUP($A8,'[10]Trial Blc'!$B$3:S$701,H$1,FALSE),0)</f>
        <v>7151.69</v>
      </c>
      <c r="I8" s="72">
        <f>-IFERROR(VLOOKUP($A8,'[10]Trial Blc'!$B$3:T$701,I$1,FALSE),0)</f>
        <v>7151.69</v>
      </c>
      <c r="J8" s="72">
        <f>-IFERROR(VLOOKUP($A8,'[10]Trial Blc'!$B$3:U$701,J$1,FALSE),0)</f>
        <v>7151.69</v>
      </c>
      <c r="K8" s="72">
        <f>-IFERROR(VLOOKUP($A8,'[10]Trial Blc'!$B$3:V$701,K$1,FALSE),0)</f>
        <v>7151.69</v>
      </c>
      <c r="L8" s="72">
        <f>-IFERROR(VLOOKUP($A8,'[10]Trial Blc'!$B$3:W$701,L$1,FALSE),0)</f>
        <v>7151.69</v>
      </c>
      <c r="M8" s="72">
        <f>-IFERROR(VLOOKUP($A8,'[10]Trial Blc'!$B$3:X$701,M$1,FALSE),0)</f>
        <v>7151.69</v>
      </c>
      <c r="N8" s="72">
        <f>-IFERROR(VLOOKUP($A8,'[10]Trial Blc'!$B$3:Y$701,N$1,FALSE),0)</f>
        <v>7151.69</v>
      </c>
      <c r="O8" s="72">
        <f>-IFERROR(VLOOKUP($A8,'[10]Trial Blc'!$B$3:Z$701,O$1,FALSE),0)</f>
        <v>7151.69</v>
      </c>
      <c r="P8" s="72">
        <f>-IFERROR(VLOOKUP($A8,'[10]Trial Blc'!$B$3:AA$701,P$1,FALSE),0)</f>
        <v>7151.69</v>
      </c>
      <c r="Q8" s="72">
        <f>-IFERROR(VLOOKUP($A8,'[10]Trial Blc'!$B$3:AB$701,Q$1,FALSE),0)</f>
        <v>7151.69</v>
      </c>
      <c r="R8" s="72">
        <f>AVERAGE(E8:Q8)</f>
        <v>7151.6900000000014</v>
      </c>
      <c r="S8" s="72"/>
      <c r="T8" s="61"/>
      <c r="U8" s="62">
        <v>3850</v>
      </c>
      <c r="V8" s="57" t="s">
        <v>69</v>
      </c>
      <c r="W8" s="73">
        <f>IFERROR(VLOOKUP($U8,'[10]Trial Blc'!$B$3:AJ$542,W$1,FALSE),0)</f>
        <v>664.16</v>
      </c>
      <c r="X8" s="73"/>
      <c r="Y8" s="73">
        <f>SUM(W8:X8)</f>
        <v>664.16</v>
      </c>
      <c r="Z8" s="73">
        <f>IFERROR(VLOOKUP($U8,'[10]Trial Blc'!$B$3:AJ$542,Z$1,FALSE),0)</f>
        <v>681.19</v>
      </c>
      <c r="AA8" s="73">
        <f>IFERROR(VLOOKUP($U8,'[10]Trial Blc'!$B$3:AK$542,AA$1,FALSE),0)</f>
        <v>698.22</v>
      </c>
      <c r="AB8" s="73">
        <f>IFERROR(VLOOKUP($U8,'[10]Trial Blc'!$B$3:AL$542,AB$1,FALSE),0)</f>
        <v>715.25</v>
      </c>
      <c r="AC8" s="73">
        <f>IFERROR(VLOOKUP($U8,'[10]Trial Blc'!$B$3:AM$542,AC$1,FALSE),0)</f>
        <v>732.28</v>
      </c>
      <c r="AD8" s="73">
        <f>IFERROR(VLOOKUP($U8,'[10]Trial Blc'!$B$3:AN$542,AD$1,FALSE),0)</f>
        <v>749.31</v>
      </c>
      <c r="AE8" s="73">
        <f>IFERROR(VLOOKUP($U8,'[10]Trial Blc'!$B$3:AO$542,AE$1,FALSE),0)</f>
        <v>766.34</v>
      </c>
      <c r="AF8" s="73">
        <f>IFERROR(VLOOKUP($U8,'[10]Trial Blc'!$B$3:AP$542,AF$1,FALSE),0)</f>
        <v>783.37</v>
      </c>
      <c r="AG8" s="73">
        <f>IFERROR(VLOOKUP($U8,'[10]Trial Blc'!$B$3:AQ$542,AG$1,FALSE),0)</f>
        <v>800.4</v>
      </c>
      <c r="AH8" s="73">
        <f>IFERROR(VLOOKUP($U8,'[10]Trial Blc'!$B$3:AR$542,AH$1,FALSE),0)</f>
        <v>817.43</v>
      </c>
      <c r="AI8" s="73">
        <f>IFERROR(VLOOKUP($U8,'[10]Trial Blc'!$B$3:AS$542,AI$1,FALSE),0)</f>
        <v>834.46</v>
      </c>
      <c r="AJ8" s="73">
        <f>IFERROR(VLOOKUP($U8,'[10]Trial Blc'!$B$3:AT$542,AJ$1,FALSE),0)</f>
        <v>851.49</v>
      </c>
      <c r="AK8" s="73">
        <f>IFERROR(VLOOKUP($U8,'[10]Trial Blc'!$B$3:AU$542,AK$1,FALSE),0)</f>
        <v>868.52</v>
      </c>
      <c r="AL8" s="73">
        <f>AVERAGE(Y8:AK8)</f>
        <v>766.34</v>
      </c>
      <c r="AM8" s="73"/>
    </row>
    <row r="9" spans="1:39" x14ac:dyDescent="0.25">
      <c r="A9" s="68"/>
      <c r="B9" s="76" t="s">
        <v>70</v>
      </c>
      <c r="C9" s="77">
        <f>SUM(C6:C8)</f>
        <v>6969438.9800000004</v>
      </c>
      <c r="D9" s="77">
        <f>SUM(D6:D8)</f>
        <v>0</v>
      </c>
      <c r="E9" s="78">
        <f t="shared" ref="E9:S9" si="0">SUM(E6:E8)</f>
        <v>6969438.9800000004</v>
      </c>
      <c r="F9" s="77">
        <f t="shared" si="0"/>
        <v>6969438.9800000004</v>
      </c>
      <c r="G9" s="77">
        <f t="shared" si="0"/>
        <v>6969438.9800000004</v>
      </c>
      <c r="H9" s="77">
        <f t="shared" si="0"/>
        <v>6969438.9800000004</v>
      </c>
      <c r="I9" s="77">
        <f t="shared" si="0"/>
        <v>6969438.9800000004</v>
      </c>
      <c r="J9" s="77">
        <f t="shared" si="0"/>
        <v>6969438.9800000004</v>
      </c>
      <c r="K9" s="77">
        <f t="shared" si="0"/>
        <v>6969438.9800000004</v>
      </c>
      <c r="L9" s="77">
        <f t="shared" si="0"/>
        <v>6969438.9800000004</v>
      </c>
      <c r="M9" s="77">
        <f t="shared" si="0"/>
        <v>6979438.9800000004</v>
      </c>
      <c r="N9" s="77">
        <f t="shared" si="0"/>
        <v>6982813.9800000004</v>
      </c>
      <c r="O9" s="77">
        <f t="shared" si="0"/>
        <v>6982813.9800000004</v>
      </c>
      <c r="P9" s="77">
        <f t="shared" si="0"/>
        <v>6982813.9800000004</v>
      </c>
      <c r="Q9" s="77">
        <f t="shared" si="0"/>
        <v>6982813.9800000004</v>
      </c>
      <c r="R9" s="77">
        <f t="shared" si="0"/>
        <v>6974323.5953846155</v>
      </c>
      <c r="S9" s="77">
        <f t="shared" si="0"/>
        <v>6154</v>
      </c>
      <c r="T9" s="79"/>
      <c r="U9" s="62"/>
      <c r="V9" s="76" t="s">
        <v>70</v>
      </c>
      <c r="W9" s="77">
        <f>SUM(W4:W8)</f>
        <v>5919148.1900000004</v>
      </c>
      <c r="X9" s="77">
        <f t="shared" ref="X9:AM9" si="1">SUM(X4:X8)</f>
        <v>0</v>
      </c>
      <c r="Y9" s="77">
        <f t="shared" si="1"/>
        <v>5919148.1900000004</v>
      </c>
      <c r="Z9" s="77">
        <f t="shared" si="1"/>
        <v>5932821.5800000001</v>
      </c>
      <c r="AA9" s="77">
        <f t="shared" si="1"/>
        <v>5946494.9699999997</v>
      </c>
      <c r="AB9" s="77">
        <f t="shared" si="1"/>
        <v>5960168.3600000003</v>
      </c>
      <c r="AC9" s="77">
        <f t="shared" si="1"/>
        <v>5973841.75</v>
      </c>
      <c r="AD9" s="77">
        <f t="shared" si="1"/>
        <v>5987515.1399999997</v>
      </c>
      <c r="AE9" s="77">
        <f t="shared" si="1"/>
        <v>6001188.5299999993</v>
      </c>
      <c r="AF9" s="77">
        <f t="shared" si="1"/>
        <v>6014861.9200000009</v>
      </c>
      <c r="AG9" s="77">
        <f t="shared" si="1"/>
        <v>6028125.3100000005</v>
      </c>
      <c r="AH9" s="77">
        <f t="shared" si="1"/>
        <v>6041824.6699999999</v>
      </c>
      <c r="AI9" s="77">
        <f t="shared" si="1"/>
        <v>6055524.0299999993</v>
      </c>
      <c r="AJ9" s="77">
        <f t="shared" si="1"/>
        <v>6069223.3900000006</v>
      </c>
      <c r="AK9" s="77">
        <f t="shared" si="1"/>
        <v>6082922.75</v>
      </c>
      <c r="AL9" s="77">
        <f t="shared" si="1"/>
        <v>6001050.8146153856</v>
      </c>
      <c r="AM9" s="77">
        <f t="shared" si="1"/>
        <v>-252</v>
      </c>
    </row>
    <row r="10" spans="1:39" x14ac:dyDescent="0.25">
      <c r="A10" s="80"/>
      <c r="B10" s="81" t="s">
        <v>71</v>
      </c>
      <c r="C10" s="60"/>
      <c r="D10" s="60"/>
      <c r="E10" s="71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1"/>
      <c r="U10" s="62"/>
      <c r="V10" s="76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</row>
    <row r="11" spans="1:39" ht="13" x14ac:dyDescent="0.3">
      <c r="A11" s="68">
        <v>3430</v>
      </c>
      <c r="B11" s="57" t="s">
        <v>72</v>
      </c>
      <c r="C11" s="70">
        <f>-IFERROR(VLOOKUP($A11,'[10]Trial Blc'!$B$3:N$701,C$1,FALSE),0)</f>
        <v>0</v>
      </c>
      <c r="D11" s="60"/>
      <c r="E11" s="71">
        <f t="shared" ref="E11:E22" si="2">SUM(C11:D11)</f>
        <v>0</v>
      </c>
      <c r="F11" s="70">
        <f>-IFERROR(VLOOKUP($A11,'[10]Trial Blc'!$B$3:Q$701,F$1,FALSE),0)</f>
        <v>0</v>
      </c>
      <c r="G11" s="70">
        <f>-IFERROR(VLOOKUP($A11,'[10]Trial Blc'!$B$3:R$701,G$1,FALSE),0)</f>
        <v>0</v>
      </c>
      <c r="H11" s="70">
        <f>-IFERROR(VLOOKUP($A11,'[10]Trial Blc'!$B$3:S$701,H$1,FALSE),0)</f>
        <v>0</v>
      </c>
      <c r="I11" s="70">
        <f>-IFERROR(VLOOKUP($A11,'[10]Trial Blc'!$B$3:T$701,I$1,FALSE),0)</f>
        <v>0</v>
      </c>
      <c r="J11" s="70">
        <f>-IFERROR(VLOOKUP($A11,'[10]Trial Blc'!$B$3:U$701,J$1,FALSE),0)</f>
        <v>0</v>
      </c>
      <c r="K11" s="70">
        <f>-IFERROR(VLOOKUP($A11,'[10]Trial Blc'!$B$3:V$701,K$1,FALSE),0)</f>
        <v>0</v>
      </c>
      <c r="L11" s="70">
        <f>-IFERROR(VLOOKUP($A11,'[10]Trial Blc'!$B$3:W$701,L$1,FALSE),0)</f>
        <v>0</v>
      </c>
      <c r="M11" s="70">
        <f>-IFERROR(VLOOKUP($A11,'[10]Trial Blc'!$B$3:X$701,M$1,FALSE),0)</f>
        <v>0</v>
      </c>
      <c r="N11" s="70">
        <f>-IFERROR(VLOOKUP($A11,'[10]Trial Blc'!$B$3:Y$701,N$1,FALSE),0)</f>
        <v>0</v>
      </c>
      <c r="O11" s="70">
        <f>-IFERROR(VLOOKUP($A11,'[10]Trial Blc'!$B$3:Z$701,O$1,FALSE),0)</f>
        <v>0</v>
      </c>
      <c r="P11" s="70">
        <f>-IFERROR(VLOOKUP($A11,'[10]Trial Blc'!$B$3:AA$701,P$1,FALSE),0)</f>
        <v>0</v>
      </c>
      <c r="Q11" s="70">
        <f>-IFERROR(VLOOKUP($A11,'[10]Trial Blc'!$B$3:AB$701,Q$1,FALSE),0)</f>
        <v>0</v>
      </c>
      <c r="R11" s="67">
        <f>AVERAGE(E11:Q11)</f>
        <v>0</v>
      </c>
      <c r="S11" s="67"/>
      <c r="T11" s="61"/>
      <c r="U11" s="62">
        <v>3800</v>
      </c>
      <c r="V11" s="57" t="s">
        <v>73</v>
      </c>
      <c r="W11" s="88">
        <f>IFERROR(VLOOKUP($U11,'[10]Trial Blc'!$B$3:AJ$542,W$1,FALSE),0)</f>
        <v>0</v>
      </c>
      <c r="X11" s="88"/>
      <c r="Y11" s="88">
        <f t="shared" ref="Y11:Y22" si="3">SUM(W11:X11)</f>
        <v>0</v>
      </c>
      <c r="Z11" s="88">
        <f>IFERROR(VLOOKUP($U11,'[10]Trial Blc'!$B$3:AJ$542,Z$1,FALSE),0)</f>
        <v>0</v>
      </c>
      <c r="AA11" s="88">
        <f>IFERROR(VLOOKUP($U11,'[10]Trial Blc'!$B$3:AK$542,AA$1,FALSE),0)</f>
        <v>0</v>
      </c>
      <c r="AB11" s="88">
        <f>IFERROR(VLOOKUP($U11,'[10]Trial Blc'!$B$3:AL$542,AB$1,FALSE),0)</f>
        <v>0</v>
      </c>
      <c r="AC11" s="88">
        <f>IFERROR(VLOOKUP($U11,'[10]Trial Blc'!$B$3:AM$542,AC$1,FALSE),0)</f>
        <v>0</v>
      </c>
      <c r="AD11" s="88">
        <f>IFERROR(VLOOKUP($U11,'[10]Trial Blc'!$B$3:AN$542,AD$1,FALSE),0)</f>
        <v>0</v>
      </c>
      <c r="AE11" s="88">
        <f>IFERROR(VLOOKUP($U11,'[10]Trial Blc'!$B$3:AO$542,AE$1,FALSE),0)</f>
        <v>0</v>
      </c>
      <c r="AF11" s="88">
        <f>IFERROR(VLOOKUP($U11,'[10]Trial Blc'!$B$3:AP$542,AF$1,FALSE),0)</f>
        <v>0</v>
      </c>
      <c r="AG11" s="88">
        <f>IFERROR(VLOOKUP($U11,'[10]Trial Blc'!$B$3:AQ$542,AG$1,FALSE),0)</f>
        <v>0</v>
      </c>
      <c r="AH11" s="88">
        <f>IFERROR(VLOOKUP($U11,'[10]Trial Blc'!$B$3:AR$542,AH$1,FALSE),0)</f>
        <v>0</v>
      </c>
      <c r="AI11" s="88">
        <f>IFERROR(VLOOKUP($U11,'[10]Trial Blc'!$B$3:AS$542,AI$1,FALSE),0)</f>
        <v>0</v>
      </c>
      <c r="AJ11" s="88">
        <f>IFERROR(VLOOKUP($U11,'[10]Trial Blc'!$B$3:AT$542,AJ$1,FALSE),0)</f>
        <v>0</v>
      </c>
      <c r="AK11" s="88">
        <f>IFERROR(VLOOKUP($U11,'[10]Trial Blc'!$B$3:AU$542,AK$1,FALSE),0)</f>
        <v>0</v>
      </c>
      <c r="AL11" s="88">
        <f t="shared" ref="AL11:AL22" si="4">AVERAGE(Y11:AK11)</f>
        <v>0</v>
      </c>
      <c r="AM11" s="88"/>
    </row>
    <row r="12" spans="1:39" ht="13" x14ac:dyDescent="0.3">
      <c r="A12" s="68"/>
      <c r="C12" s="70">
        <f>-IFERROR(VLOOKUP($A12,'[10]Trial Blc'!$B$3:N$701,C$1,FALSE),0)</f>
        <v>0</v>
      </c>
      <c r="D12" s="60"/>
      <c r="E12" s="71"/>
      <c r="F12" s="70">
        <f>-IFERROR(VLOOKUP($A12,'[10]Trial Blc'!$B$3:Q$701,F$1,FALSE),0)</f>
        <v>0</v>
      </c>
      <c r="G12" s="70">
        <f>-IFERROR(VLOOKUP($A12,'[10]Trial Blc'!$B$3:R$701,G$1,FALSE),0)</f>
        <v>0</v>
      </c>
      <c r="H12" s="70">
        <f>-IFERROR(VLOOKUP($A12,'[10]Trial Blc'!$B$3:S$701,H$1,FALSE),0)</f>
        <v>0</v>
      </c>
      <c r="I12" s="70">
        <f>-IFERROR(VLOOKUP($A12,'[10]Trial Blc'!$B$3:T$701,I$1,FALSE),0)</f>
        <v>0</v>
      </c>
      <c r="J12" s="70">
        <f>-IFERROR(VLOOKUP($A12,'[10]Trial Blc'!$B$3:U$701,J$1,FALSE),0)</f>
        <v>0</v>
      </c>
      <c r="K12" s="70">
        <f>-IFERROR(VLOOKUP($A12,'[10]Trial Blc'!$B$3:V$701,K$1,FALSE),0)</f>
        <v>0</v>
      </c>
      <c r="L12" s="70">
        <f>-IFERROR(VLOOKUP($A12,'[10]Trial Blc'!$B$3:W$701,L$1,FALSE),0)</f>
        <v>0</v>
      </c>
      <c r="M12" s="70">
        <f>-IFERROR(VLOOKUP($A12,'[10]Trial Blc'!$B$3:X$701,M$1,FALSE),0)</f>
        <v>0</v>
      </c>
      <c r="N12" s="70">
        <f>-IFERROR(VLOOKUP($A12,'[10]Trial Blc'!$B$3:Y$701,N$1,FALSE),0)</f>
        <v>0</v>
      </c>
      <c r="O12" s="70">
        <f>-IFERROR(VLOOKUP($A12,'[10]Trial Blc'!$B$3:Z$701,O$1,FALSE),0)</f>
        <v>0</v>
      </c>
      <c r="P12" s="70">
        <f>-IFERROR(VLOOKUP($A12,'[10]Trial Blc'!$B$3:AA$701,P$1,FALSE),0)</f>
        <v>0</v>
      </c>
      <c r="Q12" s="70">
        <f>-IFERROR(VLOOKUP($A12,'[10]Trial Blc'!$B$3:AB$701,Q$1,FALSE),0)</f>
        <v>0</v>
      </c>
      <c r="R12" s="60"/>
      <c r="S12" s="60"/>
      <c r="T12" s="61"/>
      <c r="U12" s="62">
        <v>3975</v>
      </c>
      <c r="V12" s="57" t="s">
        <v>74</v>
      </c>
      <c r="W12" s="88">
        <f>IFERROR(VLOOKUP($U12,'[10]Trial Blc'!$B$3:AJ$542,W$1,FALSE),0)</f>
        <v>0</v>
      </c>
      <c r="X12" s="88"/>
      <c r="Y12" s="88">
        <f t="shared" si="3"/>
        <v>0</v>
      </c>
      <c r="Z12" s="88">
        <f>IFERROR(VLOOKUP($U12,'[10]Trial Blc'!$B$3:AJ$542,Z$1,FALSE),0)</f>
        <v>0</v>
      </c>
      <c r="AA12" s="88">
        <f>IFERROR(VLOOKUP($U12,'[10]Trial Blc'!$B$3:AK$542,AA$1,FALSE),0)</f>
        <v>0</v>
      </c>
      <c r="AB12" s="88">
        <f>IFERROR(VLOOKUP($U12,'[10]Trial Blc'!$B$3:AL$542,AB$1,FALSE),0)</f>
        <v>0</v>
      </c>
      <c r="AC12" s="88">
        <f>IFERROR(VLOOKUP($U12,'[10]Trial Blc'!$B$3:AM$542,AC$1,FALSE),0)</f>
        <v>0</v>
      </c>
      <c r="AD12" s="88">
        <f>IFERROR(VLOOKUP($U12,'[10]Trial Blc'!$B$3:AN$542,AD$1,FALSE),0)</f>
        <v>0</v>
      </c>
      <c r="AE12" s="88">
        <f>IFERROR(VLOOKUP($U12,'[10]Trial Blc'!$B$3:AO$542,AE$1,FALSE),0)</f>
        <v>0</v>
      </c>
      <c r="AF12" s="88">
        <f>IFERROR(VLOOKUP($U12,'[10]Trial Blc'!$B$3:AP$542,AF$1,FALSE),0)</f>
        <v>0</v>
      </c>
      <c r="AG12" s="88">
        <f>IFERROR(VLOOKUP($U12,'[10]Trial Blc'!$B$3:AQ$542,AG$1,FALSE),0)</f>
        <v>0</v>
      </c>
      <c r="AH12" s="88">
        <f>IFERROR(VLOOKUP($U12,'[10]Trial Blc'!$B$3:AR$542,AH$1,FALSE),0)</f>
        <v>0</v>
      </c>
      <c r="AI12" s="88">
        <f>IFERROR(VLOOKUP($U12,'[10]Trial Blc'!$B$3:AS$542,AI$1,FALSE),0)</f>
        <v>0</v>
      </c>
      <c r="AJ12" s="88">
        <f>IFERROR(VLOOKUP($U12,'[10]Trial Blc'!$B$3:AT$542,AJ$1,FALSE),0)</f>
        <v>0</v>
      </c>
      <c r="AK12" s="88">
        <f>IFERROR(VLOOKUP($U12,'[10]Trial Blc'!$B$3:AU$542,AK$1,FALSE),0)</f>
        <v>0</v>
      </c>
      <c r="AL12" s="88">
        <f t="shared" si="4"/>
        <v>0</v>
      </c>
      <c r="AM12" s="88"/>
    </row>
    <row r="13" spans="1:39" ht="13" x14ac:dyDescent="0.3">
      <c r="A13" s="68">
        <v>3295</v>
      </c>
      <c r="B13" s="57" t="s">
        <v>75</v>
      </c>
      <c r="C13" s="70">
        <f>-IFERROR(VLOOKUP($A13,'[10]Trial Blc'!$B$3:N$701,C$1,FALSE),0)</f>
        <v>520058.8</v>
      </c>
      <c r="D13" s="60"/>
      <c r="E13" s="71">
        <f t="shared" si="2"/>
        <v>520058.8</v>
      </c>
      <c r="F13" s="70">
        <f>-IFERROR(VLOOKUP($A13,'[10]Trial Blc'!$B$3:Q$701,F$1,FALSE),0)</f>
        <v>520058.8</v>
      </c>
      <c r="G13" s="70">
        <f>-IFERROR(VLOOKUP($A13,'[10]Trial Blc'!$B$3:R$701,G$1,FALSE),0)</f>
        <v>520058.8</v>
      </c>
      <c r="H13" s="70">
        <f>-IFERROR(VLOOKUP($A13,'[10]Trial Blc'!$B$3:S$701,H$1,FALSE),0)</f>
        <v>520058.8</v>
      </c>
      <c r="I13" s="70">
        <f>-IFERROR(VLOOKUP($A13,'[10]Trial Blc'!$B$3:T$701,I$1,FALSE),0)</f>
        <v>520058.8</v>
      </c>
      <c r="J13" s="70">
        <f>-IFERROR(VLOOKUP($A13,'[10]Trial Blc'!$B$3:U$701,J$1,FALSE),0)</f>
        <v>520058.8</v>
      </c>
      <c r="K13" s="70">
        <f>-IFERROR(VLOOKUP($A13,'[10]Trial Blc'!$B$3:V$701,K$1,FALSE),0)</f>
        <v>520058.8</v>
      </c>
      <c r="L13" s="70">
        <f>-IFERROR(VLOOKUP($A13,'[10]Trial Blc'!$B$3:W$701,L$1,FALSE),0)</f>
        <v>520058.8</v>
      </c>
      <c r="M13" s="70">
        <f>-IFERROR(VLOOKUP($A13,'[10]Trial Blc'!$B$3:X$701,M$1,FALSE),0)</f>
        <v>520058.8</v>
      </c>
      <c r="N13" s="70">
        <f>-IFERROR(VLOOKUP($A13,'[10]Trial Blc'!$B$3:Y$701,N$1,FALSE),0)</f>
        <v>520058.8</v>
      </c>
      <c r="O13" s="70">
        <f>-IFERROR(VLOOKUP($A13,'[10]Trial Blc'!$B$3:Z$701,O$1,FALSE),0)</f>
        <v>520058.8</v>
      </c>
      <c r="P13" s="70">
        <f>-IFERROR(VLOOKUP($A13,'[10]Trial Blc'!$B$3:AA$701,P$1,FALSE),0)</f>
        <v>520058.8</v>
      </c>
      <c r="Q13" s="70">
        <f>-IFERROR(VLOOKUP($A13,'[10]Trial Blc'!$B$3:AB$701,Q$1,FALSE),0)</f>
        <v>520058.8</v>
      </c>
      <c r="R13" s="67">
        <f>AVERAGE(E13:Q13)</f>
        <v>520058.79999999987</v>
      </c>
      <c r="S13" s="67"/>
      <c r="T13" s="61"/>
      <c r="U13" s="62">
        <v>3840</v>
      </c>
      <c r="V13" s="57" t="s">
        <v>76</v>
      </c>
      <c r="W13" s="88">
        <f>IFERROR(VLOOKUP($U13,'[10]Trial Blc'!$B$3:AJ$542,W$1,FALSE),0)</f>
        <v>529932.55000000005</v>
      </c>
      <c r="X13" s="88"/>
      <c r="Y13" s="88">
        <f t="shared" si="3"/>
        <v>529932.55000000005</v>
      </c>
      <c r="Z13" s="88">
        <f>IFERROR(VLOOKUP($U13,'[10]Trial Blc'!$B$3:AJ$542,Z$1,FALSE),0)</f>
        <v>531377.16</v>
      </c>
      <c r="AA13" s="88">
        <f>IFERROR(VLOOKUP($U13,'[10]Trial Blc'!$B$3:AK$542,AA$1,FALSE),0)</f>
        <v>532821.77</v>
      </c>
      <c r="AB13" s="88">
        <f>IFERROR(VLOOKUP($U13,'[10]Trial Blc'!$B$3:AL$542,AB$1,FALSE),0)</f>
        <v>534266.38</v>
      </c>
      <c r="AC13" s="88">
        <f>IFERROR(VLOOKUP($U13,'[10]Trial Blc'!$B$3:AM$542,AC$1,FALSE),0)</f>
        <v>535710.99</v>
      </c>
      <c r="AD13" s="88">
        <f>IFERROR(VLOOKUP($U13,'[10]Trial Blc'!$B$3:AN$542,AD$1,FALSE),0)</f>
        <v>537155.6</v>
      </c>
      <c r="AE13" s="88">
        <f>IFERROR(VLOOKUP($U13,'[10]Trial Blc'!$B$3:AO$542,AE$1,FALSE),0)</f>
        <v>538600.21</v>
      </c>
      <c r="AF13" s="88">
        <f>IFERROR(VLOOKUP($U13,'[10]Trial Blc'!$B$3:AP$542,AF$1,FALSE),0)</f>
        <v>540044.81999999995</v>
      </c>
      <c r="AG13" s="88">
        <f>IFERROR(VLOOKUP($U13,'[10]Trial Blc'!$B$3:AQ$542,AG$1,FALSE),0)</f>
        <v>541489.43000000005</v>
      </c>
      <c r="AH13" s="88">
        <f>IFERROR(VLOOKUP($U13,'[10]Trial Blc'!$B$3:AR$542,AH$1,FALSE),0)</f>
        <v>542934.04</v>
      </c>
      <c r="AI13" s="88">
        <f>IFERROR(VLOOKUP($U13,'[10]Trial Blc'!$B$3:AS$542,AI$1,FALSE),0)</f>
        <v>544378.65</v>
      </c>
      <c r="AJ13" s="88">
        <f>IFERROR(VLOOKUP($U13,'[10]Trial Blc'!$B$3:AT$542,AJ$1,FALSE),0)</f>
        <v>545823.26</v>
      </c>
      <c r="AK13" s="88">
        <f>IFERROR(VLOOKUP($U13,'[10]Trial Blc'!$B$3:AU$542,AK$1,FALSE),0)</f>
        <v>547267.87</v>
      </c>
      <c r="AL13" s="88">
        <f t="shared" si="4"/>
        <v>538600.21</v>
      </c>
      <c r="AM13" s="88"/>
    </row>
    <row r="14" spans="1:39" ht="13" x14ac:dyDescent="0.3">
      <c r="A14" s="68">
        <v>3315</v>
      </c>
      <c r="B14" s="57" t="s">
        <v>77</v>
      </c>
      <c r="C14" s="70">
        <f>-IFERROR(VLOOKUP($A14,'[10]Trial Blc'!$B$3:N$701,C$1,FALSE),0)</f>
        <v>0</v>
      </c>
      <c r="D14" s="60"/>
      <c r="E14" s="71">
        <f t="shared" si="2"/>
        <v>0</v>
      </c>
      <c r="F14" s="70">
        <f>-IFERROR(VLOOKUP($A14,'[10]Trial Blc'!$B$3:Q$701,F$1,FALSE),0)</f>
        <v>0</v>
      </c>
      <c r="G14" s="70">
        <f>-IFERROR(VLOOKUP($A14,'[10]Trial Blc'!$B$3:R$701,G$1,FALSE),0)</f>
        <v>0</v>
      </c>
      <c r="H14" s="70">
        <f>-IFERROR(VLOOKUP($A14,'[10]Trial Blc'!$B$3:S$701,H$1,FALSE),0)</f>
        <v>0</v>
      </c>
      <c r="I14" s="70">
        <f>-IFERROR(VLOOKUP($A14,'[10]Trial Blc'!$B$3:T$701,I$1,FALSE),0)</f>
        <v>0</v>
      </c>
      <c r="J14" s="70">
        <f>-IFERROR(VLOOKUP($A14,'[10]Trial Blc'!$B$3:U$701,J$1,FALSE),0)</f>
        <v>0</v>
      </c>
      <c r="K14" s="70">
        <f>-IFERROR(VLOOKUP($A14,'[10]Trial Blc'!$B$3:V$701,K$1,FALSE),0)</f>
        <v>0</v>
      </c>
      <c r="L14" s="70">
        <f>-IFERROR(VLOOKUP($A14,'[10]Trial Blc'!$B$3:W$701,L$1,FALSE),0)</f>
        <v>0</v>
      </c>
      <c r="M14" s="70">
        <f>-IFERROR(VLOOKUP($A14,'[10]Trial Blc'!$B$3:X$701,M$1,FALSE),0)</f>
        <v>0</v>
      </c>
      <c r="N14" s="70">
        <f>-IFERROR(VLOOKUP($A14,'[10]Trial Blc'!$B$3:Y$701,N$1,FALSE),0)</f>
        <v>0</v>
      </c>
      <c r="O14" s="70">
        <f>-IFERROR(VLOOKUP($A14,'[10]Trial Blc'!$B$3:Z$701,O$1,FALSE),0)</f>
        <v>0</v>
      </c>
      <c r="P14" s="70">
        <f>-IFERROR(VLOOKUP($A14,'[10]Trial Blc'!$B$3:AA$701,P$1,FALSE),0)</f>
        <v>0</v>
      </c>
      <c r="Q14" s="70">
        <f>-IFERROR(VLOOKUP($A14,'[10]Trial Blc'!$B$3:AB$701,Q$1,FALSE),0)</f>
        <v>0</v>
      </c>
      <c r="R14" s="67">
        <f>AVERAGE(E14:Q14)</f>
        <v>0</v>
      </c>
      <c r="S14" s="67"/>
      <c r="T14" s="61"/>
      <c r="U14" s="62">
        <v>3860</v>
      </c>
      <c r="V14" s="57" t="s">
        <v>78</v>
      </c>
      <c r="W14" s="88">
        <f>IFERROR(VLOOKUP($U14,'[10]Trial Blc'!$B$3:AJ$542,W$1,FALSE),0)</f>
        <v>0</v>
      </c>
      <c r="X14" s="88"/>
      <c r="Y14" s="88">
        <f t="shared" si="3"/>
        <v>0</v>
      </c>
      <c r="Z14" s="88">
        <f>IFERROR(VLOOKUP($U14,'[10]Trial Blc'!$B$3:AJ$542,Z$1,FALSE),0)</f>
        <v>0</v>
      </c>
      <c r="AA14" s="88">
        <f>IFERROR(VLOOKUP($U14,'[10]Trial Blc'!$B$3:AK$542,AA$1,FALSE),0)</f>
        <v>0</v>
      </c>
      <c r="AB14" s="88">
        <f>IFERROR(VLOOKUP($U14,'[10]Trial Blc'!$B$3:AL$542,AB$1,FALSE),0)</f>
        <v>0</v>
      </c>
      <c r="AC14" s="88">
        <f>IFERROR(VLOOKUP($U14,'[10]Trial Blc'!$B$3:AM$542,AC$1,FALSE),0)</f>
        <v>0</v>
      </c>
      <c r="AD14" s="88">
        <f>IFERROR(VLOOKUP($U14,'[10]Trial Blc'!$B$3:AN$542,AD$1,FALSE),0)</f>
        <v>0</v>
      </c>
      <c r="AE14" s="88">
        <f>IFERROR(VLOOKUP($U14,'[10]Trial Blc'!$B$3:AO$542,AE$1,FALSE),0)</f>
        <v>0</v>
      </c>
      <c r="AF14" s="88">
        <f>IFERROR(VLOOKUP($U14,'[10]Trial Blc'!$B$3:AP$542,AF$1,FALSE),0)</f>
        <v>0</v>
      </c>
      <c r="AG14" s="88">
        <f>IFERROR(VLOOKUP($U14,'[10]Trial Blc'!$B$3:AQ$542,AG$1,FALSE),0)</f>
        <v>264</v>
      </c>
      <c r="AH14" s="88">
        <f>IFERROR(VLOOKUP($U14,'[10]Trial Blc'!$B$3:AR$542,AH$1,FALSE),0)</f>
        <v>264</v>
      </c>
      <c r="AI14" s="88">
        <f>IFERROR(VLOOKUP($U14,'[10]Trial Blc'!$B$3:AS$542,AI$1,FALSE),0)</f>
        <v>264</v>
      </c>
      <c r="AJ14" s="88">
        <f>IFERROR(VLOOKUP($U14,'[10]Trial Blc'!$B$3:AT$542,AJ$1,FALSE),0)</f>
        <v>264</v>
      </c>
      <c r="AK14" s="88">
        <f>IFERROR(VLOOKUP($U14,'[10]Trial Blc'!$B$3:AU$542,AK$1,FALSE),0)</f>
        <v>264</v>
      </c>
      <c r="AL14" s="88">
        <f t="shared" si="4"/>
        <v>101.53846153846153</v>
      </c>
      <c r="AM14" s="88">
        <f>+'[10]A-3 COA'!K172</f>
        <v>162</v>
      </c>
    </row>
    <row r="15" spans="1:39" ht="13" x14ac:dyDescent="0.3">
      <c r="A15" s="68"/>
      <c r="C15" s="70">
        <f>-IFERROR(VLOOKUP($A15,'[10]Trial Blc'!$B$3:N$701,C$1,FALSE),0)</f>
        <v>0</v>
      </c>
      <c r="D15" s="60"/>
      <c r="E15" s="71"/>
      <c r="F15" s="70">
        <f>-IFERROR(VLOOKUP($A15,'[10]Trial Blc'!$B$3:Q$701,F$1,FALSE),0)</f>
        <v>0</v>
      </c>
      <c r="G15" s="70">
        <f>-IFERROR(VLOOKUP($A15,'[10]Trial Blc'!$B$3:R$701,G$1,FALSE),0)</f>
        <v>0</v>
      </c>
      <c r="H15" s="70">
        <f>-IFERROR(VLOOKUP($A15,'[10]Trial Blc'!$B$3:S$701,H$1,FALSE),0)</f>
        <v>0</v>
      </c>
      <c r="I15" s="70">
        <f>-IFERROR(VLOOKUP($A15,'[10]Trial Blc'!$B$3:T$701,I$1,FALSE),0)</f>
        <v>0</v>
      </c>
      <c r="J15" s="70">
        <f>-IFERROR(VLOOKUP($A15,'[10]Trial Blc'!$B$3:U$701,J$1,FALSE),0)</f>
        <v>0</v>
      </c>
      <c r="K15" s="70">
        <f>-IFERROR(VLOOKUP($A15,'[10]Trial Blc'!$B$3:V$701,K$1,FALSE),0)</f>
        <v>0</v>
      </c>
      <c r="L15" s="70">
        <f>-IFERROR(VLOOKUP($A15,'[10]Trial Blc'!$B$3:W$701,L$1,FALSE),0)</f>
        <v>0</v>
      </c>
      <c r="M15" s="70">
        <f>-IFERROR(VLOOKUP($A15,'[10]Trial Blc'!$B$3:X$701,M$1,FALSE),0)</f>
        <v>0</v>
      </c>
      <c r="N15" s="70">
        <f>-IFERROR(VLOOKUP($A15,'[10]Trial Blc'!$B$3:Y$701,N$1,FALSE),0)</f>
        <v>0</v>
      </c>
      <c r="O15" s="70">
        <f>-IFERROR(VLOOKUP($A15,'[10]Trial Blc'!$B$3:Z$701,O$1,FALSE),0)</f>
        <v>0</v>
      </c>
      <c r="P15" s="70">
        <f>-IFERROR(VLOOKUP($A15,'[10]Trial Blc'!$B$3:AA$701,P$1,FALSE),0)</f>
        <v>0</v>
      </c>
      <c r="Q15" s="70">
        <f>-IFERROR(VLOOKUP($A15,'[10]Trial Blc'!$B$3:AB$701,Q$1,FALSE),0)</f>
        <v>0</v>
      </c>
      <c r="R15" s="67"/>
      <c r="S15" s="67"/>
      <c r="T15" s="61"/>
      <c r="U15" s="82">
        <v>3865</v>
      </c>
      <c r="V15" s="83" t="s">
        <v>79</v>
      </c>
      <c r="W15" s="88">
        <f>IFERROR(VLOOKUP($U15,'[10]Trial Blc'!$B$3:AJ$542,W$1,FALSE),0)</f>
        <v>0</v>
      </c>
      <c r="X15" s="88"/>
      <c r="Y15" s="88">
        <f t="shared" si="3"/>
        <v>0</v>
      </c>
      <c r="Z15" s="88">
        <f>IFERROR(VLOOKUP($U15,'[10]Trial Blc'!$B$3:AJ$542,Z$1,FALSE),0)</f>
        <v>0</v>
      </c>
      <c r="AA15" s="88">
        <f>IFERROR(VLOOKUP($U15,'[10]Trial Blc'!$B$3:AK$542,AA$1,FALSE),0)</f>
        <v>0</v>
      </c>
      <c r="AB15" s="88">
        <f>IFERROR(VLOOKUP($U15,'[10]Trial Blc'!$B$3:AL$542,AB$1,FALSE),0)</f>
        <v>0</v>
      </c>
      <c r="AC15" s="88">
        <f>IFERROR(VLOOKUP($U15,'[10]Trial Blc'!$B$3:AM$542,AC$1,FALSE),0)</f>
        <v>0</v>
      </c>
      <c r="AD15" s="88">
        <f>IFERROR(VLOOKUP($U15,'[10]Trial Blc'!$B$3:AN$542,AD$1,FALSE),0)</f>
        <v>0</v>
      </c>
      <c r="AE15" s="88">
        <f>IFERROR(VLOOKUP($U15,'[10]Trial Blc'!$B$3:AO$542,AE$1,FALSE),0)</f>
        <v>0</v>
      </c>
      <c r="AF15" s="88">
        <f>IFERROR(VLOOKUP($U15,'[10]Trial Blc'!$B$3:AP$542,AF$1,FALSE),0)</f>
        <v>0</v>
      </c>
      <c r="AG15" s="88">
        <f>IFERROR(VLOOKUP($U15,'[10]Trial Blc'!$B$3:AQ$542,AG$1,FALSE),0)</f>
        <v>0</v>
      </c>
      <c r="AH15" s="88">
        <f>IFERROR(VLOOKUP($U15,'[10]Trial Blc'!$B$3:AR$542,AH$1,FALSE),0)</f>
        <v>0</v>
      </c>
      <c r="AI15" s="88">
        <f>IFERROR(VLOOKUP($U15,'[10]Trial Blc'!$B$3:AS$542,AI$1,FALSE),0)</f>
        <v>0</v>
      </c>
      <c r="AJ15" s="88">
        <f>IFERROR(VLOOKUP($U15,'[10]Trial Blc'!$B$3:AT$542,AJ$1,FALSE),0)</f>
        <v>0</v>
      </c>
      <c r="AK15" s="88">
        <f>IFERROR(VLOOKUP($U15,'[10]Trial Blc'!$B$3:AU$542,AK$1,FALSE),0)</f>
        <v>0</v>
      </c>
      <c r="AL15" s="88">
        <f t="shared" si="4"/>
        <v>0</v>
      </c>
      <c r="AM15" s="88"/>
    </row>
    <row r="16" spans="1:39" ht="13" x14ac:dyDescent="0.3">
      <c r="A16" s="68">
        <v>3265</v>
      </c>
      <c r="B16" s="57" t="s">
        <v>80</v>
      </c>
      <c r="C16" s="70">
        <f>-IFERROR(VLOOKUP($A16,'[10]Trial Blc'!$B$3:N$701,C$1,FALSE),0)</f>
        <v>39011.9</v>
      </c>
      <c r="D16" s="60"/>
      <c r="E16" s="71">
        <f t="shared" si="2"/>
        <v>39011.9</v>
      </c>
      <c r="F16" s="70">
        <f>-IFERROR(VLOOKUP($A16,'[10]Trial Blc'!$B$3:Q$701,F$1,FALSE),0)</f>
        <v>39011.9</v>
      </c>
      <c r="G16" s="70">
        <f>-IFERROR(VLOOKUP($A16,'[10]Trial Blc'!$B$3:R$701,G$1,FALSE),0)</f>
        <v>39011.9</v>
      </c>
      <c r="H16" s="70">
        <f>-IFERROR(VLOOKUP($A16,'[10]Trial Blc'!$B$3:S$701,H$1,FALSE),0)</f>
        <v>39011.9</v>
      </c>
      <c r="I16" s="70">
        <f>-IFERROR(VLOOKUP($A16,'[10]Trial Blc'!$B$3:T$701,I$1,FALSE),0)</f>
        <v>39011.9</v>
      </c>
      <c r="J16" s="70">
        <f>-IFERROR(VLOOKUP($A16,'[10]Trial Blc'!$B$3:U$701,J$1,FALSE),0)</f>
        <v>39011.9</v>
      </c>
      <c r="K16" s="70">
        <f>-IFERROR(VLOOKUP($A16,'[10]Trial Blc'!$B$3:V$701,K$1,FALSE),0)</f>
        <v>39011.9</v>
      </c>
      <c r="L16" s="70">
        <f>-IFERROR(VLOOKUP($A16,'[10]Trial Blc'!$B$3:W$701,L$1,FALSE),0)</f>
        <v>39011.9</v>
      </c>
      <c r="M16" s="70">
        <f>-IFERROR(VLOOKUP($A16,'[10]Trial Blc'!$B$3:X$701,M$1,FALSE),0)</f>
        <v>39011.9</v>
      </c>
      <c r="N16" s="70">
        <f>-IFERROR(VLOOKUP($A16,'[10]Trial Blc'!$B$3:Y$701,N$1,FALSE),0)</f>
        <v>39011.9</v>
      </c>
      <c r="O16" s="70">
        <f>-IFERROR(VLOOKUP($A16,'[10]Trial Blc'!$B$3:Z$701,O$1,FALSE),0)</f>
        <v>39011.9</v>
      </c>
      <c r="P16" s="70">
        <f>-IFERROR(VLOOKUP($A16,'[10]Trial Blc'!$B$3:AA$701,P$1,FALSE),0)</f>
        <v>39011.9</v>
      </c>
      <c r="Q16" s="70">
        <f>-IFERROR(VLOOKUP($A16,'[10]Trial Blc'!$B$3:AB$701,Q$1,FALSE),0)</f>
        <v>39011.9</v>
      </c>
      <c r="R16" s="67">
        <f>AVERAGE(E16:Q16)</f>
        <v>39011.900000000009</v>
      </c>
      <c r="S16" s="67"/>
      <c r="T16" s="61"/>
      <c r="U16" s="62">
        <v>3810</v>
      </c>
      <c r="V16" s="57" t="s">
        <v>81</v>
      </c>
      <c r="W16" s="88">
        <f>IFERROR(VLOOKUP($U16,'[10]Trial Blc'!$B$3:AJ$542,W$1,FALSE),0)</f>
        <v>38188.519999999997</v>
      </c>
      <c r="X16" s="88"/>
      <c r="Y16" s="88">
        <f t="shared" si="3"/>
        <v>38188.519999999997</v>
      </c>
      <c r="Z16" s="88">
        <f>IFERROR(VLOOKUP($U16,'[10]Trial Blc'!$B$3:AJ$542,Z$1,FALSE),0)</f>
        <v>38290.379999999997</v>
      </c>
      <c r="AA16" s="88">
        <f>IFERROR(VLOOKUP($U16,'[10]Trial Blc'!$B$3:AK$542,AA$1,FALSE),0)</f>
        <v>38392.239999999998</v>
      </c>
      <c r="AB16" s="88">
        <f>IFERROR(VLOOKUP($U16,'[10]Trial Blc'!$B$3:AL$542,AB$1,FALSE),0)</f>
        <v>38494.1</v>
      </c>
      <c r="AC16" s="88">
        <f>IFERROR(VLOOKUP($U16,'[10]Trial Blc'!$B$3:AM$542,AC$1,FALSE),0)</f>
        <v>38595.96</v>
      </c>
      <c r="AD16" s="88">
        <f>IFERROR(VLOOKUP($U16,'[10]Trial Blc'!$B$3:AN$542,AD$1,FALSE),0)</f>
        <v>38697.82</v>
      </c>
      <c r="AE16" s="88">
        <f>IFERROR(VLOOKUP($U16,'[10]Trial Blc'!$B$3:AO$542,AE$1,FALSE),0)</f>
        <v>38799.68</v>
      </c>
      <c r="AF16" s="88">
        <f>IFERROR(VLOOKUP($U16,'[10]Trial Blc'!$B$3:AP$542,AF$1,FALSE),0)</f>
        <v>38901.54</v>
      </c>
      <c r="AG16" s="88">
        <f>IFERROR(VLOOKUP($U16,'[10]Trial Blc'!$B$3:AQ$542,AG$1,FALSE),0)</f>
        <v>38993.4</v>
      </c>
      <c r="AH16" s="88">
        <f>IFERROR(VLOOKUP($U16,'[10]Trial Blc'!$B$3:AR$542,AH$1,FALSE),0)</f>
        <v>39095.26</v>
      </c>
      <c r="AI16" s="88">
        <f>IFERROR(VLOOKUP($U16,'[10]Trial Blc'!$B$3:AS$542,AI$1,FALSE),0)</f>
        <v>39197.120000000003</v>
      </c>
      <c r="AJ16" s="88">
        <f>IFERROR(VLOOKUP($U16,'[10]Trial Blc'!$B$3:AT$542,AJ$1,FALSE),0)</f>
        <v>39298.980000000003</v>
      </c>
      <c r="AK16" s="88">
        <f>IFERROR(VLOOKUP($U16,'[10]Trial Blc'!$B$3:AU$542,AK$1,FALSE),0)</f>
        <v>39400.839999999997</v>
      </c>
      <c r="AL16" s="88">
        <f t="shared" si="4"/>
        <v>38795.833846153844</v>
      </c>
      <c r="AM16" s="88">
        <f>+'[10]A-3 COA'!K170</f>
        <v>-6</v>
      </c>
    </row>
    <row r="17" spans="1:39" ht="13" x14ac:dyDescent="0.3">
      <c r="A17" s="68">
        <v>3270</v>
      </c>
      <c r="B17" s="57" t="s">
        <v>82</v>
      </c>
      <c r="C17" s="70">
        <f>-IFERROR(VLOOKUP($A17,'[10]Trial Blc'!$B$3:N$701,C$1,FALSE),0)</f>
        <v>199081.60000000001</v>
      </c>
      <c r="D17" s="60"/>
      <c r="E17" s="71">
        <f t="shared" si="2"/>
        <v>199081.60000000001</v>
      </c>
      <c r="F17" s="70">
        <f>-IFERROR(VLOOKUP($A17,'[10]Trial Blc'!$B$3:Q$701,F$1,FALSE),0)</f>
        <v>199081.60000000001</v>
      </c>
      <c r="G17" s="70">
        <f>-IFERROR(VLOOKUP($A17,'[10]Trial Blc'!$B$3:R$701,G$1,FALSE),0)</f>
        <v>199081.60000000001</v>
      </c>
      <c r="H17" s="70">
        <f>-IFERROR(VLOOKUP($A17,'[10]Trial Blc'!$B$3:S$701,H$1,FALSE),0)</f>
        <v>199081.60000000001</v>
      </c>
      <c r="I17" s="70">
        <f>-IFERROR(VLOOKUP($A17,'[10]Trial Blc'!$B$3:T$701,I$1,FALSE),0)</f>
        <v>199081.60000000001</v>
      </c>
      <c r="J17" s="70">
        <f>-IFERROR(VLOOKUP($A17,'[10]Trial Blc'!$B$3:U$701,J$1,FALSE),0)</f>
        <v>199081.60000000001</v>
      </c>
      <c r="K17" s="70">
        <f>-IFERROR(VLOOKUP($A17,'[10]Trial Blc'!$B$3:V$701,K$1,FALSE),0)</f>
        <v>199081.60000000001</v>
      </c>
      <c r="L17" s="70">
        <f>-IFERROR(VLOOKUP($A17,'[10]Trial Blc'!$B$3:W$701,L$1,FALSE),0)</f>
        <v>199081.60000000001</v>
      </c>
      <c r="M17" s="70">
        <f>-IFERROR(VLOOKUP($A17,'[10]Trial Blc'!$B$3:X$701,M$1,FALSE),0)</f>
        <v>199081.60000000001</v>
      </c>
      <c r="N17" s="70">
        <f>-IFERROR(VLOOKUP($A17,'[10]Trial Blc'!$B$3:Y$701,N$1,FALSE),0)</f>
        <v>199081.60000000001</v>
      </c>
      <c r="O17" s="70">
        <f>-IFERROR(VLOOKUP($A17,'[10]Trial Blc'!$B$3:Z$701,O$1,FALSE),0)</f>
        <v>199081.60000000001</v>
      </c>
      <c r="P17" s="70">
        <f>-IFERROR(VLOOKUP($A17,'[10]Trial Blc'!$B$3:AA$701,P$1,FALSE),0)</f>
        <v>199081.60000000001</v>
      </c>
      <c r="Q17" s="70">
        <f>-IFERROR(VLOOKUP($A17,'[10]Trial Blc'!$B$3:AB$701,Q$1,FALSE),0)</f>
        <v>199081.60000000001</v>
      </c>
      <c r="R17" s="67">
        <f>AVERAGE(E17:Q17)</f>
        <v>199081.60000000006</v>
      </c>
      <c r="S17" s="67"/>
      <c r="T17" s="61"/>
      <c r="U17" s="62">
        <v>3815</v>
      </c>
      <c r="V17" s="57" t="s">
        <v>83</v>
      </c>
      <c r="W17" s="88">
        <f>IFERROR(VLOOKUP($U17,'[10]Trial Blc'!$B$3:AJ$542,W$1,FALSE),0)</f>
        <v>197795.22</v>
      </c>
      <c r="X17" s="88"/>
      <c r="Y17" s="88">
        <f t="shared" si="3"/>
        <v>197795.22</v>
      </c>
      <c r="Z17" s="88">
        <f>IFERROR(VLOOKUP($U17,'[10]Trial Blc'!$B$3:AJ$542,Z$1,FALSE),0)</f>
        <v>198315.02</v>
      </c>
      <c r="AA17" s="88">
        <f>IFERROR(VLOOKUP($U17,'[10]Trial Blc'!$B$3:AK$542,AA$1,FALSE),0)</f>
        <v>198834.82</v>
      </c>
      <c r="AB17" s="88">
        <f>IFERROR(VLOOKUP($U17,'[10]Trial Blc'!$B$3:AL$542,AB$1,FALSE),0)</f>
        <v>199354.62</v>
      </c>
      <c r="AC17" s="88">
        <f>IFERROR(VLOOKUP($U17,'[10]Trial Blc'!$B$3:AM$542,AC$1,FALSE),0)</f>
        <v>199874.42</v>
      </c>
      <c r="AD17" s="88">
        <f>IFERROR(VLOOKUP($U17,'[10]Trial Blc'!$B$3:AN$542,AD$1,FALSE),0)</f>
        <v>200394.22</v>
      </c>
      <c r="AE17" s="88">
        <f>IFERROR(VLOOKUP($U17,'[10]Trial Blc'!$B$3:AO$542,AE$1,FALSE),0)</f>
        <v>200914.02</v>
      </c>
      <c r="AF17" s="88">
        <f>IFERROR(VLOOKUP($U17,'[10]Trial Blc'!$B$3:AP$542,AF$1,FALSE),0)</f>
        <v>201433.82</v>
      </c>
      <c r="AG17" s="88">
        <f>IFERROR(VLOOKUP($U17,'[10]Trial Blc'!$B$3:AQ$542,AG$1,FALSE),0)</f>
        <v>201904.62</v>
      </c>
      <c r="AH17" s="88">
        <f>IFERROR(VLOOKUP($U17,'[10]Trial Blc'!$B$3:AR$542,AH$1,FALSE),0)</f>
        <v>202424.42</v>
      </c>
      <c r="AI17" s="88">
        <f>IFERROR(VLOOKUP($U17,'[10]Trial Blc'!$B$3:AS$542,AI$1,FALSE),0)</f>
        <v>202944.22</v>
      </c>
      <c r="AJ17" s="88">
        <f>IFERROR(VLOOKUP($U17,'[10]Trial Blc'!$B$3:AT$542,AJ$1,FALSE),0)</f>
        <v>203464.02</v>
      </c>
      <c r="AK17" s="88">
        <f>IFERROR(VLOOKUP($U17,'[10]Trial Blc'!$B$3:AU$542,AK$1,FALSE),0)</f>
        <v>203983.82</v>
      </c>
      <c r="AL17" s="88">
        <f t="shared" si="4"/>
        <v>200895.17384615386</v>
      </c>
      <c r="AM17" s="88">
        <f>+'[10]A-3 COA'!K171</f>
        <v>-30</v>
      </c>
    </row>
    <row r="18" spans="1:39" ht="13" x14ac:dyDescent="0.3">
      <c r="A18" s="68"/>
      <c r="C18" s="70">
        <f>-IFERROR(VLOOKUP($A18,'[10]Trial Blc'!$B$3:N$701,C$1,FALSE),0)</f>
        <v>0</v>
      </c>
      <c r="D18" s="60"/>
      <c r="E18" s="71"/>
      <c r="F18" s="70">
        <f>-IFERROR(VLOOKUP($A18,'[10]Trial Blc'!$B$3:Q$701,F$1,FALSE),0)</f>
        <v>0</v>
      </c>
      <c r="G18" s="70">
        <f>-IFERROR(VLOOKUP($A18,'[10]Trial Blc'!$B$3:R$701,G$1,FALSE),0)</f>
        <v>0</v>
      </c>
      <c r="H18" s="70">
        <f>-IFERROR(VLOOKUP($A18,'[10]Trial Blc'!$B$3:S$701,H$1,FALSE),0)</f>
        <v>0</v>
      </c>
      <c r="I18" s="70">
        <f>-IFERROR(VLOOKUP($A18,'[10]Trial Blc'!$B$3:T$701,I$1,FALSE),0)</f>
        <v>0</v>
      </c>
      <c r="J18" s="70">
        <f>-IFERROR(VLOOKUP($A18,'[10]Trial Blc'!$B$3:U$701,J$1,FALSE),0)</f>
        <v>0</v>
      </c>
      <c r="K18" s="70">
        <f>-IFERROR(VLOOKUP($A18,'[10]Trial Blc'!$B$3:V$701,K$1,FALSE),0)</f>
        <v>0</v>
      </c>
      <c r="L18" s="70">
        <f>-IFERROR(VLOOKUP($A18,'[10]Trial Blc'!$B$3:W$701,L$1,FALSE),0)</f>
        <v>0</v>
      </c>
      <c r="M18" s="70">
        <f>-IFERROR(VLOOKUP($A18,'[10]Trial Blc'!$B$3:X$701,M$1,FALSE),0)</f>
        <v>0</v>
      </c>
      <c r="N18" s="70">
        <f>-IFERROR(VLOOKUP($A18,'[10]Trial Blc'!$B$3:Y$701,N$1,FALSE),0)</f>
        <v>0</v>
      </c>
      <c r="O18" s="70">
        <f>-IFERROR(VLOOKUP($A18,'[10]Trial Blc'!$B$3:Z$701,O$1,FALSE),0)</f>
        <v>0</v>
      </c>
      <c r="P18" s="70">
        <f>-IFERROR(VLOOKUP($A18,'[10]Trial Blc'!$B$3:AA$701,P$1,FALSE),0)</f>
        <v>0</v>
      </c>
      <c r="Q18" s="70">
        <f>-IFERROR(VLOOKUP($A18,'[10]Trial Blc'!$B$3:AB$701,Q$1,FALSE),0)</f>
        <v>0</v>
      </c>
      <c r="R18" s="67"/>
      <c r="S18" s="67"/>
      <c r="T18" s="61"/>
      <c r="U18" s="82">
        <v>3870</v>
      </c>
      <c r="V18" s="83" t="s">
        <v>84</v>
      </c>
      <c r="W18" s="88">
        <f>IFERROR(VLOOKUP($U18,'[10]Trial Blc'!$B$3:AJ$542,W$1,FALSE),0)</f>
        <v>0</v>
      </c>
      <c r="X18" s="88"/>
      <c r="Y18" s="88">
        <f t="shared" si="3"/>
        <v>0</v>
      </c>
      <c r="Z18" s="88">
        <f>IFERROR(VLOOKUP($U18,'[10]Trial Blc'!$B$3:AJ$542,Z$1,FALSE),0)</f>
        <v>0</v>
      </c>
      <c r="AA18" s="88">
        <f>IFERROR(VLOOKUP($U18,'[10]Trial Blc'!$B$3:AK$542,AA$1,FALSE),0)</f>
        <v>0</v>
      </c>
      <c r="AB18" s="88">
        <f>IFERROR(VLOOKUP($U18,'[10]Trial Blc'!$B$3:AL$542,AB$1,FALSE),0)</f>
        <v>0</v>
      </c>
      <c r="AC18" s="88">
        <f>IFERROR(VLOOKUP($U18,'[10]Trial Blc'!$B$3:AM$542,AC$1,FALSE),0)</f>
        <v>0</v>
      </c>
      <c r="AD18" s="88">
        <f>IFERROR(VLOOKUP($U18,'[10]Trial Blc'!$B$3:AN$542,AD$1,FALSE),0)</f>
        <v>0</v>
      </c>
      <c r="AE18" s="88">
        <f>IFERROR(VLOOKUP($U18,'[10]Trial Blc'!$B$3:AO$542,AE$1,FALSE),0)</f>
        <v>0</v>
      </c>
      <c r="AF18" s="88">
        <f>IFERROR(VLOOKUP($U18,'[10]Trial Blc'!$B$3:AP$542,AF$1,FALSE),0)</f>
        <v>0</v>
      </c>
      <c r="AG18" s="88">
        <f>IFERROR(VLOOKUP($U18,'[10]Trial Blc'!$B$3:AQ$542,AG$1,FALSE),0)</f>
        <v>0</v>
      </c>
      <c r="AH18" s="88">
        <f>IFERROR(VLOOKUP($U18,'[10]Trial Blc'!$B$3:AR$542,AH$1,FALSE),0)</f>
        <v>0</v>
      </c>
      <c r="AI18" s="88">
        <f>IFERROR(VLOOKUP($U18,'[10]Trial Blc'!$B$3:AS$542,AI$1,FALSE),0)</f>
        <v>0</v>
      </c>
      <c r="AJ18" s="88">
        <f>IFERROR(VLOOKUP($U18,'[10]Trial Blc'!$B$3:AT$542,AJ$1,FALSE),0)</f>
        <v>0</v>
      </c>
      <c r="AK18" s="88">
        <f>IFERROR(VLOOKUP($U18,'[10]Trial Blc'!$B$3:AU$542,AK$1,FALSE),0)</f>
        <v>0</v>
      </c>
      <c r="AL18" s="88">
        <f t="shared" si="4"/>
        <v>0</v>
      </c>
      <c r="AM18" s="88"/>
    </row>
    <row r="19" spans="1:39" ht="13" x14ac:dyDescent="0.3">
      <c r="A19" s="68">
        <v>3330</v>
      </c>
      <c r="B19" s="57" t="s">
        <v>85</v>
      </c>
      <c r="C19" s="70">
        <f>-IFERROR(VLOOKUP($A19,'[10]Trial Blc'!$B$3:N$701,C$1,FALSE),0)</f>
        <v>250371.23</v>
      </c>
      <c r="D19" s="60"/>
      <c r="E19" s="71">
        <f t="shared" si="2"/>
        <v>250371.23</v>
      </c>
      <c r="F19" s="70">
        <f>-IFERROR(VLOOKUP($A19,'[10]Trial Blc'!$B$3:Q$701,F$1,FALSE),0)</f>
        <v>250371.23</v>
      </c>
      <c r="G19" s="70">
        <f>-IFERROR(VLOOKUP($A19,'[10]Trial Blc'!$B$3:R$701,G$1,FALSE),0)</f>
        <v>250371.23</v>
      </c>
      <c r="H19" s="70">
        <f>-IFERROR(VLOOKUP($A19,'[10]Trial Blc'!$B$3:S$701,H$1,FALSE),0)</f>
        <v>250371.23</v>
      </c>
      <c r="I19" s="70">
        <f>-IFERROR(VLOOKUP($A19,'[10]Trial Blc'!$B$3:T$701,I$1,FALSE),0)</f>
        <v>250371.23</v>
      </c>
      <c r="J19" s="70">
        <f>-IFERROR(VLOOKUP($A19,'[10]Trial Blc'!$B$3:U$701,J$1,FALSE),0)</f>
        <v>250371.23</v>
      </c>
      <c r="K19" s="70">
        <f>-IFERROR(VLOOKUP($A19,'[10]Trial Blc'!$B$3:V$701,K$1,FALSE),0)</f>
        <v>250371.23</v>
      </c>
      <c r="L19" s="70">
        <f>-IFERROR(VLOOKUP($A19,'[10]Trial Blc'!$B$3:W$701,L$1,FALSE),0)</f>
        <v>250371.23</v>
      </c>
      <c r="M19" s="70">
        <f>-IFERROR(VLOOKUP($A19,'[10]Trial Blc'!$B$3:X$701,M$1,FALSE),0)</f>
        <v>250371.23</v>
      </c>
      <c r="N19" s="70">
        <f>-IFERROR(VLOOKUP($A19,'[10]Trial Blc'!$B$3:Y$701,N$1,FALSE),0)</f>
        <v>250371.23</v>
      </c>
      <c r="O19" s="70">
        <f>-IFERROR(VLOOKUP($A19,'[10]Trial Blc'!$B$3:Z$701,O$1,FALSE),0)</f>
        <v>250371.23</v>
      </c>
      <c r="P19" s="70">
        <f>-IFERROR(VLOOKUP($A19,'[10]Trial Blc'!$B$3:AA$701,P$1,FALSE),0)</f>
        <v>250371.23</v>
      </c>
      <c r="Q19" s="70">
        <f>-IFERROR(VLOOKUP($A19,'[10]Trial Blc'!$B$3:AB$701,Q$1,FALSE),0)</f>
        <v>250371.23</v>
      </c>
      <c r="R19" s="67">
        <f>AVERAGE(E19:Q19)</f>
        <v>250371.23</v>
      </c>
      <c r="S19" s="67"/>
      <c r="T19" s="61"/>
      <c r="U19" s="62">
        <v>3875</v>
      </c>
      <c r="V19" s="57" t="s">
        <v>86</v>
      </c>
      <c r="W19" s="88">
        <f>IFERROR(VLOOKUP($U19,'[10]Trial Blc'!$B$3:AJ$542,W$1,FALSE),0)</f>
        <v>256115.28</v>
      </c>
      <c r="X19" s="88"/>
      <c r="Y19" s="88">
        <f t="shared" si="3"/>
        <v>256115.28</v>
      </c>
      <c r="Z19" s="88">
        <f>IFERROR(VLOOKUP($U19,'[10]Trial Blc'!$B$3:AJ$542,Z$1,FALSE),0)</f>
        <v>257063.66</v>
      </c>
      <c r="AA19" s="88">
        <f>IFERROR(VLOOKUP($U19,'[10]Trial Blc'!$B$3:AK$542,AA$1,FALSE),0)</f>
        <v>258012.04</v>
      </c>
      <c r="AB19" s="88">
        <f>IFERROR(VLOOKUP($U19,'[10]Trial Blc'!$B$3:AL$542,AB$1,FALSE),0)</f>
        <v>258960.42</v>
      </c>
      <c r="AC19" s="88">
        <f>IFERROR(VLOOKUP($U19,'[10]Trial Blc'!$B$3:AM$542,AC$1,FALSE),0)</f>
        <v>259908.8</v>
      </c>
      <c r="AD19" s="88">
        <f>IFERROR(VLOOKUP($U19,'[10]Trial Blc'!$B$3:AN$542,AD$1,FALSE),0)</f>
        <v>260857.18</v>
      </c>
      <c r="AE19" s="88">
        <f>IFERROR(VLOOKUP($U19,'[10]Trial Blc'!$B$3:AO$542,AE$1,FALSE),0)</f>
        <v>261805.56</v>
      </c>
      <c r="AF19" s="88">
        <f>IFERROR(VLOOKUP($U19,'[10]Trial Blc'!$B$3:AP$542,AF$1,FALSE),0)</f>
        <v>262753.94</v>
      </c>
      <c r="AG19" s="88">
        <f>IFERROR(VLOOKUP($U19,'[10]Trial Blc'!$B$3:AQ$542,AG$1,FALSE),0)</f>
        <v>269339.32</v>
      </c>
      <c r="AH19" s="88">
        <f>IFERROR(VLOOKUP($U19,'[10]Trial Blc'!$B$3:AR$542,AH$1,FALSE),0)</f>
        <v>270287.7</v>
      </c>
      <c r="AI19" s="88">
        <f>IFERROR(VLOOKUP($U19,'[10]Trial Blc'!$B$3:AS$542,AI$1,FALSE),0)</f>
        <v>271236.08</v>
      </c>
      <c r="AJ19" s="88">
        <f>IFERROR(VLOOKUP($U19,'[10]Trial Blc'!$B$3:AT$542,AJ$1,FALSE),0)</f>
        <v>272184.46000000002</v>
      </c>
      <c r="AK19" s="88">
        <f>IFERROR(VLOOKUP($U19,'[10]Trial Blc'!$B$3:AU$542,AK$1,FALSE),0)</f>
        <v>273132.84000000003</v>
      </c>
      <c r="AL19" s="88">
        <f t="shared" si="4"/>
        <v>263973.63692307693</v>
      </c>
      <c r="AM19" s="88">
        <f>+'[10]A-3 COA'!K173</f>
        <v>3469</v>
      </c>
    </row>
    <row r="20" spans="1:39" ht="13" x14ac:dyDescent="0.3">
      <c r="A20" s="68">
        <v>3335</v>
      </c>
      <c r="B20" s="57" t="s">
        <v>87</v>
      </c>
      <c r="C20" s="70">
        <f>-IFERROR(VLOOKUP($A20,'[10]Trial Blc'!$B$3:N$701,C$1,FALSE),0)</f>
        <v>812298.06</v>
      </c>
      <c r="D20" s="60"/>
      <c r="E20" s="71">
        <f t="shared" si="2"/>
        <v>812298.06</v>
      </c>
      <c r="F20" s="70">
        <f>-IFERROR(VLOOKUP($A20,'[10]Trial Blc'!$B$3:Q$701,F$1,FALSE),0)</f>
        <v>812298.06</v>
      </c>
      <c r="G20" s="70">
        <f>-IFERROR(VLOOKUP($A20,'[10]Trial Blc'!$B$3:R$701,G$1,FALSE),0)</f>
        <v>812298.06</v>
      </c>
      <c r="H20" s="70">
        <f>-IFERROR(VLOOKUP($A20,'[10]Trial Blc'!$B$3:S$701,H$1,FALSE),0)</f>
        <v>812298.06</v>
      </c>
      <c r="I20" s="70">
        <f>-IFERROR(VLOOKUP($A20,'[10]Trial Blc'!$B$3:T$701,I$1,FALSE),0)</f>
        <v>812298.06</v>
      </c>
      <c r="J20" s="70">
        <f>-IFERROR(VLOOKUP($A20,'[10]Trial Blc'!$B$3:U$701,J$1,FALSE),0)</f>
        <v>812298.06</v>
      </c>
      <c r="K20" s="70">
        <f>-IFERROR(VLOOKUP($A20,'[10]Trial Blc'!$B$3:V$701,K$1,FALSE),0)</f>
        <v>812298.06</v>
      </c>
      <c r="L20" s="70">
        <f>-IFERROR(VLOOKUP($A20,'[10]Trial Blc'!$B$3:W$701,L$1,FALSE),0)</f>
        <v>812298.06</v>
      </c>
      <c r="M20" s="70">
        <f>-IFERROR(VLOOKUP($A20,'[10]Trial Blc'!$B$3:X$701,M$1,FALSE),0)</f>
        <v>812298.06</v>
      </c>
      <c r="N20" s="70">
        <f>-IFERROR(VLOOKUP($A20,'[10]Trial Blc'!$B$3:Y$701,N$1,FALSE),0)</f>
        <v>812298.06</v>
      </c>
      <c r="O20" s="70">
        <f>-IFERROR(VLOOKUP($A20,'[10]Trial Blc'!$B$3:Z$701,O$1,FALSE),0)</f>
        <v>812298.06</v>
      </c>
      <c r="P20" s="70">
        <f>-IFERROR(VLOOKUP($A20,'[10]Trial Blc'!$B$3:AA$701,P$1,FALSE),0)</f>
        <v>812298.06</v>
      </c>
      <c r="Q20" s="70">
        <f>-IFERROR(VLOOKUP($A20,'[10]Trial Blc'!$B$3:AB$701,Q$1,FALSE),0)</f>
        <v>812298.06</v>
      </c>
      <c r="R20" s="67">
        <f>AVERAGE(E20:Q20)</f>
        <v>812298.06000000029</v>
      </c>
      <c r="S20" s="67"/>
      <c r="T20" s="61"/>
      <c r="U20" s="62">
        <v>3880</v>
      </c>
      <c r="V20" s="57" t="s">
        <v>88</v>
      </c>
      <c r="W20" s="88">
        <f>IFERROR(VLOOKUP($U20,'[10]Trial Blc'!$B$3:AJ$542,W$1,FALSE),0)</f>
        <v>766262</v>
      </c>
      <c r="X20" s="88"/>
      <c r="Y20" s="88">
        <f t="shared" si="3"/>
        <v>766262</v>
      </c>
      <c r="Z20" s="88">
        <f>IFERROR(VLOOKUP($U20,'[10]Trial Blc'!$B$3:AJ$542,Z$1,FALSE),0)</f>
        <v>768091.5</v>
      </c>
      <c r="AA20" s="88">
        <f>IFERROR(VLOOKUP($U20,'[10]Trial Blc'!$B$3:AK$542,AA$1,FALSE),0)</f>
        <v>769921</v>
      </c>
      <c r="AB20" s="88">
        <f>IFERROR(VLOOKUP($U20,'[10]Trial Blc'!$B$3:AL$542,AB$1,FALSE),0)</f>
        <v>771750.5</v>
      </c>
      <c r="AC20" s="88">
        <f>IFERROR(VLOOKUP($U20,'[10]Trial Blc'!$B$3:AM$542,AC$1,FALSE),0)</f>
        <v>773580</v>
      </c>
      <c r="AD20" s="88">
        <f>IFERROR(VLOOKUP($U20,'[10]Trial Blc'!$B$3:AN$542,AD$1,FALSE),0)</f>
        <v>775409.5</v>
      </c>
      <c r="AE20" s="88">
        <f>IFERROR(VLOOKUP($U20,'[10]Trial Blc'!$B$3:AO$542,AE$1,FALSE),0)</f>
        <v>777239</v>
      </c>
      <c r="AF20" s="88">
        <f>IFERROR(VLOOKUP($U20,'[10]Trial Blc'!$B$3:AP$542,AF$1,FALSE),0)</f>
        <v>779068.5</v>
      </c>
      <c r="AG20" s="88">
        <f>IFERROR(VLOOKUP($U20,'[10]Trial Blc'!$B$3:AQ$542,AG$1,FALSE),0)</f>
        <v>780898</v>
      </c>
      <c r="AH20" s="88">
        <f>IFERROR(VLOOKUP($U20,'[10]Trial Blc'!$B$3:AR$542,AH$1,FALSE),0)</f>
        <v>782727.5</v>
      </c>
      <c r="AI20" s="88">
        <f>IFERROR(VLOOKUP($U20,'[10]Trial Blc'!$B$3:AS$542,AI$1,FALSE),0)</f>
        <v>784557</v>
      </c>
      <c r="AJ20" s="88">
        <f>IFERROR(VLOOKUP($U20,'[10]Trial Blc'!$B$3:AT$542,AJ$1,FALSE),0)</f>
        <v>786386.5</v>
      </c>
      <c r="AK20" s="88">
        <f>IFERROR(VLOOKUP($U20,'[10]Trial Blc'!$B$3:AU$542,AK$1,FALSE),0)</f>
        <v>788216</v>
      </c>
      <c r="AL20" s="88">
        <f t="shared" si="4"/>
        <v>777239</v>
      </c>
      <c r="AM20" s="88"/>
    </row>
    <row r="21" spans="1:39" ht="13" x14ac:dyDescent="0.3">
      <c r="A21" s="68">
        <v>3450</v>
      </c>
      <c r="B21" s="57" t="s">
        <v>89</v>
      </c>
      <c r="C21" s="70">
        <f>-IFERROR(VLOOKUP($A21,'[10]Trial Blc'!$B$3:N$701,C$1,FALSE),0)</f>
        <v>2452.7399999999998</v>
      </c>
      <c r="D21" s="60"/>
      <c r="E21" s="71">
        <f t="shared" si="2"/>
        <v>2452.7399999999998</v>
      </c>
      <c r="F21" s="70">
        <f>-IFERROR(VLOOKUP($A21,'[10]Trial Blc'!$B$3:Q$701,F$1,FALSE),0)</f>
        <v>2452.7399999999998</v>
      </c>
      <c r="G21" s="70">
        <f>-IFERROR(VLOOKUP($A21,'[10]Trial Blc'!$B$3:R$701,G$1,FALSE),0)</f>
        <v>2452.7399999999998</v>
      </c>
      <c r="H21" s="70">
        <f>-IFERROR(VLOOKUP($A21,'[10]Trial Blc'!$B$3:S$701,H$1,FALSE),0)</f>
        <v>2452.7399999999998</v>
      </c>
      <c r="I21" s="70">
        <f>-IFERROR(VLOOKUP($A21,'[10]Trial Blc'!$B$3:T$701,I$1,FALSE),0)</f>
        <v>2452.7399999999998</v>
      </c>
      <c r="J21" s="70">
        <f>-IFERROR(VLOOKUP($A21,'[10]Trial Blc'!$B$3:U$701,J$1,FALSE),0)</f>
        <v>2452.7399999999998</v>
      </c>
      <c r="K21" s="70">
        <f>-IFERROR(VLOOKUP($A21,'[10]Trial Blc'!$B$3:V$701,K$1,FALSE),0)</f>
        <v>2452.7399999999998</v>
      </c>
      <c r="L21" s="70">
        <f>-IFERROR(VLOOKUP($A21,'[10]Trial Blc'!$B$3:W$701,L$1,FALSE),0)</f>
        <v>2452.7399999999998</v>
      </c>
      <c r="M21" s="70">
        <f>-IFERROR(VLOOKUP($A21,'[10]Trial Blc'!$B$3:X$701,M$1,FALSE),0)</f>
        <v>2452.7399999999998</v>
      </c>
      <c r="N21" s="70">
        <f>-IFERROR(VLOOKUP($A21,'[10]Trial Blc'!$B$3:Y$701,N$1,FALSE),0)</f>
        <v>2452.7399999999998</v>
      </c>
      <c r="O21" s="70">
        <f>-IFERROR(VLOOKUP($A21,'[10]Trial Blc'!$B$3:Z$701,O$1,FALSE),0)</f>
        <v>2452.7399999999998</v>
      </c>
      <c r="P21" s="70">
        <f>-IFERROR(VLOOKUP($A21,'[10]Trial Blc'!$B$3:AA$701,P$1,FALSE),0)</f>
        <v>2452.7399999999998</v>
      </c>
      <c r="Q21" s="70">
        <f>-IFERROR(VLOOKUP($A21,'[10]Trial Blc'!$B$3:AB$701,Q$1,FALSE),0)</f>
        <v>2452.7399999999998</v>
      </c>
      <c r="R21" s="67">
        <f>AVERAGE(E21:Q21)</f>
        <v>2452.7399999999989</v>
      </c>
      <c r="S21" s="67"/>
      <c r="T21" s="61"/>
      <c r="U21" s="62">
        <v>4000</v>
      </c>
      <c r="V21" s="57" t="s">
        <v>90</v>
      </c>
      <c r="W21" s="88">
        <f>IFERROR(VLOOKUP($U21,'[10]Trial Blc'!$B$3:AJ$542,W$1,FALSE),0)</f>
        <v>444.15</v>
      </c>
      <c r="X21" s="88"/>
      <c r="Y21" s="88">
        <f t="shared" si="3"/>
        <v>444.15</v>
      </c>
      <c r="Z21" s="88">
        <f>IFERROR(VLOOKUP($U21,'[10]Trial Blc'!$B$3:AJ$542,Z$1,FALSE),0)</f>
        <v>449.26</v>
      </c>
      <c r="AA21" s="88">
        <f>IFERROR(VLOOKUP($U21,'[10]Trial Blc'!$B$3:AK$542,AA$1,FALSE),0)</f>
        <v>454.37</v>
      </c>
      <c r="AB21" s="88">
        <f>IFERROR(VLOOKUP($U21,'[10]Trial Blc'!$B$3:AL$542,AB$1,FALSE),0)</f>
        <v>459.48</v>
      </c>
      <c r="AC21" s="88">
        <f>IFERROR(VLOOKUP($U21,'[10]Trial Blc'!$B$3:AM$542,AC$1,FALSE),0)</f>
        <v>464.59</v>
      </c>
      <c r="AD21" s="88">
        <f>IFERROR(VLOOKUP($U21,'[10]Trial Blc'!$B$3:AN$542,AD$1,FALSE),0)</f>
        <v>469.7</v>
      </c>
      <c r="AE21" s="88">
        <f>IFERROR(VLOOKUP($U21,'[10]Trial Blc'!$B$3:AO$542,AE$1,FALSE),0)</f>
        <v>474.81</v>
      </c>
      <c r="AF21" s="88">
        <f>IFERROR(VLOOKUP($U21,'[10]Trial Blc'!$B$3:AP$542,AF$1,FALSE),0)</f>
        <v>479.92</v>
      </c>
      <c r="AG21" s="88">
        <f>IFERROR(VLOOKUP($U21,'[10]Trial Blc'!$B$3:AQ$542,AG$1,FALSE),0)</f>
        <v>485.03</v>
      </c>
      <c r="AH21" s="88">
        <f>IFERROR(VLOOKUP($U21,'[10]Trial Blc'!$B$3:AR$542,AH$1,FALSE),0)</f>
        <v>490.14</v>
      </c>
      <c r="AI21" s="88">
        <f>IFERROR(VLOOKUP($U21,'[10]Trial Blc'!$B$3:AS$542,AI$1,FALSE),0)</f>
        <v>495.25</v>
      </c>
      <c r="AJ21" s="88">
        <f>IFERROR(VLOOKUP($U21,'[10]Trial Blc'!$B$3:AT$542,AJ$1,FALSE),0)</f>
        <v>500.36</v>
      </c>
      <c r="AK21" s="88">
        <f>IFERROR(VLOOKUP($U21,'[10]Trial Blc'!$B$3:AU$542,AK$1,FALSE),0)</f>
        <v>505.47</v>
      </c>
      <c r="AL21" s="88">
        <f t="shared" si="4"/>
        <v>474.81</v>
      </c>
      <c r="AM21" s="88"/>
    </row>
    <row r="22" spans="1:39" ht="13" x14ac:dyDescent="0.3">
      <c r="A22" s="68">
        <v>3455</v>
      </c>
      <c r="B22" s="57" t="s">
        <v>91</v>
      </c>
      <c r="C22" s="70">
        <f>-IFERROR(VLOOKUP($A22,'[10]Trial Blc'!$B$3:N$701,C$1,FALSE),0)</f>
        <v>8782.5499999999993</v>
      </c>
      <c r="D22" s="60"/>
      <c r="E22" s="71">
        <f t="shared" si="2"/>
        <v>8782.5499999999993</v>
      </c>
      <c r="F22" s="70">
        <f>-IFERROR(VLOOKUP($A22,'[10]Trial Blc'!$B$3:Q$701,F$1,FALSE),0)</f>
        <v>8782.5499999999993</v>
      </c>
      <c r="G22" s="70">
        <f>-IFERROR(VLOOKUP($A22,'[10]Trial Blc'!$B$3:R$701,G$1,FALSE),0)</f>
        <v>8782.5499999999993</v>
      </c>
      <c r="H22" s="70">
        <f>-IFERROR(VLOOKUP($A22,'[10]Trial Blc'!$B$3:S$701,H$1,FALSE),0)</f>
        <v>8782.5499999999993</v>
      </c>
      <c r="I22" s="70">
        <f>-IFERROR(VLOOKUP($A22,'[10]Trial Blc'!$B$3:T$701,I$1,FALSE),0)</f>
        <v>8782.5499999999993</v>
      </c>
      <c r="J22" s="70">
        <f>-IFERROR(VLOOKUP($A22,'[10]Trial Blc'!$B$3:U$701,J$1,FALSE),0)</f>
        <v>8782.5499999999993</v>
      </c>
      <c r="K22" s="70">
        <f>-IFERROR(VLOOKUP($A22,'[10]Trial Blc'!$B$3:V$701,K$1,FALSE),0)</f>
        <v>8782.5499999999993</v>
      </c>
      <c r="L22" s="70">
        <f>-IFERROR(VLOOKUP($A22,'[10]Trial Blc'!$B$3:W$701,L$1,FALSE),0)</f>
        <v>8782.5499999999993</v>
      </c>
      <c r="M22" s="70">
        <f>-IFERROR(VLOOKUP($A22,'[10]Trial Blc'!$B$3:X$701,M$1,FALSE),0)</f>
        <v>14165.55</v>
      </c>
      <c r="N22" s="70">
        <f>-IFERROR(VLOOKUP($A22,'[10]Trial Blc'!$B$3:Y$701,N$1,FALSE),0)</f>
        <v>14165.55</v>
      </c>
      <c r="O22" s="70">
        <f>-IFERROR(VLOOKUP($A22,'[10]Trial Blc'!$B$3:Z$701,O$1,FALSE),0)</f>
        <v>14225.55</v>
      </c>
      <c r="P22" s="70">
        <f>-IFERROR(VLOOKUP($A22,'[10]Trial Blc'!$B$3:AA$701,P$1,FALSE),0)</f>
        <v>14225.55</v>
      </c>
      <c r="Q22" s="70">
        <f>-IFERROR(VLOOKUP($A22,'[10]Trial Blc'!$B$3:AB$701,Q$1,FALSE),0)</f>
        <v>14225.55</v>
      </c>
      <c r="R22" s="67">
        <f>AVERAGE(E22:Q22)</f>
        <v>10866.780769230771</v>
      </c>
      <c r="S22" s="67">
        <f>-'[10]A-3 COA'!K167</f>
        <v>3313</v>
      </c>
      <c r="T22" s="61"/>
      <c r="U22" s="62">
        <v>4005</v>
      </c>
      <c r="V22" s="57" t="s">
        <v>92</v>
      </c>
      <c r="W22" s="88">
        <f>IFERROR(VLOOKUP($U22,'[10]Trial Blc'!$B$3:AJ$542,W$1,FALSE),0)</f>
        <v>993.28</v>
      </c>
      <c r="X22" s="88"/>
      <c r="Y22" s="88">
        <f t="shared" si="3"/>
        <v>993.28</v>
      </c>
      <c r="Z22" s="88">
        <f>IFERROR(VLOOKUP($U22,'[10]Trial Blc'!$B$3:AJ$542,Z$1,FALSE),0)</f>
        <v>1011.58</v>
      </c>
      <c r="AA22" s="88">
        <f>IFERROR(VLOOKUP($U22,'[10]Trial Blc'!$B$3:AK$542,AA$1,FALSE),0)</f>
        <v>1029.8800000000001</v>
      </c>
      <c r="AB22" s="88">
        <f>IFERROR(VLOOKUP($U22,'[10]Trial Blc'!$B$3:AL$542,AB$1,FALSE),0)</f>
        <v>1048.18</v>
      </c>
      <c r="AC22" s="88">
        <f>IFERROR(VLOOKUP($U22,'[10]Trial Blc'!$B$3:AM$542,AC$1,FALSE),0)</f>
        <v>1066.48</v>
      </c>
      <c r="AD22" s="88">
        <f>IFERROR(VLOOKUP($U22,'[10]Trial Blc'!$B$3:AN$542,AD$1,FALSE),0)</f>
        <v>1084.78</v>
      </c>
      <c r="AE22" s="88">
        <f>IFERROR(VLOOKUP($U22,'[10]Trial Blc'!$B$3:AO$542,AE$1,FALSE),0)</f>
        <v>1103.08</v>
      </c>
      <c r="AF22" s="88">
        <f>IFERROR(VLOOKUP($U22,'[10]Trial Blc'!$B$3:AP$542,AF$1,FALSE),0)</f>
        <v>1121.3800000000001</v>
      </c>
      <c r="AG22" s="88">
        <f>IFERROR(VLOOKUP($U22,'[10]Trial Blc'!$B$3:AQ$542,AG$1,FALSE),0)</f>
        <v>6522.68</v>
      </c>
      <c r="AH22" s="88">
        <f>IFERROR(VLOOKUP($U22,'[10]Trial Blc'!$B$3:AR$542,AH$1,FALSE),0)</f>
        <v>6552.19</v>
      </c>
      <c r="AI22" s="88">
        <f>IFERROR(VLOOKUP($U22,'[10]Trial Blc'!$B$3:AS$542,AI$1,FALSE),0)</f>
        <v>6581.83</v>
      </c>
      <c r="AJ22" s="88">
        <f>IFERROR(VLOOKUP($U22,'[10]Trial Blc'!$B$3:AT$542,AJ$1,FALSE),0)</f>
        <v>6611.47</v>
      </c>
      <c r="AK22" s="88">
        <f>IFERROR(VLOOKUP($U22,'[10]Trial Blc'!$B$3:AU$542,AK$1,FALSE),0)</f>
        <v>6641.11</v>
      </c>
      <c r="AL22" s="88">
        <f t="shared" si="4"/>
        <v>3182.1476923076921</v>
      </c>
      <c r="AM22" s="88">
        <f>+'[10]A-3 COA'!K182</f>
        <v>3068</v>
      </c>
    </row>
    <row r="23" spans="1:39" ht="13" x14ac:dyDescent="0.3">
      <c r="A23" s="84"/>
      <c r="B23" s="85"/>
      <c r="C23" s="73"/>
      <c r="D23" s="86"/>
      <c r="E23" s="87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2"/>
      <c r="S23" s="72"/>
      <c r="T23" s="61"/>
      <c r="U23" s="62"/>
      <c r="V23" s="7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</row>
    <row r="24" spans="1:39" x14ac:dyDescent="0.25">
      <c r="A24" s="68"/>
      <c r="B24" s="76" t="s">
        <v>93</v>
      </c>
      <c r="C24" s="77">
        <f>SUM(C11:C23)</f>
        <v>1832056.88</v>
      </c>
      <c r="D24" s="77">
        <f>SUM(D11:D23)</f>
        <v>0</v>
      </c>
      <c r="E24" s="78">
        <f t="shared" ref="E24:S24" si="5">SUM(E11:E23)</f>
        <v>1832056.88</v>
      </c>
      <c r="F24" s="77">
        <f t="shared" si="5"/>
        <v>1832056.88</v>
      </c>
      <c r="G24" s="77">
        <f t="shared" si="5"/>
        <v>1832056.88</v>
      </c>
      <c r="H24" s="77">
        <f t="shared" si="5"/>
        <v>1832056.88</v>
      </c>
      <c r="I24" s="77">
        <f t="shared" si="5"/>
        <v>1832056.88</v>
      </c>
      <c r="J24" s="77">
        <f t="shared" si="5"/>
        <v>1832056.88</v>
      </c>
      <c r="K24" s="77">
        <f t="shared" si="5"/>
        <v>1832056.88</v>
      </c>
      <c r="L24" s="77">
        <f t="shared" si="5"/>
        <v>1832056.88</v>
      </c>
      <c r="M24" s="77">
        <f t="shared" si="5"/>
        <v>1837439.88</v>
      </c>
      <c r="N24" s="77">
        <f t="shared" si="5"/>
        <v>1837439.88</v>
      </c>
      <c r="O24" s="77">
        <f t="shared" si="5"/>
        <v>1837499.88</v>
      </c>
      <c r="P24" s="77">
        <f t="shared" si="5"/>
        <v>1837499.88</v>
      </c>
      <c r="Q24" s="77">
        <f t="shared" si="5"/>
        <v>1837499.88</v>
      </c>
      <c r="R24" s="77">
        <f t="shared" si="5"/>
        <v>1834141.1107692311</v>
      </c>
      <c r="S24" s="77">
        <f t="shared" si="5"/>
        <v>3313</v>
      </c>
      <c r="T24" s="79"/>
      <c r="U24" s="62"/>
      <c r="V24" s="76" t="s">
        <v>93</v>
      </c>
      <c r="W24" s="77">
        <f>SUM(W11:W23)</f>
        <v>1789731</v>
      </c>
      <c r="X24" s="77">
        <f t="shared" ref="X24:AM24" si="6">SUM(X11:X23)</f>
        <v>0</v>
      </c>
      <c r="Y24" s="77">
        <f t="shared" si="6"/>
        <v>1789731</v>
      </c>
      <c r="Z24" s="77">
        <f t="shared" si="6"/>
        <v>1794598.5600000003</v>
      </c>
      <c r="AA24" s="77">
        <f t="shared" si="6"/>
        <v>1799466.12</v>
      </c>
      <c r="AB24" s="77">
        <f t="shared" si="6"/>
        <v>1804333.68</v>
      </c>
      <c r="AC24" s="77">
        <f t="shared" si="6"/>
        <v>1809201.24</v>
      </c>
      <c r="AD24" s="77">
        <f t="shared" si="6"/>
        <v>1814068.7999999998</v>
      </c>
      <c r="AE24" s="77">
        <f t="shared" si="6"/>
        <v>1818936.36</v>
      </c>
      <c r="AF24" s="77">
        <f t="shared" si="6"/>
        <v>1823803.9199999997</v>
      </c>
      <c r="AG24" s="77">
        <f t="shared" si="6"/>
        <v>1839896.48</v>
      </c>
      <c r="AH24" s="77">
        <f t="shared" si="6"/>
        <v>1844775.25</v>
      </c>
      <c r="AI24" s="77">
        <f t="shared" si="6"/>
        <v>1849654.1500000001</v>
      </c>
      <c r="AJ24" s="77">
        <f t="shared" si="6"/>
        <v>1854533.05</v>
      </c>
      <c r="AK24" s="77">
        <f t="shared" si="6"/>
        <v>1859411.9500000002</v>
      </c>
      <c r="AL24" s="77">
        <f t="shared" si="6"/>
        <v>1823262.3507692309</v>
      </c>
      <c r="AM24" s="77">
        <f t="shared" si="6"/>
        <v>6663</v>
      </c>
    </row>
    <row r="25" spans="1:39" ht="6" customHeight="1" x14ac:dyDescent="0.25">
      <c r="A25" s="68"/>
      <c r="B25" s="76"/>
      <c r="C25" s="77"/>
      <c r="D25" s="77"/>
      <c r="E25" s="78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9"/>
      <c r="U25" s="62"/>
      <c r="V25" s="76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</row>
    <row r="26" spans="1:39" ht="13" x14ac:dyDescent="0.3">
      <c r="A26" s="68">
        <v>3445</v>
      </c>
      <c r="B26" s="57" t="s">
        <v>94</v>
      </c>
      <c r="C26" s="70">
        <f>-IFERROR(VLOOKUP($A26,'[10]Trial Blc'!$B$3:N$701,C$1,FALSE),0)</f>
        <v>520.79999999999995</v>
      </c>
      <c r="D26" s="60"/>
      <c r="E26" s="71">
        <f>SUM(C26:D26)</f>
        <v>520.79999999999995</v>
      </c>
      <c r="F26" s="70">
        <f>-IFERROR(VLOOKUP($A26,'[10]Trial Blc'!$B$3:Q$701,F$1,FALSE),0)</f>
        <v>520.79999999999995</v>
      </c>
      <c r="G26" s="70">
        <f>-IFERROR(VLOOKUP($A26,'[10]Trial Blc'!$B$3:R$701,G$1,FALSE),0)</f>
        <v>520.79999999999995</v>
      </c>
      <c r="H26" s="70">
        <f>-IFERROR(VLOOKUP($A26,'[10]Trial Blc'!$B$3:S$701,H$1,FALSE),0)</f>
        <v>520.79999999999995</v>
      </c>
      <c r="I26" s="70">
        <f>-IFERROR(VLOOKUP($A26,'[10]Trial Blc'!$B$3:T$701,I$1,FALSE),0)</f>
        <v>520.79999999999995</v>
      </c>
      <c r="J26" s="70">
        <f>-IFERROR(VLOOKUP($A26,'[10]Trial Blc'!$B$3:U$701,J$1,FALSE),0)</f>
        <v>520.79999999999995</v>
      </c>
      <c r="K26" s="70">
        <f>-IFERROR(VLOOKUP($A26,'[10]Trial Blc'!$B$3:V$701,K$1,FALSE),0)</f>
        <v>520.79999999999995</v>
      </c>
      <c r="L26" s="70">
        <f>-IFERROR(VLOOKUP($A26,'[10]Trial Blc'!$B$3:W$701,L$1,FALSE),0)</f>
        <v>1789.8</v>
      </c>
      <c r="M26" s="70">
        <f>-IFERROR(VLOOKUP($A26,'[10]Trial Blc'!$B$3:X$701,M$1,FALSE),0)</f>
        <v>1789.8</v>
      </c>
      <c r="N26" s="70">
        <f>-IFERROR(VLOOKUP($A26,'[10]Trial Blc'!$B$3:Y$701,N$1,FALSE),0)</f>
        <v>1789.8</v>
      </c>
      <c r="O26" s="70">
        <f>-IFERROR(VLOOKUP($A26,'[10]Trial Blc'!$B$3:Z$701,O$1,FALSE),0)</f>
        <v>1789.8</v>
      </c>
      <c r="P26" s="70">
        <f>-IFERROR(VLOOKUP($A26,'[10]Trial Blc'!$B$3:AA$701,P$1,FALSE),0)</f>
        <v>1789.8</v>
      </c>
      <c r="Q26" s="70">
        <f>-IFERROR(VLOOKUP($A26,'[10]Trial Blc'!$B$3:AB$701,Q$1,FALSE),0)</f>
        <v>1789.8</v>
      </c>
      <c r="R26" s="67">
        <f>AVERAGE(E26:Q26)</f>
        <v>1106.4923076923076</v>
      </c>
      <c r="S26" s="67"/>
      <c r="T26" s="61"/>
      <c r="U26" s="62">
        <v>3995</v>
      </c>
      <c r="V26" s="57" t="s">
        <v>95</v>
      </c>
      <c r="W26" s="88">
        <f>IFERROR(VLOOKUP($U26,'[10]Trial Blc'!$B$3:AJ$542,W$1,FALSE),0)</f>
        <v>92.47</v>
      </c>
      <c r="X26" s="88"/>
      <c r="Y26" s="88">
        <f>SUM(W26:X26)</f>
        <v>92.47</v>
      </c>
      <c r="Z26" s="88">
        <f>IFERROR(VLOOKUP($U26,'[10]Trial Blc'!$B$3:AJ$542,Z$1,FALSE),0)</f>
        <v>93.56</v>
      </c>
      <c r="AA26" s="88">
        <f>IFERROR(VLOOKUP($U26,'[10]Trial Blc'!$B$3:AK$542,AA$1,FALSE),0)</f>
        <v>94.65</v>
      </c>
      <c r="AB26" s="88">
        <f>IFERROR(VLOOKUP($U26,'[10]Trial Blc'!$B$3:AL$542,AB$1,FALSE),0)</f>
        <v>95.74</v>
      </c>
      <c r="AC26" s="88">
        <f>IFERROR(VLOOKUP($U26,'[10]Trial Blc'!$B$3:AM$542,AC$1,FALSE),0)</f>
        <v>96.83</v>
      </c>
      <c r="AD26" s="88">
        <f>IFERROR(VLOOKUP($U26,'[10]Trial Blc'!$B$3:AN$542,AD$1,FALSE),0)</f>
        <v>97.92</v>
      </c>
      <c r="AE26" s="88">
        <f>IFERROR(VLOOKUP($U26,'[10]Trial Blc'!$B$3:AO$542,AE$1,FALSE),0)</f>
        <v>99.01</v>
      </c>
      <c r="AF26" s="88">
        <f>IFERROR(VLOOKUP($U26,'[10]Trial Blc'!$B$3:AP$542,AF$1,FALSE),0)</f>
        <v>102.74</v>
      </c>
      <c r="AG26" s="88">
        <f>IFERROR(VLOOKUP($U26,'[10]Trial Blc'!$B$3:AQ$542,AG$1,FALSE),0)</f>
        <v>106.47</v>
      </c>
      <c r="AH26" s="88">
        <f>IFERROR(VLOOKUP($U26,'[10]Trial Blc'!$B$3:AR$542,AH$1,FALSE),0)</f>
        <v>110.2</v>
      </c>
      <c r="AI26" s="88">
        <f>IFERROR(VLOOKUP($U26,'[10]Trial Blc'!$B$3:AS$542,AI$1,FALSE),0)</f>
        <v>113.93</v>
      </c>
      <c r="AJ26" s="88">
        <f>IFERROR(VLOOKUP($U26,'[10]Trial Blc'!$B$3:AT$542,AJ$1,FALSE),0)</f>
        <v>117.66</v>
      </c>
      <c r="AK26" s="88">
        <f>IFERROR(VLOOKUP($U26,'[10]Trial Blc'!$B$3:AU$542,AK$1,FALSE),0)</f>
        <v>121.39</v>
      </c>
      <c r="AL26" s="88">
        <f>AVERAGE(Y26:AK26)</f>
        <v>103.2746153846154</v>
      </c>
      <c r="AM26" s="88"/>
    </row>
    <row r="27" spans="1:39" ht="13" x14ac:dyDescent="0.3">
      <c r="A27" s="68"/>
      <c r="C27" s="70">
        <f>-IFERROR(VLOOKUP($A27,'[10]Trial Blc'!$B$3:N$701,C$1,FALSE),0)</f>
        <v>0</v>
      </c>
      <c r="D27" s="60"/>
      <c r="E27" s="71"/>
      <c r="F27" s="70">
        <f>-IFERROR(VLOOKUP($A27,'[10]Trial Blc'!$B$3:Q$701,F$1,FALSE),0)</f>
        <v>0</v>
      </c>
      <c r="G27" s="70">
        <f>-IFERROR(VLOOKUP($A27,'[10]Trial Blc'!$B$3:R$701,G$1,FALSE),0)</f>
        <v>0</v>
      </c>
      <c r="H27" s="70">
        <f>-IFERROR(VLOOKUP($A27,'[10]Trial Blc'!$B$3:S$701,H$1,FALSE),0)</f>
        <v>0</v>
      </c>
      <c r="I27" s="70">
        <f>-IFERROR(VLOOKUP($A27,'[10]Trial Blc'!$B$3:T$701,I$1,FALSE),0)</f>
        <v>0</v>
      </c>
      <c r="J27" s="70">
        <f>-IFERROR(VLOOKUP($A27,'[10]Trial Blc'!$B$3:U$701,J$1,FALSE),0)</f>
        <v>0</v>
      </c>
      <c r="K27" s="70">
        <f>-IFERROR(VLOOKUP($A27,'[10]Trial Blc'!$B$3:V$701,K$1,FALSE),0)</f>
        <v>0</v>
      </c>
      <c r="L27" s="70">
        <f>-IFERROR(VLOOKUP($A27,'[10]Trial Blc'!$B$3:W$701,L$1,FALSE),0)</f>
        <v>0</v>
      </c>
      <c r="M27" s="70">
        <f>-IFERROR(VLOOKUP($A27,'[10]Trial Blc'!$B$3:X$701,M$1,FALSE),0)</f>
        <v>0</v>
      </c>
      <c r="N27" s="70">
        <f>-IFERROR(VLOOKUP($A27,'[10]Trial Blc'!$B$3:Y$701,N$1,FALSE),0)</f>
        <v>0</v>
      </c>
      <c r="O27" s="70">
        <f>-IFERROR(VLOOKUP($A27,'[10]Trial Blc'!$B$3:Z$701,O$1,FALSE),0)</f>
        <v>0</v>
      </c>
      <c r="P27" s="70">
        <f>-IFERROR(VLOOKUP($A27,'[10]Trial Blc'!$B$3:AA$701,P$1,FALSE),0)</f>
        <v>0</v>
      </c>
      <c r="Q27" s="70">
        <f>-IFERROR(VLOOKUP($A27,'[10]Trial Blc'!$B$3:AB$701,Q$1,FALSE),0)</f>
        <v>0</v>
      </c>
      <c r="R27" s="67"/>
      <c r="S27" s="67"/>
      <c r="T27" s="61"/>
      <c r="U27" s="62"/>
      <c r="V27" s="57"/>
      <c r="W27" s="88">
        <f>IFERROR(VLOOKUP($U27,'[10]Trial Blc'!$B$3:AJ$542,W$1,FALSE),0)</f>
        <v>0</v>
      </c>
      <c r="X27" s="88"/>
      <c r="Y27" s="88">
        <f>SUM(W27:X27)</f>
        <v>0</v>
      </c>
      <c r="Z27" s="88">
        <f>IFERROR(VLOOKUP($U27,'[10]Trial Blc'!$B$3:AJ$542,Z$1,FALSE),0)</f>
        <v>0</v>
      </c>
      <c r="AA27" s="88">
        <f>IFERROR(VLOOKUP($U27,'[10]Trial Blc'!$B$3:AK$542,AA$1,FALSE),0)</f>
        <v>0</v>
      </c>
      <c r="AB27" s="88">
        <f>IFERROR(VLOOKUP($U27,'[10]Trial Blc'!$B$3:AL$542,AB$1,FALSE),0)</f>
        <v>0</v>
      </c>
      <c r="AC27" s="88">
        <f>IFERROR(VLOOKUP($U27,'[10]Trial Blc'!$B$3:AM$542,AC$1,FALSE),0)</f>
        <v>0</v>
      </c>
      <c r="AD27" s="88">
        <f>IFERROR(VLOOKUP($U27,'[10]Trial Blc'!$B$3:AN$542,AD$1,FALSE),0)</f>
        <v>0</v>
      </c>
      <c r="AE27" s="88">
        <f>IFERROR(VLOOKUP($U27,'[10]Trial Blc'!$B$3:AO$542,AE$1,FALSE),0)</f>
        <v>0</v>
      </c>
      <c r="AF27" s="88">
        <f>IFERROR(VLOOKUP($U27,'[10]Trial Blc'!$B$3:AP$542,AF$1,FALSE),0)</f>
        <v>0</v>
      </c>
      <c r="AG27" s="88">
        <f>IFERROR(VLOOKUP($U27,'[10]Trial Blc'!$B$3:AQ$542,AG$1,FALSE),0)</f>
        <v>0</v>
      </c>
      <c r="AH27" s="88">
        <f>IFERROR(VLOOKUP($U27,'[10]Trial Blc'!$B$3:AR$542,AH$1,FALSE),0)</f>
        <v>0</v>
      </c>
      <c r="AI27" s="88">
        <f>IFERROR(VLOOKUP($U27,'[10]Trial Blc'!$B$3:AS$542,AI$1,FALSE),0)</f>
        <v>0</v>
      </c>
      <c r="AJ27" s="88">
        <f>IFERROR(VLOOKUP($U27,'[10]Trial Blc'!$B$3:AT$542,AJ$1,FALSE),0)</f>
        <v>0</v>
      </c>
      <c r="AK27" s="88">
        <f>IFERROR(VLOOKUP($U27,'[10]Trial Blc'!$B$3:AU$542,AK$1,FALSE),0)</f>
        <v>0</v>
      </c>
      <c r="AL27" s="88">
        <f>AVERAGE(Y27:AK27)</f>
        <v>0</v>
      </c>
      <c r="AM27" s="88"/>
    </row>
    <row r="28" spans="1:39" ht="13" x14ac:dyDescent="0.3">
      <c r="A28" s="68">
        <v>3350</v>
      </c>
      <c r="B28" s="69" t="s">
        <v>96</v>
      </c>
      <c r="C28" s="70">
        <f>-IFERROR(VLOOKUP($A28,'[10]Trial Blc'!$B$3:N$701,C$1,FALSE),0)</f>
        <v>10782.65</v>
      </c>
      <c r="D28" s="60"/>
      <c r="E28" s="71">
        <f>SUM(C28:D28)</f>
        <v>10782.65</v>
      </c>
      <c r="F28" s="70">
        <f>-IFERROR(VLOOKUP($A28,'[10]Trial Blc'!$B$3:Q$701,F$1,FALSE),0)</f>
        <v>10782.65</v>
      </c>
      <c r="G28" s="70">
        <f>-IFERROR(VLOOKUP($A28,'[10]Trial Blc'!$B$3:R$701,G$1,FALSE),0)</f>
        <v>10782.65</v>
      </c>
      <c r="H28" s="70">
        <f>-IFERROR(VLOOKUP($A28,'[10]Trial Blc'!$B$3:S$701,H$1,FALSE),0)</f>
        <v>10782.65</v>
      </c>
      <c r="I28" s="70">
        <f>-IFERROR(VLOOKUP($A28,'[10]Trial Blc'!$B$3:T$701,I$1,FALSE),0)</f>
        <v>10782.65</v>
      </c>
      <c r="J28" s="70">
        <f>-IFERROR(VLOOKUP($A28,'[10]Trial Blc'!$B$3:U$701,J$1,FALSE),0)</f>
        <v>10782.65</v>
      </c>
      <c r="K28" s="70">
        <f>-IFERROR(VLOOKUP($A28,'[10]Trial Blc'!$B$3:V$701,K$1,FALSE),0)</f>
        <v>10782.65</v>
      </c>
      <c r="L28" s="70">
        <f>-IFERROR(VLOOKUP($A28,'[10]Trial Blc'!$B$3:W$701,L$1,FALSE),0)</f>
        <v>10782.65</v>
      </c>
      <c r="M28" s="70">
        <f>-IFERROR(VLOOKUP($A28,'[10]Trial Blc'!$B$3:X$701,M$1,FALSE),0)</f>
        <v>10782.65</v>
      </c>
      <c r="N28" s="70">
        <f>-IFERROR(VLOOKUP($A28,'[10]Trial Blc'!$B$3:Y$701,N$1,FALSE),0)</f>
        <v>10782.65</v>
      </c>
      <c r="O28" s="70">
        <f>-IFERROR(VLOOKUP($A28,'[10]Trial Blc'!$B$3:Z$701,O$1,FALSE),0)</f>
        <v>10782.65</v>
      </c>
      <c r="P28" s="70">
        <f>-IFERROR(VLOOKUP($A28,'[10]Trial Blc'!$B$3:AA$701,P$1,FALSE),0)</f>
        <v>10782.65</v>
      </c>
      <c r="Q28" s="70">
        <f>-IFERROR(VLOOKUP($A28,'[10]Trial Blc'!$B$3:AB$701,Q$1,FALSE),0)</f>
        <v>10782.65</v>
      </c>
      <c r="R28" s="67">
        <f>AVERAGE(E28:Q28)</f>
        <v>10782.649999999998</v>
      </c>
      <c r="S28" s="67"/>
      <c r="T28" s="79"/>
      <c r="U28" s="62">
        <v>3895</v>
      </c>
      <c r="V28" s="69" t="s">
        <v>97</v>
      </c>
      <c r="W28" s="88">
        <f>IFERROR(VLOOKUP($U28,'[10]Trial Blc'!$B$3:AJ$542,W$1,FALSE),0)</f>
        <v>21586.26</v>
      </c>
      <c r="X28" s="88"/>
      <c r="Y28" s="88">
        <f>SUM(W28:X28)</f>
        <v>21586.26</v>
      </c>
      <c r="Z28" s="88">
        <f>IFERROR(VLOOKUP($U28,'[10]Trial Blc'!$B$3:AJ$542,Z$1,FALSE),0)</f>
        <v>21631.19</v>
      </c>
      <c r="AA28" s="88">
        <f>IFERROR(VLOOKUP($U28,'[10]Trial Blc'!$B$3:AK$542,AA$1,FALSE),0)</f>
        <v>21676.12</v>
      </c>
      <c r="AB28" s="88">
        <f>IFERROR(VLOOKUP($U28,'[10]Trial Blc'!$B$3:AL$542,AB$1,FALSE),0)</f>
        <v>21721.05</v>
      </c>
      <c r="AC28" s="88">
        <f>IFERROR(VLOOKUP($U28,'[10]Trial Blc'!$B$3:AM$542,AC$1,FALSE),0)</f>
        <v>21765.98</v>
      </c>
      <c r="AD28" s="88">
        <f>IFERROR(VLOOKUP($U28,'[10]Trial Blc'!$B$3:AN$542,AD$1,FALSE),0)</f>
        <v>21810.91</v>
      </c>
      <c r="AE28" s="88">
        <f>IFERROR(VLOOKUP($U28,'[10]Trial Blc'!$B$3:AO$542,AE$1,FALSE),0)</f>
        <v>21855.84</v>
      </c>
      <c r="AF28" s="88">
        <f>IFERROR(VLOOKUP($U28,'[10]Trial Blc'!$B$3:AP$542,AF$1,FALSE),0)</f>
        <v>21900.77</v>
      </c>
      <c r="AG28" s="88">
        <f>IFERROR(VLOOKUP($U28,'[10]Trial Blc'!$B$3:AQ$542,AG$1,FALSE),0)</f>
        <v>-23360.07</v>
      </c>
      <c r="AH28" s="88">
        <f>IFERROR(VLOOKUP($U28,'[10]Trial Blc'!$B$3:AR$542,AH$1,FALSE),0)</f>
        <v>-23315.14</v>
      </c>
      <c r="AI28" s="88">
        <f>IFERROR(VLOOKUP($U28,'[10]Trial Blc'!$B$3:AS$542,AI$1,FALSE),0)</f>
        <v>-23270.21</v>
      </c>
      <c r="AJ28" s="88">
        <f>IFERROR(VLOOKUP($U28,'[10]Trial Blc'!$B$3:AT$542,AJ$1,FALSE),0)</f>
        <v>-23225.279999999999</v>
      </c>
      <c r="AK28" s="88">
        <f>IFERROR(VLOOKUP($U28,'[10]Trial Blc'!$B$3:AU$542,AK$1,FALSE),0)</f>
        <v>-23180.35</v>
      </c>
      <c r="AL28" s="88">
        <f>AVERAGE(Y28:AK28)</f>
        <v>4430.5438461538452</v>
      </c>
      <c r="AM28" s="88">
        <f>+'[10]A-3 COA'!K175+'[10]A-3 COA'!K176</f>
        <v>-27880</v>
      </c>
    </row>
    <row r="29" spans="1:39" ht="13" x14ac:dyDescent="0.3">
      <c r="A29" s="68">
        <v>3355</v>
      </c>
      <c r="B29" s="69" t="s">
        <v>98</v>
      </c>
      <c r="C29" s="70">
        <f>-IFERROR(VLOOKUP($A29,'[10]Trial Blc'!$B$3:N$701,C$1,FALSE),0)</f>
        <v>0</v>
      </c>
      <c r="D29" s="60"/>
      <c r="E29" s="71">
        <f>SUM(C29:D29)</f>
        <v>0</v>
      </c>
      <c r="F29" s="70">
        <f>-IFERROR(VLOOKUP($A29,'[10]Trial Blc'!$B$3:Q$701,F$1,FALSE),0)</f>
        <v>0</v>
      </c>
      <c r="G29" s="70">
        <f>-IFERROR(VLOOKUP($A29,'[10]Trial Blc'!$B$3:R$701,G$1,FALSE),0)</f>
        <v>0</v>
      </c>
      <c r="H29" s="70">
        <f>-IFERROR(VLOOKUP($A29,'[10]Trial Blc'!$B$3:S$701,H$1,FALSE),0)</f>
        <v>0</v>
      </c>
      <c r="I29" s="70">
        <f>-IFERROR(VLOOKUP($A29,'[10]Trial Blc'!$B$3:T$701,I$1,FALSE),0)</f>
        <v>0</v>
      </c>
      <c r="J29" s="70">
        <f>-IFERROR(VLOOKUP($A29,'[10]Trial Blc'!$B$3:U$701,J$1,FALSE),0)</f>
        <v>0</v>
      </c>
      <c r="K29" s="70">
        <f>-IFERROR(VLOOKUP($A29,'[10]Trial Blc'!$B$3:V$701,K$1,FALSE),0)</f>
        <v>0</v>
      </c>
      <c r="L29" s="70">
        <f>-IFERROR(VLOOKUP($A29,'[10]Trial Blc'!$B$3:W$701,L$1,FALSE),0)</f>
        <v>0</v>
      </c>
      <c r="M29" s="70">
        <f>-IFERROR(VLOOKUP($A29,'[10]Trial Blc'!$B$3:X$701,M$1,FALSE),0)</f>
        <v>0</v>
      </c>
      <c r="N29" s="70">
        <f>-IFERROR(VLOOKUP($A29,'[10]Trial Blc'!$B$3:Y$701,N$1,FALSE),0)</f>
        <v>0</v>
      </c>
      <c r="O29" s="70">
        <f>-IFERROR(VLOOKUP($A29,'[10]Trial Blc'!$B$3:Z$701,O$1,FALSE),0)</f>
        <v>0</v>
      </c>
      <c r="P29" s="70">
        <f>-IFERROR(VLOOKUP($A29,'[10]Trial Blc'!$B$3:AA$701,P$1,FALSE),0)</f>
        <v>0</v>
      </c>
      <c r="Q29" s="70">
        <f>-IFERROR(VLOOKUP($A29,'[10]Trial Blc'!$B$3:AB$701,Q$1,FALSE),0)</f>
        <v>0</v>
      </c>
      <c r="R29" s="67">
        <f>AVERAGE(E29:Q29)</f>
        <v>0</v>
      </c>
      <c r="S29" s="67"/>
      <c r="T29" s="79"/>
      <c r="U29" s="62">
        <v>3900</v>
      </c>
      <c r="V29" s="69" t="s">
        <v>99</v>
      </c>
      <c r="W29" s="88">
        <f>IFERROR(VLOOKUP($U29,'[10]Trial Blc'!$B$3:AJ$542,W$1,FALSE),0)</f>
        <v>0</v>
      </c>
      <c r="X29" s="88"/>
      <c r="Y29" s="88">
        <f>SUM(W29:X29)</f>
        <v>0</v>
      </c>
      <c r="Z29" s="88">
        <f>IFERROR(VLOOKUP($U29,'[10]Trial Blc'!$B$3:AJ$542,Z$1,FALSE),0)</f>
        <v>0</v>
      </c>
      <c r="AA29" s="88">
        <f>IFERROR(VLOOKUP($U29,'[10]Trial Blc'!$B$3:AK$542,AA$1,FALSE),0)</f>
        <v>0</v>
      </c>
      <c r="AB29" s="88">
        <f>IFERROR(VLOOKUP($U29,'[10]Trial Blc'!$B$3:AL$542,AB$1,FALSE),0)</f>
        <v>0</v>
      </c>
      <c r="AC29" s="88">
        <f>IFERROR(VLOOKUP($U29,'[10]Trial Blc'!$B$3:AM$542,AC$1,FALSE),0)</f>
        <v>0</v>
      </c>
      <c r="AD29" s="88">
        <f>IFERROR(VLOOKUP($U29,'[10]Trial Blc'!$B$3:AN$542,AD$1,FALSE),0)</f>
        <v>0</v>
      </c>
      <c r="AE29" s="88">
        <f>IFERROR(VLOOKUP($U29,'[10]Trial Blc'!$B$3:AO$542,AE$1,FALSE),0)</f>
        <v>0</v>
      </c>
      <c r="AF29" s="88">
        <f>IFERROR(VLOOKUP($U29,'[10]Trial Blc'!$B$3:AP$542,AF$1,FALSE),0)</f>
        <v>0</v>
      </c>
      <c r="AG29" s="88">
        <f>IFERROR(VLOOKUP($U29,'[10]Trial Blc'!$B$3:AQ$542,AG$1,FALSE),0)</f>
        <v>-100</v>
      </c>
      <c r="AH29" s="88">
        <f>IFERROR(VLOOKUP($U29,'[10]Trial Blc'!$B$3:AR$542,AH$1,FALSE),0)</f>
        <v>-100</v>
      </c>
      <c r="AI29" s="88">
        <f>IFERROR(VLOOKUP($U29,'[10]Trial Blc'!$B$3:AS$542,AI$1,FALSE),0)</f>
        <v>-100</v>
      </c>
      <c r="AJ29" s="88">
        <f>IFERROR(VLOOKUP($U29,'[10]Trial Blc'!$B$3:AT$542,AJ$1,FALSE),0)</f>
        <v>-100</v>
      </c>
      <c r="AK29" s="88">
        <f>IFERROR(VLOOKUP($U29,'[10]Trial Blc'!$B$3:AU$542,AK$1,FALSE),0)</f>
        <v>-100</v>
      </c>
      <c r="AL29" s="88">
        <f>AVERAGE(Y29:AK29)</f>
        <v>-38.46153846153846</v>
      </c>
      <c r="AM29" s="88">
        <f>+'[10]A-3 COA'!K177</f>
        <v>-62</v>
      </c>
    </row>
    <row r="30" spans="1:39" ht="13" x14ac:dyDescent="0.3">
      <c r="A30" s="68">
        <v>3360</v>
      </c>
      <c r="B30" s="69" t="s">
        <v>100</v>
      </c>
      <c r="C30" s="70">
        <f>-IFERROR(VLOOKUP($A30,'[10]Trial Blc'!$B$3:N$701,C$1,FALSE),0)</f>
        <v>593753.87</v>
      </c>
      <c r="D30" s="60"/>
      <c r="E30" s="71">
        <f>SUM(C30:D30)</f>
        <v>593753.87</v>
      </c>
      <c r="F30" s="70">
        <f>-IFERROR(VLOOKUP($A30,'[10]Trial Blc'!$B$3:Q$701,F$1,FALSE),0)</f>
        <v>593753.87</v>
      </c>
      <c r="G30" s="70">
        <f>-IFERROR(VLOOKUP($A30,'[10]Trial Blc'!$B$3:R$701,G$1,FALSE),0)</f>
        <v>593753.87</v>
      </c>
      <c r="H30" s="70">
        <f>-IFERROR(VLOOKUP($A30,'[10]Trial Blc'!$B$3:S$701,H$1,FALSE),0)</f>
        <v>593753.87</v>
      </c>
      <c r="I30" s="70">
        <f>-IFERROR(VLOOKUP($A30,'[10]Trial Blc'!$B$3:T$701,I$1,FALSE),0)</f>
        <v>593753.87</v>
      </c>
      <c r="J30" s="70">
        <f>-IFERROR(VLOOKUP($A30,'[10]Trial Blc'!$B$3:U$701,J$1,FALSE),0)</f>
        <v>593753.87</v>
      </c>
      <c r="K30" s="70">
        <f>-IFERROR(VLOOKUP($A30,'[10]Trial Blc'!$B$3:V$701,K$1,FALSE),0)</f>
        <v>593753.87</v>
      </c>
      <c r="L30" s="70">
        <f>-IFERROR(VLOOKUP($A30,'[10]Trial Blc'!$B$3:W$701,L$1,FALSE),0)</f>
        <v>593753.87</v>
      </c>
      <c r="M30" s="70">
        <f>-IFERROR(VLOOKUP($A30,'[10]Trial Blc'!$B$3:X$701,M$1,FALSE),0)</f>
        <v>593753.87</v>
      </c>
      <c r="N30" s="70">
        <f>-IFERROR(VLOOKUP($A30,'[10]Trial Blc'!$B$3:Y$701,N$1,FALSE),0)</f>
        <v>593753.87</v>
      </c>
      <c r="O30" s="70">
        <f>-IFERROR(VLOOKUP($A30,'[10]Trial Blc'!$B$3:Z$701,O$1,FALSE),0)</f>
        <v>593753.87</v>
      </c>
      <c r="P30" s="70">
        <f>-IFERROR(VLOOKUP($A30,'[10]Trial Blc'!$B$3:AA$701,P$1,FALSE),0)</f>
        <v>593753.87</v>
      </c>
      <c r="Q30" s="70">
        <f>-IFERROR(VLOOKUP($A30,'[10]Trial Blc'!$B$3:AB$701,Q$1,FALSE),0)</f>
        <v>593753.87</v>
      </c>
      <c r="R30" s="67">
        <f>AVERAGE(E30:Q30)</f>
        <v>593753.87</v>
      </c>
      <c r="S30" s="67"/>
      <c r="T30" s="79"/>
      <c r="U30" s="62">
        <v>3905</v>
      </c>
      <c r="V30" s="69" t="s">
        <v>101</v>
      </c>
      <c r="W30" s="88">
        <f>IFERROR(VLOOKUP($U30,'[10]Trial Blc'!$B$3:AJ$542,W$1,FALSE),0)</f>
        <v>477444.67</v>
      </c>
      <c r="X30" s="88"/>
      <c r="Y30" s="88">
        <f>SUM(W30:X30)</f>
        <v>477444.67</v>
      </c>
      <c r="Z30" s="88">
        <f>IFERROR(VLOOKUP($U30,'[10]Trial Blc'!$B$3:AJ$542,Z$1,FALSE),0)</f>
        <v>478542.18</v>
      </c>
      <c r="AA30" s="88">
        <f>IFERROR(VLOOKUP($U30,'[10]Trial Blc'!$B$3:AK$542,AA$1,FALSE),0)</f>
        <v>479639.69</v>
      </c>
      <c r="AB30" s="88">
        <f>IFERROR(VLOOKUP($U30,'[10]Trial Blc'!$B$3:AL$542,AB$1,FALSE),0)</f>
        <v>480737.2</v>
      </c>
      <c r="AC30" s="88">
        <f>IFERROR(VLOOKUP($U30,'[10]Trial Blc'!$B$3:AM$542,AC$1,FALSE),0)</f>
        <v>481834.71</v>
      </c>
      <c r="AD30" s="88">
        <f>IFERROR(VLOOKUP($U30,'[10]Trial Blc'!$B$3:AN$542,AD$1,FALSE),0)</f>
        <v>482932.22</v>
      </c>
      <c r="AE30" s="88">
        <f>IFERROR(VLOOKUP($U30,'[10]Trial Blc'!$B$3:AO$542,AE$1,FALSE),0)</f>
        <v>484029.73</v>
      </c>
      <c r="AF30" s="88">
        <f>IFERROR(VLOOKUP($U30,'[10]Trial Blc'!$B$3:AP$542,AF$1,FALSE),0)</f>
        <v>485127.24</v>
      </c>
      <c r="AG30" s="88">
        <f>IFERROR(VLOOKUP($U30,'[10]Trial Blc'!$B$3:AQ$542,AG$1,FALSE),0)</f>
        <v>486197.75</v>
      </c>
      <c r="AH30" s="88">
        <f>IFERROR(VLOOKUP($U30,'[10]Trial Blc'!$B$3:AR$542,AH$1,FALSE),0)</f>
        <v>487295.26</v>
      </c>
      <c r="AI30" s="88">
        <f>IFERROR(VLOOKUP($U30,'[10]Trial Blc'!$B$3:AS$542,AI$1,FALSE),0)</f>
        <v>488392.77</v>
      </c>
      <c r="AJ30" s="88">
        <f>IFERROR(VLOOKUP($U30,'[10]Trial Blc'!$B$3:AT$542,AJ$1,FALSE),0)</f>
        <v>489490.28</v>
      </c>
      <c r="AK30" s="88">
        <f>IFERROR(VLOOKUP($U30,'[10]Trial Blc'!$B$3:AU$542,AK$1,FALSE),0)</f>
        <v>490587.79</v>
      </c>
      <c r="AL30" s="88">
        <f>AVERAGE(Y30:AK30)</f>
        <v>484019.34538461542</v>
      </c>
      <c r="AM30" s="88">
        <f>+'[10]A-3 COA'!K178</f>
        <v>-17</v>
      </c>
    </row>
    <row r="31" spans="1:39" ht="13" x14ac:dyDescent="0.3">
      <c r="A31" s="68"/>
      <c r="B31" s="76"/>
      <c r="C31" s="72">
        <f>-IFERROR(VLOOKUP($A31,'[10]Trial Blc'!$B$3:N$701,C$1,FALSE),0)</f>
        <v>0</v>
      </c>
      <c r="D31" s="86"/>
      <c r="E31" s="87"/>
      <c r="F31" s="72">
        <f>-IFERROR(VLOOKUP($A31,'[10]Trial Blc'!$B$3:Q$701,F$1,FALSE),0)</f>
        <v>0</v>
      </c>
      <c r="G31" s="72">
        <f>-IFERROR(VLOOKUP($A31,'[10]Trial Blc'!$B$3:R$701,G$1,FALSE),0)</f>
        <v>0</v>
      </c>
      <c r="H31" s="72">
        <f>-IFERROR(VLOOKUP($A31,'[10]Trial Blc'!$B$3:S$701,H$1,FALSE),0)</f>
        <v>0</v>
      </c>
      <c r="I31" s="72">
        <f>-IFERROR(VLOOKUP($A31,'[10]Trial Blc'!$B$3:T$701,I$1,FALSE),0)</f>
        <v>0</v>
      </c>
      <c r="J31" s="72">
        <f>-IFERROR(VLOOKUP($A31,'[10]Trial Blc'!$B$3:U$701,J$1,FALSE),0)</f>
        <v>0</v>
      </c>
      <c r="K31" s="72">
        <f>-IFERROR(VLOOKUP($A31,'[10]Trial Blc'!$B$3:V$701,K$1,FALSE),0)</f>
        <v>0</v>
      </c>
      <c r="L31" s="72">
        <f>-IFERROR(VLOOKUP($A31,'[10]Trial Blc'!$B$3:W$701,L$1,FALSE),0)</f>
        <v>0</v>
      </c>
      <c r="M31" s="72">
        <f>-IFERROR(VLOOKUP($A31,'[10]Trial Blc'!$B$3:X$701,M$1,FALSE),0)</f>
        <v>0</v>
      </c>
      <c r="N31" s="72">
        <f>-IFERROR(VLOOKUP($A31,'[10]Trial Blc'!$B$3:Y$701,N$1,FALSE),0)</f>
        <v>0</v>
      </c>
      <c r="O31" s="72">
        <f>-IFERROR(VLOOKUP($A31,'[10]Trial Blc'!$B$3:Z$701,O$1,FALSE),0)</f>
        <v>0</v>
      </c>
      <c r="P31" s="72">
        <f>-IFERROR(VLOOKUP($A31,'[10]Trial Blc'!$B$3:AA$701,P$1,FALSE),0)</f>
        <v>0</v>
      </c>
      <c r="Q31" s="72">
        <f>-IFERROR(VLOOKUP($A31,'[10]Trial Blc'!$B$3:AB$701,Q$1,FALSE),0)</f>
        <v>0</v>
      </c>
      <c r="R31" s="72"/>
      <c r="S31" s="72"/>
      <c r="T31" s="79"/>
      <c r="U31" s="62"/>
      <c r="V31" s="7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</row>
    <row r="32" spans="1:39" x14ac:dyDescent="0.25">
      <c r="A32" s="68"/>
      <c r="B32" s="76" t="s">
        <v>102</v>
      </c>
      <c r="C32" s="77">
        <f>SUM(C28:C31)</f>
        <v>604536.52</v>
      </c>
      <c r="D32" s="77">
        <f>SUM(D28:D31)</f>
        <v>0</v>
      </c>
      <c r="E32" s="78">
        <f t="shared" ref="E32:S32" si="7">SUM(E28:E31)</f>
        <v>604536.52</v>
      </c>
      <c r="F32" s="77">
        <f t="shared" si="7"/>
        <v>604536.52</v>
      </c>
      <c r="G32" s="77">
        <f t="shared" si="7"/>
        <v>604536.52</v>
      </c>
      <c r="H32" s="77">
        <f t="shared" si="7"/>
        <v>604536.52</v>
      </c>
      <c r="I32" s="77">
        <f t="shared" si="7"/>
        <v>604536.52</v>
      </c>
      <c r="J32" s="77">
        <f t="shared" si="7"/>
        <v>604536.52</v>
      </c>
      <c r="K32" s="77">
        <f t="shared" si="7"/>
        <v>604536.52</v>
      </c>
      <c r="L32" s="77">
        <f t="shared" si="7"/>
        <v>604536.52</v>
      </c>
      <c r="M32" s="77">
        <f t="shared" si="7"/>
        <v>604536.52</v>
      </c>
      <c r="N32" s="77">
        <f t="shared" si="7"/>
        <v>604536.52</v>
      </c>
      <c r="O32" s="77">
        <f t="shared" si="7"/>
        <v>604536.52</v>
      </c>
      <c r="P32" s="77">
        <f t="shared" si="7"/>
        <v>604536.52</v>
      </c>
      <c r="Q32" s="77">
        <f t="shared" si="7"/>
        <v>604536.52</v>
      </c>
      <c r="R32" s="77">
        <f t="shared" si="7"/>
        <v>604536.52</v>
      </c>
      <c r="S32" s="77">
        <f t="shared" si="7"/>
        <v>0</v>
      </c>
      <c r="T32" s="79"/>
      <c r="U32" s="62"/>
      <c r="V32" s="76" t="s">
        <v>102</v>
      </c>
      <c r="W32" s="77">
        <f>SUM(W28:W31)</f>
        <v>499030.93</v>
      </c>
      <c r="X32" s="77">
        <f t="shared" ref="X32:AM32" si="8">SUM(X28:X31)</f>
        <v>0</v>
      </c>
      <c r="Y32" s="77">
        <f t="shared" si="8"/>
        <v>499030.93</v>
      </c>
      <c r="Z32" s="77">
        <f t="shared" si="8"/>
        <v>500173.37</v>
      </c>
      <c r="AA32" s="77">
        <f t="shared" si="8"/>
        <v>501315.81</v>
      </c>
      <c r="AB32" s="77">
        <f t="shared" si="8"/>
        <v>502458.25</v>
      </c>
      <c r="AC32" s="77">
        <f t="shared" si="8"/>
        <v>503600.69</v>
      </c>
      <c r="AD32" s="77">
        <f t="shared" si="8"/>
        <v>504743.12999999995</v>
      </c>
      <c r="AE32" s="77">
        <f t="shared" si="8"/>
        <v>505885.57</v>
      </c>
      <c r="AF32" s="77">
        <f t="shared" si="8"/>
        <v>507028.01</v>
      </c>
      <c r="AG32" s="77">
        <f t="shared" si="8"/>
        <v>462737.68</v>
      </c>
      <c r="AH32" s="77">
        <f t="shared" si="8"/>
        <v>463880.12</v>
      </c>
      <c r="AI32" s="77">
        <f t="shared" si="8"/>
        <v>465022.56</v>
      </c>
      <c r="AJ32" s="77">
        <f t="shared" si="8"/>
        <v>466165</v>
      </c>
      <c r="AK32" s="77">
        <f t="shared" si="8"/>
        <v>467307.44</v>
      </c>
      <c r="AL32" s="77">
        <f t="shared" si="8"/>
        <v>488411.42769230774</v>
      </c>
      <c r="AM32" s="77">
        <f t="shared" si="8"/>
        <v>-27959</v>
      </c>
    </row>
    <row r="33" spans="1:56" x14ac:dyDescent="0.25">
      <c r="A33" s="84"/>
      <c r="B33" s="85"/>
      <c r="C33" s="60"/>
      <c r="D33" s="60"/>
      <c r="E33" s="71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1"/>
      <c r="U33" s="90"/>
      <c r="V33" s="85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</row>
    <row r="34" spans="1:56" ht="13" x14ac:dyDescent="0.3">
      <c r="A34" s="68">
        <v>3435</v>
      </c>
      <c r="B34" s="57" t="s">
        <v>103</v>
      </c>
      <c r="C34" s="70">
        <f>-IFERROR(VLOOKUP($A34,'[10]Trial Blc'!$B$3:N$701,C$1,FALSE),0)</f>
        <v>1942084.19</v>
      </c>
      <c r="D34" s="88"/>
      <c r="E34" s="71">
        <f>SUM(C34:D34)</f>
        <v>1942084.19</v>
      </c>
      <c r="F34" s="70">
        <f>-IFERROR(VLOOKUP($A34,'[10]Trial Blc'!$B$3:Q$701,F$1,FALSE),0)</f>
        <v>1942084.19</v>
      </c>
      <c r="G34" s="70">
        <f>-IFERROR(VLOOKUP($A34,'[10]Trial Blc'!$B$3:R$701,G$1,FALSE),0)</f>
        <v>1942084.19</v>
      </c>
      <c r="H34" s="70">
        <f>-IFERROR(VLOOKUP($A34,'[10]Trial Blc'!$B$3:S$701,H$1,FALSE),0)</f>
        <v>1942084.19</v>
      </c>
      <c r="I34" s="70">
        <f>-IFERROR(VLOOKUP($A34,'[10]Trial Blc'!$B$3:T$701,I$1,FALSE),0)</f>
        <v>1943728.19</v>
      </c>
      <c r="J34" s="70">
        <f>-IFERROR(VLOOKUP($A34,'[10]Trial Blc'!$B$3:U$701,J$1,FALSE),0)</f>
        <v>1943728.19</v>
      </c>
      <c r="K34" s="70">
        <f>-IFERROR(VLOOKUP($A34,'[10]Trial Blc'!$B$3:V$701,K$1,FALSE),0)</f>
        <v>1944998.19</v>
      </c>
      <c r="L34" s="70">
        <f>-IFERROR(VLOOKUP($A34,'[10]Trial Blc'!$B$3:W$701,L$1,FALSE),0)</f>
        <v>1945346.19</v>
      </c>
      <c r="M34" s="70">
        <f>-IFERROR(VLOOKUP($A34,'[10]Trial Blc'!$B$3:X$701,M$1,FALSE),0)</f>
        <v>477346.19</v>
      </c>
      <c r="N34" s="70">
        <f>-IFERROR(VLOOKUP($A34,'[10]Trial Blc'!$B$3:Y$701,N$1,FALSE),0)</f>
        <v>477346.19</v>
      </c>
      <c r="O34" s="70">
        <f>-IFERROR(VLOOKUP($A34,'[10]Trial Blc'!$B$3:Z$701,O$1,FALSE),0)</f>
        <v>481566.19</v>
      </c>
      <c r="P34" s="70">
        <f>-IFERROR(VLOOKUP($A34,'[10]Trial Blc'!$B$3:AA$701,P$1,FALSE),0)</f>
        <v>481566.19</v>
      </c>
      <c r="Q34" s="70">
        <f>-IFERROR(VLOOKUP($A34,'[10]Trial Blc'!$B$3:AB$701,Q$1,FALSE),0)</f>
        <v>481566.19</v>
      </c>
      <c r="R34" s="67">
        <f>AVERAGE(E34:Q34)</f>
        <v>1380425.2669230769</v>
      </c>
      <c r="S34" s="67">
        <f>-'[10]A-3 COA'!K166</f>
        <v>-903385</v>
      </c>
      <c r="T34" s="91"/>
      <c r="U34" s="92">
        <v>3980</v>
      </c>
      <c r="V34" s="93" t="s">
        <v>104</v>
      </c>
      <c r="W34" s="88">
        <f>IFERROR(VLOOKUP($U34,'[10]Trial Blc'!$B$3:AJ$542,W$1,FALSE),0)</f>
        <v>149368.51999999999</v>
      </c>
      <c r="X34" s="88"/>
      <c r="Y34" s="88">
        <f>SUM(W34:X34)</f>
        <v>149368.51999999999</v>
      </c>
      <c r="Z34" s="88">
        <f>IFERROR(VLOOKUP($U34,'[10]Trial Blc'!$B$3:AJ$542,Z$1,FALSE),0)</f>
        <v>153414.51999999999</v>
      </c>
      <c r="AA34" s="88">
        <f>IFERROR(VLOOKUP($U34,'[10]Trial Blc'!$B$3:AK$542,AA$1,FALSE),0)</f>
        <v>157460.51999999999</v>
      </c>
      <c r="AB34" s="88">
        <f>IFERROR(VLOOKUP($U34,'[10]Trial Blc'!$B$3:AL$542,AB$1,FALSE),0)</f>
        <v>161506.51999999999</v>
      </c>
      <c r="AC34" s="88">
        <f>IFERROR(VLOOKUP($U34,'[10]Trial Blc'!$B$3:AM$542,AC$1,FALSE),0)</f>
        <v>165555.95000000001</v>
      </c>
      <c r="AD34" s="88">
        <f>IFERROR(VLOOKUP($U34,'[10]Trial Blc'!$B$3:AN$542,AD$1,FALSE),0)</f>
        <v>169605.38</v>
      </c>
      <c r="AE34" s="88">
        <f>IFERROR(VLOOKUP($U34,'[10]Trial Blc'!$B$3:AO$542,AE$1,FALSE),0)</f>
        <v>173657.45</v>
      </c>
      <c r="AF34" s="88">
        <f>IFERROR(VLOOKUP($U34,'[10]Trial Blc'!$B$3:AP$542,AF$1,FALSE),0)</f>
        <v>177710.25</v>
      </c>
      <c r="AG34" s="88">
        <f>IFERROR(VLOOKUP($U34,'[10]Trial Blc'!$B$3:AQ$542,AG$1,FALSE),0)</f>
        <v>160132.72</v>
      </c>
      <c r="AH34" s="88">
        <f>IFERROR(VLOOKUP($U34,'[10]Trial Blc'!$B$3:AR$542,AH$1,FALSE),0)</f>
        <v>161127.19</v>
      </c>
      <c r="AI34" s="88">
        <f>IFERROR(VLOOKUP($U34,'[10]Trial Blc'!$B$3:AS$542,AI$1,FALSE),0)</f>
        <v>162130.45000000001</v>
      </c>
      <c r="AJ34" s="88">
        <f>IFERROR(VLOOKUP($U34,'[10]Trial Blc'!$B$3:AT$542,AJ$1,FALSE),0)</f>
        <v>163133.71</v>
      </c>
      <c r="AK34" s="88">
        <f>IFERROR(VLOOKUP($U34,'[10]Trial Blc'!$B$3:AU$542,AK$1,FALSE),0)</f>
        <v>164136.97</v>
      </c>
      <c r="AL34" s="88">
        <f>AVERAGE(Y34:AK34)</f>
        <v>162995.39615384614</v>
      </c>
      <c r="AM34" s="88">
        <f>+'[10]A-3 COA'!K179+'[10]A-3 COA'!K181</f>
        <v>225</v>
      </c>
    </row>
    <row r="35" spans="1:56" x14ac:dyDescent="0.25">
      <c r="A35" s="94"/>
      <c r="B35" s="59"/>
      <c r="C35" s="60"/>
      <c r="D35" s="60"/>
      <c r="E35" s="71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1"/>
      <c r="U35" s="95"/>
      <c r="V35" s="59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</row>
    <row r="36" spans="1:56" ht="13" thickBot="1" x14ac:dyDescent="0.3">
      <c r="A36" s="94"/>
      <c r="B36" s="96" t="s">
        <v>105</v>
      </c>
      <c r="C36" s="97">
        <f>+C9+C24+C34+C32+C26</f>
        <v>11348637.369999999</v>
      </c>
      <c r="D36" s="97">
        <f>+D9+D24+D34+D32</f>
        <v>0</v>
      </c>
      <c r="E36" s="97">
        <f t="shared" ref="E36:S36" si="9">+E9+E24+E34+E32+E26</f>
        <v>11348637.369999999</v>
      </c>
      <c r="F36" s="97">
        <f t="shared" si="9"/>
        <v>11348637.369999999</v>
      </c>
      <c r="G36" s="97">
        <f t="shared" si="9"/>
        <v>11348637.369999999</v>
      </c>
      <c r="H36" s="97">
        <f t="shared" si="9"/>
        <v>11348637.369999999</v>
      </c>
      <c r="I36" s="97">
        <f t="shared" si="9"/>
        <v>11350281.369999999</v>
      </c>
      <c r="J36" s="97">
        <f t="shared" si="9"/>
        <v>11350281.369999999</v>
      </c>
      <c r="K36" s="97">
        <f t="shared" si="9"/>
        <v>11351551.369999999</v>
      </c>
      <c r="L36" s="97">
        <f t="shared" si="9"/>
        <v>11353168.369999999</v>
      </c>
      <c r="M36" s="97">
        <f t="shared" si="9"/>
        <v>9900551.3699999992</v>
      </c>
      <c r="N36" s="97">
        <f t="shared" si="9"/>
        <v>9903926.3699999992</v>
      </c>
      <c r="O36" s="97">
        <f t="shared" si="9"/>
        <v>9908206.3699999992</v>
      </c>
      <c r="P36" s="97">
        <f t="shared" si="9"/>
        <v>9908206.3699999992</v>
      </c>
      <c r="Q36" s="97">
        <f t="shared" si="9"/>
        <v>9908206.3699999992</v>
      </c>
      <c r="R36" s="97">
        <f t="shared" si="9"/>
        <v>10794532.985384617</v>
      </c>
      <c r="S36" s="97">
        <f t="shared" si="9"/>
        <v>-893918</v>
      </c>
      <c r="T36" s="79"/>
      <c r="U36" s="95"/>
      <c r="V36" s="96" t="s">
        <v>106</v>
      </c>
      <c r="W36" s="97">
        <f>+W9+W24+W34+W32+W26</f>
        <v>8357371.1099999994</v>
      </c>
      <c r="X36" s="97">
        <f>+X9+X24+X34+X32</f>
        <v>0</v>
      </c>
      <c r="Y36" s="97">
        <f t="shared" ref="Y36:AM36" si="10">+Y9+Y24+Y34+Y32+Y26</f>
        <v>8357371.1099999994</v>
      </c>
      <c r="Z36" s="97">
        <f t="shared" si="10"/>
        <v>8381101.5899999999</v>
      </c>
      <c r="AA36" s="97">
        <f t="shared" si="10"/>
        <v>8404832.0700000003</v>
      </c>
      <c r="AB36" s="97">
        <f t="shared" si="10"/>
        <v>8428562.5499999989</v>
      </c>
      <c r="AC36" s="97">
        <f t="shared" si="10"/>
        <v>8452296.4600000009</v>
      </c>
      <c r="AD36" s="97">
        <f t="shared" si="10"/>
        <v>8476030.3699999992</v>
      </c>
      <c r="AE36" s="97">
        <f t="shared" si="10"/>
        <v>8499766.9199999999</v>
      </c>
      <c r="AF36" s="97">
        <f t="shared" si="10"/>
        <v>8523506.8400000017</v>
      </c>
      <c r="AG36" s="97">
        <f t="shared" si="10"/>
        <v>8490998.660000002</v>
      </c>
      <c r="AH36" s="97">
        <f t="shared" si="10"/>
        <v>8511717.4299999997</v>
      </c>
      <c r="AI36" s="97">
        <f t="shared" si="10"/>
        <v>8532445.1199999992</v>
      </c>
      <c r="AJ36" s="97">
        <f t="shared" si="10"/>
        <v>8553172.8100000005</v>
      </c>
      <c r="AK36" s="97">
        <f t="shared" si="10"/>
        <v>8573900.5</v>
      </c>
      <c r="AL36" s="97">
        <f>AVERAGE(Y36:AK36)</f>
        <v>8475823.2638461553</v>
      </c>
      <c r="AM36" s="97">
        <f t="shared" si="10"/>
        <v>-21323</v>
      </c>
    </row>
    <row r="37" spans="1:56" s="104" customFormat="1" ht="13.5" thickTop="1" x14ac:dyDescent="0.3">
      <c r="A37" s="98"/>
      <c r="B37" s="99" t="s">
        <v>107</v>
      </c>
      <c r="C37" s="100"/>
      <c r="D37" s="100"/>
      <c r="E37" s="101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2"/>
      <c r="U37" s="99"/>
      <c r="V37" s="99" t="s">
        <v>107</v>
      </c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</row>
    <row r="38" spans="1:56" s="104" customFormat="1" ht="13" x14ac:dyDescent="0.3">
      <c r="A38" s="98"/>
      <c r="B38" s="105" t="s">
        <v>108</v>
      </c>
      <c r="C38" s="100"/>
      <c r="D38" s="100"/>
      <c r="E38" s="101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2"/>
      <c r="U38" s="99"/>
      <c r="V38" s="105" t="s">
        <v>109</v>
      </c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</row>
    <row r="39" spans="1:56" s="104" customFormat="1" ht="13" x14ac:dyDescent="0.3">
      <c r="A39" s="98"/>
      <c r="B39" s="99" t="s">
        <v>110</v>
      </c>
      <c r="C39" s="106">
        <f>+C36-C38</f>
        <v>11348637.369999999</v>
      </c>
      <c r="D39" s="107"/>
      <c r="E39" s="108"/>
      <c r="F39" s="106">
        <f t="shared" ref="F39:Q39" si="11">+F36-F38</f>
        <v>11348637.369999999</v>
      </c>
      <c r="G39" s="106">
        <f t="shared" si="11"/>
        <v>11348637.369999999</v>
      </c>
      <c r="H39" s="106">
        <f t="shared" si="11"/>
        <v>11348637.369999999</v>
      </c>
      <c r="I39" s="106">
        <f t="shared" si="11"/>
        <v>11350281.369999999</v>
      </c>
      <c r="J39" s="106">
        <f t="shared" si="11"/>
        <v>11350281.369999999</v>
      </c>
      <c r="K39" s="106">
        <f t="shared" si="11"/>
        <v>11351551.369999999</v>
      </c>
      <c r="L39" s="106">
        <f t="shared" si="11"/>
        <v>11353168.369999999</v>
      </c>
      <c r="M39" s="106">
        <f t="shared" si="11"/>
        <v>9900551.3699999992</v>
      </c>
      <c r="N39" s="106">
        <f t="shared" si="11"/>
        <v>9903926.3699999992</v>
      </c>
      <c r="O39" s="106">
        <f t="shared" si="11"/>
        <v>9908206.3699999992</v>
      </c>
      <c r="P39" s="106">
        <f t="shared" si="11"/>
        <v>9908206.3699999992</v>
      </c>
      <c r="Q39" s="106">
        <f t="shared" si="11"/>
        <v>9908206.3699999992</v>
      </c>
      <c r="R39" s="106"/>
      <c r="S39" s="106"/>
      <c r="T39" s="102"/>
      <c r="U39" s="99"/>
      <c r="V39" s="99" t="s">
        <v>110</v>
      </c>
      <c r="W39" s="107">
        <f>+W36-W38</f>
        <v>8357371.1099999994</v>
      </c>
      <c r="X39" s="107"/>
      <c r="Y39" s="107"/>
      <c r="Z39" s="107">
        <f t="shared" ref="Z39:AK39" si="12">+Z36-Z38</f>
        <v>8381101.5899999999</v>
      </c>
      <c r="AA39" s="107">
        <f t="shared" si="12"/>
        <v>8404832.0700000003</v>
      </c>
      <c r="AB39" s="107">
        <f t="shared" si="12"/>
        <v>8428562.5499999989</v>
      </c>
      <c r="AC39" s="107">
        <f t="shared" si="12"/>
        <v>8452296.4600000009</v>
      </c>
      <c r="AD39" s="107">
        <f t="shared" si="12"/>
        <v>8476030.3699999992</v>
      </c>
      <c r="AE39" s="107">
        <f t="shared" si="12"/>
        <v>8499766.9199999999</v>
      </c>
      <c r="AF39" s="107">
        <f t="shared" si="12"/>
        <v>8523506.8400000017</v>
      </c>
      <c r="AG39" s="107">
        <f t="shared" si="12"/>
        <v>8490998.660000002</v>
      </c>
      <c r="AH39" s="107">
        <f t="shared" si="12"/>
        <v>8511717.4299999997</v>
      </c>
      <c r="AI39" s="107">
        <f t="shared" si="12"/>
        <v>8532445.1199999992</v>
      </c>
      <c r="AJ39" s="107">
        <f t="shared" si="12"/>
        <v>8553172.8100000005</v>
      </c>
      <c r="AK39" s="107">
        <f t="shared" si="12"/>
        <v>8573900.5</v>
      </c>
      <c r="AL39" s="107"/>
      <c r="AM39" s="107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</row>
    <row r="40" spans="1:56" ht="8.25" customHeight="1" x14ac:dyDescent="0.25">
      <c r="A40" s="94"/>
      <c r="B40" s="59"/>
      <c r="C40" s="60"/>
      <c r="D40" s="109"/>
      <c r="E40" s="11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1"/>
      <c r="U40" s="95"/>
      <c r="V40" s="96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</row>
    <row r="41" spans="1:56" x14ac:dyDescent="0.25">
      <c r="A41" s="94"/>
      <c r="B41" s="59" t="s">
        <v>111</v>
      </c>
      <c r="C41" s="60"/>
      <c r="D41" s="111"/>
      <c r="E41" s="112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1"/>
      <c r="U41" s="95"/>
      <c r="V41" s="96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</row>
    <row r="42" spans="1:56" x14ac:dyDescent="0.25">
      <c r="A42" s="80"/>
      <c r="B42" s="64" t="s">
        <v>62</v>
      </c>
      <c r="C42" s="60"/>
      <c r="D42" s="111"/>
      <c r="E42" s="112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76"/>
      <c r="U42" s="65"/>
      <c r="V42" s="63" t="s">
        <v>112</v>
      </c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</row>
    <row r="43" spans="1:56" ht="13" x14ac:dyDescent="0.3">
      <c r="A43" s="68">
        <v>3550</v>
      </c>
      <c r="B43" s="69" t="s">
        <v>113</v>
      </c>
      <c r="C43" s="70">
        <f>-IFERROR(VLOOKUP($A43,'[10]Trial Blc'!$B$3:N$701,C$1,FALSE),0)</f>
        <v>90353.88</v>
      </c>
      <c r="D43" s="60"/>
      <c r="E43" s="71">
        <f t="shared" ref="E43:E49" si="13">SUM(C43:D43)</f>
        <v>90353.88</v>
      </c>
      <c r="F43" s="70">
        <f>-IFERROR(VLOOKUP($A43,'[10]Trial Blc'!$B$3:Q$701,F$1,FALSE),0)</f>
        <v>90353.88</v>
      </c>
      <c r="G43" s="70">
        <f>-IFERROR(VLOOKUP($A43,'[10]Trial Blc'!$B$3:R$701,G$1,FALSE),0)</f>
        <v>90353.88</v>
      </c>
      <c r="H43" s="70">
        <f>-IFERROR(VLOOKUP($A43,'[10]Trial Blc'!$B$3:S$701,H$1,FALSE),0)</f>
        <v>90353.88</v>
      </c>
      <c r="I43" s="70">
        <f>-IFERROR(VLOOKUP($A43,'[10]Trial Blc'!$B$3:T$701,I$1,FALSE),0)</f>
        <v>90353.88</v>
      </c>
      <c r="J43" s="70">
        <f>-IFERROR(VLOOKUP($A43,'[10]Trial Blc'!$B$3:U$701,J$1,FALSE),0)</f>
        <v>90353.88</v>
      </c>
      <c r="K43" s="70">
        <f>-IFERROR(VLOOKUP($A43,'[10]Trial Blc'!$B$3:V$701,K$1,FALSE),0)</f>
        <v>90353.88</v>
      </c>
      <c r="L43" s="70">
        <f>-IFERROR(VLOOKUP($A43,'[10]Trial Blc'!$B$3:W$701,L$1,FALSE),0)</f>
        <v>91853.88</v>
      </c>
      <c r="M43" s="70">
        <f>-IFERROR(VLOOKUP($A43,'[10]Trial Blc'!$B$3:X$701,M$1,FALSE),0)</f>
        <v>91853.88</v>
      </c>
      <c r="N43" s="70">
        <f>-IFERROR(VLOOKUP($A43,'[10]Trial Blc'!$B$3:Y$701,N$1,FALSE),0)</f>
        <v>91853.88</v>
      </c>
      <c r="O43" s="70">
        <f>-IFERROR(VLOOKUP($A43,'[10]Trial Blc'!$B$3:Z$701,O$1,FALSE),0)</f>
        <v>91853.88</v>
      </c>
      <c r="P43" s="70">
        <f>-IFERROR(VLOOKUP($A43,'[10]Trial Blc'!$B$3:AA$701,P$1,FALSE),0)</f>
        <v>91853.88</v>
      </c>
      <c r="Q43" s="70">
        <f>-IFERROR(VLOOKUP($A43,'[10]Trial Blc'!$B$3:AB$701,Q$1,FALSE),0)</f>
        <v>91853.88</v>
      </c>
      <c r="R43" s="67">
        <f t="shared" ref="R43:R49" si="14">AVERAGE(E43:Q43)</f>
        <v>91046.187692307692</v>
      </c>
      <c r="S43" s="67"/>
      <c r="T43" s="76"/>
      <c r="U43" s="62">
        <v>4100</v>
      </c>
      <c r="V43" s="69" t="s">
        <v>114</v>
      </c>
      <c r="W43" s="88">
        <f>IFERROR(VLOOKUP($U43,'[10]Trial Blc'!$B$3:AJ$542,W$1,FALSE),0)</f>
        <v>78518.100000000006</v>
      </c>
      <c r="X43" s="88"/>
      <c r="Y43" s="88">
        <f t="shared" ref="Y43:Y49" si="15">SUM(W43:X43)</f>
        <v>78518.100000000006</v>
      </c>
      <c r="Z43" s="88">
        <f>IFERROR(VLOOKUP($U43,'[10]Trial Blc'!$B$3:AJ$542,Z$1,FALSE),0)</f>
        <v>78769.09</v>
      </c>
      <c r="AA43" s="88">
        <f>IFERROR(VLOOKUP($U43,'[10]Trial Blc'!$B$3:AK$542,AA$1,FALSE),0)</f>
        <v>79020.08</v>
      </c>
      <c r="AB43" s="88">
        <f>IFERROR(VLOOKUP($U43,'[10]Trial Blc'!$B$3:AL$542,AB$1,FALSE),0)</f>
        <v>79271.070000000007</v>
      </c>
      <c r="AC43" s="88">
        <f>IFERROR(VLOOKUP($U43,'[10]Trial Blc'!$B$3:AM$542,AC$1,FALSE),0)</f>
        <v>79522.06</v>
      </c>
      <c r="AD43" s="88">
        <f>IFERROR(VLOOKUP($U43,'[10]Trial Blc'!$B$3:AN$542,AD$1,FALSE),0)</f>
        <v>79773.05</v>
      </c>
      <c r="AE43" s="88">
        <f>IFERROR(VLOOKUP($U43,'[10]Trial Blc'!$B$3:AO$542,AE$1,FALSE),0)</f>
        <v>80024.039999999994</v>
      </c>
      <c r="AF43" s="88">
        <f>IFERROR(VLOOKUP($U43,'[10]Trial Blc'!$B$3:AP$542,AF$1,FALSE),0)</f>
        <v>80279.199999999997</v>
      </c>
      <c r="AG43" s="88">
        <f>IFERROR(VLOOKUP($U43,'[10]Trial Blc'!$B$3:AQ$542,AG$1,FALSE),0)</f>
        <v>71512.36</v>
      </c>
      <c r="AH43" s="88">
        <f>IFERROR(VLOOKUP($U43,'[10]Trial Blc'!$B$3:AR$542,AH$1,FALSE),0)</f>
        <v>71767.520000000004</v>
      </c>
      <c r="AI43" s="88">
        <f>IFERROR(VLOOKUP($U43,'[10]Trial Blc'!$B$3:AS$542,AI$1,FALSE),0)</f>
        <v>72022.679999999993</v>
      </c>
      <c r="AJ43" s="88">
        <f>IFERROR(VLOOKUP($U43,'[10]Trial Blc'!$B$3:AT$542,AJ$1,FALSE),0)</f>
        <v>72277.84</v>
      </c>
      <c r="AK43" s="88">
        <f>IFERROR(VLOOKUP($U43,'[10]Trial Blc'!$B$3:AU$542,AK$1,FALSE),0)</f>
        <v>72533</v>
      </c>
      <c r="AL43" s="88">
        <f t="shared" ref="AL43:AL49" si="16">AVERAGE(Y43:AK43)</f>
        <v>76560.776153846149</v>
      </c>
      <c r="AM43" s="88">
        <f>+'[10]A-3 COA'!K184</f>
        <v>-5552</v>
      </c>
    </row>
    <row r="44" spans="1:56" ht="13" x14ac:dyDescent="0.3">
      <c r="A44" s="68">
        <v>3555</v>
      </c>
      <c r="B44" s="69" t="s">
        <v>115</v>
      </c>
      <c r="C44" s="70">
        <f>-IFERROR(VLOOKUP($A44,'[10]Trial Blc'!$B$3:N$701,C$1,FALSE),0)</f>
        <v>5772508.0700000003</v>
      </c>
      <c r="D44" s="60"/>
      <c r="E44" s="71">
        <f t="shared" si="13"/>
        <v>5772508.0700000003</v>
      </c>
      <c r="F44" s="70">
        <f>-IFERROR(VLOOKUP($A44,'[10]Trial Blc'!$B$3:Q$701,F$1,FALSE),0)</f>
        <v>5772508.0700000003</v>
      </c>
      <c r="G44" s="70">
        <f>-IFERROR(VLOOKUP($A44,'[10]Trial Blc'!$B$3:R$701,G$1,FALSE),0)</f>
        <v>5772508.0700000003</v>
      </c>
      <c r="H44" s="70">
        <f>-IFERROR(VLOOKUP($A44,'[10]Trial Blc'!$B$3:S$701,H$1,FALSE),0)</f>
        <v>5772508.0700000003</v>
      </c>
      <c r="I44" s="70">
        <f>-IFERROR(VLOOKUP($A44,'[10]Trial Blc'!$B$3:T$701,I$1,FALSE),0)</f>
        <v>5772508.0700000003</v>
      </c>
      <c r="J44" s="70">
        <f>-IFERROR(VLOOKUP($A44,'[10]Trial Blc'!$B$3:U$701,J$1,FALSE),0)</f>
        <v>5772508.0700000003</v>
      </c>
      <c r="K44" s="70">
        <f>-IFERROR(VLOOKUP($A44,'[10]Trial Blc'!$B$3:V$701,K$1,FALSE),0)</f>
        <v>5772508.0700000003</v>
      </c>
      <c r="L44" s="70">
        <f>-IFERROR(VLOOKUP($A44,'[10]Trial Blc'!$B$3:W$701,L$1,FALSE),0)</f>
        <v>5773008.0700000003</v>
      </c>
      <c r="M44" s="70">
        <f>-IFERROR(VLOOKUP($A44,'[10]Trial Blc'!$B$3:X$701,M$1,FALSE),0)</f>
        <v>5775781.0700000003</v>
      </c>
      <c r="N44" s="70">
        <f>-IFERROR(VLOOKUP($A44,'[10]Trial Blc'!$B$3:Y$701,N$1,FALSE),0)</f>
        <v>5775781.0700000003</v>
      </c>
      <c r="O44" s="70">
        <f>-IFERROR(VLOOKUP($A44,'[10]Trial Blc'!$B$3:Z$701,O$1,FALSE),0)</f>
        <v>5775781.0700000003</v>
      </c>
      <c r="P44" s="70">
        <f>-IFERROR(VLOOKUP($A44,'[10]Trial Blc'!$B$3:AA$701,P$1,FALSE),0)</f>
        <v>5775781.0700000003</v>
      </c>
      <c r="Q44" s="70">
        <f>-IFERROR(VLOOKUP($A44,'[10]Trial Blc'!$B$3:AB$701,Q$1,FALSE),0)</f>
        <v>5775781.0700000003</v>
      </c>
      <c r="R44" s="67">
        <f t="shared" si="14"/>
        <v>5773805.3776923073</v>
      </c>
      <c r="S44" s="67">
        <f>-'[10]A-3 COA'!K168</f>
        <v>1706</v>
      </c>
      <c r="T44" s="76"/>
      <c r="U44" s="62">
        <v>4105</v>
      </c>
      <c r="V44" s="69" t="s">
        <v>116</v>
      </c>
      <c r="W44" s="88">
        <f>IFERROR(VLOOKUP($U44,'[10]Trial Blc'!$B$3:AJ$542,W$1,FALSE),0)</f>
        <v>5181278.8099999996</v>
      </c>
      <c r="X44" s="88"/>
      <c r="Y44" s="88">
        <f t="shared" si="15"/>
        <v>5181278.8099999996</v>
      </c>
      <c r="Z44" s="88">
        <f>IFERROR(VLOOKUP($U44,'[10]Trial Blc'!$B$3:AJ$542,Z$1,FALSE),0)</f>
        <v>5191948.88</v>
      </c>
      <c r="AA44" s="88">
        <f>IFERROR(VLOOKUP($U44,'[10]Trial Blc'!$B$3:AK$542,AA$1,FALSE),0)</f>
        <v>5202618.95</v>
      </c>
      <c r="AB44" s="88">
        <f>IFERROR(VLOOKUP($U44,'[10]Trial Blc'!$B$3:AL$542,AB$1,FALSE),0)</f>
        <v>5213289.0199999996</v>
      </c>
      <c r="AC44" s="88">
        <f>IFERROR(VLOOKUP($U44,'[10]Trial Blc'!$B$3:AM$542,AC$1,FALSE),0)</f>
        <v>5223959.09</v>
      </c>
      <c r="AD44" s="88">
        <f>IFERROR(VLOOKUP($U44,'[10]Trial Blc'!$B$3:AN$542,AD$1,FALSE),0)</f>
        <v>5234629.16</v>
      </c>
      <c r="AE44" s="88">
        <f>IFERROR(VLOOKUP($U44,'[10]Trial Blc'!$B$3:AO$542,AE$1,FALSE),0)</f>
        <v>5245299.2300000004</v>
      </c>
      <c r="AF44" s="88">
        <f>IFERROR(VLOOKUP($U44,'[10]Trial Blc'!$B$3:AP$542,AF$1,FALSE),0)</f>
        <v>5255970.22</v>
      </c>
      <c r="AG44" s="88">
        <f>IFERROR(VLOOKUP($U44,'[10]Trial Blc'!$B$3:AQ$542,AG$1,FALSE),0)</f>
        <v>5459964.54</v>
      </c>
      <c r="AH44" s="88">
        <f>IFERROR(VLOOKUP($U44,'[10]Trial Blc'!$B$3:AR$542,AH$1,FALSE),0)</f>
        <v>5470640.6600000001</v>
      </c>
      <c r="AI44" s="88">
        <f>IFERROR(VLOOKUP($U44,'[10]Trial Blc'!$B$3:AS$542,AI$1,FALSE),0)</f>
        <v>5481316.7800000003</v>
      </c>
      <c r="AJ44" s="88">
        <f>IFERROR(VLOOKUP($U44,'[10]Trial Blc'!$B$3:AT$542,AJ$1,FALSE),0)</f>
        <v>5491992.9000000004</v>
      </c>
      <c r="AK44" s="88">
        <f>IFERROR(VLOOKUP($U44,'[10]Trial Blc'!$B$3:AU$542,AK$1,FALSE),0)</f>
        <v>5502669.0199999996</v>
      </c>
      <c r="AL44" s="88">
        <f t="shared" si="16"/>
        <v>5319659.7892307695</v>
      </c>
      <c r="AM44" s="88">
        <f>+'[10]A-3 COA'!K185+'[10]A-3 COA'!K186</f>
        <v>118968</v>
      </c>
    </row>
    <row r="45" spans="1:56" ht="13" x14ac:dyDescent="0.3">
      <c r="A45" s="68">
        <v>3557</v>
      </c>
      <c r="B45" s="69" t="s">
        <v>117</v>
      </c>
      <c r="C45" s="70">
        <f>-IFERROR(VLOOKUP($A45,'[10]Trial Blc'!$B$3:N$701,C$1,FALSE),0)</f>
        <v>178351.38</v>
      </c>
      <c r="D45" s="60"/>
      <c r="E45" s="71">
        <f t="shared" si="13"/>
        <v>178351.38</v>
      </c>
      <c r="F45" s="70">
        <f>-IFERROR(VLOOKUP($A45,'[10]Trial Blc'!$B$3:Q$701,F$1,FALSE),0)</f>
        <v>178351.38</v>
      </c>
      <c r="G45" s="70">
        <f>-IFERROR(VLOOKUP($A45,'[10]Trial Blc'!$B$3:R$701,G$1,FALSE),0)</f>
        <v>178351.38</v>
      </c>
      <c r="H45" s="70">
        <f>-IFERROR(VLOOKUP($A45,'[10]Trial Blc'!$B$3:S$701,H$1,FALSE),0)</f>
        <v>178351.38</v>
      </c>
      <c r="I45" s="70">
        <f>-IFERROR(VLOOKUP($A45,'[10]Trial Blc'!$B$3:T$701,I$1,FALSE),0)</f>
        <v>178351.38</v>
      </c>
      <c r="J45" s="70">
        <f>-IFERROR(VLOOKUP($A45,'[10]Trial Blc'!$B$3:U$701,J$1,FALSE),0)</f>
        <v>178351.38</v>
      </c>
      <c r="K45" s="70">
        <f>-IFERROR(VLOOKUP($A45,'[10]Trial Blc'!$B$3:V$701,K$1,FALSE),0)</f>
        <v>178351.38</v>
      </c>
      <c r="L45" s="70">
        <f>-IFERROR(VLOOKUP($A45,'[10]Trial Blc'!$B$3:W$701,L$1,FALSE),0)</f>
        <v>178351.38</v>
      </c>
      <c r="M45" s="70">
        <f>-IFERROR(VLOOKUP($A45,'[10]Trial Blc'!$B$3:X$701,M$1,FALSE),0)</f>
        <v>178351.38</v>
      </c>
      <c r="N45" s="70">
        <f>-IFERROR(VLOOKUP($A45,'[10]Trial Blc'!$B$3:Y$701,N$1,FALSE),0)</f>
        <v>178351.38</v>
      </c>
      <c r="O45" s="70">
        <f>-IFERROR(VLOOKUP($A45,'[10]Trial Blc'!$B$3:Z$701,O$1,FALSE),0)</f>
        <v>178351.38</v>
      </c>
      <c r="P45" s="70">
        <f>-IFERROR(VLOOKUP($A45,'[10]Trial Blc'!$B$3:AA$701,P$1,FALSE),0)</f>
        <v>178351.38</v>
      </c>
      <c r="Q45" s="70">
        <f>-IFERROR(VLOOKUP($A45,'[10]Trial Blc'!$B$3:AB$701,Q$1,FALSE),0)</f>
        <v>178351.38</v>
      </c>
      <c r="R45" s="67">
        <f t="shared" si="14"/>
        <v>178351.37999999995</v>
      </c>
      <c r="S45" s="67"/>
      <c r="T45" s="76"/>
      <c r="U45" s="62">
        <v>4107</v>
      </c>
      <c r="V45" s="69" t="s">
        <v>118</v>
      </c>
      <c r="W45" s="88">
        <f>IFERROR(VLOOKUP($U45,'[10]Trial Blc'!$B$3:AJ$542,W$1,FALSE),0)</f>
        <v>71754.22</v>
      </c>
      <c r="X45" s="88"/>
      <c r="Y45" s="88">
        <f t="shared" si="15"/>
        <v>71754.22</v>
      </c>
      <c r="Z45" s="88">
        <f>IFERROR(VLOOKUP($U45,'[10]Trial Blc'!$B$3:AJ$542,Z$1,FALSE),0)</f>
        <v>72249.64</v>
      </c>
      <c r="AA45" s="88">
        <f>IFERROR(VLOOKUP($U45,'[10]Trial Blc'!$B$3:AK$542,AA$1,FALSE),0)</f>
        <v>72745.06</v>
      </c>
      <c r="AB45" s="88">
        <f>IFERROR(VLOOKUP($U45,'[10]Trial Blc'!$B$3:AL$542,AB$1,FALSE),0)</f>
        <v>73240.479999999996</v>
      </c>
      <c r="AC45" s="88">
        <f>IFERROR(VLOOKUP($U45,'[10]Trial Blc'!$B$3:AM$542,AC$1,FALSE),0)</f>
        <v>73735.899999999994</v>
      </c>
      <c r="AD45" s="88">
        <f>IFERROR(VLOOKUP($U45,'[10]Trial Blc'!$B$3:AN$542,AD$1,FALSE),0)</f>
        <v>74231.320000000007</v>
      </c>
      <c r="AE45" s="88">
        <f>IFERROR(VLOOKUP($U45,'[10]Trial Blc'!$B$3:AO$542,AE$1,FALSE),0)</f>
        <v>74726.740000000005</v>
      </c>
      <c r="AF45" s="88">
        <f>IFERROR(VLOOKUP($U45,'[10]Trial Blc'!$B$3:AP$542,AF$1,FALSE),0)</f>
        <v>75222.16</v>
      </c>
      <c r="AG45" s="88">
        <f>IFERROR(VLOOKUP($U45,'[10]Trial Blc'!$B$3:AQ$542,AG$1,FALSE),0)</f>
        <v>75717.58</v>
      </c>
      <c r="AH45" s="88">
        <f>IFERROR(VLOOKUP($U45,'[10]Trial Blc'!$B$3:AR$542,AH$1,FALSE),0)</f>
        <v>76213</v>
      </c>
      <c r="AI45" s="88">
        <f>IFERROR(VLOOKUP($U45,'[10]Trial Blc'!$B$3:AS$542,AI$1,FALSE),0)</f>
        <v>76708.42</v>
      </c>
      <c r="AJ45" s="88">
        <f>IFERROR(VLOOKUP($U45,'[10]Trial Blc'!$B$3:AT$542,AJ$1,FALSE),0)</f>
        <v>77203.839999999997</v>
      </c>
      <c r="AK45" s="88">
        <f>IFERROR(VLOOKUP($U45,'[10]Trial Blc'!$B$3:AU$542,AK$1,FALSE),0)</f>
        <v>77699.259999999995</v>
      </c>
      <c r="AL45" s="88">
        <f t="shared" si="16"/>
        <v>74726.739999999991</v>
      </c>
      <c r="AM45" s="88"/>
    </row>
    <row r="46" spans="1:56" ht="13" x14ac:dyDescent="0.3">
      <c r="A46" s="68">
        <v>3565</v>
      </c>
      <c r="B46" s="69" t="s">
        <v>119</v>
      </c>
      <c r="C46" s="70">
        <f>-IFERROR(VLOOKUP($A46,'[10]Trial Blc'!$B$3:N$701,C$1,FALSE),0)</f>
        <v>126354.69</v>
      </c>
      <c r="D46" s="60"/>
      <c r="E46" s="71">
        <f t="shared" si="13"/>
        <v>126354.69</v>
      </c>
      <c r="F46" s="70">
        <f>-IFERROR(VLOOKUP($A46,'[10]Trial Blc'!$B$3:Q$701,F$1,FALSE),0)</f>
        <v>126354.69</v>
      </c>
      <c r="G46" s="70">
        <f>-IFERROR(VLOOKUP($A46,'[10]Trial Blc'!$B$3:R$701,G$1,FALSE),0)</f>
        <v>126354.69</v>
      </c>
      <c r="H46" s="70">
        <f>-IFERROR(VLOOKUP($A46,'[10]Trial Blc'!$B$3:S$701,H$1,FALSE),0)</f>
        <v>126354.69</v>
      </c>
      <c r="I46" s="70">
        <f>-IFERROR(VLOOKUP($A46,'[10]Trial Blc'!$B$3:T$701,I$1,FALSE),0)</f>
        <v>126354.69</v>
      </c>
      <c r="J46" s="70">
        <f>-IFERROR(VLOOKUP($A46,'[10]Trial Blc'!$B$3:U$701,J$1,FALSE),0)</f>
        <v>126354.69</v>
      </c>
      <c r="K46" s="70">
        <f>-IFERROR(VLOOKUP($A46,'[10]Trial Blc'!$B$3:V$701,K$1,FALSE),0)</f>
        <v>126354.69</v>
      </c>
      <c r="L46" s="70">
        <f>-IFERROR(VLOOKUP($A46,'[10]Trial Blc'!$B$3:W$701,L$1,FALSE),0)</f>
        <v>130954.69</v>
      </c>
      <c r="M46" s="70">
        <f>-IFERROR(VLOOKUP($A46,'[10]Trial Blc'!$B$3:X$701,M$1,FALSE),0)</f>
        <v>130954.69</v>
      </c>
      <c r="N46" s="70">
        <f>-IFERROR(VLOOKUP($A46,'[10]Trial Blc'!$B$3:Y$701,N$1,FALSE),0)</f>
        <v>130954.69</v>
      </c>
      <c r="O46" s="70">
        <f>-IFERROR(VLOOKUP($A46,'[10]Trial Blc'!$B$3:Z$701,O$1,FALSE),0)</f>
        <v>130954.69</v>
      </c>
      <c r="P46" s="70">
        <f>-IFERROR(VLOOKUP($A46,'[10]Trial Blc'!$B$3:AA$701,P$1,FALSE),0)</f>
        <v>130954.69</v>
      </c>
      <c r="Q46" s="70">
        <f>-IFERROR(VLOOKUP($A46,'[10]Trial Blc'!$B$3:AB$701,Q$1,FALSE),0)</f>
        <v>130954.69</v>
      </c>
      <c r="R46" s="67">
        <f t="shared" si="14"/>
        <v>128477.76692307688</v>
      </c>
      <c r="S46" s="67"/>
      <c r="T46" s="76"/>
      <c r="U46" s="62">
        <v>4115</v>
      </c>
      <c r="V46" s="69" t="s">
        <v>120</v>
      </c>
      <c r="W46" s="88">
        <f>IFERROR(VLOOKUP($U46,'[10]Trial Blc'!$B$3:AJ$542,W$1,FALSE),0)</f>
        <v>86482.66</v>
      </c>
      <c r="X46" s="88"/>
      <c r="Y46" s="88">
        <f t="shared" si="15"/>
        <v>86482.66</v>
      </c>
      <c r="Z46" s="88">
        <f>IFERROR(VLOOKUP($U46,'[10]Trial Blc'!$B$3:AJ$542,Z$1,FALSE),0)</f>
        <v>86747.85</v>
      </c>
      <c r="AA46" s="88">
        <f>IFERROR(VLOOKUP($U46,'[10]Trial Blc'!$B$3:AK$542,AA$1,FALSE),0)</f>
        <v>87013.04</v>
      </c>
      <c r="AB46" s="88">
        <f>IFERROR(VLOOKUP($U46,'[10]Trial Blc'!$B$3:AL$542,AB$1,FALSE),0)</f>
        <v>87278.23</v>
      </c>
      <c r="AC46" s="88">
        <f>IFERROR(VLOOKUP($U46,'[10]Trial Blc'!$B$3:AM$542,AC$1,FALSE),0)</f>
        <v>87543.42</v>
      </c>
      <c r="AD46" s="88">
        <f>IFERROR(VLOOKUP($U46,'[10]Trial Blc'!$B$3:AN$542,AD$1,FALSE),0)</f>
        <v>87808.61</v>
      </c>
      <c r="AE46" s="88">
        <f>IFERROR(VLOOKUP($U46,'[10]Trial Blc'!$B$3:AO$542,AE$1,FALSE),0)</f>
        <v>88073.8</v>
      </c>
      <c r="AF46" s="88">
        <f>IFERROR(VLOOKUP($U46,'[10]Trial Blc'!$B$3:AP$542,AF$1,FALSE),0)</f>
        <v>88349.08</v>
      </c>
      <c r="AG46" s="88">
        <f>IFERROR(VLOOKUP($U46,'[10]Trial Blc'!$B$3:AQ$542,AG$1,FALSE),0)</f>
        <v>88624.36</v>
      </c>
      <c r="AH46" s="88">
        <f>IFERROR(VLOOKUP($U46,'[10]Trial Blc'!$B$3:AR$542,AH$1,FALSE),0)</f>
        <v>88899.64</v>
      </c>
      <c r="AI46" s="88">
        <f>IFERROR(VLOOKUP($U46,'[10]Trial Blc'!$B$3:AS$542,AI$1,FALSE),0)</f>
        <v>89174.92</v>
      </c>
      <c r="AJ46" s="88">
        <f>IFERROR(VLOOKUP($U46,'[10]Trial Blc'!$B$3:AT$542,AJ$1,FALSE),0)</f>
        <v>89450.2</v>
      </c>
      <c r="AK46" s="88">
        <f>IFERROR(VLOOKUP($U46,'[10]Trial Blc'!$B$3:AU$542,AK$1,FALSE),0)</f>
        <v>89725.48</v>
      </c>
      <c r="AL46" s="88">
        <f t="shared" si="16"/>
        <v>88090.099230769236</v>
      </c>
      <c r="AM46" s="88"/>
    </row>
    <row r="47" spans="1:56" s="116" customFormat="1" ht="13" x14ac:dyDescent="0.3">
      <c r="A47" s="113">
        <v>3750</v>
      </c>
      <c r="B47" s="114" t="s">
        <v>121</v>
      </c>
      <c r="C47" s="70">
        <f>-IFERROR(VLOOKUP($A47,'[10]Trial Blc'!$B$3:N$701,C$1,FALSE),0)</f>
        <v>290491</v>
      </c>
      <c r="D47" s="115"/>
      <c r="E47" s="71">
        <f t="shared" si="13"/>
        <v>290491</v>
      </c>
      <c r="F47" s="70">
        <f>-IFERROR(VLOOKUP($A47,'[10]Trial Blc'!$B$3:Q$701,F$1,FALSE),0)</f>
        <v>290491</v>
      </c>
      <c r="G47" s="70">
        <f>-IFERROR(VLOOKUP($A47,'[10]Trial Blc'!$B$3:R$701,G$1,FALSE),0)</f>
        <v>290491</v>
      </c>
      <c r="H47" s="70">
        <f>-IFERROR(VLOOKUP($A47,'[10]Trial Blc'!$B$3:S$701,H$1,FALSE),0)</f>
        <v>290491</v>
      </c>
      <c r="I47" s="70">
        <f>-IFERROR(VLOOKUP($A47,'[10]Trial Blc'!$B$3:T$701,I$1,FALSE),0)</f>
        <v>290491</v>
      </c>
      <c r="J47" s="70">
        <f>-IFERROR(VLOOKUP($A47,'[10]Trial Blc'!$B$3:U$701,J$1,FALSE),0)</f>
        <v>290491</v>
      </c>
      <c r="K47" s="70">
        <f>-IFERROR(VLOOKUP($A47,'[10]Trial Blc'!$B$3:V$701,K$1,FALSE),0)</f>
        <v>290491</v>
      </c>
      <c r="L47" s="70">
        <f>-IFERROR(VLOOKUP($A47,'[10]Trial Blc'!$B$3:W$701,L$1,FALSE),0)</f>
        <v>290491</v>
      </c>
      <c r="M47" s="70">
        <f>-IFERROR(VLOOKUP($A47,'[10]Trial Blc'!$B$3:X$701,M$1,FALSE),0)</f>
        <v>290491</v>
      </c>
      <c r="N47" s="70">
        <f>-IFERROR(VLOOKUP($A47,'[10]Trial Blc'!$B$3:Y$701,N$1,FALSE),0)</f>
        <v>290491</v>
      </c>
      <c r="O47" s="70">
        <f>-IFERROR(VLOOKUP($A47,'[10]Trial Blc'!$B$3:Z$701,O$1,FALSE),0)</f>
        <v>290491</v>
      </c>
      <c r="P47" s="70">
        <f>-IFERROR(VLOOKUP($A47,'[10]Trial Blc'!$B$3:AA$701,P$1,FALSE),0)</f>
        <v>290491</v>
      </c>
      <c r="Q47" s="70">
        <f>-IFERROR(VLOOKUP($A47,'[10]Trial Blc'!$B$3:AB$701,Q$1,FALSE),0)</f>
        <v>290491</v>
      </c>
      <c r="R47" s="67">
        <f t="shared" si="14"/>
        <v>290491</v>
      </c>
      <c r="S47" s="67"/>
      <c r="T47" s="69"/>
      <c r="U47" s="62">
        <v>4310</v>
      </c>
      <c r="V47" s="69" t="s">
        <v>122</v>
      </c>
      <c r="W47" s="88">
        <f>IFERROR(VLOOKUP($U47,'[10]Trial Blc'!$B$3:AJ$542,W$1,FALSE),0)</f>
        <v>54465.31</v>
      </c>
      <c r="X47" s="88"/>
      <c r="Y47" s="88">
        <f t="shared" si="15"/>
        <v>54465.31</v>
      </c>
      <c r="Z47" s="88">
        <f>IFERROR(VLOOKUP($U47,'[10]Trial Blc'!$B$3:AJ$542,Z$1,FALSE),0)</f>
        <v>55070.5</v>
      </c>
      <c r="AA47" s="88">
        <f>IFERROR(VLOOKUP($U47,'[10]Trial Blc'!$B$3:AK$542,AA$1,FALSE),0)</f>
        <v>55675.69</v>
      </c>
      <c r="AB47" s="88">
        <f>IFERROR(VLOOKUP($U47,'[10]Trial Blc'!$B$3:AL$542,AB$1,FALSE),0)</f>
        <v>56280.88</v>
      </c>
      <c r="AC47" s="88">
        <f>IFERROR(VLOOKUP($U47,'[10]Trial Blc'!$B$3:AM$542,AC$1,FALSE),0)</f>
        <v>56886.07</v>
      </c>
      <c r="AD47" s="88">
        <f>IFERROR(VLOOKUP($U47,'[10]Trial Blc'!$B$3:AN$542,AD$1,FALSE),0)</f>
        <v>57491.26</v>
      </c>
      <c r="AE47" s="88">
        <f>IFERROR(VLOOKUP($U47,'[10]Trial Blc'!$B$3:AO$542,AE$1,FALSE),0)</f>
        <v>58096.45</v>
      </c>
      <c r="AF47" s="88">
        <f>IFERROR(VLOOKUP($U47,'[10]Trial Blc'!$B$3:AP$542,AF$1,FALSE),0)</f>
        <v>58701.64</v>
      </c>
      <c r="AG47" s="88">
        <f>IFERROR(VLOOKUP($U47,'[10]Trial Blc'!$B$3:AQ$542,AG$1,FALSE),0)</f>
        <v>59306.83</v>
      </c>
      <c r="AH47" s="88">
        <f>IFERROR(VLOOKUP($U47,'[10]Trial Blc'!$B$3:AR$542,AH$1,FALSE),0)</f>
        <v>59912.02</v>
      </c>
      <c r="AI47" s="88">
        <f>IFERROR(VLOOKUP($U47,'[10]Trial Blc'!$B$3:AS$542,AI$1,FALSE),0)</f>
        <v>60517.21</v>
      </c>
      <c r="AJ47" s="88">
        <f>IFERROR(VLOOKUP($U47,'[10]Trial Blc'!$B$3:AT$542,AJ$1,FALSE),0)</f>
        <v>61122.400000000001</v>
      </c>
      <c r="AK47" s="88">
        <f>IFERROR(VLOOKUP($U47,'[10]Trial Blc'!$B$3:AU$542,AK$1,FALSE),0)</f>
        <v>61727.59</v>
      </c>
      <c r="AL47" s="88">
        <f t="shared" si="16"/>
        <v>58096.45</v>
      </c>
      <c r="AM47" s="88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</row>
    <row r="48" spans="1:56" s="116" customFormat="1" ht="13" x14ac:dyDescent="0.3">
      <c r="A48" s="113">
        <v>3765</v>
      </c>
      <c r="B48" s="114" t="s">
        <v>123</v>
      </c>
      <c r="C48" s="70">
        <f>-IFERROR(VLOOKUP($A48,'[10]Trial Blc'!$B$3:N$701,C$1,FALSE),0)</f>
        <v>0</v>
      </c>
      <c r="D48" s="115"/>
      <c r="E48" s="70">
        <f>-IFERROR(VLOOKUP($A48,'[10]Trial Blc'!$B$3:P$701,E$1,FALSE),0)</f>
        <v>0</v>
      </c>
      <c r="F48" s="70">
        <f>-IFERROR(VLOOKUP($A48,'[10]Trial Blc'!$B$3:Q$701,F$1,FALSE),0)</f>
        <v>0</v>
      </c>
      <c r="G48" s="70">
        <f>-IFERROR(VLOOKUP($A48,'[10]Trial Blc'!$B$3:R$701,G$1,FALSE),0)</f>
        <v>0</v>
      </c>
      <c r="H48" s="70">
        <f>-IFERROR(VLOOKUP($A48,'[10]Trial Blc'!$B$3:S$701,H$1,FALSE),0)</f>
        <v>0</v>
      </c>
      <c r="I48" s="70">
        <f>-IFERROR(VLOOKUP($A48,'[10]Trial Blc'!$B$3:T$701,I$1,FALSE),0)</f>
        <v>0</v>
      </c>
      <c r="J48" s="70">
        <f>-IFERROR(VLOOKUP($A48,'[10]Trial Blc'!$B$3:U$701,J$1,FALSE),0)</f>
        <v>0</v>
      </c>
      <c r="K48" s="70">
        <f>-IFERROR(VLOOKUP($A48,'[10]Trial Blc'!$B$3:V$701,K$1,FALSE),0)</f>
        <v>0</v>
      </c>
      <c r="L48" s="70">
        <f>-IFERROR(VLOOKUP($A48,'[10]Trial Blc'!$B$3:W$701,L$1,FALSE),0)</f>
        <v>0</v>
      </c>
      <c r="M48" s="70">
        <f>-IFERROR(VLOOKUP($A48,'[10]Trial Blc'!$B$3:X$701,M$1,FALSE),0)</f>
        <v>1468000</v>
      </c>
      <c r="N48" s="70">
        <f>-IFERROR(VLOOKUP($A48,'[10]Trial Blc'!$B$3:Y$701,N$1,FALSE),0)</f>
        <v>1468000</v>
      </c>
      <c r="O48" s="70">
        <f>-IFERROR(VLOOKUP($A48,'[10]Trial Blc'!$B$3:Z$701,O$1,FALSE),0)</f>
        <v>1468000</v>
      </c>
      <c r="P48" s="70">
        <f>-IFERROR(VLOOKUP($A48,'[10]Trial Blc'!$B$3:AA$701,P$1,FALSE),0)</f>
        <v>1468000</v>
      </c>
      <c r="Q48" s="70">
        <f>-IFERROR(VLOOKUP($A48,'[10]Trial Blc'!$B$3:AB$701,Q$1,FALSE),0)</f>
        <v>1468000</v>
      </c>
      <c r="R48" s="67">
        <f t="shared" si="14"/>
        <v>564615.38461538462</v>
      </c>
      <c r="S48" s="67">
        <f>-'[10]A-3 COA'!K169</f>
        <v>903385</v>
      </c>
      <c r="T48" s="69"/>
      <c r="U48" s="62">
        <v>4325</v>
      </c>
      <c r="V48" s="69" t="s">
        <v>124</v>
      </c>
      <c r="W48" s="88">
        <f>IFERROR(VLOOKUP($U48,'[10]Trial Blc'!$B$3:AJ$542,W$1,FALSE),0)</f>
        <v>0</v>
      </c>
      <c r="X48" s="88"/>
      <c r="Y48" s="88">
        <f t="shared" si="15"/>
        <v>0</v>
      </c>
      <c r="Z48" s="88">
        <f>IFERROR(VLOOKUP($U48,'[10]Trial Blc'!$B$3:AJ$542,Z$1,FALSE),0)</f>
        <v>0</v>
      </c>
      <c r="AA48" s="88">
        <f>IFERROR(VLOOKUP($U48,'[10]Trial Blc'!$B$3:AK$542,AA$1,FALSE),0)</f>
        <v>0</v>
      </c>
      <c r="AB48" s="88">
        <f>IFERROR(VLOOKUP($U48,'[10]Trial Blc'!$B$3:AL$542,AB$1,FALSE),0)</f>
        <v>0</v>
      </c>
      <c r="AC48" s="88">
        <f>IFERROR(VLOOKUP($U48,'[10]Trial Blc'!$B$3:AM$542,AC$1,FALSE),0)</f>
        <v>0</v>
      </c>
      <c r="AD48" s="88">
        <f>IFERROR(VLOOKUP($U48,'[10]Trial Blc'!$B$3:AN$542,AD$1,FALSE),0)</f>
        <v>0</v>
      </c>
      <c r="AE48" s="88">
        <f>IFERROR(VLOOKUP($U48,'[10]Trial Blc'!$B$3:AO$542,AE$1,FALSE),0)</f>
        <v>0</v>
      </c>
      <c r="AF48" s="88">
        <f>IFERROR(VLOOKUP($U48,'[10]Trial Blc'!$B$3:AP$542,AF$1,FALSE),0)</f>
        <v>0</v>
      </c>
      <c r="AG48" s="88">
        <f>IFERROR(VLOOKUP($U48,'[10]Trial Blc'!$B$3:AQ$542,AG$1,FALSE),0)</f>
        <v>12701.67</v>
      </c>
      <c r="AH48" s="88">
        <f>IFERROR(VLOOKUP($U48,'[10]Trial Blc'!$B$3:AR$542,AH$1,FALSE),0)</f>
        <v>15552.16</v>
      </c>
      <c r="AI48" s="88">
        <f>IFERROR(VLOOKUP($U48,'[10]Trial Blc'!$B$3:AS$542,AI$1,FALSE),0)</f>
        <v>18402.650000000001</v>
      </c>
      <c r="AJ48" s="88">
        <f>IFERROR(VLOOKUP($U48,'[10]Trial Blc'!$B$3:AT$542,AJ$1,FALSE),0)</f>
        <v>21253.14</v>
      </c>
      <c r="AK48" s="88">
        <f>IFERROR(VLOOKUP($U48,'[10]Trial Blc'!$B$3:AU$542,AK$1,FALSE),0)</f>
        <v>24103.63</v>
      </c>
      <c r="AL48" s="88">
        <f t="shared" si="16"/>
        <v>7077.9423076923076</v>
      </c>
      <c r="AM48" s="88">
        <f>+'[10]A-3 COA'!K193</f>
        <v>7816</v>
      </c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</row>
    <row r="49" spans="1:39" ht="13" x14ac:dyDescent="0.3">
      <c r="A49" s="68">
        <v>3625</v>
      </c>
      <c r="B49" s="69" t="s">
        <v>125</v>
      </c>
      <c r="C49" s="70">
        <f>-IFERROR(VLOOKUP($A49,'[10]Trial Blc'!$B$3:N$701,C$1,FALSE),0)</f>
        <v>0</v>
      </c>
      <c r="D49" s="73"/>
      <c r="E49" s="71">
        <f t="shared" si="13"/>
        <v>0</v>
      </c>
      <c r="F49" s="70">
        <f>-IFERROR(VLOOKUP($A49,'[10]Trial Blc'!$B$3:Q$701,F$1,FALSE),0)</f>
        <v>0</v>
      </c>
      <c r="G49" s="70">
        <f>-IFERROR(VLOOKUP($A49,'[10]Trial Blc'!$B$3:R$701,G$1,FALSE),0)</f>
        <v>0</v>
      </c>
      <c r="H49" s="70">
        <f>-IFERROR(VLOOKUP($A49,'[10]Trial Blc'!$B$3:S$701,H$1,FALSE),0)</f>
        <v>0</v>
      </c>
      <c r="I49" s="70">
        <f>-IFERROR(VLOOKUP($A49,'[10]Trial Blc'!$B$3:T$701,I$1,FALSE),0)</f>
        <v>0</v>
      </c>
      <c r="J49" s="70">
        <f>-IFERROR(VLOOKUP($A49,'[10]Trial Blc'!$B$3:U$701,J$1,FALSE),0)</f>
        <v>0</v>
      </c>
      <c r="K49" s="70">
        <f>-IFERROR(VLOOKUP($A49,'[10]Trial Blc'!$B$3:V$701,K$1,FALSE),0)</f>
        <v>0</v>
      </c>
      <c r="L49" s="70">
        <f>-IFERROR(VLOOKUP($A49,'[10]Trial Blc'!$B$3:W$701,L$1,FALSE),0)</f>
        <v>0</v>
      </c>
      <c r="M49" s="70">
        <f>-IFERROR(VLOOKUP($A49,'[10]Trial Blc'!$B$3:X$701,M$1,FALSE),0)</f>
        <v>0</v>
      </c>
      <c r="N49" s="70">
        <f>-IFERROR(VLOOKUP($A49,'[10]Trial Blc'!$B$3:Y$701,N$1,FALSE),0)</f>
        <v>0</v>
      </c>
      <c r="O49" s="70">
        <f>-IFERROR(VLOOKUP($A49,'[10]Trial Blc'!$B$3:Z$701,O$1,FALSE),0)</f>
        <v>0</v>
      </c>
      <c r="P49" s="70">
        <f>-IFERROR(VLOOKUP($A49,'[10]Trial Blc'!$B$3:AA$701,P$1,FALSE),0)</f>
        <v>0</v>
      </c>
      <c r="Q49" s="70">
        <f>-IFERROR(VLOOKUP($A49,'[10]Trial Blc'!$B$3:AB$701,Q$1,FALSE),0)</f>
        <v>0</v>
      </c>
      <c r="R49" s="72">
        <f t="shared" si="14"/>
        <v>0</v>
      </c>
      <c r="S49" s="72"/>
      <c r="T49" s="76"/>
      <c r="U49" s="62">
        <v>4175</v>
      </c>
      <c r="V49" s="69" t="s">
        <v>126</v>
      </c>
      <c r="W49" s="73">
        <f>IFERROR(VLOOKUP($U49,'[10]Trial Blc'!$B$3:AJ$542,W$1,FALSE),0)</f>
        <v>0</v>
      </c>
      <c r="X49" s="73"/>
      <c r="Y49" s="73">
        <f t="shared" si="15"/>
        <v>0</v>
      </c>
      <c r="Z49" s="73">
        <f>IFERROR(VLOOKUP($U49,'[10]Trial Blc'!$B$3:AJ$542,Z$1,FALSE),0)</f>
        <v>0</v>
      </c>
      <c r="AA49" s="73">
        <f>IFERROR(VLOOKUP($U49,'[10]Trial Blc'!$B$3:AK$542,AA$1,FALSE),0)</f>
        <v>0</v>
      </c>
      <c r="AB49" s="73">
        <f>IFERROR(VLOOKUP($U49,'[10]Trial Blc'!$B$3:AL$542,AB$1,FALSE),0)</f>
        <v>0</v>
      </c>
      <c r="AC49" s="73">
        <f>IFERROR(VLOOKUP($U49,'[10]Trial Blc'!$B$3:AM$542,AC$1,FALSE),0)</f>
        <v>0</v>
      </c>
      <c r="AD49" s="73">
        <f>IFERROR(VLOOKUP($U49,'[10]Trial Blc'!$B$3:AN$542,AD$1,FALSE),0)</f>
        <v>0</v>
      </c>
      <c r="AE49" s="73">
        <f>IFERROR(VLOOKUP($U49,'[10]Trial Blc'!$B$3:AO$542,AE$1,FALSE),0)</f>
        <v>0</v>
      </c>
      <c r="AF49" s="73">
        <f>IFERROR(VLOOKUP($U49,'[10]Trial Blc'!$B$3:AP$542,AF$1,FALSE),0)</f>
        <v>0</v>
      </c>
      <c r="AG49" s="73">
        <f>IFERROR(VLOOKUP($U49,'[10]Trial Blc'!$B$3:AQ$542,AG$1,FALSE),0)</f>
        <v>-15148</v>
      </c>
      <c r="AH49" s="73">
        <f>IFERROR(VLOOKUP($U49,'[10]Trial Blc'!$B$3:AR$542,AH$1,FALSE),0)</f>
        <v>-15148</v>
      </c>
      <c r="AI49" s="73">
        <f>IFERROR(VLOOKUP($U49,'[10]Trial Blc'!$B$3:AS$542,AI$1,FALSE),0)</f>
        <v>-15148</v>
      </c>
      <c r="AJ49" s="73">
        <f>IFERROR(VLOOKUP($U49,'[10]Trial Blc'!$B$3:AT$542,AJ$1,FALSE),0)</f>
        <v>-15148</v>
      </c>
      <c r="AK49" s="73">
        <f>IFERROR(VLOOKUP($U49,'[10]Trial Blc'!$B$3:AU$542,AK$1,FALSE),0)</f>
        <v>-15148</v>
      </c>
      <c r="AL49" s="73">
        <f t="shared" si="16"/>
        <v>-5826.1538461538457</v>
      </c>
      <c r="AM49" s="73">
        <f>+'[10]A-3 COA'!K188</f>
        <v>-9322</v>
      </c>
    </row>
    <row r="50" spans="1:39" x14ac:dyDescent="0.25">
      <c r="A50" s="68"/>
      <c r="B50" s="76" t="s">
        <v>70</v>
      </c>
      <c r="C50" s="77">
        <f>SUM(C43:C49)</f>
        <v>6458059.0200000005</v>
      </c>
      <c r="D50" s="77">
        <f>SUM(D42:D49)</f>
        <v>0</v>
      </c>
      <c r="E50" s="117">
        <f>SUM(E42:E49)</f>
        <v>6458059.0200000005</v>
      </c>
      <c r="F50" s="77">
        <f t="shared" ref="F50:S50" si="17">SUM(F43:F49)</f>
        <v>6458059.0200000005</v>
      </c>
      <c r="G50" s="77">
        <f t="shared" si="17"/>
        <v>6458059.0200000005</v>
      </c>
      <c r="H50" s="77">
        <f t="shared" si="17"/>
        <v>6458059.0200000005</v>
      </c>
      <c r="I50" s="77">
        <f t="shared" si="17"/>
        <v>6458059.0200000005</v>
      </c>
      <c r="J50" s="77">
        <f t="shared" si="17"/>
        <v>6458059.0200000005</v>
      </c>
      <c r="K50" s="77">
        <f t="shared" si="17"/>
        <v>6458059.0200000005</v>
      </c>
      <c r="L50" s="77">
        <f t="shared" si="17"/>
        <v>6464659.0200000005</v>
      </c>
      <c r="M50" s="77">
        <f t="shared" si="17"/>
        <v>7935432.0200000005</v>
      </c>
      <c r="N50" s="77">
        <f t="shared" si="17"/>
        <v>7935432.0200000005</v>
      </c>
      <c r="O50" s="77">
        <f t="shared" si="17"/>
        <v>7935432.0200000005</v>
      </c>
      <c r="P50" s="77">
        <f t="shared" si="17"/>
        <v>7935432.0200000005</v>
      </c>
      <c r="Q50" s="77">
        <f t="shared" si="17"/>
        <v>7935432.0200000005</v>
      </c>
      <c r="R50" s="77">
        <f t="shared" si="17"/>
        <v>7026787.0969230765</v>
      </c>
      <c r="S50" s="77">
        <f t="shared" si="17"/>
        <v>905091</v>
      </c>
      <c r="T50" s="96"/>
      <c r="U50" s="62"/>
      <c r="V50" s="76" t="s">
        <v>70</v>
      </c>
      <c r="W50" s="77">
        <f>SUM(W42:W49)</f>
        <v>5472499.0999999987</v>
      </c>
      <c r="X50" s="77">
        <f t="shared" ref="X50:AM50" si="18">SUM(X42:X49)</f>
        <v>0</v>
      </c>
      <c r="Y50" s="89">
        <f t="shared" si="18"/>
        <v>5472499.0999999987</v>
      </c>
      <c r="Z50" s="77">
        <f t="shared" si="18"/>
        <v>5484785.959999999</v>
      </c>
      <c r="AA50" s="77">
        <f t="shared" si="18"/>
        <v>5497072.8200000003</v>
      </c>
      <c r="AB50" s="77">
        <f t="shared" si="18"/>
        <v>5509359.6800000006</v>
      </c>
      <c r="AC50" s="77">
        <f t="shared" si="18"/>
        <v>5521646.54</v>
      </c>
      <c r="AD50" s="77">
        <f t="shared" si="18"/>
        <v>5533933.4000000004</v>
      </c>
      <c r="AE50" s="77">
        <f t="shared" si="18"/>
        <v>5546220.2600000007</v>
      </c>
      <c r="AF50" s="77">
        <f t="shared" si="18"/>
        <v>5558522.2999999998</v>
      </c>
      <c r="AG50" s="77">
        <f t="shared" si="18"/>
        <v>5752679.3400000008</v>
      </c>
      <c r="AH50" s="77">
        <f t="shared" si="18"/>
        <v>5767836.9999999991</v>
      </c>
      <c r="AI50" s="77">
        <f t="shared" si="18"/>
        <v>5782994.6600000001</v>
      </c>
      <c r="AJ50" s="77">
        <f t="shared" si="18"/>
        <v>5798152.3200000003</v>
      </c>
      <c r="AK50" s="77">
        <f t="shared" si="18"/>
        <v>5813309.9799999995</v>
      </c>
      <c r="AL50" s="77">
        <f t="shared" si="18"/>
        <v>5618385.6430769227</v>
      </c>
      <c r="AM50" s="77">
        <f t="shared" si="18"/>
        <v>111910</v>
      </c>
    </row>
    <row r="51" spans="1:39" x14ac:dyDescent="0.25">
      <c r="A51" s="80"/>
      <c r="B51" s="81" t="s">
        <v>71</v>
      </c>
      <c r="C51" s="60"/>
      <c r="D51" s="60"/>
      <c r="E51" s="71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76"/>
      <c r="U51" s="62"/>
      <c r="V51" s="57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</row>
    <row r="52" spans="1:39" x14ac:dyDescent="0.25">
      <c r="A52" s="84"/>
      <c r="B52" s="85"/>
      <c r="C52" s="60"/>
      <c r="D52" s="111"/>
      <c r="E52" s="71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76"/>
      <c r="U52" s="62">
        <v>4030</v>
      </c>
      <c r="V52" s="57" t="s">
        <v>127</v>
      </c>
      <c r="W52" s="88">
        <f>IFERROR(VLOOKUP($U52,'[10]Trial Blc'!$B$3:AJ$542,W$1,FALSE),0)</f>
        <v>0</v>
      </c>
      <c r="X52" s="88"/>
      <c r="Y52" s="88">
        <f t="shared" ref="Y52:Y57" si="19">SUM(W52:X52)</f>
        <v>0</v>
      </c>
      <c r="Z52" s="88">
        <f>IFERROR(VLOOKUP($U52,'[10]Trial Blc'!$B$3:AJ$542,Z$1,FALSE),0)</f>
        <v>0</v>
      </c>
      <c r="AA52" s="88">
        <f>IFERROR(VLOOKUP($U52,'[10]Trial Blc'!$B$3:AK$542,AA$1,FALSE),0)</f>
        <v>0</v>
      </c>
      <c r="AB52" s="88">
        <f>IFERROR(VLOOKUP($U52,'[10]Trial Blc'!$B$3:AL$542,AB$1,FALSE),0)</f>
        <v>0</v>
      </c>
      <c r="AC52" s="88">
        <f>IFERROR(VLOOKUP($U52,'[10]Trial Blc'!$B$3:AM$542,AC$1,FALSE),0)</f>
        <v>0</v>
      </c>
      <c r="AD52" s="88">
        <f>IFERROR(VLOOKUP($U52,'[10]Trial Blc'!$B$3:AN$542,AD$1,FALSE),0)</f>
        <v>0</v>
      </c>
      <c r="AE52" s="88">
        <f>IFERROR(VLOOKUP($U52,'[10]Trial Blc'!$B$3:AO$542,AE$1,FALSE),0)</f>
        <v>0</v>
      </c>
      <c r="AF52" s="88">
        <f>IFERROR(VLOOKUP($U52,'[10]Trial Blc'!$B$3:AP$542,AF$1,FALSE),0)</f>
        <v>0</v>
      </c>
      <c r="AG52" s="88">
        <f>IFERROR(VLOOKUP($U52,'[10]Trial Blc'!$B$3:AQ$542,AG$1,FALSE),0)</f>
        <v>0</v>
      </c>
      <c r="AH52" s="88">
        <f>IFERROR(VLOOKUP($U52,'[10]Trial Blc'!$B$3:AR$542,AH$1,FALSE),0)</f>
        <v>0</v>
      </c>
      <c r="AI52" s="88">
        <f>IFERROR(VLOOKUP($U52,'[10]Trial Blc'!$B$3:AS$542,AI$1,FALSE),0)</f>
        <v>0</v>
      </c>
      <c r="AJ52" s="88">
        <f>IFERROR(VLOOKUP($U52,'[10]Trial Blc'!$B$3:AT$542,AJ$1,FALSE),0)</f>
        <v>0</v>
      </c>
      <c r="AK52" s="88">
        <f>IFERROR(VLOOKUP($U52,'[10]Trial Blc'!$B$3:AU$542,AK$1,FALSE),0)</f>
        <v>0</v>
      </c>
      <c r="AL52" s="88">
        <f t="shared" ref="AL52:AL57" si="20">AVERAGE(Y52:AK52)</f>
        <v>0</v>
      </c>
      <c r="AM52" s="88"/>
    </row>
    <row r="53" spans="1:39" ht="13" x14ac:dyDescent="0.3">
      <c r="A53" s="68">
        <v>3520</v>
      </c>
      <c r="B53" s="57" t="s">
        <v>128</v>
      </c>
      <c r="C53" s="70">
        <f>-IFERROR(VLOOKUP($A53,'[10]Trial Blc'!$B$3:N$701,C$1,FALSE),0)</f>
        <v>0</v>
      </c>
      <c r="D53" s="60"/>
      <c r="E53" s="71">
        <f>SUM(C53:D53)</f>
        <v>0</v>
      </c>
      <c r="F53" s="70">
        <f>-IFERROR(VLOOKUP($A53,'[10]Trial Blc'!$B$3:Q$701,F$1,FALSE),0)</f>
        <v>0</v>
      </c>
      <c r="G53" s="70">
        <f>-IFERROR(VLOOKUP($A53,'[10]Trial Blc'!$B$3:R$701,G$1,FALSE),0)</f>
        <v>0</v>
      </c>
      <c r="H53" s="70">
        <f>-IFERROR(VLOOKUP($A53,'[10]Trial Blc'!$B$3:S$701,H$1,FALSE),0)</f>
        <v>0</v>
      </c>
      <c r="I53" s="70">
        <f>-IFERROR(VLOOKUP($A53,'[10]Trial Blc'!$B$3:T$701,I$1,FALSE),0)</f>
        <v>0</v>
      </c>
      <c r="J53" s="70">
        <f>-IFERROR(VLOOKUP($A53,'[10]Trial Blc'!$B$3:U$701,J$1,FALSE),0)</f>
        <v>0</v>
      </c>
      <c r="K53" s="70">
        <f>-IFERROR(VLOOKUP($A53,'[10]Trial Blc'!$B$3:V$701,K$1,FALSE),0)</f>
        <v>0</v>
      </c>
      <c r="L53" s="70">
        <f>-IFERROR(VLOOKUP($A53,'[10]Trial Blc'!$B$3:W$701,L$1,FALSE),0)</f>
        <v>0</v>
      </c>
      <c r="M53" s="70">
        <f>-IFERROR(VLOOKUP($A53,'[10]Trial Blc'!$B$3:X$701,M$1,FALSE),0)</f>
        <v>0</v>
      </c>
      <c r="N53" s="70">
        <f>-IFERROR(VLOOKUP($A53,'[10]Trial Blc'!$B$3:Y$701,N$1,FALSE),0)</f>
        <v>0</v>
      </c>
      <c r="O53" s="70">
        <f>-IFERROR(VLOOKUP($A53,'[10]Trial Blc'!$B$3:Z$701,O$1,FALSE),0)</f>
        <v>0</v>
      </c>
      <c r="P53" s="70">
        <f>-IFERROR(VLOOKUP($A53,'[10]Trial Blc'!$B$3:AA$701,P$1,FALSE),0)</f>
        <v>0</v>
      </c>
      <c r="Q53" s="70">
        <f>-IFERROR(VLOOKUP($A53,'[10]Trial Blc'!$B$3:AB$701,Q$1,FALSE),0)</f>
        <v>0</v>
      </c>
      <c r="R53" s="67">
        <f>AVERAGE(E53:Q53)</f>
        <v>0</v>
      </c>
      <c r="S53" s="67"/>
      <c r="T53" s="76"/>
      <c r="U53" s="62">
        <v>4070</v>
      </c>
      <c r="V53" s="57" t="s">
        <v>129</v>
      </c>
      <c r="W53" s="88">
        <f>IFERROR(VLOOKUP($U53,'[10]Trial Blc'!$B$3:AJ$542,W$1,FALSE),0)</f>
        <v>0</v>
      </c>
      <c r="X53" s="88"/>
      <c r="Y53" s="88">
        <f t="shared" si="19"/>
        <v>0</v>
      </c>
      <c r="Z53" s="88">
        <f>IFERROR(VLOOKUP($U53,'[10]Trial Blc'!$B$3:AJ$542,Z$1,FALSE),0)</f>
        <v>0</v>
      </c>
      <c r="AA53" s="88">
        <f>IFERROR(VLOOKUP($U53,'[10]Trial Blc'!$B$3:AK$542,AA$1,FALSE),0)</f>
        <v>0</v>
      </c>
      <c r="AB53" s="88">
        <f>IFERROR(VLOOKUP($U53,'[10]Trial Blc'!$B$3:AL$542,AB$1,FALSE),0)</f>
        <v>0</v>
      </c>
      <c r="AC53" s="88">
        <f>IFERROR(VLOOKUP($U53,'[10]Trial Blc'!$B$3:AM$542,AC$1,FALSE),0)</f>
        <v>0</v>
      </c>
      <c r="AD53" s="88">
        <f>IFERROR(VLOOKUP($U53,'[10]Trial Blc'!$B$3:AN$542,AD$1,FALSE),0)</f>
        <v>0</v>
      </c>
      <c r="AE53" s="88">
        <f>IFERROR(VLOOKUP($U53,'[10]Trial Blc'!$B$3:AO$542,AE$1,FALSE),0)</f>
        <v>0</v>
      </c>
      <c r="AF53" s="88">
        <f>IFERROR(VLOOKUP($U53,'[10]Trial Blc'!$B$3:AP$542,AF$1,FALSE),0)</f>
        <v>0</v>
      </c>
      <c r="AG53" s="88">
        <f>IFERROR(VLOOKUP($U53,'[10]Trial Blc'!$B$3:AQ$542,AG$1,FALSE),0)</f>
        <v>0</v>
      </c>
      <c r="AH53" s="88">
        <f>IFERROR(VLOOKUP($U53,'[10]Trial Blc'!$B$3:AR$542,AH$1,FALSE),0)</f>
        <v>0</v>
      </c>
      <c r="AI53" s="88">
        <f>IFERROR(VLOOKUP($U53,'[10]Trial Blc'!$B$3:AS$542,AI$1,FALSE),0)</f>
        <v>0</v>
      </c>
      <c r="AJ53" s="88">
        <f>IFERROR(VLOOKUP($U53,'[10]Trial Blc'!$B$3:AT$542,AJ$1,FALSE),0)</f>
        <v>0</v>
      </c>
      <c r="AK53" s="88">
        <f>IFERROR(VLOOKUP($U53,'[10]Trial Blc'!$B$3:AU$542,AK$1,FALSE),0)</f>
        <v>0</v>
      </c>
      <c r="AL53" s="88">
        <f t="shared" si="20"/>
        <v>0</v>
      </c>
      <c r="AM53" s="88"/>
    </row>
    <row r="54" spans="1:39" ht="13" x14ac:dyDescent="0.3">
      <c r="A54" s="113">
        <v>3500</v>
      </c>
      <c r="B54" s="83" t="s">
        <v>130</v>
      </c>
      <c r="C54" s="70">
        <f>-IFERROR(VLOOKUP($A54,'[10]Trial Blc'!$B$3:N$701,C$1,FALSE),0)</f>
        <v>1680726.86</v>
      </c>
      <c r="D54" s="60"/>
      <c r="E54" s="71">
        <f>SUM(C54:D54)</f>
        <v>1680726.86</v>
      </c>
      <c r="F54" s="70">
        <f>-IFERROR(VLOOKUP($A54,'[10]Trial Blc'!$B$3:Q$701,F$1,FALSE),0)</f>
        <v>1680726.86</v>
      </c>
      <c r="G54" s="70">
        <f>-IFERROR(VLOOKUP($A54,'[10]Trial Blc'!$B$3:R$701,G$1,FALSE),0)</f>
        <v>1680726.86</v>
      </c>
      <c r="H54" s="70">
        <f>-IFERROR(VLOOKUP($A54,'[10]Trial Blc'!$B$3:S$701,H$1,FALSE),0)</f>
        <v>1680726.86</v>
      </c>
      <c r="I54" s="70">
        <f>-IFERROR(VLOOKUP($A54,'[10]Trial Blc'!$B$3:T$701,I$1,FALSE),0)</f>
        <v>1680726.86</v>
      </c>
      <c r="J54" s="70">
        <f>-IFERROR(VLOOKUP($A54,'[10]Trial Blc'!$B$3:U$701,J$1,FALSE),0)</f>
        <v>1680726.86</v>
      </c>
      <c r="K54" s="70">
        <f>-IFERROR(VLOOKUP($A54,'[10]Trial Blc'!$B$3:V$701,K$1,FALSE),0)</f>
        <v>1680726.86</v>
      </c>
      <c r="L54" s="70">
        <f>-IFERROR(VLOOKUP($A54,'[10]Trial Blc'!$B$3:W$701,L$1,FALSE),0)</f>
        <v>1680726.86</v>
      </c>
      <c r="M54" s="70">
        <f>-IFERROR(VLOOKUP($A54,'[10]Trial Blc'!$B$3:X$701,M$1,FALSE),0)</f>
        <v>1680726.86</v>
      </c>
      <c r="N54" s="70">
        <f>-IFERROR(VLOOKUP($A54,'[10]Trial Blc'!$B$3:Y$701,N$1,FALSE),0)</f>
        <v>1680726.86</v>
      </c>
      <c r="O54" s="70">
        <f>-IFERROR(VLOOKUP($A54,'[10]Trial Blc'!$B$3:Z$701,O$1,FALSE),0)</f>
        <v>1680726.86</v>
      </c>
      <c r="P54" s="70">
        <f>-IFERROR(VLOOKUP($A54,'[10]Trial Blc'!$B$3:AA$701,P$1,FALSE),0)</f>
        <v>1680726.86</v>
      </c>
      <c r="Q54" s="70">
        <f>-IFERROR(VLOOKUP($A54,'[10]Trial Blc'!$B$3:AB$701,Q$1,FALSE),0)</f>
        <v>1680726.86</v>
      </c>
      <c r="R54" s="67">
        <f>AVERAGE(E54:Q54)</f>
        <v>1680726.8599999996</v>
      </c>
      <c r="S54" s="67"/>
      <c r="T54" s="76"/>
      <c r="U54" s="62">
        <v>4050</v>
      </c>
      <c r="V54" s="57" t="s">
        <v>131</v>
      </c>
      <c r="W54" s="88">
        <f>IFERROR(VLOOKUP($U54,'[10]Trial Blc'!$B$3:AJ$542,W$1,FALSE),0)</f>
        <v>1661077.22</v>
      </c>
      <c r="X54" s="88"/>
      <c r="Y54" s="88">
        <f t="shared" si="19"/>
        <v>1661077.22</v>
      </c>
      <c r="Z54" s="88">
        <f>IFERROR(VLOOKUP($U54,'[10]Trial Blc'!$B$3:AJ$542,Z$1,FALSE),0)</f>
        <v>1666679.65</v>
      </c>
      <c r="AA54" s="88">
        <f>IFERROR(VLOOKUP($U54,'[10]Trial Blc'!$B$3:AK$542,AA$1,FALSE),0)</f>
        <v>1672282.08</v>
      </c>
      <c r="AB54" s="88">
        <f>IFERROR(VLOOKUP($U54,'[10]Trial Blc'!$B$3:AL$542,AB$1,FALSE),0)</f>
        <v>1677884.51</v>
      </c>
      <c r="AC54" s="88">
        <f>IFERROR(VLOOKUP($U54,'[10]Trial Blc'!$B$3:AM$542,AC$1,FALSE),0)</f>
        <v>1683486.94</v>
      </c>
      <c r="AD54" s="88">
        <f>IFERROR(VLOOKUP($U54,'[10]Trial Blc'!$B$3:AN$542,AD$1,FALSE),0)</f>
        <v>1689089.37</v>
      </c>
      <c r="AE54" s="88">
        <f>IFERROR(VLOOKUP($U54,'[10]Trial Blc'!$B$3:AO$542,AE$1,FALSE),0)</f>
        <v>1694691.8</v>
      </c>
      <c r="AF54" s="88">
        <f>IFERROR(VLOOKUP($U54,'[10]Trial Blc'!$B$3:AP$542,AF$1,FALSE),0)</f>
        <v>1700294.23</v>
      </c>
      <c r="AG54" s="88">
        <f>IFERROR(VLOOKUP($U54,'[10]Trial Blc'!$B$3:AQ$542,AG$1,FALSE),0)</f>
        <v>1661777.66</v>
      </c>
      <c r="AH54" s="88">
        <f>IFERROR(VLOOKUP($U54,'[10]Trial Blc'!$B$3:AR$542,AH$1,FALSE),0)</f>
        <v>1667380.09</v>
      </c>
      <c r="AI54" s="88">
        <f>IFERROR(VLOOKUP($U54,'[10]Trial Blc'!$B$3:AS$542,AI$1,FALSE),0)</f>
        <v>1672982.52</v>
      </c>
      <c r="AJ54" s="88">
        <f>IFERROR(VLOOKUP($U54,'[10]Trial Blc'!$B$3:AT$542,AJ$1,FALSE),0)</f>
        <v>1678584.95</v>
      </c>
      <c r="AK54" s="88">
        <f>IFERROR(VLOOKUP($U54,'[10]Trial Blc'!$B$3:AU$542,AK$1,FALSE),0)</f>
        <v>1684187.38</v>
      </c>
      <c r="AL54" s="88">
        <f t="shared" si="20"/>
        <v>1677722.9538461538</v>
      </c>
      <c r="AM54" s="88">
        <f>+'[10]A-3 COA'!K183</f>
        <v>-27150</v>
      </c>
    </row>
    <row r="55" spans="1:39" ht="13" x14ac:dyDescent="0.3">
      <c r="A55" s="113">
        <v>3505</v>
      </c>
      <c r="B55" s="83" t="s">
        <v>132</v>
      </c>
      <c r="C55" s="70">
        <f>-IFERROR(VLOOKUP($A55,'[10]Trial Blc'!$B$3:N$701,C$1,FALSE),0)</f>
        <v>3300163.98</v>
      </c>
      <c r="D55" s="60"/>
      <c r="E55" s="71">
        <f>SUM(C55:D55)</f>
        <v>3300163.98</v>
      </c>
      <c r="F55" s="70">
        <f>-IFERROR(VLOOKUP($A55,'[10]Trial Blc'!$B$3:Q$701,F$1,FALSE),0)</f>
        <v>3300163.98</v>
      </c>
      <c r="G55" s="70">
        <f>-IFERROR(VLOOKUP($A55,'[10]Trial Blc'!$B$3:R$701,G$1,FALSE),0)</f>
        <v>3300163.98</v>
      </c>
      <c r="H55" s="70">
        <f>-IFERROR(VLOOKUP($A55,'[10]Trial Blc'!$B$3:S$701,H$1,FALSE),0)</f>
        <v>3300163.98</v>
      </c>
      <c r="I55" s="70">
        <f>-IFERROR(VLOOKUP($A55,'[10]Trial Blc'!$B$3:T$701,I$1,FALSE),0)</f>
        <v>3300163.98</v>
      </c>
      <c r="J55" s="70">
        <f>-IFERROR(VLOOKUP($A55,'[10]Trial Blc'!$B$3:U$701,J$1,FALSE),0)</f>
        <v>3300163.98</v>
      </c>
      <c r="K55" s="70">
        <f>-IFERROR(VLOOKUP($A55,'[10]Trial Blc'!$B$3:V$701,K$1,FALSE),0)</f>
        <v>3300163.98</v>
      </c>
      <c r="L55" s="70">
        <f>-IFERROR(VLOOKUP($A55,'[10]Trial Blc'!$B$3:W$701,L$1,FALSE),0)</f>
        <v>3300163.98</v>
      </c>
      <c r="M55" s="70">
        <f>-IFERROR(VLOOKUP($A55,'[10]Trial Blc'!$B$3:X$701,M$1,FALSE),0)</f>
        <v>3300163.98</v>
      </c>
      <c r="N55" s="70">
        <f>-IFERROR(VLOOKUP($A55,'[10]Trial Blc'!$B$3:Y$701,N$1,FALSE),0)</f>
        <v>3300163.98</v>
      </c>
      <c r="O55" s="70">
        <f>-IFERROR(VLOOKUP($A55,'[10]Trial Blc'!$B$3:Z$701,O$1,FALSE),0)</f>
        <v>3300163.98</v>
      </c>
      <c r="P55" s="70">
        <f>-IFERROR(VLOOKUP($A55,'[10]Trial Blc'!$B$3:AA$701,P$1,FALSE),0)</f>
        <v>3300163.98</v>
      </c>
      <c r="Q55" s="70">
        <f>-IFERROR(VLOOKUP($A55,'[10]Trial Blc'!$B$3:AB$701,Q$1,FALSE),0)</f>
        <v>3300163.98</v>
      </c>
      <c r="R55" s="67">
        <f>AVERAGE(E55:Q55)</f>
        <v>3300163.9799999995</v>
      </c>
      <c r="S55" s="67"/>
      <c r="T55" s="76"/>
      <c r="U55" s="62">
        <v>4055</v>
      </c>
      <c r="V55" s="57" t="s">
        <v>133</v>
      </c>
      <c r="W55" s="88">
        <f>IFERROR(VLOOKUP($U55,'[10]Trial Blc'!$B$3:AJ$542,W$1,FALSE),0)</f>
        <v>3379611</v>
      </c>
      <c r="X55" s="88"/>
      <c r="Y55" s="88">
        <f t="shared" si="19"/>
        <v>3379611</v>
      </c>
      <c r="Z55" s="88">
        <f>IFERROR(VLOOKUP($U55,'[10]Trial Blc'!$B$3:AJ$542,Z$1,FALSE),0)</f>
        <v>3388227.62</v>
      </c>
      <c r="AA55" s="88">
        <f>IFERROR(VLOOKUP($U55,'[10]Trial Blc'!$B$3:AK$542,AA$1,FALSE),0)</f>
        <v>3396844.24</v>
      </c>
      <c r="AB55" s="88">
        <f>IFERROR(VLOOKUP($U55,'[10]Trial Blc'!$B$3:AL$542,AB$1,FALSE),0)</f>
        <v>3405460.86</v>
      </c>
      <c r="AC55" s="88">
        <f>IFERROR(VLOOKUP($U55,'[10]Trial Blc'!$B$3:AM$542,AC$1,FALSE),0)</f>
        <v>3414077.48</v>
      </c>
      <c r="AD55" s="88">
        <f>IFERROR(VLOOKUP($U55,'[10]Trial Blc'!$B$3:AN$542,AD$1,FALSE),0)</f>
        <v>3422694.1</v>
      </c>
      <c r="AE55" s="88">
        <f>IFERROR(VLOOKUP($U55,'[10]Trial Blc'!$B$3:AO$542,AE$1,FALSE),0)</f>
        <v>3431310.72</v>
      </c>
      <c r="AF55" s="88">
        <f>IFERROR(VLOOKUP($U55,'[10]Trial Blc'!$B$3:AP$542,AF$1,FALSE),0)</f>
        <v>3439927.34</v>
      </c>
      <c r="AG55" s="88">
        <f>IFERROR(VLOOKUP($U55,'[10]Trial Blc'!$B$3:AQ$542,AG$1,FALSE),0)</f>
        <v>3448543.96</v>
      </c>
      <c r="AH55" s="88">
        <f>IFERROR(VLOOKUP($U55,'[10]Trial Blc'!$B$3:AR$542,AH$1,FALSE),0)</f>
        <v>3457160.58</v>
      </c>
      <c r="AI55" s="88">
        <f>IFERROR(VLOOKUP($U55,'[10]Trial Blc'!$B$3:AS$542,AI$1,FALSE),0)</f>
        <v>3465777.2</v>
      </c>
      <c r="AJ55" s="88">
        <f>IFERROR(VLOOKUP($U55,'[10]Trial Blc'!$B$3:AT$542,AJ$1,FALSE),0)</f>
        <v>3474393.82</v>
      </c>
      <c r="AK55" s="88">
        <f>IFERROR(VLOOKUP($U55,'[10]Trial Blc'!$B$3:AU$542,AK$1,FALSE),0)</f>
        <v>3483010.44</v>
      </c>
      <c r="AL55" s="88">
        <f t="shared" si="20"/>
        <v>3431310.7199999997</v>
      </c>
      <c r="AM55" s="88"/>
    </row>
    <row r="56" spans="1:39" ht="13" x14ac:dyDescent="0.3">
      <c r="A56" s="113">
        <v>3720</v>
      </c>
      <c r="B56" s="83" t="s">
        <v>134</v>
      </c>
      <c r="C56" s="70">
        <f>-IFERROR(VLOOKUP($A56,'[10]Trial Blc'!$B$3:N$701,C$1,FALSE),0)</f>
        <v>10668.5</v>
      </c>
      <c r="D56" s="60"/>
      <c r="E56" s="71">
        <f>SUM(C56:D56)</f>
        <v>10668.5</v>
      </c>
      <c r="F56" s="70">
        <f>-IFERROR(VLOOKUP($A56,'[10]Trial Blc'!$B$3:Q$701,F$1,FALSE),0)</f>
        <v>10668.5</v>
      </c>
      <c r="G56" s="70">
        <f>-IFERROR(VLOOKUP($A56,'[10]Trial Blc'!$B$3:R$701,G$1,FALSE),0)</f>
        <v>10668.5</v>
      </c>
      <c r="H56" s="70">
        <f>-IFERROR(VLOOKUP($A56,'[10]Trial Blc'!$B$3:S$701,H$1,FALSE),0)</f>
        <v>10668.5</v>
      </c>
      <c r="I56" s="70">
        <f>-IFERROR(VLOOKUP($A56,'[10]Trial Blc'!$B$3:T$701,I$1,FALSE),0)</f>
        <v>10668.5</v>
      </c>
      <c r="J56" s="70">
        <f>-IFERROR(VLOOKUP($A56,'[10]Trial Blc'!$B$3:U$701,J$1,FALSE),0)</f>
        <v>10668.5</v>
      </c>
      <c r="K56" s="70">
        <f>-IFERROR(VLOOKUP($A56,'[10]Trial Blc'!$B$3:V$701,K$1,FALSE),0)</f>
        <v>10668.5</v>
      </c>
      <c r="L56" s="70">
        <f>-IFERROR(VLOOKUP($A56,'[10]Trial Blc'!$B$3:W$701,L$1,FALSE),0)</f>
        <v>10668.5</v>
      </c>
      <c r="M56" s="70">
        <f>-IFERROR(VLOOKUP($A56,'[10]Trial Blc'!$B$3:X$701,M$1,FALSE),0)</f>
        <v>10668.5</v>
      </c>
      <c r="N56" s="70">
        <f>-IFERROR(VLOOKUP($A56,'[10]Trial Blc'!$B$3:Y$701,N$1,FALSE),0)</f>
        <v>10668.5</v>
      </c>
      <c r="O56" s="70">
        <f>-IFERROR(VLOOKUP($A56,'[10]Trial Blc'!$B$3:Z$701,O$1,FALSE),0)</f>
        <v>10668.5</v>
      </c>
      <c r="P56" s="70">
        <f>-IFERROR(VLOOKUP($A56,'[10]Trial Blc'!$B$3:AA$701,P$1,FALSE),0)</f>
        <v>10668.5</v>
      </c>
      <c r="Q56" s="70">
        <f>-IFERROR(VLOOKUP($A56,'[10]Trial Blc'!$B$3:AB$701,Q$1,FALSE),0)</f>
        <v>10668.5</v>
      </c>
      <c r="R56" s="67">
        <f>AVERAGE(E56:Q56)</f>
        <v>10668.5</v>
      </c>
      <c r="S56" s="67"/>
      <c r="T56" s="76"/>
      <c r="U56" s="62">
        <v>4280</v>
      </c>
      <c r="V56" s="57" t="s">
        <v>135</v>
      </c>
      <c r="W56" s="88">
        <f>IFERROR(VLOOKUP($U56,'[10]Trial Blc'!$B$3:AJ$542,W$1,FALSE),0)</f>
        <v>4063.74</v>
      </c>
      <c r="X56" s="88"/>
      <c r="Y56" s="88">
        <f t="shared" si="19"/>
        <v>4063.74</v>
      </c>
      <c r="Z56" s="88">
        <f>IFERROR(VLOOKUP($U56,'[10]Trial Blc'!$B$3:AJ$542,Z$1,FALSE),0)</f>
        <v>4085.97</v>
      </c>
      <c r="AA56" s="88">
        <f>IFERROR(VLOOKUP($U56,'[10]Trial Blc'!$B$3:AK$542,AA$1,FALSE),0)</f>
        <v>4108.2</v>
      </c>
      <c r="AB56" s="88">
        <f>IFERROR(VLOOKUP($U56,'[10]Trial Blc'!$B$3:AL$542,AB$1,FALSE),0)</f>
        <v>4130.43</v>
      </c>
      <c r="AC56" s="88">
        <f>IFERROR(VLOOKUP($U56,'[10]Trial Blc'!$B$3:AM$542,AC$1,FALSE),0)</f>
        <v>4152.66</v>
      </c>
      <c r="AD56" s="88">
        <f>IFERROR(VLOOKUP($U56,'[10]Trial Blc'!$B$3:AN$542,AD$1,FALSE),0)</f>
        <v>4174.8900000000003</v>
      </c>
      <c r="AE56" s="88">
        <f>IFERROR(VLOOKUP($U56,'[10]Trial Blc'!$B$3:AO$542,AE$1,FALSE),0)</f>
        <v>4197.12</v>
      </c>
      <c r="AF56" s="88">
        <f>IFERROR(VLOOKUP($U56,'[10]Trial Blc'!$B$3:AP$542,AF$1,FALSE),0)</f>
        <v>4219.3500000000004</v>
      </c>
      <c r="AG56" s="88">
        <f>IFERROR(VLOOKUP($U56,'[10]Trial Blc'!$B$3:AQ$542,AG$1,FALSE),0)</f>
        <v>-2760.77</v>
      </c>
      <c r="AH56" s="88">
        <f>IFERROR(VLOOKUP($U56,'[10]Trial Blc'!$B$3:AR$542,AH$1,FALSE),0)</f>
        <v>-2738.54</v>
      </c>
      <c r="AI56" s="88">
        <f>IFERROR(VLOOKUP($U56,'[10]Trial Blc'!$B$3:AS$542,AI$1,FALSE),0)</f>
        <v>-2716.31</v>
      </c>
      <c r="AJ56" s="88">
        <f>IFERROR(VLOOKUP($U56,'[10]Trial Blc'!$B$3:AT$542,AJ$1,FALSE),0)</f>
        <v>-2694.08</v>
      </c>
      <c r="AK56" s="88">
        <f>IFERROR(VLOOKUP($U56,'[10]Trial Blc'!$B$3:AU$542,AK$1,FALSE),0)</f>
        <v>-2671.85</v>
      </c>
      <c r="AL56" s="88">
        <f t="shared" si="20"/>
        <v>1503.9084615384613</v>
      </c>
      <c r="AM56" s="88">
        <f>+'[10]A-3 COA'!K192</f>
        <v>-2597</v>
      </c>
    </row>
    <row r="57" spans="1:39" ht="13" x14ac:dyDescent="0.3">
      <c r="A57" s="113">
        <v>3605</v>
      </c>
      <c r="B57" s="83" t="s">
        <v>136</v>
      </c>
      <c r="C57" s="70">
        <f>-IFERROR(VLOOKUP($A57,'[10]Trial Blc'!$B$3:N$701,C$1,FALSE),0)</f>
        <v>0</v>
      </c>
      <c r="D57" s="73"/>
      <c r="E57" s="71">
        <f>SUM(C57:D57)</f>
        <v>0</v>
      </c>
      <c r="F57" s="70">
        <f>-IFERROR(VLOOKUP($A57,'[10]Trial Blc'!$B$3:Q$701,F$1,FALSE),0)</f>
        <v>0</v>
      </c>
      <c r="G57" s="70">
        <f>-IFERROR(VLOOKUP($A57,'[10]Trial Blc'!$B$3:R$701,G$1,FALSE),0)</f>
        <v>0</v>
      </c>
      <c r="H57" s="70">
        <f>-IFERROR(VLOOKUP($A57,'[10]Trial Blc'!$B$3:S$701,H$1,FALSE),0)</f>
        <v>0</v>
      </c>
      <c r="I57" s="70">
        <f>-IFERROR(VLOOKUP($A57,'[10]Trial Blc'!$B$3:T$701,I$1,FALSE),0)</f>
        <v>0</v>
      </c>
      <c r="J57" s="70">
        <f>-IFERROR(VLOOKUP($A57,'[10]Trial Blc'!$B$3:U$701,J$1,FALSE),0)</f>
        <v>0</v>
      </c>
      <c r="K57" s="70">
        <f>-IFERROR(VLOOKUP($A57,'[10]Trial Blc'!$B$3:V$701,K$1,FALSE),0)</f>
        <v>0</v>
      </c>
      <c r="L57" s="70">
        <f>-IFERROR(VLOOKUP($A57,'[10]Trial Blc'!$B$3:W$701,L$1,FALSE),0)</f>
        <v>0</v>
      </c>
      <c r="M57" s="70">
        <f>-IFERROR(VLOOKUP($A57,'[10]Trial Blc'!$B$3:X$701,M$1,FALSE),0)</f>
        <v>0</v>
      </c>
      <c r="N57" s="70">
        <f>-IFERROR(VLOOKUP($A57,'[10]Trial Blc'!$B$3:Y$701,N$1,FALSE),0)</f>
        <v>0</v>
      </c>
      <c r="O57" s="70">
        <f>-IFERROR(VLOOKUP($A57,'[10]Trial Blc'!$B$3:Z$701,O$1,FALSE),0)</f>
        <v>0</v>
      </c>
      <c r="P57" s="70">
        <f>-IFERROR(VLOOKUP($A57,'[10]Trial Blc'!$B$3:AA$701,P$1,FALSE),0)</f>
        <v>0</v>
      </c>
      <c r="Q57" s="70">
        <f>-IFERROR(VLOOKUP($A57,'[10]Trial Blc'!$B$3:AB$701,Q$1,FALSE),0)</f>
        <v>0</v>
      </c>
      <c r="R57" s="72">
        <f>AVERAGE(E57:Q57)</f>
        <v>0</v>
      </c>
      <c r="S57" s="72"/>
      <c r="T57" s="76"/>
      <c r="U57" s="62">
        <v>4155</v>
      </c>
      <c r="V57" s="57" t="s">
        <v>137</v>
      </c>
      <c r="W57" s="73">
        <f>IFERROR(VLOOKUP($U57,'[10]Trial Blc'!$B$3:AJ$542,W$1,FALSE),0)</f>
        <v>0</v>
      </c>
      <c r="X57" s="73"/>
      <c r="Y57" s="73">
        <f t="shared" si="19"/>
        <v>0</v>
      </c>
      <c r="Z57" s="73">
        <f>IFERROR(VLOOKUP($U57,'[10]Trial Blc'!$B$3:AJ$542,Z$1,FALSE),0)</f>
        <v>0</v>
      </c>
      <c r="AA57" s="73">
        <f>IFERROR(VLOOKUP($U57,'[10]Trial Blc'!$B$3:AK$542,AA$1,FALSE),0)</f>
        <v>0</v>
      </c>
      <c r="AB57" s="73">
        <f>IFERROR(VLOOKUP($U57,'[10]Trial Blc'!$B$3:AL$542,AB$1,FALSE),0)</f>
        <v>0</v>
      </c>
      <c r="AC57" s="73">
        <f>IFERROR(VLOOKUP($U57,'[10]Trial Blc'!$B$3:AM$542,AC$1,FALSE),0)</f>
        <v>0</v>
      </c>
      <c r="AD57" s="73">
        <f>IFERROR(VLOOKUP($U57,'[10]Trial Blc'!$B$3:AN$542,AD$1,FALSE),0)</f>
        <v>0</v>
      </c>
      <c r="AE57" s="73">
        <f>IFERROR(VLOOKUP($U57,'[10]Trial Blc'!$B$3:AO$542,AE$1,FALSE),0)</f>
        <v>0</v>
      </c>
      <c r="AF57" s="73">
        <f>IFERROR(VLOOKUP($U57,'[10]Trial Blc'!$B$3:AP$542,AF$1,FALSE),0)</f>
        <v>0</v>
      </c>
      <c r="AG57" s="73">
        <f>IFERROR(VLOOKUP($U57,'[10]Trial Blc'!$B$3:AQ$542,AG$1,FALSE),0)</f>
        <v>-75483</v>
      </c>
      <c r="AH57" s="73">
        <f>IFERROR(VLOOKUP($U57,'[10]Trial Blc'!$B$3:AR$542,AH$1,FALSE),0)</f>
        <v>-75483</v>
      </c>
      <c r="AI57" s="73">
        <f>IFERROR(VLOOKUP($U57,'[10]Trial Blc'!$B$3:AS$542,AI$1,FALSE),0)</f>
        <v>-75483</v>
      </c>
      <c r="AJ57" s="73">
        <f>IFERROR(VLOOKUP($U57,'[10]Trial Blc'!$B$3:AT$542,AJ$1,FALSE),0)</f>
        <v>-75483</v>
      </c>
      <c r="AK57" s="73">
        <f>IFERROR(VLOOKUP($U57,'[10]Trial Blc'!$B$3:AU$542,AK$1,FALSE),0)</f>
        <v>-75483</v>
      </c>
      <c r="AL57" s="73">
        <f t="shared" si="20"/>
        <v>-29031.923076923078</v>
      </c>
      <c r="AM57" s="73">
        <f>+'[10]A-3 COA'!K187</f>
        <v>-46451</v>
      </c>
    </row>
    <row r="58" spans="1:39" x14ac:dyDescent="0.25">
      <c r="A58" s="68" t="s">
        <v>138</v>
      </c>
      <c r="B58" s="76" t="s">
        <v>93</v>
      </c>
      <c r="C58" s="77">
        <f>SUM(C52:C57)</f>
        <v>4991559.34</v>
      </c>
      <c r="D58" s="77">
        <f>SUM(D52:D57)</f>
        <v>0</v>
      </c>
      <c r="E58" s="117">
        <f>SUM(E52:E57)</f>
        <v>4991559.34</v>
      </c>
      <c r="F58" s="77">
        <f t="shared" ref="F58:S58" si="21">SUM(F52:F57)</f>
        <v>4991559.34</v>
      </c>
      <c r="G58" s="77">
        <f t="shared" si="21"/>
        <v>4991559.34</v>
      </c>
      <c r="H58" s="77">
        <f t="shared" si="21"/>
        <v>4991559.34</v>
      </c>
      <c r="I58" s="77">
        <f t="shared" si="21"/>
        <v>4991559.34</v>
      </c>
      <c r="J58" s="77">
        <f t="shared" si="21"/>
        <v>4991559.34</v>
      </c>
      <c r="K58" s="77">
        <f t="shared" si="21"/>
        <v>4991559.34</v>
      </c>
      <c r="L58" s="77">
        <f t="shared" si="21"/>
        <v>4991559.34</v>
      </c>
      <c r="M58" s="77">
        <f t="shared" si="21"/>
        <v>4991559.34</v>
      </c>
      <c r="N58" s="77">
        <f t="shared" si="21"/>
        <v>4991559.34</v>
      </c>
      <c r="O58" s="77">
        <f t="shared" si="21"/>
        <v>4991559.34</v>
      </c>
      <c r="P58" s="77">
        <f t="shared" si="21"/>
        <v>4991559.34</v>
      </c>
      <c r="Q58" s="77">
        <f t="shared" si="21"/>
        <v>4991559.34</v>
      </c>
      <c r="R58" s="77">
        <f t="shared" si="21"/>
        <v>4991559.3399999989</v>
      </c>
      <c r="S58" s="77">
        <f t="shared" si="21"/>
        <v>0</v>
      </c>
      <c r="T58" s="76"/>
      <c r="U58" s="62"/>
      <c r="V58" s="76" t="s">
        <v>93</v>
      </c>
      <c r="W58" s="77">
        <f>SUM(W52:W57)</f>
        <v>5044751.96</v>
      </c>
      <c r="X58" s="77">
        <f>SUM(X52:X57)</f>
        <v>0</v>
      </c>
      <c r="Y58" s="89">
        <f>SUM(Y52:Y57)</f>
        <v>5044751.96</v>
      </c>
      <c r="Z58" s="77">
        <f t="shared" ref="Z58:AM58" si="22">SUM(Z52:Z57)</f>
        <v>5058993.2399999993</v>
      </c>
      <c r="AA58" s="77">
        <f t="shared" si="22"/>
        <v>5073234.5200000005</v>
      </c>
      <c r="AB58" s="77">
        <f t="shared" si="22"/>
        <v>5087475.8</v>
      </c>
      <c r="AC58" s="77">
        <f t="shared" si="22"/>
        <v>5101717.08</v>
      </c>
      <c r="AD58" s="77">
        <f t="shared" si="22"/>
        <v>5115958.3600000003</v>
      </c>
      <c r="AE58" s="77">
        <f t="shared" si="22"/>
        <v>5130199.6400000006</v>
      </c>
      <c r="AF58" s="77">
        <f t="shared" si="22"/>
        <v>5144440.92</v>
      </c>
      <c r="AG58" s="77">
        <f t="shared" si="22"/>
        <v>5032077.8500000006</v>
      </c>
      <c r="AH58" s="77">
        <f t="shared" si="22"/>
        <v>5046319.13</v>
      </c>
      <c r="AI58" s="77">
        <f t="shared" si="22"/>
        <v>5060560.4100000011</v>
      </c>
      <c r="AJ58" s="77">
        <f t="shared" si="22"/>
        <v>5074801.6899999995</v>
      </c>
      <c r="AK58" s="77">
        <f t="shared" si="22"/>
        <v>5089042.9700000007</v>
      </c>
      <c r="AL58" s="77">
        <f t="shared" si="22"/>
        <v>5081505.6592307687</v>
      </c>
      <c r="AM58" s="77">
        <f t="shared" si="22"/>
        <v>-76198</v>
      </c>
    </row>
    <row r="59" spans="1:39" x14ac:dyDescent="0.25">
      <c r="A59" s="68"/>
      <c r="B59" s="76"/>
      <c r="C59" s="60"/>
      <c r="D59" s="60"/>
      <c r="E59" s="71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76"/>
      <c r="U59" s="62"/>
      <c r="V59" s="76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</row>
    <row r="60" spans="1:39" ht="13" x14ac:dyDescent="0.3">
      <c r="A60" s="113">
        <v>3715</v>
      </c>
      <c r="B60" s="83" t="s">
        <v>139</v>
      </c>
      <c r="C60" s="70">
        <f>-IFERROR(VLOOKUP($A60,'[10]Trial Blc'!$B$3:N$701,C$1,FALSE),0)</f>
        <v>30764.06</v>
      </c>
      <c r="D60" s="60"/>
      <c r="E60" s="71">
        <f>SUM(C60:D60)</f>
        <v>30764.06</v>
      </c>
      <c r="F60" s="70">
        <f>-IFERROR(VLOOKUP($A60,'[10]Trial Blc'!$B$3:Q$701,F$1,FALSE),0)</f>
        <v>30764.06</v>
      </c>
      <c r="G60" s="70">
        <f>-IFERROR(VLOOKUP($A60,'[10]Trial Blc'!$B$3:R$701,G$1,FALSE),0)</f>
        <v>30764.06</v>
      </c>
      <c r="H60" s="70">
        <f>-IFERROR(VLOOKUP($A60,'[10]Trial Blc'!$B$3:S$701,H$1,FALSE),0)</f>
        <v>30764.06</v>
      </c>
      <c r="I60" s="70">
        <f>-IFERROR(VLOOKUP($A60,'[10]Trial Blc'!$B$3:T$701,I$1,FALSE),0)</f>
        <v>30764.06</v>
      </c>
      <c r="J60" s="70">
        <f>-IFERROR(VLOOKUP($A60,'[10]Trial Blc'!$B$3:U$701,J$1,FALSE),0)</f>
        <v>30764.06</v>
      </c>
      <c r="K60" s="70">
        <f>-IFERROR(VLOOKUP($A60,'[10]Trial Blc'!$B$3:V$701,K$1,FALSE),0)</f>
        <v>30764.06</v>
      </c>
      <c r="L60" s="70">
        <f>-IFERROR(VLOOKUP($A60,'[10]Trial Blc'!$B$3:W$701,L$1,FALSE),0)</f>
        <v>30764.06</v>
      </c>
      <c r="M60" s="70">
        <f>-IFERROR(VLOOKUP($A60,'[10]Trial Blc'!$B$3:X$701,M$1,FALSE),0)</f>
        <v>30764.06</v>
      </c>
      <c r="N60" s="70">
        <f>-IFERROR(VLOOKUP($A60,'[10]Trial Blc'!$B$3:Y$701,N$1,FALSE),0)</f>
        <v>30764.06</v>
      </c>
      <c r="O60" s="70">
        <f>-IFERROR(VLOOKUP($A60,'[10]Trial Blc'!$B$3:Z$701,O$1,FALSE),0)</f>
        <v>30764.06</v>
      </c>
      <c r="P60" s="70">
        <f>-IFERROR(VLOOKUP($A60,'[10]Trial Blc'!$B$3:AA$701,P$1,FALSE),0)</f>
        <v>30764.06</v>
      </c>
      <c r="Q60" s="70">
        <f>-IFERROR(VLOOKUP($A60,'[10]Trial Blc'!$B$3:AB$701,Q$1,FALSE),0)</f>
        <v>30764.06</v>
      </c>
      <c r="R60" s="67">
        <f>AVERAGE(E60:Q60)</f>
        <v>30764.06</v>
      </c>
      <c r="S60" s="67"/>
      <c r="T60" s="76"/>
      <c r="U60" s="62">
        <v>4275</v>
      </c>
      <c r="V60" s="57" t="s">
        <v>140</v>
      </c>
      <c r="W60" s="88">
        <f>IFERROR(VLOOKUP($U60,'[10]Trial Blc'!$B$3:AJ$542,W$1,FALSE),0)</f>
        <v>3147.44</v>
      </c>
      <c r="X60" s="88"/>
      <c r="Y60" s="88">
        <f>SUM(W60:X60)</f>
        <v>3147.44</v>
      </c>
      <c r="Z60" s="88">
        <f>IFERROR(VLOOKUP($U60,'[10]Trial Blc'!$B$3:AJ$542,Z$1,FALSE),0)</f>
        <v>3211.53</v>
      </c>
      <c r="AA60" s="88">
        <f>IFERROR(VLOOKUP($U60,'[10]Trial Blc'!$B$3:AK$542,AA$1,FALSE),0)</f>
        <v>3275.62</v>
      </c>
      <c r="AB60" s="88">
        <f>IFERROR(VLOOKUP($U60,'[10]Trial Blc'!$B$3:AL$542,AB$1,FALSE),0)</f>
        <v>3339.71</v>
      </c>
      <c r="AC60" s="88">
        <f>IFERROR(VLOOKUP($U60,'[10]Trial Blc'!$B$3:AM$542,AC$1,FALSE),0)</f>
        <v>3403.8</v>
      </c>
      <c r="AD60" s="88">
        <f>IFERROR(VLOOKUP($U60,'[10]Trial Blc'!$B$3:AN$542,AD$1,FALSE),0)</f>
        <v>3467.89</v>
      </c>
      <c r="AE60" s="88">
        <f>IFERROR(VLOOKUP($U60,'[10]Trial Blc'!$B$3:AO$542,AE$1,FALSE),0)</f>
        <v>3531.98</v>
      </c>
      <c r="AF60" s="88">
        <f>IFERROR(VLOOKUP($U60,'[10]Trial Blc'!$B$3:AP$542,AF$1,FALSE),0)</f>
        <v>3596.07</v>
      </c>
      <c r="AG60" s="88">
        <f>IFERROR(VLOOKUP($U60,'[10]Trial Blc'!$B$3:AQ$542,AG$1,FALSE),0)</f>
        <v>3644.16</v>
      </c>
      <c r="AH60" s="88">
        <f>IFERROR(VLOOKUP($U60,'[10]Trial Blc'!$B$3:AR$542,AH$1,FALSE),0)</f>
        <v>3708.25</v>
      </c>
      <c r="AI60" s="88">
        <f>IFERROR(VLOOKUP($U60,'[10]Trial Blc'!$B$3:AS$542,AI$1,FALSE),0)</f>
        <v>3772.34</v>
      </c>
      <c r="AJ60" s="88">
        <f>IFERROR(VLOOKUP($U60,'[10]Trial Blc'!$B$3:AT$542,AJ$1,FALSE),0)</f>
        <v>3836.43</v>
      </c>
      <c r="AK60" s="88">
        <f>IFERROR(VLOOKUP($U60,'[10]Trial Blc'!$B$3:AU$542,AK$1,FALSE),0)</f>
        <v>3900.52</v>
      </c>
      <c r="AL60" s="88">
        <f>AVERAGE(Y60:AK60)</f>
        <v>3525.8261538461529</v>
      </c>
      <c r="AM60" s="88">
        <f>+'[10]A-3 COA'!K190</f>
        <v>-10</v>
      </c>
    </row>
    <row r="61" spans="1:39" x14ac:dyDescent="0.25">
      <c r="A61" s="113"/>
      <c r="B61" s="83"/>
      <c r="C61" s="60"/>
      <c r="D61" s="60"/>
      <c r="E61" s="71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7"/>
      <c r="S61" s="67"/>
      <c r="T61" s="76"/>
      <c r="U61" s="62"/>
      <c r="V61" s="57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</row>
    <row r="62" spans="1:39" ht="13" x14ac:dyDescent="0.3">
      <c r="A62" s="68">
        <v>3770</v>
      </c>
      <c r="B62" s="69" t="s">
        <v>141</v>
      </c>
      <c r="C62" s="70">
        <f>-IFERROR(VLOOKUP($A62,'[10]Trial Blc'!$B$3:N$701,C$1,FALSE),0)</f>
        <v>150</v>
      </c>
      <c r="D62" s="60"/>
      <c r="E62" s="71">
        <f>SUM(C62:D62)</f>
        <v>150</v>
      </c>
      <c r="F62" s="70">
        <f>-IFERROR(VLOOKUP($A62,'[10]Trial Blc'!$B$3:Q$701,F$1,FALSE),0)</f>
        <v>150</v>
      </c>
      <c r="G62" s="70">
        <f>-IFERROR(VLOOKUP($A62,'[10]Trial Blc'!$B$3:R$701,G$1,FALSE),0)</f>
        <v>150</v>
      </c>
      <c r="H62" s="70">
        <f>-IFERROR(VLOOKUP($A62,'[10]Trial Blc'!$B$3:S$701,H$1,FALSE),0)</f>
        <v>150</v>
      </c>
      <c r="I62" s="70">
        <f>-IFERROR(VLOOKUP($A62,'[10]Trial Blc'!$B$3:T$701,I$1,FALSE),0)</f>
        <v>150</v>
      </c>
      <c r="J62" s="70">
        <f>-IFERROR(VLOOKUP($A62,'[10]Trial Blc'!$B$3:U$701,J$1,FALSE),0)</f>
        <v>150</v>
      </c>
      <c r="K62" s="70">
        <f>-IFERROR(VLOOKUP($A62,'[10]Trial Blc'!$B$3:V$701,K$1,FALSE),0)</f>
        <v>150</v>
      </c>
      <c r="L62" s="70">
        <f>-IFERROR(VLOOKUP($A62,'[10]Trial Blc'!$B$3:W$701,L$1,FALSE),0)</f>
        <v>150</v>
      </c>
      <c r="M62" s="70">
        <f>-IFERROR(VLOOKUP($A62,'[10]Trial Blc'!$B$3:X$701,M$1,FALSE),0)</f>
        <v>150</v>
      </c>
      <c r="N62" s="70">
        <f>-IFERROR(VLOOKUP($A62,'[10]Trial Blc'!$B$3:Y$701,N$1,FALSE),0)</f>
        <v>150</v>
      </c>
      <c r="O62" s="70">
        <f>-IFERROR(VLOOKUP($A62,'[10]Trial Blc'!$B$3:Z$701,O$1,FALSE),0)</f>
        <v>150</v>
      </c>
      <c r="P62" s="70">
        <f>-IFERROR(VLOOKUP($A62,'[10]Trial Blc'!$B$3:AA$701,P$1,FALSE),0)</f>
        <v>150</v>
      </c>
      <c r="Q62" s="70">
        <f>-IFERROR(VLOOKUP($A62,'[10]Trial Blc'!$B$3:AB$701,Q$1,FALSE),0)</f>
        <v>150</v>
      </c>
      <c r="R62" s="67">
        <f>AVERAGE(E62:Q62)</f>
        <v>150</v>
      </c>
      <c r="S62" s="67"/>
      <c r="T62" s="76"/>
      <c r="U62" s="82">
        <v>4330</v>
      </c>
      <c r="V62" s="114" t="s">
        <v>142</v>
      </c>
      <c r="W62" s="88">
        <f>IFERROR(VLOOKUP($U62,'[10]Trial Blc'!$B$3:AJ$542,W$1,FALSE),0)</f>
        <v>7.13</v>
      </c>
      <c r="X62" s="88"/>
      <c r="Y62" s="88">
        <f>SUM(W62:X62)</f>
        <v>7.13</v>
      </c>
      <c r="Z62" s="88">
        <f>IFERROR(VLOOKUP($U62,'[10]Trial Blc'!$B$3:AJ$542,Z$1,FALSE),0)</f>
        <v>7.44</v>
      </c>
      <c r="AA62" s="88">
        <f>IFERROR(VLOOKUP($U62,'[10]Trial Blc'!$B$3:AK$542,AA$1,FALSE),0)</f>
        <v>7.75</v>
      </c>
      <c r="AB62" s="88">
        <f>IFERROR(VLOOKUP($U62,'[10]Trial Blc'!$B$3:AL$542,AB$1,FALSE),0)</f>
        <v>8.06</v>
      </c>
      <c r="AC62" s="88">
        <f>IFERROR(VLOOKUP($U62,'[10]Trial Blc'!$B$3:AM$542,AC$1,FALSE),0)</f>
        <v>8.3699999999999992</v>
      </c>
      <c r="AD62" s="88">
        <f>IFERROR(VLOOKUP($U62,'[10]Trial Blc'!$B$3:AN$542,AD$1,FALSE),0)</f>
        <v>8.68</v>
      </c>
      <c r="AE62" s="88">
        <f>IFERROR(VLOOKUP($U62,'[10]Trial Blc'!$B$3:AO$542,AE$1,FALSE),0)</f>
        <v>8.99</v>
      </c>
      <c r="AF62" s="88">
        <f>IFERROR(VLOOKUP($U62,'[10]Trial Blc'!$B$3:AP$542,AF$1,FALSE),0)</f>
        <v>9.3000000000000007</v>
      </c>
      <c r="AG62" s="88">
        <f>IFERROR(VLOOKUP($U62,'[10]Trial Blc'!$B$3:AQ$542,AG$1,FALSE),0)</f>
        <v>9.61</v>
      </c>
      <c r="AH62" s="88">
        <f>IFERROR(VLOOKUP($U62,'[10]Trial Blc'!$B$3:AR$542,AH$1,FALSE),0)</f>
        <v>9.92</v>
      </c>
      <c r="AI62" s="88">
        <f>IFERROR(VLOOKUP($U62,'[10]Trial Blc'!$B$3:AS$542,AI$1,FALSE),0)</f>
        <v>10.23</v>
      </c>
      <c r="AJ62" s="88">
        <f>IFERROR(VLOOKUP($U62,'[10]Trial Blc'!$B$3:AT$542,AJ$1,FALSE),0)</f>
        <v>10.54</v>
      </c>
      <c r="AK62" s="88">
        <f>IFERROR(VLOOKUP($U62,'[10]Trial Blc'!$B$3:AU$542,AK$1,FALSE),0)</f>
        <v>10.85</v>
      </c>
      <c r="AL62" s="88">
        <f>AVERAGE(Y62:AK62)</f>
        <v>8.99</v>
      </c>
      <c r="AM62" s="88"/>
    </row>
    <row r="63" spans="1:39" x14ac:dyDescent="0.25">
      <c r="A63" s="68"/>
      <c r="B63" s="69"/>
      <c r="C63" s="60"/>
      <c r="D63" s="60"/>
      <c r="E63" s="71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76"/>
      <c r="U63" s="62"/>
      <c r="V63" s="76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</row>
    <row r="64" spans="1:39" ht="13" x14ac:dyDescent="0.3">
      <c r="A64" s="68">
        <v>3705</v>
      </c>
      <c r="B64" s="57" t="s">
        <v>143</v>
      </c>
      <c r="C64" s="72">
        <f>-IFERROR(VLOOKUP($A64,'[10]Trial Blc'!$B$3:N$701,C$1,FALSE),0)</f>
        <v>117662.47</v>
      </c>
      <c r="D64" s="73"/>
      <c r="E64" s="71">
        <f>SUM(C64:D64)</f>
        <v>117662.47</v>
      </c>
      <c r="F64" s="72">
        <f>-IFERROR(VLOOKUP($A64,'[10]Trial Blc'!$B$3:Q$701,F$1,FALSE),0)</f>
        <v>117662.47</v>
      </c>
      <c r="G64" s="72">
        <f>-IFERROR(VLOOKUP($A64,'[10]Trial Blc'!$B$3:R$701,G$1,FALSE),0)</f>
        <v>117662.47</v>
      </c>
      <c r="H64" s="72">
        <f>-IFERROR(VLOOKUP($A64,'[10]Trial Blc'!$B$3:S$701,H$1,FALSE),0)</f>
        <v>117662.47</v>
      </c>
      <c r="I64" s="72">
        <f>-IFERROR(VLOOKUP($A64,'[10]Trial Blc'!$B$3:T$701,I$1,FALSE),0)</f>
        <v>117662.47</v>
      </c>
      <c r="J64" s="72">
        <f>-IFERROR(VLOOKUP($A64,'[10]Trial Blc'!$B$3:U$701,J$1,FALSE),0)</f>
        <v>117662.47</v>
      </c>
      <c r="K64" s="72">
        <f>-IFERROR(VLOOKUP($A64,'[10]Trial Blc'!$B$3:V$701,K$1,FALSE),0)</f>
        <v>117662.47</v>
      </c>
      <c r="L64" s="72">
        <f>-IFERROR(VLOOKUP($A64,'[10]Trial Blc'!$B$3:W$701,L$1,FALSE),0)</f>
        <v>117662.47</v>
      </c>
      <c r="M64" s="72">
        <f>-IFERROR(VLOOKUP($A64,'[10]Trial Blc'!$B$3:X$701,M$1,FALSE),0)</f>
        <v>117662.47</v>
      </c>
      <c r="N64" s="72">
        <f>-IFERROR(VLOOKUP($A64,'[10]Trial Blc'!$B$3:Y$701,N$1,FALSE),0)</f>
        <v>117662.47</v>
      </c>
      <c r="O64" s="72">
        <f>-IFERROR(VLOOKUP($A64,'[10]Trial Blc'!$B$3:Z$701,O$1,FALSE),0)</f>
        <v>117662.47</v>
      </c>
      <c r="P64" s="72">
        <f>-IFERROR(VLOOKUP($A64,'[10]Trial Blc'!$B$3:AA$701,P$1,FALSE),0)</f>
        <v>117662.47</v>
      </c>
      <c r="Q64" s="72">
        <f>-IFERROR(VLOOKUP($A64,'[10]Trial Blc'!$B$3:AB$701,Q$1,FALSE),0)</f>
        <v>117662.47</v>
      </c>
      <c r="R64" s="72">
        <f>AVERAGE(E64:Q64)</f>
        <v>117662.46999999999</v>
      </c>
      <c r="S64" s="72"/>
      <c r="T64" s="118"/>
      <c r="U64" s="92">
        <v>4265</v>
      </c>
      <c r="V64" s="93" t="s">
        <v>144</v>
      </c>
      <c r="W64" s="73">
        <f>IFERROR(VLOOKUP($U64,'[10]Trial Blc'!$B$3:AJ$542,W$1,FALSE),0)</f>
        <v>41550.410000000003</v>
      </c>
      <c r="X64" s="73"/>
      <c r="Y64" s="73">
        <f>SUM(W64:X64)</f>
        <v>41550.410000000003</v>
      </c>
      <c r="Z64" s="73">
        <f>IFERROR(VLOOKUP($U64,'[10]Trial Blc'!$B$3:AJ$542,Z$1,FALSE),0)</f>
        <v>41795.550000000003</v>
      </c>
      <c r="AA64" s="73">
        <f>IFERROR(VLOOKUP($U64,'[10]Trial Blc'!$B$3:AK$542,AA$1,FALSE),0)</f>
        <v>42040.69</v>
      </c>
      <c r="AB64" s="73">
        <f>IFERROR(VLOOKUP($U64,'[10]Trial Blc'!$B$3:AL$542,AB$1,FALSE),0)</f>
        <v>42285.83</v>
      </c>
      <c r="AC64" s="73">
        <f>IFERROR(VLOOKUP($U64,'[10]Trial Blc'!$B$3:AM$542,AC$1,FALSE),0)</f>
        <v>42530.97</v>
      </c>
      <c r="AD64" s="73">
        <f>IFERROR(VLOOKUP($U64,'[10]Trial Blc'!$B$3:AN$542,AD$1,FALSE),0)</f>
        <v>42776.11</v>
      </c>
      <c r="AE64" s="73">
        <f>IFERROR(VLOOKUP($U64,'[10]Trial Blc'!$B$3:AO$542,AE$1,FALSE),0)</f>
        <v>43021.25</v>
      </c>
      <c r="AF64" s="73">
        <f>IFERROR(VLOOKUP($U64,'[10]Trial Blc'!$B$3:AP$542,AF$1,FALSE),0)</f>
        <v>43266.39</v>
      </c>
      <c r="AG64" s="73">
        <f>IFERROR(VLOOKUP($U64,'[10]Trial Blc'!$B$3:AQ$542,AG$1,FALSE),0)</f>
        <v>43549.53</v>
      </c>
      <c r="AH64" s="73">
        <f>IFERROR(VLOOKUP($U64,'[10]Trial Blc'!$B$3:AR$542,AH$1,FALSE),0)</f>
        <v>43794.67</v>
      </c>
      <c r="AI64" s="73">
        <f>IFERROR(VLOOKUP($U64,'[10]Trial Blc'!$B$3:AS$542,AI$1,FALSE),0)</f>
        <v>44039.81</v>
      </c>
      <c r="AJ64" s="73">
        <f>IFERROR(VLOOKUP($U64,'[10]Trial Blc'!$B$3:AT$542,AJ$1,FALSE),0)</f>
        <v>44284.95</v>
      </c>
      <c r="AK64" s="73">
        <f>IFERROR(VLOOKUP($U64,'[10]Trial Blc'!$B$3:AU$542,AK$1,FALSE),0)</f>
        <v>44530.09</v>
      </c>
      <c r="AL64" s="73">
        <f>AVERAGE(Y64:AK64)</f>
        <v>43035.865384615383</v>
      </c>
      <c r="AM64" s="73">
        <f>+'[10]A-3 COA'!K189</f>
        <v>23</v>
      </c>
    </row>
    <row r="65" spans="1:56" x14ac:dyDescent="0.25">
      <c r="A65" s="68"/>
      <c r="B65" s="76"/>
      <c r="C65" s="88"/>
      <c r="D65" s="60"/>
      <c r="E65" s="119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118"/>
      <c r="U65" s="62"/>
      <c r="V65" s="57"/>
      <c r="W65" s="60"/>
      <c r="X65" s="60"/>
      <c r="Y65" s="88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</row>
    <row r="66" spans="1:56" ht="13" thickBot="1" x14ac:dyDescent="0.3">
      <c r="A66" s="94"/>
      <c r="B66" s="96" t="s">
        <v>145</v>
      </c>
      <c r="C66" s="97">
        <f>+C50+C58+C64+C62+C60</f>
        <v>11598194.890000001</v>
      </c>
      <c r="D66" s="97">
        <f>+D50+D58+D64+D62</f>
        <v>0</v>
      </c>
      <c r="E66" s="97">
        <f t="shared" ref="E66:S66" si="23">+E50+E58+E64+E62+E60</f>
        <v>11598194.890000001</v>
      </c>
      <c r="F66" s="97">
        <f t="shared" si="23"/>
        <v>11598194.890000001</v>
      </c>
      <c r="G66" s="97">
        <f t="shared" si="23"/>
        <v>11598194.890000001</v>
      </c>
      <c r="H66" s="97">
        <f t="shared" si="23"/>
        <v>11598194.890000001</v>
      </c>
      <c r="I66" s="97">
        <f t="shared" si="23"/>
        <v>11598194.890000001</v>
      </c>
      <c r="J66" s="97">
        <f t="shared" si="23"/>
        <v>11598194.890000001</v>
      </c>
      <c r="K66" s="97">
        <f t="shared" si="23"/>
        <v>11598194.890000001</v>
      </c>
      <c r="L66" s="97">
        <f t="shared" si="23"/>
        <v>11604794.890000001</v>
      </c>
      <c r="M66" s="97">
        <f t="shared" si="23"/>
        <v>13075567.890000001</v>
      </c>
      <c r="N66" s="97">
        <f t="shared" si="23"/>
        <v>13075567.890000001</v>
      </c>
      <c r="O66" s="97">
        <f t="shared" si="23"/>
        <v>13075567.890000001</v>
      </c>
      <c r="P66" s="97">
        <f t="shared" si="23"/>
        <v>13075567.890000001</v>
      </c>
      <c r="Q66" s="97">
        <f t="shared" si="23"/>
        <v>13075567.890000001</v>
      </c>
      <c r="R66" s="97">
        <f t="shared" si="23"/>
        <v>12166922.966923077</v>
      </c>
      <c r="S66" s="97">
        <f t="shared" si="23"/>
        <v>905091</v>
      </c>
      <c r="T66" s="76"/>
      <c r="U66" s="95"/>
      <c r="V66" s="96" t="s">
        <v>146</v>
      </c>
      <c r="W66" s="120">
        <f>+W50+W58+W64+W62+W60</f>
        <v>10561956.039999999</v>
      </c>
      <c r="X66" s="120">
        <f>+X50+X58+X64+X62</f>
        <v>0</v>
      </c>
      <c r="Y66" s="120">
        <f t="shared" ref="Y66:AM66" si="24">+Y50+Y58+Y64+Y62+Y60</f>
        <v>10561956.039999999</v>
      </c>
      <c r="Z66" s="120">
        <f t="shared" si="24"/>
        <v>10588793.719999999</v>
      </c>
      <c r="AA66" s="120">
        <f t="shared" si="24"/>
        <v>10615631.399999999</v>
      </c>
      <c r="AB66" s="120">
        <f t="shared" si="24"/>
        <v>10642469.080000002</v>
      </c>
      <c r="AC66" s="120">
        <f t="shared" si="24"/>
        <v>10669306.760000002</v>
      </c>
      <c r="AD66" s="120">
        <f t="shared" si="24"/>
        <v>10696144.440000001</v>
      </c>
      <c r="AE66" s="120">
        <f t="shared" si="24"/>
        <v>10722982.120000003</v>
      </c>
      <c r="AF66" s="120">
        <f t="shared" si="24"/>
        <v>10749834.98</v>
      </c>
      <c r="AG66" s="120">
        <f t="shared" si="24"/>
        <v>10831960.49</v>
      </c>
      <c r="AH66" s="120">
        <f t="shared" si="24"/>
        <v>10861668.969999999</v>
      </c>
      <c r="AI66" s="120">
        <f t="shared" si="24"/>
        <v>10891377.450000001</v>
      </c>
      <c r="AJ66" s="120">
        <f t="shared" si="24"/>
        <v>10921085.929999998</v>
      </c>
      <c r="AK66" s="120">
        <f t="shared" si="24"/>
        <v>10950794.409999998</v>
      </c>
      <c r="AL66" s="120">
        <f t="shared" si="24"/>
        <v>10746461.983846154</v>
      </c>
      <c r="AM66" s="120">
        <f t="shared" si="24"/>
        <v>35725</v>
      </c>
    </row>
    <row r="67" spans="1:56" ht="13" thickTop="1" x14ac:dyDescent="0.25">
      <c r="A67" s="94"/>
      <c r="B67" s="96"/>
      <c r="C67" s="89"/>
      <c r="D67" s="121"/>
      <c r="E67" s="122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76"/>
      <c r="U67" s="95"/>
      <c r="V67" s="96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</row>
    <row r="68" spans="1:56" x14ac:dyDescent="0.25">
      <c r="A68" s="94"/>
      <c r="B68" s="96" t="s">
        <v>147</v>
      </c>
      <c r="C68" s="89">
        <f>+C36+C66</f>
        <v>22946832.259999998</v>
      </c>
      <c r="D68" s="121">
        <f>+D36+D66</f>
        <v>0</v>
      </c>
      <c r="E68" s="122">
        <f>+E36+E66</f>
        <v>22946832.259999998</v>
      </c>
      <c r="F68" s="89">
        <f t="shared" ref="F68:R68" si="25">+F36+F66</f>
        <v>22946832.259999998</v>
      </c>
      <c r="G68" s="89">
        <f t="shared" si="25"/>
        <v>22946832.259999998</v>
      </c>
      <c r="H68" s="89">
        <f t="shared" si="25"/>
        <v>22946832.259999998</v>
      </c>
      <c r="I68" s="89">
        <f t="shared" si="25"/>
        <v>22948476.259999998</v>
      </c>
      <c r="J68" s="89">
        <f t="shared" si="25"/>
        <v>22948476.259999998</v>
      </c>
      <c r="K68" s="89">
        <f t="shared" si="25"/>
        <v>22949746.259999998</v>
      </c>
      <c r="L68" s="89">
        <f t="shared" si="25"/>
        <v>22957963.259999998</v>
      </c>
      <c r="M68" s="89">
        <f t="shared" si="25"/>
        <v>22976119.259999998</v>
      </c>
      <c r="N68" s="89">
        <f t="shared" si="25"/>
        <v>22979494.259999998</v>
      </c>
      <c r="O68" s="89">
        <f t="shared" si="25"/>
        <v>22983774.259999998</v>
      </c>
      <c r="P68" s="89">
        <f t="shared" si="25"/>
        <v>22983774.259999998</v>
      </c>
      <c r="Q68" s="89">
        <f t="shared" si="25"/>
        <v>22983774.259999998</v>
      </c>
      <c r="R68" s="89">
        <f t="shared" si="25"/>
        <v>22961455.952307694</v>
      </c>
      <c r="S68" s="89"/>
      <c r="T68" s="76"/>
      <c r="U68" s="95"/>
      <c r="V68" s="96" t="s">
        <v>148</v>
      </c>
      <c r="W68" s="121">
        <f>+W36+W66</f>
        <v>18919327.149999999</v>
      </c>
      <c r="X68" s="121">
        <f>+X36+X66</f>
        <v>0</v>
      </c>
      <c r="Y68" s="121">
        <f>+Y36+Y66</f>
        <v>18919327.149999999</v>
      </c>
      <c r="Z68" s="121">
        <f t="shared" ref="Z68:AK68" si="26">+Z36+Z66</f>
        <v>18969895.309999999</v>
      </c>
      <c r="AA68" s="121">
        <f t="shared" si="26"/>
        <v>19020463.469999999</v>
      </c>
      <c r="AB68" s="121">
        <f t="shared" si="26"/>
        <v>19071031.630000003</v>
      </c>
      <c r="AC68" s="121">
        <f t="shared" si="26"/>
        <v>19121603.220000003</v>
      </c>
      <c r="AD68" s="121">
        <f t="shared" si="26"/>
        <v>19172174.810000002</v>
      </c>
      <c r="AE68" s="121">
        <f t="shared" si="26"/>
        <v>19222749.040000003</v>
      </c>
      <c r="AF68" s="121">
        <f t="shared" si="26"/>
        <v>19273341.82</v>
      </c>
      <c r="AG68" s="121">
        <f t="shared" si="26"/>
        <v>19322959.150000002</v>
      </c>
      <c r="AH68" s="121">
        <f t="shared" si="26"/>
        <v>19373386.399999999</v>
      </c>
      <c r="AI68" s="121">
        <f t="shared" si="26"/>
        <v>19423822.57</v>
      </c>
      <c r="AJ68" s="121">
        <f t="shared" si="26"/>
        <v>19474258.739999998</v>
      </c>
      <c r="AK68" s="121">
        <f t="shared" si="26"/>
        <v>19524694.909999996</v>
      </c>
      <c r="AL68" s="121">
        <f>AVERAGE(Y68:AK68)</f>
        <v>19222285.247692309</v>
      </c>
      <c r="AM68" s="121"/>
    </row>
    <row r="69" spans="1:56" ht="13" thickBot="1" x14ac:dyDescent="0.3">
      <c r="A69" s="94"/>
      <c r="B69" s="96" t="s">
        <v>149</v>
      </c>
      <c r="C69" s="89">
        <v>-22946832.259999998</v>
      </c>
      <c r="D69" s="121">
        <v>0</v>
      </c>
      <c r="E69" s="122">
        <v>-22946832.259999998</v>
      </c>
      <c r="F69" s="89">
        <v>-22946832.259999998</v>
      </c>
      <c r="G69" s="89">
        <v>-22946832.259999998</v>
      </c>
      <c r="H69" s="89">
        <v>-22946832.259999998</v>
      </c>
      <c r="I69" s="89">
        <v>-22948476.259999998</v>
      </c>
      <c r="J69" s="89">
        <v>-22948476.259999998</v>
      </c>
      <c r="K69" s="89">
        <v>-22949746.259999998</v>
      </c>
      <c r="L69" s="89">
        <v>-22957963.259999998</v>
      </c>
      <c r="M69" s="89">
        <v>-22976119.259999998</v>
      </c>
      <c r="N69" s="89">
        <v>-22979494.259999998</v>
      </c>
      <c r="O69" s="89">
        <v>-22983774.259999998</v>
      </c>
      <c r="P69" s="89">
        <v>-22983774.259999998</v>
      </c>
      <c r="Q69" s="89">
        <v>-22983774.259999998</v>
      </c>
      <c r="R69" s="89">
        <v>-22961455.952307694</v>
      </c>
      <c r="S69" s="89"/>
      <c r="T69" s="76"/>
      <c r="U69" s="95"/>
      <c r="V69" s="96" t="s">
        <v>148</v>
      </c>
      <c r="W69" s="121">
        <v>18919327.149999999</v>
      </c>
      <c r="X69" s="121">
        <v>0</v>
      </c>
      <c r="Y69" s="121">
        <v>18919327.149999999</v>
      </c>
      <c r="Z69" s="121">
        <v>18969895.309999999</v>
      </c>
      <c r="AA69" s="121">
        <v>19020463.469999999</v>
      </c>
      <c r="AB69" s="121">
        <v>19071031.630000003</v>
      </c>
      <c r="AC69" s="121">
        <v>19121603.220000003</v>
      </c>
      <c r="AD69" s="121">
        <v>19172174.810000002</v>
      </c>
      <c r="AE69" s="121">
        <v>19222749.040000003</v>
      </c>
      <c r="AF69" s="121">
        <v>19273341.82</v>
      </c>
      <c r="AG69" s="121">
        <v>19322959.150000002</v>
      </c>
      <c r="AH69" s="121">
        <v>19373386.399999999</v>
      </c>
      <c r="AI69" s="121">
        <v>19423822.57</v>
      </c>
      <c r="AJ69" s="121">
        <v>19474258.739999998</v>
      </c>
      <c r="AK69" s="121">
        <v>19524694.909999996</v>
      </c>
      <c r="AL69" s="121">
        <v>19222285.247692309</v>
      </c>
      <c r="AM69" s="121"/>
    </row>
    <row r="70" spans="1:56" s="104" customFormat="1" ht="13" x14ac:dyDescent="0.3">
      <c r="A70" s="123"/>
      <c r="B70" s="124" t="s">
        <v>107</v>
      </c>
      <c r="C70" s="125"/>
      <c r="D70" s="126"/>
      <c r="E70" s="127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06"/>
      <c r="S70" s="106"/>
      <c r="T70" s="128"/>
      <c r="U70" s="99"/>
      <c r="V70" s="99" t="s">
        <v>107</v>
      </c>
      <c r="W70" s="126"/>
      <c r="X70" s="126"/>
      <c r="Y70" s="126"/>
      <c r="Z70" s="126"/>
      <c r="AA70" s="126"/>
      <c r="AB70" s="126"/>
      <c r="AC70" s="126"/>
      <c r="AD70" s="126"/>
      <c r="AE70" s="126"/>
      <c r="AF70" s="126"/>
      <c r="AG70" s="126"/>
      <c r="AH70" s="126"/>
      <c r="AI70" s="126"/>
      <c r="AJ70" s="126"/>
      <c r="AK70" s="126"/>
      <c r="AL70" s="126"/>
      <c r="AM70" s="126"/>
      <c r="AN70" s="129"/>
      <c r="AO70" s="129"/>
      <c r="AP70" s="129"/>
      <c r="AQ70" s="129"/>
      <c r="AR70" s="129"/>
      <c r="AS70" s="129"/>
      <c r="AT70" s="129"/>
      <c r="AU70" s="129"/>
      <c r="AV70" s="129"/>
      <c r="AW70" s="103"/>
      <c r="AX70" s="103"/>
      <c r="AY70" s="103"/>
      <c r="AZ70" s="103"/>
      <c r="BA70" s="103"/>
      <c r="BB70" s="103"/>
      <c r="BC70" s="103"/>
      <c r="BD70" s="103"/>
    </row>
    <row r="71" spans="1:56" s="104" customFormat="1" ht="13" x14ac:dyDescent="0.3">
      <c r="A71" s="105"/>
      <c r="B71" s="105" t="s">
        <v>150</v>
      </c>
      <c r="C71" s="106"/>
      <c r="D71" s="107"/>
      <c r="E71" s="108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28"/>
      <c r="U71" s="99"/>
      <c r="V71" s="105" t="s">
        <v>151</v>
      </c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  <c r="BD71" s="103"/>
    </row>
    <row r="72" spans="1:56" s="104" customFormat="1" ht="13" x14ac:dyDescent="0.3">
      <c r="A72" s="99"/>
      <c r="B72" s="99" t="s">
        <v>110</v>
      </c>
      <c r="C72" s="130">
        <f>+C66-C71</f>
        <v>11598194.890000001</v>
      </c>
      <c r="D72" s="106"/>
      <c r="E72" s="131"/>
      <c r="F72" s="130">
        <f t="shared" ref="F72:Q72" si="27">+F66-F71</f>
        <v>11598194.890000001</v>
      </c>
      <c r="G72" s="130">
        <f t="shared" si="27"/>
        <v>11598194.890000001</v>
      </c>
      <c r="H72" s="130">
        <f t="shared" si="27"/>
        <v>11598194.890000001</v>
      </c>
      <c r="I72" s="130">
        <f t="shared" si="27"/>
        <v>11598194.890000001</v>
      </c>
      <c r="J72" s="130">
        <f t="shared" si="27"/>
        <v>11598194.890000001</v>
      </c>
      <c r="K72" s="130">
        <f t="shared" si="27"/>
        <v>11598194.890000001</v>
      </c>
      <c r="L72" s="130">
        <f t="shared" si="27"/>
        <v>11604794.890000001</v>
      </c>
      <c r="M72" s="130">
        <f t="shared" si="27"/>
        <v>13075567.890000001</v>
      </c>
      <c r="N72" s="130">
        <f t="shared" si="27"/>
        <v>13075567.890000001</v>
      </c>
      <c r="O72" s="130">
        <f t="shared" si="27"/>
        <v>13075567.890000001</v>
      </c>
      <c r="P72" s="130">
        <f t="shared" si="27"/>
        <v>13075567.890000001</v>
      </c>
      <c r="Q72" s="130">
        <f t="shared" si="27"/>
        <v>13075567.890000001</v>
      </c>
      <c r="R72" s="106"/>
      <c r="S72" s="106"/>
      <c r="T72" s="128"/>
      <c r="U72" s="99"/>
      <c r="V72" s="99" t="s">
        <v>110</v>
      </c>
      <c r="W72" s="106">
        <f>+W66-W71</f>
        <v>10561956.039999999</v>
      </c>
      <c r="X72" s="106"/>
      <c r="Y72" s="106"/>
      <c r="Z72" s="106">
        <f t="shared" ref="Z72:AK72" si="28">+Z66-Z71</f>
        <v>10588793.719999999</v>
      </c>
      <c r="AA72" s="106">
        <f t="shared" si="28"/>
        <v>10615631.399999999</v>
      </c>
      <c r="AB72" s="106">
        <f t="shared" si="28"/>
        <v>10642469.080000002</v>
      </c>
      <c r="AC72" s="106">
        <f t="shared" si="28"/>
        <v>10669306.760000002</v>
      </c>
      <c r="AD72" s="106">
        <f t="shared" si="28"/>
        <v>10696144.440000001</v>
      </c>
      <c r="AE72" s="106">
        <f t="shared" si="28"/>
        <v>10722982.120000003</v>
      </c>
      <c r="AF72" s="106">
        <f t="shared" si="28"/>
        <v>10749834.98</v>
      </c>
      <c r="AG72" s="106">
        <f t="shared" si="28"/>
        <v>10831960.49</v>
      </c>
      <c r="AH72" s="106">
        <f t="shared" si="28"/>
        <v>10861668.969999999</v>
      </c>
      <c r="AI72" s="106">
        <f t="shared" si="28"/>
        <v>10891377.450000001</v>
      </c>
      <c r="AJ72" s="106">
        <f t="shared" si="28"/>
        <v>10921085.929999998</v>
      </c>
      <c r="AK72" s="106">
        <f t="shared" si="28"/>
        <v>10950794.409999998</v>
      </c>
      <c r="AL72" s="106"/>
      <c r="AM72" s="106"/>
      <c r="AN72" s="103"/>
      <c r="AO72" s="103"/>
      <c r="AP72" s="103"/>
      <c r="AQ72" s="103"/>
      <c r="AR72" s="103"/>
      <c r="AS72" s="103"/>
      <c r="AT72" s="103"/>
      <c r="AU72" s="103"/>
      <c r="AV72" s="103"/>
      <c r="AW72" s="103"/>
      <c r="AX72" s="103"/>
      <c r="AY72" s="103"/>
      <c r="AZ72" s="103"/>
      <c r="BA72" s="103"/>
      <c r="BB72" s="103"/>
      <c r="BC72" s="103"/>
      <c r="BD72" s="103"/>
    </row>
    <row r="73" spans="1:56" x14ac:dyDescent="0.25">
      <c r="A73" s="96"/>
      <c r="B73" s="96"/>
      <c r="C73" s="79"/>
      <c r="D73" s="61"/>
      <c r="E73" s="132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96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</row>
    <row r="74" spans="1:56" ht="15.5" x14ac:dyDescent="0.35">
      <c r="A74" s="134"/>
      <c r="B74" s="134" t="s">
        <v>152</v>
      </c>
      <c r="C74" s="135"/>
      <c r="D74" s="136"/>
      <c r="E74" s="137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96"/>
      <c r="U74" s="138"/>
      <c r="V74" s="134" t="s">
        <v>153</v>
      </c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</row>
    <row r="75" spans="1:56" x14ac:dyDescent="0.25">
      <c r="A75" s="96"/>
      <c r="B75" s="96"/>
      <c r="C75" s="79"/>
      <c r="D75" s="61"/>
      <c r="E75" s="132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96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</row>
    <row r="76" spans="1:56" x14ac:dyDescent="0.25">
      <c r="A76" s="96"/>
      <c r="B76" s="96"/>
      <c r="C76" s="79"/>
      <c r="D76" s="61"/>
      <c r="E76" s="132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96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</row>
    <row r="77" spans="1:56" x14ac:dyDescent="0.25">
      <c r="A77" s="139"/>
      <c r="B77" s="139"/>
      <c r="C77" s="61"/>
      <c r="D77" s="61"/>
      <c r="E77" s="132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76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</row>
    <row r="78" spans="1:56" x14ac:dyDescent="0.25">
      <c r="A78" s="76"/>
      <c r="B78" s="76"/>
      <c r="C78" s="76"/>
      <c r="D78" s="61"/>
      <c r="E78" s="132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</row>
    <row r="79" spans="1:56" x14ac:dyDescent="0.25">
      <c r="A79" s="59"/>
      <c r="B79" s="59"/>
      <c r="C79" s="61"/>
      <c r="D79" s="61"/>
      <c r="E79" s="132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76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</row>
    <row r="80" spans="1:56" x14ac:dyDescent="0.25">
      <c r="A80" s="76"/>
      <c r="B80" s="76"/>
      <c r="C80" s="76"/>
      <c r="D80" s="61"/>
      <c r="E80" s="132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96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</row>
    <row r="81" spans="1:39" x14ac:dyDescent="0.25">
      <c r="A81" s="59"/>
      <c r="B81" s="59"/>
      <c r="C81" s="61"/>
      <c r="D81" s="61"/>
      <c r="E81" s="132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76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</row>
    <row r="82" spans="1:39" x14ac:dyDescent="0.25">
      <c r="D82" s="61"/>
      <c r="E82" s="132"/>
      <c r="T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</row>
    <row r="83" spans="1:39" x14ac:dyDescent="0.25">
      <c r="D83" s="61"/>
      <c r="E83" s="132"/>
      <c r="T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</row>
    <row r="84" spans="1:39" x14ac:dyDescent="0.25">
      <c r="D84" s="61"/>
      <c r="E84" s="132"/>
      <c r="T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</row>
    <row r="85" spans="1:39" x14ac:dyDescent="0.25">
      <c r="D85" s="61"/>
      <c r="E85" s="132"/>
      <c r="T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</row>
    <row r="86" spans="1:39" x14ac:dyDescent="0.25">
      <c r="D86" s="61"/>
      <c r="E86" s="132"/>
      <c r="T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</row>
    <row r="87" spans="1:39" x14ac:dyDescent="0.25">
      <c r="D87" s="61"/>
      <c r="E87" s="132"/>
      <c r="T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</row>
    <row r="88" spans="1:39" x14ac:dyDescent="0.25">
      <c r="D88" s="61"/>
      <c r="E88" s="132"/>
      <c r="T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</row>
    <row r="89" spans="1:39" x14ac:dyDescent="0.25">
      <c r="D89" s="61"/>
      <c r="E89" s="132"/>
      <c r="T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</row>
    <row r="90" spans="1:39" x14ac:dyDescent="0.25">
      <c r="D90" s="61"/>
      <c r="E90" s="132"/>
      <c r="T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</row>
    <row r="91" spans="1:39" x14ac:dyDescent="0.25">
      <c r="D91" s="61"/>
      <c r="E91" s="132"/>
      <c r="T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</row>
    <row r="92" spans="1:39" x14ac:dyDescent="0.25">
      <c r="D92" s="61"/>
      <c r="E92" s="132"/>
      <c r="T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</row>
    <row r="93" spans="1:39" x14ac:dyDescent="0.25">
      <c r="D93" s="61"/>
      <c r="E93" s="132"/>
      <c r="T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</row>
    <row r="94" spans="1:39" x14ac:dyDescent="0.25">
      <c r="D94" s="61"/>
      <c r="E94" s="132"/>
      <c r="T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1"/>
      <c r="AK94" s="61"/>
      <c r="AL94" s="61"/>
      <c r="AM94" s="61"/>
    </row>
    <row r="95" spans="1:39" x14ac:dyDescent="0.25">
      <c r="D95" s="61"/>
      <c r="E95" s="132"/>
      <c r="T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</row>
    <row r="96" spans="1:39" x14ac:dyDescent="0.25">
      <c r="D96" s="61"/>
      <c r="E96" s="132"/>
      <c r="T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</row>
    <row r="97" spans="4:39" x14ac:dyDescent="0.25">
      <c r="D97" s="61"/>
      <c r="E97" s="132"/>
      <c r="T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</row>
    <row r="98" spans="4:39" x14ac:dyDescent="0.25">
      <c r="D98" s="61"/>
      <c r="E98" s="132"/>
      <c r="T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</row>
    <row r="99" spans="4:39" x14ac:dyDescent="0.25">
      <c r="D99" s="61"/>
      <c r="E99" s="132"/>
      <c r="T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</row>
    <row r="100" spans="4:39" x14ac:dyDescent="0.25">
      <c r="D100" s="61"/>
      <c r="E100" s="132"/>
      <c r="T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</row>
    <row r="101" spans="4:39" x14ac:dyDescent="0.25">
      <c r="D101" s="61"/>
      <c r="E101" s="132"/>
      <c r="T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</row>
    <row r="102" spans="4:39" x14ac:dyDescent="0.25">
      <c r="D102" s="61"/>
      <c r="E102" s="132"/>
      <c r="T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</row>
    <row r="103" spans="4:39" x14ac:dyDescent="0.25">
      <c r="D103" s="61"/>
      <c r="E103" s="132"/>
      <c r="T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</row>
    <row r="104" spans="4:39" x14ac:dyDescent="0.25">
      <c r="D104" s="61"/>
      <c r="E104" s="132"/>
      <c r="T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</row>
    <row r="105" spans="4:39" x14ac:dyDescent="0.25">
      <c r="D105" s="61"/>
      <c r="E105" s="132"/>
      <c r="T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</row>
    <row r="106" spans="4:39" x14ac:dyDescent="0.25">
      <c r="D106" s="61"/>
      <c r="E106" s="132"/>
      <c r="T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</row>
    <row r="107" spans="4:39" x14ac:dyDescent="0.25">
      <c r="D107" s="61"/>
      <c r="E107" s="132"/>
      <c r="T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</row>
    <row r="108" spans="4:39" x14ac:dyDescent="0.25">
      <c r="D108" s="61"/>
      <c r="E108" s="132"/>
      <c r="T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</row>
    <row r="109" spans="4:39" x14ac:dyDescent="0.25">
      <c r="D109" s="61"/>
      <c r="E109" s="132"/>
      <c r="T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</row>
    <row r="110" spans="4:39" x14ac:dyDescent="0.25">
      <c r="D110" s="61"/>
      <c r="E110" s="132"/>
      <c r="T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</row>
    <row r="111" spans="4:39" x14ac:dyDescent="0.25">
      <c r="D111" s="61"/>
      <c r="E111" s="132"/>
      <c r="T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</row>
    <row r="112" spans="4:39" x14ac:dyDescent="0.25">
      <c r="D112" s="61"/>
      <c r="E112" s="132"/>
      <c r="T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</row>
    <row r="113" spans="4:39" x14ac:dyDescent="0.25">
      <c r="D113" s="61"/>
      <c r="E113" s="132"/>
      <c r="T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</row>
    <row r="114" spans="4:39" x14ac:dyDescent="0.25">
      <c r="D114" s="61"/>
      <c r="E114" s="132"/>
      <c r="T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</row>
    <row r="115" spans="4:39" x14ac:dyDescent="0.25">
      <c r="D115" s="61"/>
      <c r="E115" s="132"/>
      <c r="T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</row>
    <row r="116" spans="4:39" x14ac:dyDescent="0.25">
      <c r="D116" s="61"/>
      <c r="E116" s="132"/>
      <c r="T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</row>
    <row r="117" spans="4:39" x14ac:dyDescent="0.25">
      <c r="D117" s="61"/>
      <c r="E117" s="132"/>
      <c r="T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</row>
    <row r="118" spans="4:39" x14ac:dyDescent="0.25">
      <c r="D118" s="61"/>
      <c r="E118" s="132"/>
      <c r="T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</row>
    <row r="119" spans="4:39" x14ac:dyDescent="0.25">
      <c r="D119" s="61"/>
      <c r="E119" s="132"/>
      <c r="T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</row>
    <row r="120" spans="4:39" x14ac:dyDescent="0.25">
      <c r="D120" s="61"/>
      <c r="E120" s="132"/>
      <c r="T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</row>
    <row r="121" spans="4:39" x14ac:dyDescent="0.25">
      <c r="D121" s="61"/>
      <c r="E121" s="132"/>
      <c r="T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</row>
    <row r="122" spans="4:39" x14ac:dyDescent="0.25">
      <c r="D122" s="61"/>
      <c r="E122" s="132"/>
      <c r="T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</row>
    <row r="123" spans="4:39" x14ac:dyDescent="0.25">
      <c r="D123" s="61"/>
      <c r="E123" s="132"/>
      <c r="T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</row>
    <row r="124" spans="4:39" x14ac:dyDescent="0.25">
      <c r="D124" s="61"/>
      <c r="E124" s="132"/>
      <c r="T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</row>
    <row r="125" spans="4:39" x14ac:dyDescent="0.25">
      <c r="D125" s="61"/>
      <c r="E125" s="61"/>
      <c r="T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</row>
    <row r="126" spans="4:39" x14ac:dyDescent="0.25">
      <c r="D126" s="61"/>
      <c r="E126" s="61"/>
      <c r="T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</row>
    <row r="127" spans="4:39" x14ac:dyDescent="0.25">
      <c r="D127" s="61"/>
      <c r="E127" s="61"/>
      <c r="T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</row>
    <row r="128" spans="4:39" x14ac:dyDescent="0.25">
      <c r="D128" s="61"/>
      <c r="E128" s="61"/>
      <c r="T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</row>
    <row r="129" spans="4:39" x14ac:dyDescent="0.25">
      <c r="D129" s="61"/>
      <c r="E129" s="61"/>
      <c r="T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</row>
    <row r="130" spans="4:39" x14ac:dyDescent="0.25">
      <c r="D130" s="61"/>
      <c r="E130" s="61"/>
      <c r="T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</row>
    <row r="131" spans="4:39" x14ac:dyDescent="0.25">
      <c r="D131" s="61"/>
      <c r="E131" s="61"/>
      <c r="T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</row>
    <row r="132" spans="4:39" x14ac:dyDescent="0.25">
      <c r="D132" s="61"/>
      <c r="E132" s="61"/>
      <c r="T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</row>
    <row r="133" spans="4:39" x14ac:dyDescent="0.25">
      <c r="D133" s="61"/>
      <c r="E133" s="61"/>
      <c r="T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</row>
    <row r="134" spans="4:39" x14ac:dyDescent="0.25">
      <c r="D134" s="61"/>
      <c r="E134" s="61"/>
      <c r="T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</row>
    <row r="135" spans="4:39" x14ac:dyDescent="0.25">
      <c r="D135" s="61"/>
      <c r="E135" s="61"/>
      <c r="T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</row>
    <row r="136" spans="4:39" x14ac:dyDescent="0.25">
      <c r="D136" s="61"/>
      <c r="E136" s="61"/>
      <c r="T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</row>
    <row r="137" spans="4:39" x14ac:dyDescent="0.25">
      <c r="D137" s="61"/>
      <c r="E137" s="61"/>
      <c r="T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</row>
    <row r="138" spans="4:39" x14ac:dyDescent="0.25">
      <c r="D138" s="61"/>
      <c r="E138" s="61"/>
      <c r="T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</row>
    <row r="139" spans="4:39" x14ac:dyDescent="0.25">
      <c r="D139" s="61"/>
      <c r="E139" s="61"/>
      <c r="T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</row>
    <row r="140" spans="4:39" x14ac:dyDescent="0.25">
      <c r="D140" s="61"/>
      <c r="E140" s="61"/>
      <c r="T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3"/>
  <sheetViews>
    <sheetView workbookViewId="0">
      <selection activeCell="B9" sqref="B9"/>
    </sheetView>
  </sheetViews>
  <sheetFormatPr defaultColWidth="9.1796875" defaultRowHeight="12" x14ac:dyDescent="0.3"/>
  <cols>
    <col min="1" max="1" width="8.81640625" style="1" customWidth="1"/>
    <col min="2" max="2" width="39.54296875" style="3" customWidth="1"/>
    <col min="3" max="3" width="8.7265625" style="31" customWidth="1"/>
    <col min="4" max="7" width="9.7265625" style="32" customWidth="1"/>
    <col min="8" max="8" width="11.26953125" style="32" customWidth="1"/>
    <col min="9" max="13" width="9.7265625" style="32" customWidth="1"/>
    <col min="14" max="14" width="10.1796875" style="32" customWidth="1"/>
    <col min="15" max="15" width="11.54296875" style="33" customWidth="1"/>
    <col min="16" max="16" width="13.7265625" style="41" customWidth="1"/>
    <col min="17" max="17" width="9.26953125" style="3" bestFit="1" customWidth="1"/>
    <col min="18" max="18" width="9.81640625" style="3" bestFit="1" customWidth="1"/>
    <col min="19" max="19" width="10.54296875" style="3" bestFit="1" customWidth="1"/>
    <col min="20" max="16384" width="9.1796875" style="3"/>
  </cols>
  <sheetData>
    <row r="1" spans="1:18" ht="9" customHeight="1" x14ac:dyDescent="0.3"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2"/>
      <c r="R1" s="2"/>
    </row>
    <row r="2" spans="1:18" s="10" customFormat="1" ht="24.75" customHeight="1" x14ac:dyDescent="0.3">
      <c r="A2" s="4"/>
      <c r="B2" s="5" t="s">
        <v>0</v>
      </c>
      <c r="C2" s="5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7" t="s">
        <v>13</v>
      </c>
      <c r="P2" s="34">
        <v>42369</v>
      </c>
      <c r="Q2" s="8"/>
      <c r="R2" s="9"/>
    </row>
    <row r="3" spans="1:18" s="2" customFormat="1" x14ac:dyDescent="0.3">
      <c r="A3" s="11"/>
      <c r="C3" s="12"/>
      <c r="D3" s="35">
        <v>2</v>
      </c>
      <c r="E3" s="35">
        <v>3</v>
      </c>
      <c r="F3" s="35">
        <v>4</v>
      </c>
      <c r="G3" s="35">
        <v>5</v>
      </c>
      <c r="H3" s="35">
        <v>6</v>
      </c>
      <c r="I3" s="35">
        <v>7</v>
      </c>
      <c r="J3" s="35">
        <v>8</v>
      </c>
      <c r="K3" s="35">
        <v>9</v>
      </c>
      <c r="L3" s="35">
        <v>10</v>
      </c>
      <c r="M3" s="35">
        <v>11</v>
      </c>
      <c r="N3" s="35">
        <v>12</v>
      </c>
      <c r="O3" s="36">
        <v>13</v>
      </c>
      <c r="P3" s="37"/>
    </row>
    <row r="4" spans="1:18" s="2" customFormat="1" ht="13" x14ac:dyDescent="0.3">
      <c r="A4" s="11"/>
      <c r="B4" s="195" t="s">
        <v>180</v>
      </c>
      <c r="C4" s="15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4"/>
    </row>
    <row r="5" spans="1:18" s="2" customFormat="1" x14ac:dyDescent="0.3">
      <c r="A5" s="11">
        <v>6985</v>
      </c>
      <c r="B5" s="2" t="s">
        <v>14</v>
      </c>
      <c r="C5" s="17"/>
      <c r="D5" s="38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4">
        <f t="shared" ref="P5:P24" si="0">SUM(D5:O5)</f>
        <v>0</v>
      </c>
    </row>
    <row r="6" spans="1:18" s="2" customFormat="1" x14ac:dyDescent="0.3">
      <c r="A6" s="11">
        <v>6995</v>
      </c>
      <c r="B6" s="2" t="s">
        <v>15</v>
      </c>
      <c r="C6" s="17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4">
        <f t="shared" si="0"/>
        <v>0</v>
      </c>
    </row>
    <row r="7" spans="1:18" s="2" customFormat="1" x14ac:dyDescent="0.3">
      <c r="A7" s="11">
        <v>7000</v>
      </c>
      <c r="B7" s="2" t="s">
        <v>16</v>
      </c>
      <c r="C7" s="17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4">
        <f t="shared" si="0"/>
        <v>0</v>
      </c>
    </row>
    <row r="8" spans="1:18" s="2" customFormat="1" x14ac:dyDescent="0.3">
      <c r="A8" s="11">
        <v>7025</v>
      </c>
      <c r="B8" s="2" t="s">
        <v>17</v>
      </c>
      <c r="C8" s="17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4">
        <f t="shared" si="0"/>
        <v>0</v>
      </c>
    </row>
    <row r="9" spans="1:18" s="2" customFormat="1" x14ac:dyDescent="0.3">
      <c r="A9" s="11">
        <v>7035</v>
      </c>
      <c r="B9" s="2" t="s">
        <v>18</v>
      </c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4">
        <f t="shared" si="0"/>
        <v>0</v>
      </c>
    </row>
    <row r="10" spans="1:18" s="2" customFormat="1" x14ac:dyDescent="0.3">
      <c r="A10" s="11">
        <v>7045</v>
      </c>
      <c r="B10" s="2" t="s">
        <v>19</v>
      </c>
      <c r="C10" s="15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4">
        <f t="shared" si="0"/>
        <v>0</v>
      </c>
    </row>
    <row r="11" spans="1:18" s="2" customFormat="1" x14ac:dyDescent="0.3">
      <c r="A11" s="11">
        <v>7050</v>
      </c>
      <c r="B11" s="2" t="s">
        <v>20</v>
      </c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4">
        <f t="shared" si="0"/>
        <v>0</v>
      </c>
    </row>
    <row r="12" spans="1:18" s="2" customFormat="1" x14ac:dyDescent="0.3">
      <c r="A12" s="11">
        <v>7055</v>
      </c>
      <c r="B12" s="2" t="s">
        <v>21</v>
      </c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4">
        <f t="shared" si="0"/>
        <v>0</v>
      </c>
    </row>
    <row r="13" spans="1:18" s="2" customFormat="1" x14ac:dyDescent="0.3">
      <c r="A13" s="11">
        <v>7060</v>
      </c>
      <c r="B13" s="2" t="s">
        <v>22</v>
      </c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4">
        <f t="shared" si="0"/>
        <v>0</v>
      </c>
    </row>
    <row r="14" spans="1:18" s="2" customFormat="1" x14ac:dyDescent="0.3">
      <c r="A14" s="11">
        <v>7065</v>
      </c>
      <c r="B14" s="2" t="s">
        <v>23</v>
      </c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4">
        <f t="shared" si="0"/>
        <v>0</v>
      </c>
    </row>
    <row r="15" spans="1:18" s="2" customFormat="1" x14ac:dyDescent="0.3">
      <c r="A15" s="11">
        <v>7070</v>
      </c>
      <c r="B15" s="2" t="s">
        <v>24</v>
      </c>
      <c r="C15" s="17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4">
        <f t="shared" si="0"/>
        <v>0</v>
      </c>
    </row>
    <row r="16" spans="1:18" s="2" customFormat="1" x14ac:dyDescent="0.3">
      <c r="A16" s="11">
        <v>7075</v>
      </c>
      <c r="B16" s="2" t="s">
        <v>25</v>
      </c>
      <c r="C16" s="17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4">
        <f t="shared" si="0"/>
        <v>0</v>
      </c>
    </row>
    <row r="17" spans="1:16" s="2" customFormat="1" x14ac:dyDescent="0.3">
      <c r="A17" s="11">
        <v>7080</v>
      </c>
      <c r="B17" s="2" t="s">
        <v>26</v>
      </c>
      <c r="C17" s="17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4">
        <f t="shared" si="0"/>
        <v>0</v>
      </c>
    </row>
    <row r="18" spans="1:16" s="2" customFormat="1" x14ac:dyDescent="0.3">
      <c r="A18" s="11">
        <v>7085</v>
      </c>
      <c r="B18" s="2" t="s">
        <v>27</v>
      </c>
      <c r="C18" s="17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4">
        <f t="shared" si="0"/>
        <v>0</v>
      </c>
    </row>
    <row r="19" spans="1:16" s="2" customFormat="1" x14ac:dyDescent="0.3">
      <c r="A19" s="11">
        <v>7090</v>
      </c>
      <c r="B19" s="2" t="s">
        <v>28</v>
      </c>
      <c r="C19" s="15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4">
        <f t="shared" si="0"/>
        <v>0</v>
      </c>
    </row>
    <row r="20" spans="1:16" s="2" customFormat="1" x14ac:dyDescent="0.3">
      <c r="A20" s="11">
        <v>7160</v>
      </c>
      <c r="B20" s="2" t="s">
        <v>29</v>
      </c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4">
        <f t="shared" si="0"/>
        <v>0</v>
      </c>
    </row>
    <row r="21" spans="1:16" s="2" customFormat="1" x14ac:dyDescent="0.3">
      <c r="A21" s="11">
        <v>7165</v>
      </c>
      <c r="B21" s="2" t="s">
        <v>30</v>
      </c>
      <c r="C21" s="15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4"/>
      <c r="P21" s="14">
        <f t="shared" si="0"/>
        <v>0</v>
      </c>
    </row>
    <row r="22" spans="1:16" s="2" customFormat="1" x14ac:dyDescent="0.3">
      <c r="A22" s="11">
        <v>7175</v>
      </c>
      <c r="B22" s="2" t="s">
        <v>31</v>
      </c>
      <c r="C22" s="15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4">
        <f t="shared" si="0"/>
        <v>0</v>
      </c>
    </row>
    <row r="23" spans="1:16" s="2" customFormat="1" x14ac:dyDescent="0.3">
      <c r="A23" s="11">
        <v>7180</v>
      </c>
      <c r="B23" s="2" t="s">
        <v>32</v>
      </c>
      <c r="C23" s="17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4">
        <f t="shared" si="0"/>
        <v>0</v>
      </c>
    </row>
    <row r="24" spans="1:16" s="2" customFormat="1" x14ac:dyDescent="0.3">
      <c r="A24" s="11">
        <v>7185</v>
      </c>
      <c r="B24" s="2" t="s">
        <v>33</v>
      </c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4">
        <f t="shared" si="0"/>
        <v>0</v>
      </c>
    </row>
    <row r="25" spans="1:16" s="2" customFormat="1" x14ac:dyDescent="0.3">
      <c r="A25" s="11"/>
      <c r="B25" s="19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4"/>
      <c r="P25" s="14"/>
    </row>
    <row r="26" spans="1:16" s="2" customFormat="1" x14ac:dyDescent="0.3">
      <c r="A26" s="11"/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4"/>
      <c r="P26" s="14"/>
    </row>
    <row r="27" spans="1:16" s="2" customFormat="1" ht="12" customHeight="1" thickBot="1" x14ac:dyDescent="0.35">
      <c r="A27" s="11"/>
      <c r="B27" s="12" t="s">
        <v>34</v>
      </c>
      <c r="C27" s="20"/>
      <c r="D27" s="21">
        <f t="shared" ref="D27:O27" si="1">SUM(D4:D26)</f>
        <v>0</v>
      </c>
      <c r="E27" s="21">
        <f t="shared" si="1"/>
        <v>0</v>
      </c>
      <c r="F27" s="21">
        <f t="shared" si="1"/>
        <v>0</v>
      </c>
      <c r="G27" s="21">
        <f t="shared" si="1"/>
        <v>0</v>
      </c>
      <c r="H27" s="21">
        <f t="shared" si="1"/>
        <v>0</v>
      </c>
      <c r="I27" s="21">
        <f t="shared" si="1"/>
        <v>0</v>
      </c>
      <c r="J27" s="21">
        <f t="shared" si="1"/>
        <v>0</v>
      </c>
      <c r="K27" s="21">
        <f t="shared" si="1"/>
        <v>0</v>
      </c>
      <c r="L27" s="21">
        <f t="shared" si="1"/>
        <v>0</v>
      </c>
      <c r="M27" s="21">
        <f t="shared" si="1"/>
        <v>0</v>
      </c>
      <c r="N27" s="21">
        <f t="shared" si="1"/>
        <v>0</v>
      </c>
      <c r="O27" s="21">
        <f t="shared" si="1"/>
        <v>0</v>
      </c>
      <c r="P27" s="21">
        <f>SUM(P4:P26)</f>
        <v>0</v>
      </c>
    </row>
    <row r="28" spans="1:16" s="2" customFormat="1" ht="12" customHeight="1" thickTop="1" x14ac:dyDescent="0.3">
      <c r="A28" s="11"/>
      <c r="B28" s="12"/>
      <c r="C28" s="20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s="19" customFormat="1" ht="13.5" customHeight="1" x14ac:dyDescent="0.3">
      <c r="A29" s="22"/>
      <c r="B29" s="23"/>
      <c r="C29" s="24"/>
      <c r="D29" s="25"/>
      <c r="E29" s="25"/>
      <c r="F29" s="25"/>
      <c r="G29" s="25"/>
      <c r="H29" s="14"/>
      <c r="I29" s="14"/>
      <c r="J29" s="14"/>
      <c r="K29" s="14"/>
      <c r="L29" s="14"/>
      <c r="M29" s="14"/>
      <c r="N29" s="14"/>
      <c r="O29" s="14"/>
      <c r="P29" s="14"/>
    </row>
    <row r="30" spans="1:16" s="27" customFormat="1" x14ac:dyDescent="0.3">
      <c r="A30" s="26"/>
      <c r="B30" s="5" t="s">
        <v>35</v>
      </c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  <c r="P30" s="34"/>
    </row>
    <row r="31" spans="1:16" s="2" customFormat="1" x14ac:dyDescent="0.3">
      <c r="A31" s="11"/>
      <c r="C31" s="28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14"/>
      <c r="P31" s="14"/>
    </row>
    <row r="32" spans="1:16" s="2" customFormat="1" x14ac:dyDescent="0.3">
      <c r="A32" s="11">
        <v>7205</v>
      </c>
      <c r="B32" s="2" t="s">
        <v>14</v>
      </c>
      <c r="C32" s="17"/>
      <c r="D32" s="38">
        <f>IFERROR(VLOOKUP($A32,'[11]O&amp;M per TB'!$B$4:Q$371,D$3,FALSE),0)</f>
        <v>0</v>
      </c>
      <c r="E32" s="38">
        <f>IFERROR(VLOOKUP($A32,'[11]O&amp;M per TB'!$B$4:R$371,E$3,FALSE),0)</f>
        <v>0</v>
      </c>
      <c r="F32" s="38">
        <f>IFERROR(VLOOKUP($A32,'[11]O&amp;M per TB'!$B$4:S$371,F$3,FALSE),0)</f>
        <v>0</v>
      </c>
      <c r="G32" s="38">
        <f>IFERROR(VLOOKUP($A32,'[11]O&amp;M per TB'!$B$4:T$371,G$3,FALSE),0)</f>
        <v>0</v>
      </c>
      <c r="H32" s="38">
        <f>IFERROR(VLOOKUP($A32,'[11]O&amp;M per TB'!$B$4:U$371,H$3,FALSE),0)</f>
        <v>0</v>
      </c>
      <c r="I32" s="38">
        <f>IFERROR(VLOOKUP($A32,'[11]O&amp;M per TB'!$B$4:V$371,I$3,FALSE),0)</f>
        <v>0</v>
      </c>
      <c r="J32" s="38">
        <f>IFERROR(VLOOKUP($A32,'[11]O&amp;M per TB'!$B$4:W$371,J$3,FALSE),0)</f>
        <v>0</v>
      </c>
      <c r="K32" s="38">
        <f>IFERROR(VLOOKUP($A32,'[11]O&amp;M per TB'!$B$4:X$371,K$3,FALSE),0)</f>
        <v>0</v>
      </c>
      <c r="L32" s="38">
        <f>IFERROR(VLOOKUP($A32,'[11]O&amp;M per TB'!$B$4:Y$371,L$3,FALSE),0)</f>
        <v>0</v>
      </c>
      <c r="M32" s="38">
        <f>IFERROR(VLOOKUP($A32,'[11]O&amp;M per TB'!$B$4:Z$371,M$3,FALSE),0)</f>
        <v>0</v>
      </c>
      <c r="N32" s="38">
        <f>IFERROR(VLOOKUP($A32,'[11]O&amp;M per TB'!$B$4:AA$371,N$3,FALSE),0)</f>
        <v>0</v>
      </c>
      <c r="O32" s="38">
        <f>IFERROR(VLOOKUP($A32,'[11]O&amp;M per TB'!$B$4:AB$371,O$3,FALSE),0)</f>
        <v>0</v>
      </c>
      <c r="P32" s="14">
        <f>SUM(D32:O32)</f>
        <v>0</v>
      </c>
    </row>
    <row r="33" spans="1:16" s="2" customFormat="1" x14ac:dyDescent="0.3">
      <c r="A33" s="11">
        <v>7225</v>
      </c>
      <c r="B33" s="2" t="s">
        <v>36</v>
      </c>
      <c r="C33" s="15"/>
      <c r="D33" s="38">
        <f>IFERROR(VLOOKUP($A33,'[11]O&amp;M per TB'!$B$4:Q$371,D$3,FALSE),0)</f>
        <v>0</v>
      </c>
      <c r="E33" s="38">
        <f>IFERROR(VLOOKUP($A33,'[11]O&amp;M per TB'!$B$4:R$371,E$3,FALSE),0)</f>
        <v>0</v>
      </c>
      <c r="F33" s="38">
        <f>IFERROR(VLOOKUP($A33,'[11]O&amp;M per TB'!$B$4:S$371,F$3,FALSE),0)</f>
        <v>0</v>
      </c>
      <c r="G33" s="38">
        <f>IFERROR(VLOOKUP($A33,'[11]O&amp;M per TB'!$B$4:T$371,G$3,FALSE),0)</f>
        <v>0</v>
      </c>
      <c r="H33" s="38">
        <f>IFERROR(VLOOKUP($A33,'[11]O&amp;M per TB'!$B$4:U$371,H$3,FALSE),0)</f>
        <v>0</v>
      </c>
      <c r="I33" s="38">
        <f>IFERROR(VLOOKUP($A33,'[11]O&amp;M per TB'!$B$4:V$371,I$3,FALSE),0)</f>
        <v>0</v>
      </c>
      <c r="J33" s="38">
        <f>IFERROR(VLOOKUP($A33,'[11]O&amp;M per TB'!$B$4:W$371,J$3,FALSE),0)</f>
        <v>0</v>
      </c>
      <c r="K33" s="38">
        <f>IFERROR(VLOOKUP($A33,'[11]O&amp;M per TB'!$B$4:X$371,K$3,FALSE),0)</f>
        <v>0</v>
      </c>
      <c r="L33" s="38">
        <f>IFERROR(VLOOKUP($A33,'[11]O&amp;M per TB'!$B$4:Y$371,L$3,FALSE),0)</f>
        <v>0</v>
      </c>
      <c r="M33" s="38">
        <f>IFERROR(VLOOKUP($A33,'[11]O&amp;M per TB'!$B$4:Z$371,M$3,FALSE),0)</f>
        <v>0</v>
      </c>
      <c r="N33" s="38">
        <f>IFERROR(VLOOKUP($A33,'[11]O&amp;M per TB'!$B$4:AA$371,N$3,FALSE),0)</f>
        <v>0</v>
      </c>
      <c r="O33" s="38">
        <f>IFERROR(VLOOKUP($A33,'[11]O&amp;M per TB'!$B$4:AB$371,O$3,FALSE),0)</f>
        <v>0</v>
      </c>
      <c r="P33" s="14">
        <f>SUM(D33:O33)</f>
        <v>0</v>
      </c>
    </row>
    <row r="34" spans="1:16" s="2" customFormat="1" x14ac:dyDescent="0.3">
      <c r="A34" s="11">
        <v>7230</v>
      </c>
      <c r="B34" s="2" t="s">
        <v>37</v>
      </c>
      <c r="C34" s="15"/>
      <c r="D34" s="38">
        <f>IFERROR(VLOOKUP($A34,'[11]O&amp;M per TB'!$B$4:Q$371,D$3,FALSE),0)</f>
        <v>0</v>
      </c>
      <c r="E34" s="38">
        <f>IFERROR(VLOOKUP($A34,'[11]O&amp;M per TB'!$B$4:R$371,E$3,FALSE),0)</f>
        <v>0</v>
      </c>
      <c r="F34" s="38">
        <f>IFERROR(VLOOKUP($A34,'[11]O&amp;M per TB'!$B$4:S$371,F$3,FALSE),0)</f>
        <v>0</v>
      </c>
      <c r="G34" s="38">
        <f>IFERROR(VLOOKUP($A34,'[11]O&amp;M per TB'!$B$4:T$371,G$3,FALSE),0)</f>
        <v>0</v>
      </c>
      <c r="H34" s="38">
        <f>IFERROR(VLOOKUP($A34,'[11]O&amp;M per TB'!$B$4:U$371,H$3,FALSE),0)</f>
        <v>0</v>
      </c>
      <c r="I34" s="38">
        <f>IFERROR(VLOOKUP($A34,'[11]O&amp;M per TB'!$B$4:V$371,I$3,FALSE),0)</f>
        <v>0</v>
      </c>
      <c r="J34" s="38">
        <f>IFERROR(VLOOKUP($A34,'[11]O&amp;M per TB'!$B$4:W$371,J$3,FALSE),0)</f>
        <v>0</v>
      </c>
      <c r="K34" s="38">
        <f>IFERROR(VLOOKUP($A34,'[11]O&amp;M per TB'!$B$4:X$371,K$3,FALSE),0)</f>
        <v>0</v>
      </c>
      <c r="L34" s="38">
        <f>IFERROR(VLOOKUP($A34,'[11]O&amp;M per TB'!$B$4:Y$371,L$3,FALSE),0)</f>
        <v>0</v>
      </c>
      <c r="M34" s="38">
        <f>IFERROR(VLOOKUP($A34,'[11]O&amp;M per TB'!$B$4:Z$371,M$3,FALSE),0)</f>
        <v>0</v>
      </c>
      <c r="N34" s="38">
        <f>IFERROR(VLOOKUP($A34,'[11]O&amp;M per TB'!$B$4:AA$371,N$3,FALSE),0)</f>
        <v>0</v>
      </c>
      <c r="O34" s="38">
        <f>IFERROR(VLOOKUP($A34,'[11]O&amp;M per TB'!$B$4:AB$371,O$3,FALSE),0)</f>
        <v>0</v>
      </c>
      <c r="P34" s="14">
        <f>SUM(D34:O34)</f>
        <v>0</v>
      </c>
    </row>
    <row r="35" spans="1:16" s="2" customFormat="1" x14ac:dyDescent="0.3">
      <c r="A35" s="11">
        <v>7245</v>
      </c>
      <c r="B35" s="2" t="s">
        <v>38</v>
      </c>
      <c r="C35" s="20"/>
      <c r="D35" s="38">
        <f>IFERROR(VLOOKUP($A35,'[11]O&amp;M per TB'!$B$4:Q$371,D$3,FALSE),0)</f>
        <v>-1777.31</v>
      </c>
      <c r="E35" s="38">
        <f>IFERROR(VLOOKUP($A35,'[11]O&amp;M per TB'!$B$4:R$371,E$3,FALSE),0)</f>
        <v>-1777.31</v>
      </c>
      <c r="F35" s="38">
        <f>IFERROR(VLOOKUP($A35,'[11]O&amp;M per TB'!$B$4:S$371,F$3,FALSE),0)</f>
        <v>-1777.3100000000004</v>
      </c>
      <c r="G35" s="38">
        <f>IFERROR(VLOOKUP($A35,'[11]O&amp;M per TB'!$B$4:T$371,G$3,FALSE),0)</f>
        <v>-1777.3099999999995</v>
      </c>
      <c r="H35" s="38">
        <f>IFERROR(VLOOKUP($A35,'[11]O&amp;M per TB'!$B$4:U$371,H$3,FALSE),0)</f>
        <v>-1777.3099999999995</v>
      </c>
      <c r="I35" s="38">
        <f>IFERROR(VLOOKUP($A35,'[11]O&amp;M per TB'!$B$4:V$371,I$3,FALSE),0)</f>
        <v>-1777.3100000000013</v>
      </c>
      <c r="J35" s="38">
        <f>IFERROR(VLOOKUP($A35,'[11]O&amp;M per TB'!$B$4:W$371,J$3,FALSE),0)</f>
        <v>-1777.3099999999995</v>
      </c>
      <c r="K35" s="38">
        <f>IFERROR(VLOOKUP($A35,'[11]O&amp;M per TB'!$B$4:X$371,K$3,FALSE),0)</f>
        <v>-1777.3099999999995</v>
      </c>
      <c r="L35" s="38">
        <f>IFERROR(VLOOKUP($A35,'[11]O&amp;M per TB'!$B$4:Y$371,L$3,FALSE),0)</f>
        <v>-1777.3100000000013</v>
      </c>
      <c r="M35" s="38">
        <f>IFERROR(VLOOKUP($A35,'[11]O&amp;M per TB'!$B$4:Z$371,M$3,FALSE),0)</f>
        <v>-1777.3099999999977</v>
      </c>
      <c r="N35" s="38">
        <f>IFERROR(VLOOKUP($A35,'[11]O&amp;M per TB'!$B$4:AA$371,N$3,FALSE),0)</f>
        <v>-1777.3100000000013</v>
      </c>
      <c r="O35" s="38">
        <f>IFERROR(VLOOKUP($A35,'[11]O&amp;M per TB'!$B$4:AB$371,O$3,FALSE),0)</f>
        <v>-1777.3100000000013</v>
      </c>
      <c r="P35" s="14">
        <f>SUM(D35:O35)</f>
        <v>-21327.72</v>
      </c>
    </row>
    <row r="36" spans="1:16" s="2" customFormat="1" x14ac:dyDescent="0.3">
      <c r="A36" s="11">
        <v>7275</v>
      </c>
      <c r="B36" s="2" t="s">
        <v>39</v>
      </c>
      <c r="C36" s="15"/>
      <c r="D36" s="38">
        <f>IFERROR(VLOOKUP($A36,'[11]O&amp;M per TB'!$B$4:Q$371,D$3,FALSE),0)</f>
        <v>-695.61</v>
      </c>
      <c r="E36" s="38">
        <f>IFERROR(VLOOKUP($A36,'[11]O&amp;M per TB'!$B$4:R$371,E$3,FALSE),0)</f>
        <v>-695.61</v>
      </c>
      <c r="F36" s="38">
        <f>IFERROR(VLOOKUP($A36,'[11]O&amp;M per TB'!$B$4:S$371,F$3,FALSE),0)</f>
        <v>-695.6099999999999</v>
      </c>
      <c r="G36" s="38">
        <f>IFERROR(VLOOKUP($A36,'[11]O&amp;M per TB'!$B$4:T$371,G$3,FALSE),0)</f>
        <v>-695.61000000000013</v>
      </c>
      <c r="H36" s="38">
        <f>IFERROR(VLOOKUP($A36,'[11]O&amp;M per TB'!$B$4:U$371,H$3,FALSE),0)</f>
        <v>-695.61000000000013</v>
      </c>
      <c r="I36" s="38">
        <f>IFERROR(VLOOKUP($A36,'[11]O&amp;M per TB'!$B$4:V$371,I$3,FALSE),0)</f>
        <v>-695.60999999999967</v>
      </c>
      <c r="J36" s="38">
        <f>IFERROR(VLOOKUP($A36,'[11]O&amp;M per TB'!$B$4:W$371,J$3,FALSE),0)</f>
        <v>-695.61000000000058</v>
      </c>
      <c r="K36" s="38">
        <f>IFERROR(VLOOKUP($A36,'[11]O&amp;M per TB'!$B$4:X$371,K$3,FALSE),0)</f>
        <v>-695.60999999999967</v>
      </c>
      <c r="L36" s="38">
        <f>IFERROR(VLOOKUP($A36,'[11]O&amp;M per TB'!$B$4:Y$371,L$3,FALSE),0)</f>
        <v>-695.60999999999967</v>
      </c>
      <c r="M36" s="38">
        <f>IFERROR(VLOOKUP($A36,'[11]O&amp;M per TB'!$B$4:Z$371,M$3,FALSE),0)</f>
        <v>-695.61000000000058</v>
      </c>
      <c r="N36" s="38">
        <f>IFERROR(VLOOKUP($A36,'[11]O&amp;M per TB'!$B$4:AA$371,N$3,FALSE),0)</f>
        <v>-695.60999999999967</v>
      </c>
      <c r="O36" s="38">
        <f>IFERROR(VLOOKUP($A36,'[11]O&amp;M per TB'!$B$4:AB$371,O$3,FALSE),0)</f>
        <v>-695.60999999999967</v>
      </c>
      <c r="P36" s="14">
        <f t="shared" ref="P36:P48" si="2">SUM(D36:O36)</f>
        <v>-8347.32</v>
      </c>
    </row>
    <row r="37" spans="1:16" s="2" customFormat="1" x14ac:dyDescent="0.3">
      <c r="A37" s="11">
        <v>7280</v>
      </c>
      <c r="B37" s="2" t="s">
        <v>40</v>
      </c>
      <c r="C37" s="15"/>
      <c r="D37" s="38">
        <f>IFERROR(VLOOKUP($A37,'[11]O&amp;M per TB'!$B$4:Q$371,D$3,FALSE),0)</f>
        <v>-1400.52</v>
      </c>
      <c r="E37" s="38">
        <f>IFERROR(VLOOKUP($A37,'[11]O&amp;M per TB'!$B$4:R$371,E$3,FALSE),0)</f>
        <v>-1400.52</v>
      </c>
      <c r="F37" s="38">
        <f>IFERROR(VLOOKUP($A37,'[11]O&amp;M per TB'!$B$4:S$371,F$3,FALSE),0)</f>
        <v>-1400.5200000000004</v>
      </c>
      <c r="G37" s="38">
        <f>IFERROR(VLOOKUP($A37,'[11]O&amp;M per TB'!$B$4:T$371,G$3,FALSE),0)</f>
        <v>-1400.5199999999995</v>
      </c>
      <c r="H37" s="38">
        <f>IFERROR(VLOOKUP($A37,'[11]O&amp;M per TB'!$B$4:U$371,H$3,FALSE),0)</f>
        <v>-1400.5200000000004</v>
      </c>
      <c r="I37" s="38">
        <f>IFERROR(VLOOKUP($A37,'[11]O&amp;M per TB'!$B$4:V$371,I$3,FALSE),0)</f>
        <v>-1400.5200000000004</v>
      </c>
      <c r="J37" s="38">
        <f>IFERROR(VLOOKUP($A37,'[11]O&amp;M per TB'!$B$4:W$371,J$3,FALSE),0)</f>
        <v>-1400.5199999999986</v>
      </c>
      <c r="K37" s="38">
        <f>IFERROR(VLOOKUP($A37,'[11]O&amp;M per TB'!$B$4:X$371,K$3,FALSE),0)</f>
        <v>-1400.5200000000004</v>
      </c>
      <c r="L37" s="38">
        <f>IFERROR(VLOOKUP($A37,'[11]O&amp;M per TB'!$B$4:Y$371,L$3,FALSE),0)</f>
        <v>-1400.5200000000004</v>
      </c>
      <c r="M37" s="38">
        <f>IFERROR(VLOOKUP($A37,'[11]O&amp;M per TB'!$B$4:Z$371,M$3,FALSE),0)</f>
        <v>-1400.5200000000004</v>
      </c>
      <c r="N37" s="38">
        <f>IFERROR(VLOOKUP($A37,'[11]O&amp;M per TB'!$B$4:AA$371,N$3,FALSE),0)</f>
        <v>-1400.5199999999986</v>
      </c>
      <c r="O37" s="38">
        <f>IFERROR(VLOOKUP($A37,'[11]O&amp;M per TB'!$B$4:AB$371,O$3,FALSE),0)</f>
        <v>-1400.5200000000023</v>
      </c>
      <c r="P37" s="14">
        <f t="shared" si="2"/>
        <v>-16806.240000000002</v>
      </c>
    </row>
    <row r="38" spans="1:16" s="2" customFormat="1" x14ac:dyDescent="0.3">
      <c r="A38" s="11">
        <v>7283</v>
      </c>
      <c r="B38" s="2" t="s">
        <v>41</v>
      </c>
      <c r="C38" s="15"/>
      <c r="D38" s="38">
        <f>IFERROR(VLOOKUP($A38,'[11]O&amp;M per TB'!$B$4:Q$371,D$3,FALSE),0)</f>
        <v>0</v>
      </c>
      <c r="E38" s="38">
        <f>IFERROR(VLOOKUP($A38,'[11]O&amp;M per TB'!$B$4:R$371,E$3,FALSE),0)</f>
        <v>0</v>
      </c>
      <c r="F38" s="38">
        <f>IFERROR(VLOOKUP($A38,'[11]O&amp;M per TB'!$B$4:S$371,F$3,FALSE),0)</f>
        <v>0</v>
      </c>
      <c r="G38" s="38">
        <f>IFERROR(VLOOKUP($A38,'[11]O&amp;M per TB'!$B$4:T$371,G$3,FALSE),0)</f>
        <v>0</v>
      </c>
      <c r="H38" s="38">
        <f>IFERROR(VLOOKUP($A38,'[11]O&amp;M per TB'!$B$4:U$371,H$3,FALSE),0)</f>
        <v>0</v>
      </c>
      <c r="I38" s="38">
        <f>IFERROR(VLOOKUP($A38,'[11]O&amp;M per TB'!$B$4:V$371,I$3,FALSE),0)</f>
        <v>0</v>
      </c>
      <c r="J38" s="38">
        <f>IFERROR(VLOOKUP($A38,'[11]O&amp;M per TB'!$B$4:W$371,J$3,FALSE),0)</f>
        <v>0</v>
      </c>
      <c r="K38" s="38">
        <f>IFERROR(VLOOKUP($A38,'[11]O&amp;M per TB'!$B$4:X$371,K$3,FALSE),0)</f>
        <v>0</v>
      </c>
      <c r="L38" s="38">
        <f>IFERROR(VLOOKUP($A38,'[11]O&amp;M per TB'!$B$4:Y$371,L$3,FALSE),0)</f>
        <v>0</v>
      </c>
      <c r="M38" s="38">
        <f>IFERROR(VLOOKUP($A38,'[11]O&amp;M per TB'!$B$4:Z$371,M$3,FALSE),0)</f>
        <v>0</v>
      </c>
      <c r="N38" s="38">
        <f>IFERROR(VLOOKUP($A38,'[11]O&amp;M per TB'!$B$4:AA$371,N$3,FALSE),0)</f>
        <v>0</v>
      </c>
      <c r="O38" s="38">
        <f>IFERROR(VLOOKUP($A38,'[11]O&amp;M per TB'!$B$4:AB$371,O$3,FALSE),0)</f>
        <v>0</v>
      </c>
      <c r="P38" s="14">
        <f t="shared" si="2"/>
        <v>0</v>
      </c>
    </row>
    <row r="39" spans="1:16" s="2" customFormat="1" x14ac:dyDescent="0.3">
      <c r="A39" s="11">
        <v>7290</v>
      </c>
      <c r="B39" s="2" t="s">
        <v>42</v>
      </c>
      <c r="C39" s="15"/>
      <c r="D39" s="38">
        <f>IFERROR(VLOOKUP($A39,'[11]O&amp;M per TB'!$B$4:Q$371,D$3,FALSE),0)</f>
        <v>0</v>
      </c>
      <c r="E39" s="38">
        <f>IFERROR(VLOOKUP($A39,'[11]O&amp;M per TB'!$B$4:R$371,E$3,FALSE),0)</f>
        <v>0</v>
      </c>
      <c r="F39" s="38">
        <f>IFERROR(VLOOKUP($A39,'[11]O&amp;M per TB'!$B$4:S$371,F$3,FALSE),0)</f>
        <v>0</v>
      </c>
      <c r="G39" s="38">
        <f>IFERROR(VLOOKUP($A39,'[11]O&amp;M per TB'!$B$4:T$371,G$3,FALSE),0)</f>
        <v>0</v>
      </c>
      <c r="H39" s="38">
        <f>IFERROR(VLOOKUP($A39,'[11]O&amp;M per TB'!$B$4:U$371,H$3,FALSE),0)</f>
        <v>0</v>
      </c>
      <c r="I39" s="38">
        <f>IFERROR(VLOOKUP($A39,'[11]O&amp;M per TB'!$B$4:V$371,I$3,FALSE),0)</f>
        <v>0</v>
      </c>
      <c r="J39" s="38">
        <f>IFERROR(VLOOKUP($A39,'[11]O&amp;M per TB'!$B$4:W$371,J$3,FALSE),0)</f>
        <v>0</v>
      </c>
      <c r="K39" s="38">
        <f>IFERROR(VLOOKUP($A39,'[11]O&amp;M per TB'!$B$4:X$371,K$3,FALSE),0)</f>
        <v>0</v>
      </c>
      <c r="L39" s="38">
        <f>IFERROR(VLOOKUP($A39,'[11]O&amp;M per TB'!$B$4:Y$371,L$3,FALSE),0)</f>
        <v>0</v>
      </c>
      <c r="M39" s="38">
        <f>IFERROR(VLOOKUP($A39,'[11]O&amp;M per TB'!$B$4:Z$371,M$3,FALSE),0)</f>
        <v>0</v>
      </c>
      <c r="N39" s="38">
        <f>IFERROR(VLOOKUP($A39,'[11]O&amp;M per TB'!$B$4:AA$371,N$3,FALSE),0)</f>
        <v>0</v>
      </c>
      <c r="O39" s="38">
        <f>IFERROR(VLOOKUP($A39,'[11]O&amp;M per TB'!$B$4:AB$371,O$3,FALSE),0)</f>
        <v>0</v>
      </c>
      <c r="P39" s="14">
        <f t="shared" si="2"/>
        <v>0</v>
      </c>
    </row>
    <row r="40" spans="1:16" s="2" customFormat="1" x14ac:dyDescent="0.3">
      <c r="A40" s="11">
        <v>7325</v>
      </c>
      <c r="B40" s="2" t="s">
        <v>54</v>
      </c>
      <c r="C40" s="15"/>
      <c r="D40" s="38">
        <f>IFERROR(VLOOKUP($A40,'[11]O&amp;M per TB'!$B$4:Q$371,D$3,FALSE),0)</f>
        <v>0</v>
      </c>
      <c r="E40" s="38">
        <f>IFERROR(VLOOKUP($A40,'[11]O&amp;M per TB'!$B$4:R$371,E$3,FALSE),0)</f>
        <v>0</v>
      </c>
      <c r="F40" s="38">
        <f>IFERROR(VLOOKUP($A40,'[11]O&amp;M per TB'!$B$4:S$371,F$3,FALSE),0)</f>
        <v>0</v>
      </c>
      <c r="G40" s="38">
        <f>IFERROR(VLOOKUP($A40,'[11]O&amp;M per TB'!$B$4:T$371,G$3,FALSE),0)</f>
        <v>0</v>
      </c>
      <c r="H40" s="38">
        <f>IFERROR(VLOOKUP($A40,'[11]O&amp;M per TB'!$B$4:U$371,H$3,FALSE),0)</f>
        <v>0</v>
      </c>
      <c r="I40" s="38">
        <f>IFERROR(VLOOKUP($A40,'[11]O&amp;M per TB'!$B$4:V$371,I$3,FALSE),0)</f>
        <v>0</v>
      </c>
      <c r="J40" s="38">
        <f>IFERROR(VLOOKUP($A40,'[11]O&amp;M per TB'!$B$4:W$371,J$3,FALSE),0)</f>
        <v>0</v>
      </c>
      <c r="K40" s="38">
        <f>IFERROR(VLOOKUP($A40,'[11]O&amp;M per TB'!$B$4:X$371,K$3,FALSE),0)</f>
        <v>0</v>
      </c>
      <c r="L40" s="38">
        <f>IFERROR(VLOOKUP($A40,'[11]O&amp;M per TB'!$B$4:Y$371,L$3,FALSE),0)</f>
        <v>0</v>
      </c>
      <c r="M40" s="38">
        <f>IFERROR(VLOOKUP($A40,'[11]O&amp;M per TB'!$B$4:Z$371,M$3,FALSE),0)</f>
        <v>0</v>
      </c>
      <c r="N40" s="38">
        <f>IFERROR(VLOOKUP($A40,'[11]O&amp;M per TB'!$B$4:AA$371,N$3,FALSE),0)</f>
        <v>0</v>
      </c>
      <c r="O40" s="38">
        <f>IFERROR(VLOOKUP($A40,'[11]O&amp;M per TB'!$B$4:AB$371,O$3,FALSE),0)</f>
        <v>0</v>
      </c>
      <c r="P40" s="14">
        <f t="shared" si="2"/>
        <v>0</v>
      </c>
    </row>
    <row r="41" spans="1:16" s="2" customFormat="1" x14ac:dyDescent="0.3">
      <c r="A41" s="11">
        <v>7330</v>
      </c>
      <c r="B41" s="2" t="s">
        <v>43</v>
      </c>
      <c r="C41" s="17"/>
      <c r="D41" s="38">
        <f>IFERROR(VLOOKUP($A41,'[11]O&amp;M per TB'!$B$4:Q$371,D$3,FALSE),0)</f>
        <v>0</v>
      </c>
      <c r="E41" s="38">
        <f>IFERROR(VLOOKUP($A41,'[11]O&amp;M per TB'!$B$4:R$371,E$3,FALSE),0)</f>
        <v>0</v>
      </c>
      <c r="F41" s="38">
        <f>IFERROR(VLOOKUP($A41,'[11]O&amp;M per TB'!$B$4:S$371,F$3,FALSE),0)</f>
        <v>0</v>
      </c>
      <c r="G41" s="38">
        <f>IFERROR(VLOOKUP($A41,'[11]O&amp;M per TB'!$B$4:T$371,G$3,FALSE),0)</f>
        <v>0</v>
      </c>
      <c r="H41" s="38">
        <f>IFERROR(VLOOKUP($A41,'[11]O&amp;M per TB'!$B$4:U$371,H$3,FALSE),0)</f>
        <v>0</v>
      </c>
      <c r="I41" s="38">
        <f>IFERROR(VLOOKUP($A41,'[11]O&amp;M per TB'!$B$4:V$371,I$3,FALSE),0)</f>
        <v>0</v>
      </c>
      <c r="J41" s="38">
        <f>IFERROR(VLOOKUP($A41,'[11]O&amp;M per TB'!$B$4:W$371,J$3,FALSE),0)</f>
        <v>0</v>
      </c>
      <c r="K41" s="38">
        <f>IFERROR(VLOOKUP($A41,'[11]O&amp;M per TB'!$B$4:X$371,K$3,FALSE),0)</f>
        <v>0</v>
      </c>
      <c r="L41" s="38">
        <f>IFERROR(VLOOKUP($A41,'[11]O&amp;M per TB'!$B$4:Y$371,L$3,FALSE),0)</f>
        <v>0</v>
      </c>
      <c r="M41" s="38">
        <f>IFERROR(VLOOKUP($A41,'[11]O&amp;M per TB'!$B$4:Z$371,M$3,FALSE),0)</f>
        <v>0</v>
      </c>
      <c r="N41" s="38">
        <f>IFERROR(VLOOKUP($A41,'[11]O&amp;M per TB'!$B$4:AA$371,N$3,FALSE),0)</f>
        <v>0</v>
      </c>
      <c r="O41" s="38">
        <f>IFERROR(VLOOKUP($A41,'[11]O&amp;M per TB'!$B$4:AB$371,O$3,FALSE),0)</f>
        <v>0</v>
      </c>
      <c r="P41" s="14">
        <f t="shared" si="2"/>
        <v>0</v>
      </c>
    </row>
    <row r="42" spans="1:16" s="2" customFormat="1" x14ac:dyDescent="0.3">
      <c r="A42" s="11">
        <v>7350</v>
      </c>
      <c r="B42" s="2" t="s">
        <v>44</v>
      </c>
      <c r="C42" s="15"/>
      <c r="D42" s="38">
        <f>IFERROR(VLOOKUP($A42,'[11]O&amp;M per TB'!$B$4:Q$371,D$3,FALSE),0)</f>
        <v>0</v>
      </c>
      <c r="E42" s="38">
        <f>IFERROR(VLOOKUP($A42,'[11]O&amp;M per TB'!$B$4:R$371,E$3,FALSE),0)</f>
        <v>0</v>
      </c>
      <c r="F42" s="38">
        <f>IFERROR(VLOOKUP($A42,'[11]O&amp;M per TB'!$B$4:S$371,F$3,FALSE),0)</f>
        <v>0</v>
      </c>
      <c r="G42" s="38">
        <f>IFERROR(VLOOKUP($A42,'[11]O&amp;M per TB'!$B$4:T$371,G$3,FALSE),0)</f>
        <v>0</v>
      </c>
      <c r="H42" s="38">
        <f>IFERROR(VLOOKUP($A42,'[11]O&amp;M per TB'!$B$4:U$371,H$3,FALSE),0)</f>
        <v>0</v>
      </c>
      <c r="I42" s="38">
        <f>IFERROR(VLOOKUP($A42,'[11]O&amp;M per TB'!$B$4:V$371,I$3,FALSE),0)</f>
        <v>0</v>
      </c>
      <c r="J42" s="38">
        <f>IFERROR(VLOOKUP($A42,'[11]O&amp;M per TB'!$B$4:W$371,J$3,FALSE),0)</f>
        <v>0</v>
      </c>
      <c r="K42" s="38">
        <f>IFERROR(VLOOKUP($A42,'[11]O&amp;M per TB'!$B$4:X$371,K$3,FALSE),0)</f>
        <v>0</v>
      </c>
      <c r="L42" s="38">
        <f>IFERROR(VLOOKUP($A42,'[11]O&amp;M per TB'!$B$4:Y$371,L$3,FALSE),0)</f>
        <v>0</v>
      </c>
      <c r="M42" s="38">
        <f>IFERROR(VLOOKUP($A42,'[11]O&amp;M per TB'!$B$4:Z$371,M$3,FALSE),0)</f>
        <v>0</v>
      </c>
      <c r="N42" s="38">
        <f>IFERROR(VLOOKUP($A42,'[11]O&amp;M per TB'!$B$4:AA$371,N$3,FALSE),0)</f>
        <v>0</v>
      </c>
      <c r="O42" s="38">
        <f>IFERROR(VLOOKUP($A42,'[11]O&amp;M per TB'!$B$4:AB$371,O$3,FALSE),0)</f>
        <v>0</v>
      </c>
      <c r="P42" s="14">
        <f t="shared" si="2"/>
        <v>0</v>
      </c>
    </row>
    <row r="43" spans="1:16" s="2" customFormat="1" x14ac:dyDescent="0.3">
      <c r="A43" s="11">
        <v>7425</v>
      </c>
      <c r="B43" s="2" t="s">
        <v>45</v>
      </c>
      <c r="C43" s="17"/>
      <c r="D43" s="38">
        <f>IFERROR(VLOOKUP($A43,'[11]O&amp;M per TB'!$B$4:Q$371,D$3,FALSE),0)</f>
        <v>0</v>
      </c>
      <c r="E43" s="38">
        <f>IFERROR(VLOOKUP($A43,'[11]O&amp;M per TB'!$B$4:R$371,E$3,FALSE),0)</f>
        <v>0</v>
      </c>
      <c r="F43" s="38">
        <f>IFERROR(VLOOKUP($A43,'[11]O&amp;M per TB'!$B$4:S$371,F$3,FALSE),0)</f>
        <v>0</v>
      </c>
      <c r="G43" s="38">
        <f>IFERROR(VLOOKUP($A43,'[11]O&amp;M per TB'!$B$4:T$371,G$3,FALSE),0)</f>
        <v>0</v>
      </c>
      <c r="H43" s="38">
        <f>IFERROR(VLOOKUP($A43,'[11]O&amp;M per TB'!$B$4:U$371,H$3,FALSE),0)</f>
        <v>0</v>
      </c>
      <c r="I43" s="38">
        <f>IFERROR(VLOOKUP($A43,'[11]O&amp;M per TB'!$B$4:V$371,I$3,FALSE),0)</f>
        <v>0</v>
      </c>
      <c r="J43" s="38">
        <f>IFERROR(VLOOKUP($A43,'[11]O&amp;M per TB'!$B$4:W$371,J$3,FALSE),0)</f>
        <v>0</v>
      </c>
      <c r="K43" s="38">
        <f>IFERROR(VLOOKUP($A43,'[11]O&amp;M per TB'!$B$4:X$371,K$3,FALSE),0)</f>
        <v>0</v>
      </c>
      <c r="L43" s="38">
        <f>IFERROR(VLOOKUP($A43,'[11]O&amp;M per TB'!$B$4:Y$371,L$3,FALSE),0)</f>
        <v>0</v>
      </c>
      <c r="M43" s="38">
        <f>IFERROR(VLOOKUP($A43,'[11]O&amp;M per TB'!$B$4:Z$371,M$3,FALSE),0)</f>
        <v>0</v>
      </c>
      <c r="N43" s="38">
        <f>IFERROR(VLOOKUP($A43,'[11]O&amp;M per TB'!$B$4:AA$371,N$3,FALSE),0)</f>
        <v>0</v>
      </c>
      <c r="O43" s="38">
        <f>IFERROR(VLOOKUP($A43,'[11]O&amp;M per TB'!$B$4:AB$371,O$3,FALSE),0)</f>
        <v>0</v>
      </c>
      <c r="P43" s="14">
        <f t="shared" si="2"/>
        <v>0</v>
      </c>
    </row>
    <row r="44" spans="1:16" s="2" customFormat="1" x14ac:dyDescent="0.3">
      <c r="A44" s="11">
        <v>7430</v>
      </c>
      <c r="B44" s="2" t="s">
        <v>46</v>
      </c>
      <c r="C44" s="17"/>
      <c r="D44" s="38">
        <f>IFERROR(VLOOKUP($A44,'[11]O&amp;M per TB'!$B$4:Q$371,D$3,FALSE),0)</f>
        <v>-12.59</v>
      </c>
      <c r="E44" s="38">
        <f>IFERROR(VLOOKUP($A44,'[11]O&amp;M per TB'!$B$4:R$371,E$3,FALSE),0)</f>
        <v>-12.59</v>
      </c>
      <c r="F44" s="38">
        <f>IFERROR(VLOOKUP($A44,'[11]O&amp;M per TB'!$B$4:S$371,F$3,FALSE),0)</f>
        <v>-15.18</v>
      </c>
      <c r="G44" s="38">
        <f>IFERROR(VLOOKUP($A44,'[11]O&amp;M per TB'!$B$4:T$371,G$3,FALSE),0)</f>
        <v>-16.160000000000004</v>
      </c>
      <c r="H44" s="38">
        <f>IFERROR(VLOOKUP($A44,'[11]O&amp;M per TB'!$B$4:U$371,H$3,FALSE),0)</f>
        <v>-17.100000000000001</v>
      </c>
      <c r="I44" s="38">
        <f>IFERROR(VLOOKUP($A44,'[11]O&amp;M per TB'!$B$4:V$371,I$3,FALSE),0)</f>
        <v>-41.61</v>
      </c>
      <c r="J44" s="38">
        <f>IFERROR(VLOOKUP($A44,'[11]O&amp;M per TB'!$B$4:W$371,J$3,FALSE),0)</f>
        <v>-41.61</v>
      </c>
      <c r="K44" s="38">
        <f>IFERROR(VLOOKUP($A44,'[11]O&amp;M per TB'!$B$4:X$371,K$3,FALSE),0)</f>
        <v>-42.59</v>
      </c>
      <c r="L44" s="38">
        <f>IFERROR(VLOOKUP($A44,'[11]O&amp;M per TB'!$B$4:Y$371,L$3,FALSE),0)</f>
        <v>-42.59</v>
      </c>
      <c r="M44" s="38">
        <f>IFERROR(VLOOKUP($A44,'[11]O&amp;M per TB'!$B$4:Z$371,M$3,FALSE),0)</f>
        <v>-42.59</v>
      </c>
      <c r="N44" s="38">
        <f>IFERROR(VLOOKUP($A44,'[11]O&amp;M per TB'!$B$4:AA$371,N$3,FALSE),0)</f>
        <v>-42.589999999999975</v>
      </c>
      <c r="O44" s="38">
        <f>IFERROR(VLOOKUP($A44,'[11]O&amp;M per TB'!$B$4:AB$371,O$3,FALSE),0)</f>
        <v>-43.569999999999993</v>
      </c>
      <c r="P44" s="14">
        <f t="shared" si="2"/>
        <v>-370.77</v>
      </c>
    </row>
    <row r="45" spans="1:16" s="2" customFormat="1" x14ac:dyDescent="0.3">
      <c r="A45" s="11">
        <v>7440</v>
      </c>
      <c r="B45" s="2" t="s">
        <v>47</v>
      </c>
      <c r="C45" s="17"/>
      <c r="D45" s="38">
        <f>IFERROR(VLOOKUP($A45,'[11]O&amp;M per TB'!$B$4:Q$371,D$3,FALSE),0)</f>
        <v>-35.380000000000003</v>
      </c>
      <c r="E45" s="38">
        <f>IFERROR(VLOOKUP($A45,'[11]O&amp;M per TB'!$B$4:R$371,E$3,FALSE),0)</f>
        <v>-35.380000000000003</v>
      </c>
      <c r="F45" s="38">
        <f>IFERROR(VLOOKUP($A45,'[11]O&amp;M per TB'!$B$4:S$371,F$3,FALSE),0)</f>
        <v>-35.379999999999995</v>
      </c>
      <c r="G45" s="38">
        <f>IFERROR(VLOOKUP($A45,'[11]O&amp;M per TB'!$B$4:T$371,G$3,FALSE),0)</f>
        <v>-35.38000000000001</v>
      </c>
      <c r="H45" s="38">
        <f>IFERROR(VLOOKUP($A45,'[11]O&amp;M per TB'!$B$4:U$371,H$3,FALSE),0)</f>
        <v>-35.379999999999995</v>
      </c>
      <c r="I45" s="38">
        <f>IFERROR(VLOOKUP($A45,'[11]O&amp;M per TB'!$B$4:V$371,I$3,FALSE),0)</f>
        <v>-35.379999999999995</v>
      </c>
      <c r="J45" s="38">
        <f>IFERROR(VLOOKUP($A45,'[11]O&amp;M per TB'!$B$4:W$371,J$3,FALSE),0)</f>
        <v>-35.379999999999995</v>
      </c>
      <c r="K45" s="38">
        <f>IFERROR(VLOOKUP($A45,'[11]O&amp;M per TB'!$B$4:X$371,K$3,FALSE),0)</f>
        <v>-35.380000000000024</v>
      </c>
      <c r="L45" s="38">
        <f>IFERROR(VLOOKUP($A45,'[11]O&amp;M per TB'!$B$4:Y$371,L$3,FALSE),0)</f>
        <v>-35.379999999999995</v>
      </c>
      <c r="M45" s="38">
        <f>IFERROR(VLOOKUP($A45,'[11]O&amp;M per TB'!$B$4:Z$371,M$3,FALSE),0)</f>
        <v>-35.379999999999995</v>
      </c>
      <c r="N45" s="38">
        <f>IFERROR(VLOOKUP($A45,'[11]O&amp;M per TB'!$B$4:AA$371,N$3,FALSE),0)</f>
        <v>-35.379999999999995</v>
      </c>
      <c r="O45" s="38">
        <f>IFERROR(VLOOKUP($A45,'[11]O&amp;M per TB'!$B$4:AB$371,O$3,FALSE),0)</f>
        <v>-35.379999999999995</v>
      </c>
      <c r="P45" s="14">
        <f t="shared" si="2"/>
        <v>-424.56</v>
      </c>
    </row>
    <row r="46" spans="1:16" s="2" customFormat="1" x14ac:dyDescent="0.3">
      <c r="A46" s="11">
        <v>7445</v>
      </c>
      <c r="B46" s="2" t="s">
        <v>48</v>
      </c>
      <c r="C46" s="15"/>
      <c r="D46" s="38">
        <f>IFERROR(VLOOKUP($A46,'[11]O&amp;M per TB'!$B$4:Q$371,D$3,FALSE),0)</f>
        <v>-210.94</v>
      </c>
      <c r="E46" s="38">
        <f>IFERROR(VLOOKUP($A46,'[11]O&amp;M per TB'!$B$4:R$371,E$3,FALSE),0)</f>
        <v>-210.94</v>
      </c>
      <c r="F46" s="38">
        <f>IFERROR(VLOOKUP($A46,'[11]O&amp;M per TB'!$B$4:S$371,F$3,FALSE),0)</f>
        <v>-210.94000000000005</v>
      </c>
      <c r="G46" s="38">
        <f>IFERROR(VLOOKUP($A46,'[11]O&amp;M per TB'!$B$4:T$371,G$3,FALSE),0)</f>
        <v>-210.93999999999994</v>
      </c>
      <c r="H46" s="38">
        <f>IFERROR(VLOOKUP($A46,'[11]O&amp;M per TB'!$B$4:U$371,H$3,FALSE),0)</f>
        <v>-210.94000000000005</v>
      </c>
      <c r="I46" s="38">
        <f>IFERROR(VLOOKUP($A46,'[11]O&amp;M per TB'!$B$4:V$371,I$3,FALSE),0)</f>
        <v>-210.94000000000005</v>
      </c>
      <c r="J46" s="38">
        <f>IFERROR(VLOOKUP($A46,'[11]O&amp;M per TB'!$B$4:W$371,J$3,FALSE),0)</f>
        <v>-210.93999999999983</v>
      </c>
      <c r="K46" s="38">
        <f>IFERROR(VLOOKUP($A46,'[11]O&amp;M per TB'!$B$4:X$371,K$3,FALSE),0)</f>
        <v>-210.94000000000005</v>
      </c>
      <c r="L46" s="38">
        <f>IFERROR(VLOOKUP($A46,'[11]O&amp;M per TB'!$B$4:Y$371,L$3,FALSE),0)</f>
        <v>-210.94000000000005</v>
      </c>
      <c r="M46" s="38">
        <f>IFERROR(VLOOKUP($A46,'[11]O&amp;M per TB'!$B$4:Z$371,M$3,FALSE),0)</f>
        <v>-210.94000000000005</v>
      </c>
      <c r="N46" s="38">
        <f>IFERROR(VLOOKUP($A46,'[11]O&amp;M per TB'!$B$4:AA$371,N$3,FALSE),0)</f>
        <v>-210.94000000000005</v>
      </c>
      <c r="O46" s="38">
        <f>IFERROR(VLOOKUP($A46,'[11]O&amp;M per TB'!$B$4:AB$371,O$3,FALSE),0)</f>
        <v>-210.94000000000005</v>
      </c>
      <c r="P46" s="14">
        <f t="shared" si="2"/>
        <v>-2531.2800000000002</v>
      </c>
    </row>
    <row r="47" spans="1:16" s="2" customFormat="1" x14ac:dyDescent="0.3">
      <c r="A47" s="11">
        <v>7470</v>
      </c>
      <c r="B47" s="2" t="s">
        <v>49</v>
      </c>
      <c r="C47" s="15"/>
      <c r="D47" s="38">
        <f>IFERROR(VLOOKUP($A47,'[11]O&amp;M per TB'!$B$4:Q$371,D$3,FALSE),0)</f>
        <v>0</v>
      </c>
      <c r="E47" s="38">
        <f>IFERROR(VLOOKUP($A47,'[11]O&amp;M per TB'!$B$4:R$371,E$3,FALSE),0)</f>
        <v>0</v>
      </c>
      <c r="F47" s="38">
        <f>IFERROR(VLOOKUP($A47,'[11]O&amp;M per TB'!$B$4:S$371,F$3,FALSE),0)</f>
        <v>0</v>
      </c>
      <c r="G47" s="38">
        <f>IFERROR(VLOOKUP($A47,'[11]O&amp;M per TB'!$B$4:T$371,G$3,FALSE),0)</f>
        <v>0</v>
      </c>
      <c r="H47" s="38">
        <f>IFERROR(VLOOKUP($A47,'[11]O&amp;M per TB'!$B$4:U$371,H$3,FALSE),0)</f>
        <v>0</v>
      </c>
      <c r="I47" s="38">
        <f>IFERROR(VLOOKUP($A47,'[11]O&amp;M per TB'!$B$4:V$371,I$3,FALSE),0)</f>
        <v>0</v>
      </c>
      <c r="J47" s="38">
        <f>IFERROR(VLOOKUP($A47,'[11]O&amp;M per TB'!$B$4:W$371,J$3,FALSE),0)</f>
        <v>0</v>
      </c>
      <c r="K47" s="38">
        <f>IFERROR(VLOOKUP($A47,'[11]O&amp;M per TB'!$B$4:X$371,K$3,FALSE),0)</f>
        <v>0</v>
      </c>
      <c r="L47" s="38">
        <f>IFERROR(VLOOKUP($A47,'[11]O&amp;M per TB'!$B$4:Y$371,L$3,FALSE),0)</f>
        <v>0</v>
      </c>
      <c r="M47" s="38">
        <f>IFERROR(VLOOKUP($A47,'[11]O&amp;M per TB'!$B$4:Z$371,M$3,FALSE),0)</f>
        <v>0</v>
      </c>
      <c r="N47" s="38">
        <f>IFERROR(VLOOKUP($A47,'[11]O&amp;M per TB'!$B$4:AA$371,N$3,FALSE),0)</f>
        <v>0</v>
      </c>
      <c r="O47" s="38">
        <f>IFERROR(VLOOKUP($A47,'[11]O&amp;M per TB'!$B$4:AB$371,O$3,FALSE),0)</f>
        <v>0</v>
      </c>
      <c r="P47" s="14">
        <f t="shared" si="2"/>
        <v>0</v>
      </c>
    </row>
    <row r="48" spans="1:16" s="2" customFormat="1" x14ac:dyDescent="0.3">
      <c r="A48" s="11">
        <v>7475</v>
      </c>
      <c r="B48" s="2" t="s">
        <v>50</v>
      </c>
      <c r="C48" s="17"/>
      <c r="D48" s="38">
        <f>IFERROR(VLOOKUP($A48,'[11]O&amp;M per TB'!$B$4:Q$371,D$3,FALSE),0)</f>
        <v>0</v>
      </c>
      <c r="E48" s="38">
        <f>IFERROR(VLOOKUP($A48,'[11]O&amp;M per TB'!$B$4:R$371,E$3,FALSE),0)</f>
        <v>0</v>
      </c>
      <c r="F48" s="38">
        <f>IFERROR(VLOOKUP($A48,'[11]O&amp;M per TB'!$B$4:S$371,F$3,FALSE),0)</f>
        <v>0</v>
      </c>
      <c r="G48" s="38">
        <f>IFERROR(VLOOKUP($A48,'[11]O&amp;M per TB'!$B$4:T$371,G$3,FALSE),0)</f>
        <v>0</v>
      </c>
      <c r="H48" s="38">
        <f>IFERROR(VLOOKUP($A48,'[11]O&amp;M per TB'!$B$4:U$371,H$3,FALSE),0)</f>
        <v>0</v>
      </c>
      <c r="I48" s="38">
        <f>IFERROR(VLOOKUP($A48,'[11]O&amp;M per TB'!$B$4:V$371,I$3,FALSE),0)</f>
        <v>0</v>
      </c>
      <c r="J48" s="38">
        <f>IFERROR(VLOOKUP($A48,'[11]O&amp;M per TB'!$B$4:W$371,J$3,FALSE),0)</f>
        <v>0</v>
      </c>
      <c r="K48" s="38">
        <f>IFERROR(VLOOKUP($A48,'[11]O&amp;M per TB'!$B$4:X$371,K$3,FALSE),0)</f>
        <v>0</v>
      </c>
      <c r="L48" s="38">
        <f>IFERROR(VLOOKUP($A48,'[11]O&amp;M per TB'!$B$4:Y$371,L$3,FALSE),0)</f>
        <v>0</v>
      </c>
      <c r="M48" s="38">
        <f>IFERROR(VLOOKUP($A48,'[11]O&amp;M per TB'!$B$4:Z$371,M$3,FALSE),0)</f>
        <v>0</v>
      </c>
      <c r="N48" s="38">
        <f>IFERROR(VLOOKUP($A48,'[11]O&amp;M per TB'!$B$4:AA$371,N$3,FALSE),0)</f>
        <v>0</v>
      </c>
      <c r="O48" s="38">
        <f>IFERROR(VLOOKUP($A48,'[11]O&amp;M per TB'!$B$4:AB$371,O$3,FALSE),0)</f>
        <v>0</v>
      </c>
      <c r="P48" s="14">
        <f t="shared" si="2"/>
        <v>0</v>
      </c>
    </row>
    <row r="49" spans="1:16" s="2" customFormat="1" x14ac:dyDescent="0.3">
      <c r="A49" s="11"/>
      <c r="C49" s="17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4"/>
      <c r="P49" s="14"/>
    </row>
    <row r="50" spans="1:16" s="2" customFormat="1" ht="19.5" customHeight="1" thickBot="1" x14ac:dyDescent="0.35">
      <c r="A50" s="11"/>
      <c r="B50" s="12" t="s">
        <v>51</v>
      </c>
      <c r="D50" s="21">
        <f>SUM(D31:D49)</f>
        <v>-4132.3500000000004</v>
      </c>
      <c r="E50" s="21">
        <f t="shared" ref="E50:N50" si="3">SUM(E31:E49)</f>
        <v>-4132.3500000000004</v>
      </c>
      <c r="F50" s="21">
        <f t="shared" si="3"/>
        <v>-4134.9400000000005</v>
      </c>
      <c r="G50" s="21">
        <f t="shared" si="3"/>
        <v>-4135.9199999999992</v>
      </c>
      <c r="H50" s="21">
        <f t="shared" si="3"/>
        <v>-4136.8600000000006</v>
      </c>
      <c r="I50" s="21">
        <f t="shared" si="3"/>
        <v>-4161.3700000000017</v>
      </c>
      <c r="J50" s="21">
        <f t="shared" si="3"/>
        <v>-4161.369999999999</v>
      </c>
      <c r="K50" s="21">
        <f t="shared" si="3"/>
        <v>-4162.3500000000004</v>
      </c>
      <c r="L50" s="21">
        <f t="shared" si="3"/>
        <v>-4162.3500000000022</v>
      </c>
      <c r="M50" s="21">
        <f t="shared" si="3"/>
        <v>-4162.3499999999985</v>
      </c>
      <c r="N50" s="21">
        <f t="shared" si="3"/>
        <v>-4162.3500000000004</v>
      </c>
      <c r="O50" s="21">
        <f>SUM(O31:O49)</f>
        <v>-4163.3300000000036</v>
      </c>
      <c r="P50" s="21">
        <f>SUM(P31:P49)</f>
        <v>-49807.889999999992</v>
      </c>
    </row>
    <row r="51" spans="1:16" s="2" customFormat="1" ht="12.5" thickTop="1" x14ac:dyDescent="0.3">
      <c r="A51" s="11"/>
      <c r="C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4"/>
      <c r="P51" s="14"/>
    </row>
    <row r="52" spans="1:16" s="19" customFormat="1" x14ac:dyDescent="0.3">
      <c r="A52" s="22"/>
      <c r="C52" s="23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14"/>
      <c r="P52" s="14"/>
    </row>
    <row r="53" spans="1:16" s="2" customFormat="1" x14ac:dyDescent="0.3">
      <c r="A53" s="11"/>
      <c r="C53" s="17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4"/>
      <c r="P53" s="14"/>
    </row>
    <row r="54" spans="1:16" s="2" customFormat="1" x14ac:dyDescent="0.3">
      <c r="A54" s="11"/>
      <c r="C54" s="17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4"/>
      <c r="P54" s="14"/>
    </row>
    <row r="55" spans="1:16" s="2" customFormat="1" x14ac:dyDescent="0.3">
      <c r="A55" s="11"/>
      <c r="C55" s="17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4"/>
      <c r="P55" s="14"/>
    </row>
    <row r="56" spans="1:16" s="2" customFormat="1" x14ac:dyDescent="0.3">
      <c r="A56" s="11"/>
      <c r="C56" s="17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4"/>
      <c r="P56" s="14"/>
    </row>
    <row r="57" spans="1:16" s="2" customFormat="1" x14ac:dyDescent="0.3">
      <c r="A57" s="11"/>
      <c r="C57" s="17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4"/>
      <c r="P57" s="14"/>
    </row>
    <row r="58" spans="1:16" s="2" customFormat="1" x14ac:dyDescent="0.3">
      <c r="A58" s="11"/>
      <c r="C58" s="17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4"/>
      <c r="P58" s="14"/>
    </row>
    <row r="59" spans="1:16" s="2" customFormat="1" x14ac:dyDescent="0.3">
      <c r="A59" s="11"/>
      <c r="C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4"/>
      <c r="P59" s="14"/>
    </row>
    <row r="60" spans="1:16" s="2" customFormat="1" x14ac:dyDescent="0.3">
      <c r="A60" s="11"/>
      <c r="C60" s="17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4"/>
      <c r="P60" s="37"/>
    </row>
    <row r="61" spans="1:16" s="2" customFormat="1" x14ac:dyDescent="0.3">
      <c r="A61" s="11"/>
      <c r="C61" s="17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4"/>
      <c r="P61" s="37"/>
    </row>
    <row r="62" spans="1:16" s="2" customFormat="1" x14ac:dyDescent="0.3">
      <c r="A62" s="11"/>
      <c r="C62" s="17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4"/>
      <c r="P62" s="37"/>
    </row>
    <row r="63" spans="1:16" s="2" customFormat="1" x14ac:dyDescent="0.3">
      <c r="A63" s="11"/>
      <c r="C63" s="17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4"/>
      <c r="P63" s="37"/>
    </row>
    <row r="64" spans="1:16" s="2" customFormat="1" x14ac:dyDescent="0.3">
      <c r="A64" s="11"/>
      <c r="C64" s="17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4"/>
      <c r="P64" s="37"/>
    </row>
    <row r="65" spans="1:16" s="2" customFormat="1" x14ac:dyDescent="0.3">
      <c r="A65" s="11"/>
      <c r="C65" s="17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4"/>
      <c r="P65" s="37"/>
    </row>
    <row r="66" spans="1:16" s="2" customFormat="1" x14ac:dyDescent="0.3">
      <c r="A66" s="11"/>
      <c r="C66" s="17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4"/>
      <c r="P66" s="37"/>
    </row>
    <row r="67" spans="1:16" s="2" customFormat="1" x14ac:dyDescent="0.3">
      <c r="A67" s="11"/>
      <c r="C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4"/>
      <c r="P67" s="37"/>
    </row>
    <row r="68" spans="1:16" s="2" customFormat="1" x14ac:dyDescent="0.3">
      <c r="A68" s="11"/>
      <c r="C68" s="17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4"/>
      <c r="P68" s="37"/>
    </row>
    <row r="69" spans="1:16" s="2" customFormat="1" x14ac:dyDescent="0.3">
      <c r="A69" s="11"/>
      <c r="C69" s="17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4"/>
      <c r="P69" s="37"/>
    </row>
    <row r="70" spans="1:16" s="2" customFormat="1" x14ac:dyDescent="0.3">
      <c r="A70" s="11"/>
      <c r="C70" s="17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4"/>
      <c r="P70" s="37"/>
    </row>
    <row r="71" spans="1:16" s="2" customFormat="1" x14ac:dyDescent="0.3">
      <c r="A71" s="11"/>
      <c r="C71" s="17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4"/>
      <c r="P71" s="37"/>
    </row>
    <row r="72" spans="1:16" s="2" customFormat="1" x14ac:dyDescent="0.3">
      <c r="A72" s="11"/>
      <c r="C72" s="17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4"/>
      <c r="P72" s="37"/>
    </row>
    <row r="73" spans="1:16" x14ac:dyDescent="0.3">
      <c r="P73" s="40"/>
    </row>
    <row r="74" spans="1:16" x14ac:dyDescent="0.3">
      <c r="P74" s="40"/>
    </row>
    <row r="75" spans="1:16" x14ac:dyDescent="0.3">
      <c r="P75" s="40"/>
    </row>
    <row r="76" spans="1:16" x14ac:dyDescent="0.3">
      <c r="P76" s="40"/>
    </row>
    <row r="77" spans="1:16" x14ac:dyDescent="0.3">
      <c r="P77" s="40"/>
    </row>
    <row r="78" spans="1:16" x14ac:dyDescent="0.3">
      <c r="P78" s="40"/>
    </row>
    <row r="79" spans="1:16" x14ac:dyDescent="0.3">
      <c r="P79" s="40"/>
    </row>
    <row r="80" spans="1:16" x14ac:dyDescent="0.3">
      <c r="P80" s="40"/>
    </row>
    <row r="81" spans="16:16" x14ac:dyDescent="0.3">
      <c r="P81" s="40"/>
    </row>
    <row r="82" spans="16:16" x14ac:dyDescent="0.3">
      <c r="P82" s="40"/>
    </row>
    <row r="83" spans="16:16" x14ac:dyDescent="0.3">
      <c r="P83" s="40"/>
    </row>
    <row r="84" spans="16:16" x14ac:dyDescent="0.3">
      <c r="P84" s="40"/>
    </row>
    <row r="85" spans="16:16" x14ac:dyDescent="0.3">
      <c r="P85" s="40"/>
    </row>
    <row r="86" spans="16:16" x14ac:dyDescent="0.3">
      <c r="P86" s="40"/>
    </row>
    <row r="87" spans="16:16" x14ac:dyDescent="0.3">
      <c r="P87" s="40"/>
    </row>
    <row r="88" spans="16:16" x14ac:dyDescent="0.3">
      <c r="P88" s="40"/>
    </row>
    <row r="89" spans="16:16" x14ac:dyDescent="0.3">
      <c r="P89" s="40"/>
    </row>
    <row r="90" spans="16:16" x14ac:dyDescent="0.3">
      <c r="P90" s="40"/>
    </row>
    <row r="91" spans="16:16" x14ac:dyDescent="0.3">
      <c r="P91" s="40"/>
    </row>
    <row r="92" spans="16:16" x14ac:dyDescent="0.3">
      <c r="P92" s="40"/>
    </row>
    <row r="93" spans="16:16" x14ac:dyDescent="0.3">
      <c r="P93" s="40"/>
    </row>
    <row r="94" spans="16:16" x14ac:dyDescent="0.3">
      <c r="P94" s="40"/>
    </row>
    <row r="95" spans="16:16" x14ac:dyDescent="0.3">
      <c r="P95" s="40"/>
    </row>
    <row r="96" spans="16:16" x14ac:dyDescent="0.3">
      <c r="P96" s="40"/>
    </row>
    <row r="97" spans="16:16" x14ac:dyDescent="0.3">
      <c r="P97" s="40"/>
    </row>
    <row r="98" spans="16:16" x14ac:dyDescent="0.3">
      <c r="P98" s="40"/>
    </row>
    <row r="99" spans="16:16" x14ac:dyDescent="0.3">
      <c r="P99" s="40"/>
    </row>
    <row r="100" spans="16:16" x14ac:dyDescent="0.3">
      <c r="P100" s="40"/>
    </row>
    <row r="101" spans="16:16" x14ac:dyDescent="0.3">
      <c r="P101" s="40"/>
    </row>
    <row r="102" spans="16:16" x14ac:dyDescent="0.3">
      <c r="P102" s="40"/>
    </row>
    <row r="103" spans="16:16" x14ac:dyDescent="0.3">
      <c r="P103" s="40"/>
    </row>
  </sheetData>
  <mergeCells count="1">
    <mergeCell ref="B1:P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4"/>
  <sheetViews>
    <sheetView topLeftCell="A61" workbookViewId="0">
      <selection activeCell="C12" sqref="C12"/>
    </sheetView>
  </sheetViews>
  <sheetFormatPr defaultColWidth="9.1796875" defaultRowHeight="10.5" x14ac:dyDescent="0.25"/>
  <cols>
    <col min="1" max="1" width="7.1796875" style="202" customWidth="1"/>
    <col min="2" max="2" width="10" style="198" customWidth="1"/>
    <col min="3" max="3" width="27.54296875" style="198" bestFit="1" customWidth="1"/>
    <col min="4" max="17" width="12.7265625" style="198" bestFit="1" customWidth="1"/>
    <col min="18" max="18" width="3.453125" style="198" customWidth="1"/>
    <col min="19" max="20" width="12.7265625" style="198" bestFit="1" customWidth="1"/>
    <col min="21" max="16384" width="9.1796875" style="198"/>
  </cols>
  <sheetData>
    <row r="1" spans="1:23" x14ac:dyDescent="0.25">
      <c r="A1" s="196" t="s">
        <v>186</v>
      </c>
      <c r="B1" s="197"/>
      <c r="C1" s="197"/>
    </row>
    <row r="2" spans="1:23" x14ac:dyDescent="0.25">
      <c r="A2" s="199" t="s">
        <v>187</v>
      </c>
      <c r="D2" s="200">
        <v>4</v>
      </c>
      <c r="E2" s="200">
        <v>5</v>
      </c>
      <c r="F2" s="200">
        <v>6</v>
      </c>
      <c r="G2" s="200">
        <v>7</v>
      </c>
      <c r="H2" s="200">
        <v>8</v>
      </c>
      <c r="I2" s="200">
        <v>9</v>
      </c>
      <c r="J2" s="200">
        <v>10</v>
      </c>
      <c r="K2" s="200">
        <v>11</v>
      </c>
      <c r="L2" s="200">
        <v>12</v>
      </c>
      <c r="M2" s="200">
        <v>13</v>
      </c>
      <c r="N2" s="200">
        <v>14</v>
      </c>
      <c r="O2" s="201">
        <v>15</v>
      </c>
      <c r="P2" s="201">
        <v>16</v>
      </c>
    </row>
    <row r="4" spans="1:23" x14ac:dyDescent="0.25">
      <c r="S4" s="385" t="s">
        <v>188</v>
      </c>
      <c r="T4" s="385"/>
    </row>
    <row r="5" spans="1:23" s="207" customFormat="1" ht="12.5" x14ac:dyDescent="0.35">
      <c r="A5" s="203" t="s">
        <v>189</v>
      </c>
      <c r="B5" s="204" t="s">
        <v>190</v>
      </c>
      <c r="C5" s="204" t="s">
        <v>191</v>
      </c>
      <c r="D5" s="205">
        <v>41987</v>
      </c>
      <c r="E5" s="206">
        <v>42005</v>
      </c>
      <c r="F5" s="206">
        <v>42036</v>
      </c>
      <c r="G5" s="206">
        <v>42064</v>
      </c>
      <c r="H5" s="206">
        <v>42095</v>
      </c>
      <c r="I5" s="206">
        <v>42125</v>
      </c>
      <c r="J5" s="206">
        <v>42156</v>
      </c>
      <c r="K5" s="206">
        <v>42186</v>
      </c>
      <c r="L5" s="206">
        <v>42217</v>
      </c>
      <c r="M5" s="206">
        <v>42248</v>
      </c>
      <c r="N5" s="206">
        <v>42278</v>
      </c>
      <c r="O5" s="206">
        <v>42309</v>
      </c>
      <c r="P5" s="206">
        <v>42339</v>
      </c>
      <c r="Q5" s="204" t="s">
        <v>192</v>
      </c>
      <c r="R5" s="204"/>
      <c r="S5" s="204" t="s">
        <v>193</v>
      </c>
      <c r="T5" s="204" t="s">
        <v>194</v>
      </c>
      <c r="W5" s="207" t="s">
        <v>195</v>
      </c>
    </row>
    <row r="6" spans="1:23" x14ac:dyDescent="0.25">
      <c r="A6" s="208">
        <v>1020</v>
      </c>
      <c r="B6" s="209">
        <v>301.10000000000002</v>
      </c>
      <c r="C6" s="210" t="s">
        <v>196</v>
      </c>
      <c r="D6" s="211">
        <f>IFERROR(ROUND(VLOOKUP(+$A6,'[12]Marion Balance Sheet'!$A$4:$P$190,+D$2,FALSE),2),0)</f>
        <v>591.58000000000004</v>
      </c>
      <c r="E6" s="211">
        <f>IFERROR(ROUND(VLOOKUP(+$A6,'[12]Marion Balance Sheet'!$A$4:$P$190,+E$2,FALSE),2),0)</f>
        <v>590.46</v>
      </c>
      <c r="F6" s="211">
        <f>IFERROR(ROUND(VLOOKUP(+$A6,'[12]Marion Balance Sheet'!$A$4:$P$190,+F$2,FALSE),2),0)</f>
        <v>590.46</v>
      </c>
      <c r="G6" s="211">
        <f>IFERROR(ROUND(VLOOKUP(+$A6,'[12]Marion Balance Sheet'!$A$4:$P$190,+G$2,FALSE),2),0)</f>
        <v>590.46</v>
      </c>
      <c r="H6" s="211">
        <f>IFERROR(ROUND(VLOOKUP(+$A6,'[12]Marion Balance Sheet'!$A$4:$P$190,+H$2,FALSE),2),0)</f>
        <v>590.46</v>
      </c>
      <c r="I6" s="211">
        <f>IFERROR(ROUND(VLOOKUP(+$A6,'[12]Marion Balance Sheet'!$A$4:$P$190,+I$2,FALSE),2),0)</f>
        <v>590.46</v>
      </c>
      <c r="J6" s="211">
        <f>IFERROR(ROUND(VLOOKUP(+$A6,'[12]Marion Balance Sheet'!$A$4:$P$190,+J$2,FALSE),2),0)</f>
        <v>590.46</v>
      </c>
      <c r="K6" s="211">
        <f>IFERROR(ROUND(VLOOKUP(+$A6,'[12]Marion Balance Sheet'!$A$4:$P$190,+K$2,FALSE),2),0)</f>
        <v>590.46</v>
      </c>
      <c r="L6" s="211">
        <f>IFERROR(ROUND(VLOOKUP(+$A6,'[12]Marion Balance Sheet'!$A$4:$P$190,+L$2,FALSE),2),0)</f>
        <v>590.46</v>
      </c>
      <c r="M6" s="211">
        <f>IFERROR(ROUND(VLOOKUP(+$A6,'[12]Marion Balance Sheet'!$A$4:$P$190,+M$2,FALSE),2),0)</f>
        <v>590.46</v>
      </c>
      <c r="N6" s="211">
        <f>IFERROR(ROUND(VLOOKUP(+$A6,'[12]Marion Balance Sheet'!$A$4:$P$190,+N$2,FALSE),2),0)</f>
        <v>590.46</v>
      </c>
      <c r="O6" s="211">
        <f>IFERROR(ROUND(VLOOKUP(+$A6,'[12]Marion Balance Sheet'!$A$4:$P$190,+O$2,FALSE),2),0)</f>
        <v>590.46</v>
      </c>
      <c r="P6" s="211">
        <f>IFERROR(ROUND(VLOOKUP(+$A6,'[12]Marion Balance Sheet'!$A$4:$P$190,+P$2,FALSE),2),0)</f>
        <v>590.46</v>
      </c>
      <c r="Q6" s="212">
        <f>SUM(D6:P6)/13</f>
        <v>590.54615384615386</v>
      </c>
      <c r="R6" s="212"/>
      <c r="S6" s="212">
        <f>Q6</f>
        <v>590.54615384615386</v>
      </c>
      <c r="W6" s="213">
        <f>+P6-J6</f>
        <v>0</v>
      </c>
    </row>
    <row r="7" spans="1:23" x14ac:dyDescent="0.25">
      <c r="A7" s="208">
        <v>1025</v>
      </c>
      <c r="B7" s="209">
        <v>302.10000000000002</v>
      </c>
      <c r="C7" s="210" t="s">
        <v>197</v>
      </c>
      <c r="D7" s="211">
        <f>IFERROR(ROUND(VLOOKUP(+$A7,'[12]Marion Balance Sheet'!$A$4:$P$190,+D$2,FALSE),2),0)</f>
        <v>725.2</v>
      </c>
      <c r="E7" s="211">
        <f>IFERROR(ROUND(VLOOKUP(+$A7,'[12]Marion Balance Sheet'!$A$4:$P$190,+E$2,FALSE),2),0)</f>
        <v>722.41</v>
      </c>
      <c r="F7" s="211">
        <f>IFERROR(ROUND(VLOOKUP(+$A7,'[12]Marion Balance Sheet'!$A$4:$P$190,+F$2,FALSE),2),0)</f>
        <v>722.36</v>
      </c>
      <c r="G7" s="211">
        <f>IFERROR(ROUND(VLOOKUP(+$A7,'[12]Marion Balance Sheet'!$A$4:$P$190,+G$2,FALSE),2),0)</f>
        <v>722.28</v>
      </c>
      <c r="H7" s="211">
        <f>IFERROR(ROUND(VLOOKUP(+$A7,'[12]Marion Balance Sheet'!$A$4:$P$190,+H$2,FALSE),2),0)</f>
        <v>722.26</v>
      </c>
      <c r="I7" s="211">
        <f>IFERROR(ROUND(VLOOKUP(+$A7,'[12]Marion Balance Sheet'!$A$4:$P$190,+I$2,FALSE),2),0)</f>
        <v>722.26</v>
      </c>
      <c r="J7" s="211">
        <f>IFERROR(ROUND(VLOOKUP(+$A7,'[12]Marion Balance Sheet'!$A$4:$P$190,+J$2,FALSE),2),0)</f>
        <v>722.27</v>
      </c>
      <c r="K7" s="211">
        <f>IFERROR(ROUND(VLOOKUP(+$A7,'[12]Marion Balance Sheet'!$A$4:$P$190,+K$2,FALSE),2),0)</f>
        <v>722.25</v>
      </c>
      <c r="L7" s="211">
        <f>IFERROR(ROUND(VLOOKUP(+$A7,'[12]Marion Balance Sheet'!$A$4:$P$190,+L$2,FALSE),2),0)</f>
        <v>722.23</v>
      </c>
      <c r="M7" s="211">
        <f>IFERROR(ROUND(VLOOKUP(+$A7,'[12]Marion Balance Sheet'!$A$4:$P$190,+M$2,FALSE),2),0)</f>
        <v>722.23</v>
      </c>
      <c r="N7" s="211">
        <f>IFERROR(ROUND(VLOOKUP(+$A7,'[12]Marion Balance Sheet'!$A$4:$P$190,+N$2,FALSE),2),0)</f>
        <v>722.22</v>
      </c>
      <c r="O7" s="211">
        <f>IFERROR(ROUND(VLOOKUP(+$A7,'[12]Marion Balance Sheet'!$A$4:$P$190,+O$2,FALSE),2),0)</f>
        <v>722.2</v>
      </c>
      <c r="P7" s="211">
        <f>IFERROR(ROUND(VLOOKUP(+$A7,'[12]Marion Balance Sheet'!$A$4:$P$190,+P$2,FALSE),2),0)</f>
        <v>722.17</v>
      </c>
      <c r="Q7" s="212">
        <f t="shared" ref="Q7:Q86" si="0">SUM(D7:P7)/13</f>
        <v>722.48769230769233</v>
      </c>
      <c r="R7" s="212"/>
      <c r="S7" s="212">
        <f t="shared" ref="S7:S30" si="1">Q7</f>
        <v>722.48769230769233</v>
      </c>
      <c r="W7" s="213">
        <f t="shared" ref="W7:W45" si="2">+P7-J7</f>
        <v>-0.10000000000002274</v>
      </c>
    </row>
    <row r="8" spans="1:23" x14ac:dyDescent="0.25">
      <c r="A8" s="208">
        <v>1030</v>
      </c>
      <c r="B8" s="214">
        <v>303.2</v>
      </c>
      <c r="C8" s="198" t="s">
        <v>198</v>
      </c>
      <c r="D8" s="211">
        <f>IFERROR(ROUND(VLOOKUP(+$A8,'[12]Marion Balance Sheet'!$A$4:$P$190,+D$2,FALSE),2),0)</f>
        <v>4467</v>
      </c>
      <c r="E8" s="211">
        <f>IFERROR(ROUND(VLOOKUP(+$A8,'[12]Marion Balance Sheet'!$A$4:$P$190,+E$2,FALSE),2),0)</f>
        <v>4467</v>
      </c>
      <c r="F8" s="211">
        <f>IFERROR(ROUND(VLOOKUP(+$A8,'[12]Marion Balance Sheet'!$A$4:$P$190,+F$2,FALSE),2),0)</f>
        <v>17081.5</v>
      </c>
      <c r="G8" s="211">
        <f>IFERROR(ROUND(VLOOKUP(+$A8,'[12]Marion Balance Sheet'!$A$4:$P$190,+G$2,FALSE),2),0)</f>
        <v>17081.5</v>
      </c>
      <c r="H8" s="211">
        <f>IFERROR(ROUND(VLOOKUP(+$A8,'[12]Marion Balance Sheet'!$A$4:$P$190,+H$2,FALSE),2),0)</f>
        <v>17081.5</v>
      </c>
      <c r="I8" s="211">
        <f>IFERROR(ROUND(VLOOKUP(+$A8,'[12]Marion Balance Sheet'!$A$4:$P$190,+I$2,FALSE),2),0)</f>
        <v>17081.5</v>
      </c>
      <c r="J8" s="211">
        <f>IFERROR(ROUND(VLOOKUP(+$A8,'[12]Marion Balance Sheet'!$A$4:$P$190,+J$2,FALSE),2),0)</f>
        <v>17081.5</v>
      </c>
      <c r="K8" s="211">
        <f>IFERROR(ROUND(VLOOKUP(+$A8,'[12]Marion Balance Sheet'!$A$4:$P$190,+K$2,FALSE),2),0)</f>
        <v>17081.5</v>
      </c>
      <c r="L8" s="211">
        <f>IFERROR(ROUND(VLOOKUP(+$A8,'[12]Marion Balance Sheet'!$A$4:$P$190,+L$2,FALSE),2),0)</f>
        <v>17081.5</v>
      </c>
      <c r="M8" s="211">
        <f>IFERROR(ROUND(VLOOKUP(+$A8,'[12]Marion Balance Sheet'!$A$4:$P$190,+M$2,FALSE),2),0)</f>
        <v>17081.5</v>
      </c>
      <c r="N8" s="211">
        <f>IFERROR(ROUND(VLOOKUP(+$A8,'[12]Marion Balance Sheet'!$A$4:$P$190,+N$2,FALSE),2),0)</f>
        <v>17081.5</v>
      </c>
      <c r="O8" s="211">
        <f>IFERROR(ROUND(VLOOKUP(+$A8,'[12]Marion Balance Sheet'!$A$4:$P$190,+O$2,FALSE),2),0)</f>
        <v>17081.5</v>
      </c>
      <c r="P8" s="211">
        <f>IFERROR(ROUND(VLOOKUP(+$A8,'[12]Marion Balance Sheet'!$A$4:$P$190,+P$2,FALSE),2),0)</f>
        <v>17081.5</v>
      </c>
      <c r="Q8" s="212">
        <f t="shared" si="0"/>
        <v>15140.807692307691</v>
      </c>
      <c r="R8" s="212"/>
      <c r="S8" s="212">
        <f t="shared" si="1"/>
        <v>15140.807692307691</v>
      </c>
      <c r="W8" s="213">
        <f t="shared" si="2"/>
        <v>0</v>
      </c>
    </row>
    <row r="9" spans="1:23" x14ac:dyDescent="0.25">
      <c r="A9" s="208">
        <v>1035</v>
      </c>
      <c r="B9" s="209">
        <v>303.3</v>
      </c>
      <c r="C9" s="210" t="s">
        <v>199</v>
      </c>
      <c r="D9" s="211">
        <f>IFERROR(ROUND(VLOOKUP(+$A9,'[12]Marion Balance Sheet'!$A$4:$P$190,+D$2,FALSE),2),0)</f>
        <v>0</v>
      </c>
      <c r="E9" s="211">
        <f>IFERROR(ROUND(VLOOKUP(+$A9,'[12]Marion Balance Sheet'!$A$4:$P$190,+E$2,FALSE),2),0)</f>
        <v>0</v>
      </c>
      <c r="F9" s="211">
        <f>IFERROR(ROUND(VLOOKUP(+$A9,'[12]Marion Balance Sheet'!$A$4:$P$190,+F$2,FALSE),2),0)</f>
        <v>0</v>
      </c>
      <c r="G9" s="211">
        <f>IFERROR(ROUND(VLOOKUP(+$A9,'[12]Marion Balance Sheet'!$A$4:$P$190,+G$2,FALSE),2),0)</f>
        <v>0</v>
      </c>
      <c r="H9" s="211">
        <f>IFERROR(ROUND(VLOOKUP(+$A9,'[12]Marion Balance Sheet'!$A$4:$P$190,+H$2,FALSE),2),0)</f>
        <v>0</v>
      </c>
      <c r="I9" s="211">
        <f>IFERROR(ROUND(VLOOKUP(+$A9,'[12]Marion Balance Sheet'!$A$4:$P$190,+I$2,FALSE),2),0)</f>
        <v>0</v>
      </c>
      <c r="J9" s="211">
        <f>IFERROR(ROUND(VLOOKUP(+$A9,'[12]Marion Balance Sheet'!$A$4:$P$190,+J$2,FALSE),2),0)</f>
        <v>0</v>
      </c>
      <c r="K9" s="211">
        <f>IFERROR(ROUND(VLOOKUP(+$A9,'[12]Marion Balance Sheet'!$A$4:$P$190,+K$2,FALSE),2),0)</f>
        <v>0</v>
      </c>
      <c r="L9" s="211">
        <f>IFERROR(ROUND(VLOOKUP(+$A9,'[12]Marion Balance Sheet'!$A$4:$P$190,+L$2,FALSE),2),0)</f>
        <v>0</v>
      </c>
      <c r="M9" s="211">
        <f>IFERROR(ROUND(VLOOKUP(+$A9,'[12]Marion Balance Sheet'!$A$4:$P$190,+M$2,FALSE),2),0)</f>
        <v>0</v>
      </c>
      <c r="N9" s="211">
        <f>IFERROR(ROUND(VLOOKUP(+$A9,'[12]Marion Balance Sheet'!$A$4:$P$190,+N$2,FALSE),2),0)</f>
        <v>0</v>
      </c>
      <c r="O9" s="211">
        <f>IFERROR(ROUND(VLOOKUP(+$A9,'[12]Marion Balance Sheet'!$A$4:$P$190,+O$2,FALSE),2),0)</f>
        <v>0</v>
      </c>
      <c r="P9" s="211">
        <f>IFERROR(ROUND(VLOOKUP(+$A9,'[12]Marion Balance Sheet'!$A$4:$P$190,+P$2,FALSE),2),0)</f>
        <v>0</v>
      </c>
      <c r="Q9" s="212">
        <f t="shared" si="0"/>
        <v>0</v>
      </c>
      <c r="R9" s="212"/>
      <c r="S9" s="212">
        <f t="shared" si="1"/>
        <v>0</v>
      </c>
      <c r="W9" s="213">
        <f t="shared" si="2"/>
        <v>0</v>
      </c>
    </row>
    <row r="10" spans="1:23" x14ac:dyDescent="0.25">
      <c r="A10" s="208">
        <v>1040</v>
      </c>
      <c r="B10" s="209">
        <v>303.39999999999998</v>
      </c>
      <c r="C10" s="210" t="s">
        <v>200</v>
      </c>
      <c r="D10" s="211">
        <f>IFERROR(ROUND(VLOOKUP(+$A10,'[12]Marion Balance Sheet'!$A$4:$P$190,+D$2,FALSE),2),0)</f>
        <v>0</v>
      </c>
      <c r="E10" s="211">
        <f>IFERROR(ROUND(VLOOKUP(+$A10,'[12]Marion Balance Sheet'!$A$4:$P$190,+E$2,FALSE),2),0)</f>
        <v>0</v>
      </c>
      <c r="F10" s="211">
        <f>IFERROR(ROUND(VLOOKUP(+$A10,'[12]Marion Balance Sheet'!$A$4:$P$190,+F$2,FALSE),2),0)</f>
        <v>0</v>
      </c>
      <c r="G10" s="211">
        <f>IFERROR(ROUND(VLOOKUP(+$A10,'[12]Marion Balance Sheet'!$A$4:$P$190,+G$2,FALSE),2),0)</f>
        <v>0</v>
      </c>
      <c r="H10" s="211">
        <f>IFERROR(ROUND(VLOOKUP(+$A10,'[12]Marion Balance Sheet'!$A$4:$P$190,+H$2,FALSE),2),0)</f>
        <v>0</v>
      </c>
      <c r="I10" s="211">
        <f>IFERROR(ROUND(VLOOKUP(+$A10,'[12]Marion Balance Sheet'!$A$4:$P$190,+I$2,FALSE),2),0)</f>
        <v>0</v>
      </c>
      <c r="J10" s="211">
        <f>IFERROR(ROUND(VLOOKUP(+$A10,'[12]Marion Balance Sheet'!$A$4:$P$190,+J$2,FALSE),2),0)</f>
        <v>0</v>
      </c>
      <c r="K10" s="211">
        <f>IFERROR(ROUND(VLOOKUP(+$A10,'[12]Marion Balance Sheet'!$A$4:$P$190,+K$2,FALSE),2),0)</f>
        <v>0</v>
      </c>
      <c r="L10" s="211">
        <f>IFERROR(ROUND(VLOOKUP(+$A10,'[12]Marion Balance Sheet'!$A$4:$P$190,+L$2,FALSE),2),0)</f>
        <v>0</v>
      </c>
      <c r="M10" s="211">
        <f>IFERROR(ROUND(VLOOKUP(+$A10,'[12]Marion Balance Sheet'!$A$4:$P$190,+M$2,FALSE),2),0)</f>
        <v>0</v>
      </c>
      <c r="N10" s="211">
        <f>IFERROR(ROUND(VLOOKUP(+$A10,'[12]Marion Balance Sheet'!$A$4:$P$190,+N$2,FALSE),2),0)</f>
        <v>0</v>
      </c>
      <c r="O10" s="211">
        <f>IFERROR(ROUND(VLOOKUP(+$A10,'[12]Marion Balance Sheet'!$A$4:$P$190,+O$2,FALSE),2),0)</f>
        <v>0</v>
      </c>
      <c r="P10" s="211">
        <f>IFERROR(ROUND(VLOOKUP(+$A10,'[12]Marion Balance Sheet'!$A$4:$P$190,+P$2,FALSE),2),0)</f>
        <v>0</v>
      </c>
      <c r="Q10" s="212">
        <f t="shared" si="0"/>
        <v>0</v>
      </c>
      <c r="R10" s="212"/>
      <c r="S10" s="212">
        <f t="shared" si="1"/>
        <v>0</v>
      </c>
      <c r="W10" s="213">
        <f t="shared" si="2"/>
        <v>0</v>
      </c>
    </row>
    <row r="11" spans="1:23" x14ac:dyDescent="0.25">
      <c r="A11" s="208">
        <v>1045</v>
      </c>
      <c r="B11" s="215">
        <v>303.5</v>
      </c>
      <c r="C11" s="210" t="s">
        <v>201</v>
      </c>
      <c r="D11" s="211">
        <f>IFERROR(ROUND(VLOOKUP(+$A11,'[12]Marion Balance Sheet'!$A$4:$P$190,+D$2,FALSE),2),0)</f>
        <v>12746.89</v>
      </c>
      <c r="E11" s="211">
        <f>IFERROR(ROUND(VLOOKUP(+$A11,'[12]Marion Balance Sheet'!$A$4:$P$190,+E$2,FALSE),2),0)</f>
        <v>12746.31</v>
      </c>
      <c r="F11" s="211">
        <f>IFERROR(ROUND(VLOOKUP(+$A11,'[12]Marion Balance Sheet'!$A$4:$P$190,+F$2,FALSE),2),0)</f>
        <v>129</v>
      </c>
      <c r="G11" s="211">
        <f>IFERROR(ROUND(VLOOKUP(+$A11,'[12]Marion Balance Sheet'!$A$4:$P$190,+G$2,FALSE),2),0)</f>
        <v>128.61000000000001</v>
      </c>
      <c r="H11" s="211">
        <f>IFERROR(ROUND(VLOOKUP(+$A11,'[12]Marion Balance Sheet'!$A$4:$P$190,+H$2,FALSE),2),0)</f>
        <v>129.46</v>
      </c>
      <c r="I11" s="211">
        <f>IFERROR(ROUND(VLOOKUP(+$A11,'[12]Marion Balance Sheet'!$A$4:$P$190,+I$2,FALSE),2),0)</f>
        <v>129.49</v>
      </c>
      <c r="J11" s="211">
        <f>IFERROR(ROUND(VLOOKUP(+$A11,'[12]Marion Balance Sheet'!$A$4:$P$190,+J$2,FALSE),2),0)</f>
        <v>129.84</v>
      </c>
      <c r="K11" s="211">
        <f>IFERROR(ROUND(VLOOKUP(+$A11,'[12]Marion Balance Sheet'!$A$4:$P$190,+K$2,FALSE),2),0)</f>
        <v>129.41999999999999</v>
      </c>
      <c r="L11" s="211">
        <f>IFERROR(ROUND(VLOOKUP(+$A11,'[12]Marion Balance Sheet'!$A$4:$P$190,+L$2,FALSE),2),0)</f>
        <v>129.13</v>
      </c>
      <c r="M11" s="211">
        <f>IFERROR(ROUND(VLOOKUP(+$A11,'[12]Marion Balance Sheet'!$A$4:$P$190,+M$2,FALSE),2),0)</f>
        <v>126.95</v>
      </c>
      <c r="N11" s="211">
        <f>IFERROR(ROUND(VLOOKUP(+$A11,'[12]Marion Balance Sheet'!$A$4:$P$190,+N$2,FALSE),2),0)</f>
        <v>126.87</v>
      </c>
      <c r="O11" s="211">
        <f>IFERROR(ROUND(VLOOKUP(+$A11,'[12]Marion Balance Sheet'!$A$4:$P$190,+O$2,FALSE),2),0)</f>
        <v>126.7</v>
      </c>
      <c r="P11" s="211">
        <f>IFERROR(ROUND(VLOOKUP(+$A11,'[12]Marion Balance Sheet'!$A$4:$P$190,+P$2,FALSE),2),0)</f>
        <v>126.24</v>
      </c>
      <c r="Q11" s="212">
        <f t="shared" si="0"/>
        <v>2069.6084615384616</v>
      </c>
      <c r="R11" s="212"/>
      <c r="S11" s="212">
        <f t="shared" si="1"/>
        <v>2069.6084615384616</v>
      </c>
      <c r="W11" s="213">
        <f t="shared" si="2"/>
        <v>-3.6000000000000085</v>
      </c>
    </row>
    <row r="12" spans="1:23" x14ac:dyDescent="0.25">
      <c r="A12" s="208">
        <v>1050</v>
      </c>
      <c r="B12" s="209">
        <v>304.2</v>
      </c>
      <c r="C12" s="210" t="s">
        <v>202</v>
      </c>
      <c r="D12" s="211">
        <f>IFERROR(ROUND(VLOOKUP(+$A12,'[12]Marion Balance Sheet'!$A$4:$P$190,+D$2,FALSE),2),0)</f>
        <v>62448.05</v>
      </c>
      <c r="E12" s="211">
        <f>IFERROR(ROUND(VLOOKUP(+$A12,'[12]Marion Balance Sheet'!$A$4:$P$190,+E$2,FALSE),2),0)</f>
        <v>62448.05</v>
      </c>
      <c r="F12" s="211">
        <f>IFERROR(ROUND(VLOOKUP(+$A12,'[12]Marion Balance Sheet'!$A$4:$P$190,+F$2,FALSE),2),0)</f>
        <v>62448.05</v>
      </c>
      <c r="G12" s="211">
        <f>IFERROR(ROUND(VLOOKUP(+$A12,'[12]Marion Balance Sheet'!$A$4:$P$190,+G$2,FALSE),2),0)</f>
        <v>61798.05</v>
      </c>
      <c r="H12" s="211">
        <f>IFERROR(ROUND(VLOOKUP(+$A12,'[12]Marion Balance Sheet'!$A$4:$P$190,+H$2,FALSE),2),0)</f>
        <v>61798.05</v>
      </c>
      <c r="I12" s="211">
        <f>IFERROR(ROUND(VLOOKUP(+$A12,'[12]Marion Balance Sheet'!$A$4:$P$190,+I$2,FALSE),2),0)</f>
        <v>61798.05</v>
      </c>
      <c r="J12" s="211">
        <f>IFERROR(ROUND(VLOOKUP(+$A12,'[12]Marion Balance Sheet'!$A$4:$P$190,+J$2,FALSE),2),0)</f>
        <v>61798.05</v>
      </c>
      <c r="K12" s="211">
        <f>IFERROR(ROUND(VLOOKUP(+$A12,'[12]Marion Balance Sheet'!$A$4:$P$190,+K$2,FALSE),2),0)</f>
        <v>62298.05</v>
      </c>
      <c r="L12" s="211">
        <f>IFERROR(ROUND(VLOOKUP(+$A12,'[12]Marion Balance Sheet'!$A$4:$P$190,+L$2,FALSE),2),0)</f>
        <v>62539.07</v>
      </c>
      <c r="M12" s="211">
        <f>IFERROR(ROUND(VLOOKUP(+$A12,'[12]Marion Balance Sheet'!$A$4:$P$190,+M$2,FALSE),2),0)</f>
        <v>62539.07</v>
      </c>
      <c r="N12" s="211">
        <f>IFERROR(ROUND(VLOOKUP(+$A12,'[12]Marion Balance Sheet'!$A$4:$P$190,+N$2,FALSE),2),0)</f>
        <v>62539.07</v>
      </c>
      <c r="O12" s="211">
        <f>IFERROR(ROUND(VLOOKUP(+$A12,'[12]Marion Balance Sheet'!$A$4:$P$190,+O$2,FALSE),2),0)</f>
        <v>62539.07</v>
      </c>
      <c r="P12" s="211">
        <f>IFERROR(ROUND(VLOOKUP(+$A12,'[12]Marion Balance Sheet'!$A$4:$P$190,+P$2,FALSE),2),0)</f>
        <v>62539.07</v>
      </c>
      <c r="Q12" s="212">
        <f t="shared" si="0"/>
        <v>62271.519230769212</v>
      </c>
      <c r="R12" s="212"/>
      <c r="S12" s="212">
        <f t="shared" si="1"/>
        <v>62271.519230769212</v>
      </c>
      <c r="W12" s="213">
        <f t="shared" si="2"/>
        <v>741.0199999999968</v>
      </c>
    </row>
    <row r="13" spans="1:23" x14ac:dyDescent="0.25">
      <c r="A13" s="208">
        <v>1055</v>
      </c>
      <c r="B13" s="209">
        <v>304.3</v>
      </c>
      <c r="C13" s="210" t="s">
        <v>203</v>
      </c>
      <c r="D13" s="211">
        <f>IFERROR(ROUND(VLOOKUP(+$A13,'[12]Marion Balance Sheet'!$A$4:$P$190,+D$2,FALSE),2),0)</f>
        <v>19048.84</v>
      </c>
      <c r="E13" s="211">
        <f>IFERROR(ROUND(VLOOKUP(+$A13,'[12]Marion Balance Sheet'!$A$4:$P$190,+E$2,FALSE),2),0)</f>
        <v>19048.84</v>
      </c>
      <c r="F13" s="211">
        <f>IFERROR(ROUND(VLOOKUP(+$A13,'[12]Marion Balance Sheet'!$A$4:$P$190,+F$2,FALSE),2),0)</f>
        <v>19048.84</v>
      </c>
      <c r="G13" s="211">
        <f>IFERROR(ROUND(VLOOKUP(+$A13,'[12]Marion Balance Sheet'!$A$4:$P$190,+G$2,FALSE),2),0)</f>
        <v>19048.84</v>
      </c>
      <c r="H13" s="211">
        <f>IFERROR(ROUND(VLOOKUP(+$A13,'[12]Marion Balance Sheet'!$A$4:$P$190,+H$2,FALSE),2),0)</f>
        <v>20219.009999999998</v>
      </c>
      <c r="I13" s="211">
        <f>IFERROR(ROUND(VLOOKUP(+$A13,'[12]Marion Balance Sheet'!$A$4:$P$190,+I$2,FALSE),2),0)</f>
        <v>22077.71</v>
      </c>
      <c r="J13" s="211">
        <f>IFERROR(ROUND(VLOOKUP(+$A13,'[12]Marion Balance Sheet'!$A$4:$P$190,+J$2,FALSE),2),0)</f>
        <v>22238.87</v>
      </c>
      <c r="K13" s="211">
        <f>IFERROR(ROUND(VLOOKUP(+$A13,'[12]Marion Balance Sheet'!$A$4:$P$190,+K$2,FALSE),2),0)</f>
        <v>22359.74</v>
      </c>
      <c r="L13" s="211">
        <f>IFERROR(ROUND(VLOOKUP(+$A13,'[12]Marion Balance Sheet'!$A$4:$P$190,+L$2,FALSE),2),0)</f>
        <v>22359.74</v>
      </c>
      <c r="M13" s="211">
        <f>IFERROR(ROUND(VLOOKUP(+$A13,'[12]Marion Balance Sheet'!$A$4:$P$190,+M$2,FALSE),2),0)</f>
        <v>22359.74</v>
      </c>
      <c r="N13" s="211">
        <f>IFERROR(ROUND(VLOOKUP(+$A13,'[12]Marion Balance Sheet'!$A$4:$P$190,+N$2,FALSE),2),0)</f>
        <v>26650.74</v>
      </c>
      <c r="O13" s="211">
        <f>IFERROR(ROUND(VLOOKUP(+$A13,'[12]Marion Balance Sheet'!$A$4:$P$190,+O$2,FALSE),2),0)</f>
        <v>26650.74</v>
      </c>
      <c r="P13" s="211">
        <f>IFERROR(ROUND(VLOOKUP(+$A13,'[12]Marion Balance Sheet'!$A$4:$P$190,+P$2,FALSE),2),0)</f>
        <v>26650.74</v>
      </c>
      <c r="Q13" s="212">
        <f t="shared" si="0"/>
        <v>22135.56846153846</v>
      </c>
      <c r="R13" s="212"/>
      <c r="S13" s="212">
        <f t="shared" si="1"/>
        <v>22135.56846153846</v>
      </c>
      <c r="W13" s="213">
        <f t="shared" si="2"/>
        <v>4411.8700000000026</v>
      </c>
    </row>
    <row r="14" spans="1:23" x14ac:dyDescent="0.25">
      <c r="A14" s="208">
        <v>1060</v>
      </c>
      <c r="B14" s="209">
        <v>304.39999999999998</v>
      </c>
      <c r="C14" s="210" t="s">
        <v>204</v>
      </c>
      <c r="D14" s="211">
        <f>IFERROR(ROUND(VLOOKUP(+$A14,'[12]Marion Balance Sheet'!$A$4:$P$190,+D$2,FALSE),2),0)</f>
        <v>0</v>
      </c>
      <c r="E14" s="211">
        <f>IFERROR(ROUND(VLOOKUP(+$A14,'[12]Marion Balance Sheet'!$A$4:$P$190,+E$2,FALSE),2),0)</f>
        <v>0</v>
      </c>
      <c r="F14" s="211">
        <f>IFERROR(ROUND(VLOOKUP(+$A14,'[12]Marion Balance Sheet'!$A$4:$P$190,+F$2,FALSE),2),0)</f>
        <v>0</v>
      </c>
      <c r="G14" s="211">
        <f>IFERROR(ROUND(VLOOKUP(+$A14,'[12]Marion Balance Sheet'!$A$4:$P$190,+G$2,FALSE),2),0)</f>
        <v>0</v>
      </c>
      <c r="H14" s="211">
        <f>IFERROR(ROUND(VLOOKUP(+$A14,'[12]Marion Balance Sheet'!$A$4:$P$190,+H$2,FALSE),2),0)</f>
        <v>0</v>
      </c>
      <c r="I14" s="211">
        <f>IFERROR(ROUND(VLOOKUP(+$A14,'[12]Marion Balance Sheet'!$A$4:$P$190,+I$2,FALSE),2),0)</f>
        <v>0</v>
      </c>
      <c r="J14" s="211">
        <f>IFERROR(ROUND(VLOOKUP(+$A14,'[12]Marion Balance Sheet'!$A$4:$P$190,+J$2,FALSE),2),0)</f>
        <v>0</v>
      </c>
      <c r="K14" s="211">
        <f>IFERROR(ROUND(VLOOKUP(+$A14,'[12]Marion Balance Sheet'!$A$4:$P$190,+K$2,FALSE),2),0)</f>
        <v>0</v>
      </c>
      <c r="L14" s="211">
        <f>IFERROR(ROUND(VLOOKUP(+$A14,'[12]Marion Balance Sheet'!$A$4:$P$190,+L$2,FALSE),2),0)</f>
        <v>0</v>
      </c>
      <c r="M14" s="211">
        <f>IFERROR(ROUND(VLOOKUP(+$A14,'[12]Marion Balance Sheet'!$A$4:$P$190,+M$2,FALSE),2),0)</f>
        <v>0</v>
      </c>
      <c r="N14" s="211">
        <f>IFERROR(ROUND(VLOOKUP(+$A14,'[12]Marion Balance Sheet'!$A$4:$P$190,+N$2,FALSE),2),0)</f>
        <v>0</v>
      </c>
      <c r="O14" s="211">
        <f>IFERROR(ROUND(VLOOKUP(+$A14,'[12]Marion Balance Sheet'!$A$4:$P$190,+O$2,FALSE),2),0)</f>
        <v>0</v>
      </c>
      <c r="P14" s="211">
        <f>IFERROR(ROUND(VLOOKUP(+$A14,'[12]Marion Balance Sheet'!$A$4:$P$190,+P$2,FALSE),2),0)</f>
        <v>0</v>
      </c>
      <c r="Q14" s="212">
        <f t="shared" si="0"/>
        <v>0</v>
      </c>
      <c r="R14" s="212"/>
      <c r="S14" s="212">
        <f t="shared" si="1"/>
        <v>0</v>
      </c>
      <c r="W14" s="213">
        <f t="shared" si="2"/>
        <v>0</v>
      </c>
    </row>
    <row r="15" spans="1:23" x14ac:dyDescent="0.25">
      <c r="A15" s="208">
        <v>1065</v>
      </c>
      <c r="B15" s="215">
        <v>304.5</v>
      </c>
      <c r="C15" s="210" t="s">
        <v>205</v>
      </c>
      <c r="D15" s="211">
        <f>IFERROR(ROUND(VLOOKUP(+$A15,'[12]Marion Balance Sheet'!$A$4:$P$190,+D$2,FALSE),2),0)</f>
        <v>0</v>
      </c>
      <c r="E15" s="211">
        <f>IFERROR(ROUND(VLOOKUP(+$A15,'[12]Marion Balance Sheet'!$A$4:$P$190,+E$2,FALSE),2),0)</f>
        <v>0</v>
      </c>
      <c r="F15" s="211">
        <f>IFERROR(ROUND(VLOOKUP(+$A15,'[12]Marion Balance Sheet'!$A$4:$P$190,+F$2,FALSE),2),0)</f>
        <v>0</v>
      </c>
      <c r="G15" s="211">
        <f>IFERROR(ROUND(VLOOKUP(+$A15,'[12]Marion Balance Sheet'!$A$4:$P$190,+G$2,FALSE),2),0)</f>
        <v>0</v>
      </c>
      <c r="H15" s="211">
        <f>IFERROR(ROUND(VLOOKUP(+$A15,'[12]Marion Balance Sheet'!$A$4:$P$190,+H$2,FALSE),2),0)</f>
        <v>0</v>
      </c>
      <c r="I15" s="211">
        <f>IFERROR(ROUND(VLOOKUP(+$A15,'[12]Marion Balance Sheet'!$A$4:$P$190,+I$2,FALSE),2),0)</f>
        <v>0</v>
      </c>
      <c r="J15" s="211">
        <f>IFERROR(ROUND(VLOOKUP(+$A15,'[12]Marion Balance Sheet'!$A$4:$P$190,+J$2,FALSE),2),0)</f>
        <v>0</v>
      </c>
      <c r="K15" s="211">
        <f>IFERROR(ROUND(VLOOKUP(+$A15,'[12]Marion Balance Sheet'!$A$4:$P$190,+K$2,FALSE),2),0)</f>
        <v>0</v>
      </c>
      <c r="L15" s="211">
        <f>IFERROR(ROUND(VLOOKUP(+$A15,'[12]Marion Balance Sheet'!$A$4:$P$190,+L$2,FALSE),2),0)</f>
        <v>0</v>
      </c>
      <c r="M15" s="211">
        <f>IFERROR(ROUND(VLOOKUP(+$A15,'[12]Marion Balance Sheet'!$A$4:$P$190,+M$2,FALSE),2),0)</f>
        <v>0</v>
      </c>
      <c r="N15" s="211">
        <f>IFERROR(ROUND(VLOOKUP(+$A15,'[12]Marion Balance Sheet'!$A$4:$P$190,+N$2,FALSE),2),0)</f>
        <v>0</v>
      </c>
      <c r="O15" s="211">
        <f>IFERROR(ROUND(VLOOKUP(+$A15,'[12]Marion Balance Sheet'!$A$4:$P$190,+O$2,FALSE),2),0)</f>
        <v>0</v>
      </c>
      <c r="P15" s="211">
        <f>IFERROR(ROUND(VLOOKUP(+$A15,'[12]Marion Balance Sheet'!$A$4:$P$190,+P$2,FALSE),2),0)</f>
        <v>0</v>
      </c>
      <c r="Q15" s="212">
        <f t="shared" si="0"/>
        <v>0</v>
      </c>
      <c r="R15" s="212"/>
      <c r="S15" s="212">
        <f t="shared" si="1"/>
        <v>0</v>
      </c>
      <c r="W15" s="213">
        <f t="shared" si="2"/>
        <v>0</v>
      </c>
    </row>
    <row r="16" spans="1:23" x14ac:dyDescent="0.25">
      <c r="A16" s="208">
        <v>1080</v>
      </c>
      <c r="B16" s="209">
        <v>307.2</v>
      </c>
      <c r="C16" s="210" t="s">
        <v>206</v>
      </c>
      <c r="D16" s="211">
        <f>IFERROR(ROUND(VLOOKUP(+$A16,'[12]Marion Balance Sheet'!$A$4:$P$190,+D$2,FALSE),2),0)</f>
        <v>28116.85</v>
      </c>
      <c r="E16" s="211">
        <f>IFERROR(ROUND(VLOOKUP(+$A16,'[12]Marion Balance Sheet'!$A$4:$P$190,+E$2,FALSE),2),0)</f>
        <v>28116.79</v>
      </c>
      <c r="F16" s="211">
        <f>IFERROR(ROUND(VLOOKUP(+$A16,'[12]Marion Balance Sheet'!$A$4:$P$190,+F$2,FALSE),2),0)</f>
        <v>28116.79</v>
      </c>
      <c r="G16" s="211">
        <f>IFERROR(ROUND(VLOOKUP(+$A16,'[12]Marion Balance Sheet'!$A$4:$P$190,+G$2,FALSE),2),0)</f>
        <v>28116.79</v>
      </c>
      <c r="H16" s="211">
        <f>IFERROR(ROUND(VLOOKUP(+$A16,'[12]Marion Balance Sheet'!$A$4:$P$190,+H$2,FALSE),2),0)</f>
        <v>28116.79</v>
      </c>
      <c r="I16" s="211">
        <f>IFERROR(ROUND(VLOOKUP(+$A16,'[12]Marion Balance Sheet'!$A$4:$P$190,+I$2,FALSE),2),0)</f>
        <v>28116.79</v>
      </c>
      <c r="J16" s="211">
        <f>IFERROR(ROUND(VLOOKUP(+$A16,'[12]Marion Balance Sheet'!$A$4:$P$190,+J$2,FALSE),2),0)</f>
        <v>28116.79</v>
      </c>
      <c r="K16" s="211">
        <f>IFERROR(ROUND(VLOOKUP(+$A16,'[12]Marion Balance Sheet'!$A$4:$P$190,+K$2,FALSE),2),0)</f>
        <v>28116.79</v>
      </c>
      <c r="L16" s="211">
        <f>IFERROR(ROUND(VLOOKUP(+$A16,'[12]Marion Balance Sheet'!$A$4:$P$190,+L$2,FALSE),2),0)</f>
        <v>28116.79</v>
      </c>
      <c r="M16" s="211">
        <f>IFERROR(ROUND(VLOOKUP(+$A16,'[12]Marion Balance Sheet'!$A$4:$P$190,+M$2,FALSE),2),0)</f>
        <v>28116.79</v>
      </c>
      <c r="N16" s="211">
        <f>IFERROR(ROUND(VLOOKUP(+$A16,'[12]Marion Balance Sheet'!$A$4:$P$190,+N$2,FALSE),2),0)</f>
        <v>28116.79</v>
      </c>
      <c r="O16" s="211">
        <f>IFERROR(ROUND(VLOOKUP(+$A16,'[12]Marion Balance Sheet'!$A$4:$P$190,+O$2,FALSE),2),0)</f>
        <v>28116.79</v>
      </c>
      <c r="P16" s="211">
        <f>IFERROR(ROUND(VLOOKUP(+$A16,'[12]Marion Balance Sheet'!$A$4:$P$190,+P$2,FALSE),2),0)</f>
        <v>28116.79</v>
      </c>
      <c r="Q16" s="212">
        <f t="shared" si="0"/>
        <v>28116.794615384613</v>
      </c>
      <c r="R16" s="212"/>
      <c r="S16" s="212">
        <f t="shared" si="1"/>
        <v>28116.794615384613</v>
      </c>
      <c r="W16" s="213">
        <f t="shared" si="2"/>
        <v>0</v>
      </c>
    </row>
    <row r="17" spans="1:23" x14ac:dyDescent="0.25">
      <c r="A17" s="208">
        <v>1090</v>
      </c>
      <c r="B17" s="209">
        <v>309.2</v>
      </c>
      <c r="C17" s="210" t="s">
        <v>207</v>
      </c>
      <c r="D17" s="211">
        <f>IFERROR(ROUND(VLOOKUP(+$A17,'[12]Marion Balance Sheet'!$A$4:$P$190,+D$2,FALSE),2),0)</f>
        <v>6456</v>
      </c>
      <c r="E17" s="211">
        <f>IFERROR(ROUND(VLOOKUP(+$A17,'[12]Marion Balance Sheet'!$A$4:$P$190,+E$2,FALSE),2),0)</f>
        <v>6456</v>
      </c>
      <c r="F17" s="211">
        <f>IFERROR(ROUND(VLOOKUP(+$A17,'[12]Marion Balance Sheet'!$A$4:$P$190,+F$2,FALSE),2),0)</f>
        <v>6456</v>
      </c>
      <c r="G17" s="211">
        <f>IFERROR(ROUND(VLOOKUP(+$A17,'[12]Marion Balance Sheet'!$A$4:$P$190,+G$2,FALSE),2),0)</f>
        <v>6456</v>
      </c>
      <c r="H17" s="211">
        <f>IFERROR(ROUND(VLOOKUP(+$A17,'[12]Marion Balance Sheet'!$A$4:$P$190,+H$2,FALSE),2),0)</f>
        <v>6456</v>
      </c>
      <c r="I17" s="211">
        <f>IFERROR(ROUND(VLOOKUP(+$A17,'[12]Marion Balance Sheet'!$A$4:$P$190,+I$2,FALSE),2),0)</f>
        <v>6456</v>
      </c>
      <c r="J17" s="211">
        <f>IFERROR(ROUND(VLOOKUP(+$A17,'[12]Marion Balance Sheet'!$A$4:$P$190,+J$2,FALSE),2),0)</f>
        <v>6456</v>
      </c>
      <c r="K17" s="211">
        <f>IFERROR(ROUND(VLOOKUP(+$A17,'[12]Marion Balance Sheet'!$A$4:$P$190,+K$2,FALSE),2),0)</f>
        <v>6456</v>
      </c>
      <c r="L17" s="211">
        <f>IFERROR(ROUND(VLOOKUP(+$A17,'[12]Marion Balance Sheet'!$A$4:$P$190,+L$2,FALSE),2),0)</f>
        <v>6456</v>
      </c>
      <c r="M17" s="211">
        <f>IFERROR(ROUND(VLOOKUP(+$A17,'[12]Marion Balance Sheet'!$A$4:$P$190,+M$2,FALSE),2),0)</f>
        <v>6456</v>
      </c>
      <c r="N17" s="211">
        <f>IFERROR(ROUND(VLOOKUP(+$A17,'[12]Marion Balance Sheet'!$A$4:$P$190,+N$2,FALSE),2),0)</f>
        <v>6456</v>
      </c>
      <c r="O17" s="211">
        <f>IFERROR(ROUND(VLOOKUP(+$A17,'[12]Marion Balance Sheet'!$A$4:$P$190,+O$2,FALSE),2),0)</f>
        <v>6456</v>
      </c>
      <c r="P17" s="211">
        <f>IFERROR(ROUND(VLOOKUP(+$A17,'[12]Marion Balance Sheet'!$A$4:$P$190,+P$2,FALSE),2),0)</f>
        <v>6456</v>
      </c>
      <c r="Q17" s="212">
        <f t="shared" si="0"/>
        <v>6456</v>
      </c>
      <c r="R17" s="212"/>
      <c r="S17" s="212">
        <f t="shared" si="1"/>
        <v>6456</v>
      </c>
      <c r="W17" s="213">
        <f t="shared" si="2"/>
        <v>0</v>
      </c>
    </row>
    <row r="18" spans="1:23" x14ac:dyDescent="0.25">
      <c r="A18" s="208">
        <v>1095</v>
      </c>
      <c r="B18" s="209">
        <v>310.2</v>
      </c>
      <c r="C18" s="210" t="s">
        <v>208</v>
      </c>
      <c r="D18" s="211">
        <f>IFERROR(ROUND(VLOOKUP(+$A18,'[12]Marion Balance Sheet'!$A$4:$P$190,+D$2,FALSE),2),0)</f>
        <v>0</v>
      </c>
      <c r="E18" s="211">
        <f>IFERROR(ROUND(VLOOKUP(+$A18,'[12]Marion Balance Sheet'!$A$4:$P$190,+E$2,FALSE),2),0)</f>
        <v>0</v>
      </c>
      <c r="F18" s="211">
        <f>IFERROR(ROUND(VLOOKUP(+$A18,'[12]Marion Balance Sheet'!$A$4:$P$190,+F$2,FALSE),2),0)</f>
        <v>0</v>
      </c>
      <c r="G18" s="211">
        <f>IFERROR(ROUND(VLOOKUP(+$A18,'[12]Marion Balance Sheet'!$A$4:$P$190,+G$2,FALSE),2),0)</f>
        <v>0</v>
      </c>
      <c r="H18" s="211">
        <f>IFERROR(ROUND(VLOOKUP(+$A18,'[12]Marion Balance Sheet'!$A$4:$P$190,+H$2,FALSE),2),0)</f>
        <v>0</v>
      </c>
      <c r="I18" s="211">
        <f>IFERROR(ROUND(VLOOKUP(+$A18,'[12]Marion Balance Sheet'!$A$4:$P$190,+I$2,FALSE),2),0)</f>
        <v>0</v>
      </c>
      <c r="J18" s="211">
        <f>IFERROR(ROUND(VLOOKUP(+$A18,'[12]Marion Balance Sheet'!$A$4:$P$190,+J$2,FALSE),2),0)</f>
        <v>0</v>
      </c>
      <c r="K18" s="211">
        <f>IFERROR(ROUND(VLOOKUP(+$A18,'[12]Marion Balance Sheet'!$A$4:$P$190,+K$2,FALSE),2),0)</f>
        <v>0</v>
      </c>
      <c r="L18" s="211">
        <f>IFERROR(ROUND(VLOOKUP(+$A18,'[12]Marion Balance Sheet'!$A$4:$P$190,+L$2,FALSE),2),0)</f>
        <v>0</v>
      </c>
      <c r="M18" s="211">
        <f>IFERROR(ROUND(VLOOKUP(+$A18,'[12]Marion Balance Sheet'!$A$4:$P$190,+M$2,FALSE),2),0)</f>
        <v>0</v>
      </c>
      <c r="N18" s="211">
        <f>IFERROR(ROUND(VLOOKUP(+$A18,'[12]Marion Balance Sheet'!$A$4:$P$190,+N$2,FALSE),2),0)</f>
        <v>0</v>
      </c>
      <c r="O18" s="211">
        <f>IFERROR(ROUND(VLOOKUP(+$A18,'[12]Marion Balance Sheet'!$A$4:$P$190,+O$2,FALSE),2),0)</f>
        <v>0</v>
      </c>
      <c r="P18" s="211">
        <f>IFERROR(ROUND(VLOOKUP(+$A18,'[12]Marion Balance Sheet'!$A$4:$P$190,+P$2,FALSE),2),0)</f>
        <v>0</v>
      </c>
      <c r="Q18" s="212">
        <f t="shared" si="0"/>
        <v>0</v>
      </c>
      <c r="R18" s="212"/>
      <c r="S18" s="212">
        <f t="shared" si="1"/>
        <v>0</v>
      </c>
      <c r="W18" s="213">
        <f t="shared" si="2"/>
        <v>0</v>
      </c>
    </row>
    <row r="19" spans="1:23" x14ac:dyDescent="0.25">
      <c r="A19" s="208">
        <v>1100</v>
      </c>
      <c r="B19" s="209">
        <v>311.2</v>
      </c>
      <c r="C19" s="210" t="s">
        <v>209</v>
      </c>
      <c r="D19" s="211">
        <f>IFERROR(ROUND(VLOOKUP(+$A19,'[12]Marion Balance Sheet'!$A$4:$P$190,+D$2,FALSE),2),0)</f>
        <v>1702</v>
      </c>
      <c r="E19" s="211">
        <f>IFERROR(ROUND(VLOOKUP(+$A19,'[12]Marion Balance Sheet'!$A$4:$P$190,+E$2,FALSE),2),0)</f>
        <v>1702</v>
      </c>
      <c r="F19" s="211">
        <f>IFERROR(ROUND(VLOOKUP(+$A19,'[12]Marion Balance Sheet'!$A$4:$P$190,+F$2,FALSE),2),0)</f>
        <v>1702</v>
      </c>
      <c r="G19" s="211">
        <f>IFERROR(ROUND(VLOOKUP(+$A19,'[12]Marion Balance Sheet'!$A$4:$P$190,+G$2,FALSE),2),0)</f>
        <v>1702</v>
      </c>
      <c r="H19" s="211">
        <f>IFERROR(ROUND(VLOOKUP(+$A19,'[12]Marion Balance Sheet'!$A$4:$P$190,+H$2,FALSE),2),0)</f>
        <v>1702</v>
      </c>
      <c r="I19" s="211">
        <f>IFERROR(ROUND(VLOOKUP(+$A19,'[12]Marion Balance Sheet'!$A$4:$P$190,+I$2,FALSE),2),0)</f>
        <v>1702</v>
      </c>
      <c r="J19" s="211">
        <f>IFERROR(ROUND(VLOOKUP(+$A19,'[12]Marion Balance Sheet'!$A$4:$P$190,+J$2,FALSE),2),0)</f>
        <v>1702</v>
      </c>
      <c r="K19" s="211">
        <f>IFERROR(ROUND(VLOOKUP(+$A19,'[12]Marion Balance Sheet'!$A$4:$P$190,+K$2,FALSE),2),0)</f>
        <v>1702</v>
      </c>
      <c r="L19" s="211">
        <f>IFERROR(ROUND(VLOOKUP(+$A19,'[12]Marion Balance Sheet'!$A$4:$P$190,+L$2,FALSE),2),0)</f>
        <v>1702</v>
      </c>
      <c r="M19" s="211">
        <f>IFERROR(ROUND(VLOOKUP(+$A19,'[12]Marion Balance Sheet'!$A$4:$P$190,+M$2,FALSE),2),0)</f>
        <v>2352</v>
      </c>
      <c r="N19" s="211">
        <f>IFERROR(ROUND(VLOOKUP(+$A19,'[12]Marion Balance Sheet'!$A$4:$P$190,+N$2,FALSE),2),0)</f>
        <v>2352</v>
      </c>
      <c r="O19" s="211">
        <f>IFERROR(ROUND(VLOOKUP(+$A19,'[12]Marion Balance Sheet'!$A$4:$P$190,+O$2,FALSE),2),0)</f>
        <v>2352</v>
      </c>
      <c r="P19" s="211">
        <f>IFERROR(ROUND(VLOOKUP(+$A19,'[12]Marion Balance Sheet'!$A$4:$P$190,+P$2,FALSE),2),0)</f>
        <v>2352</v>
      </c>
      <c r="Q19" s="212">
        <f t="shared" si="0"/>
        <v>1902</v>
      </c>
      <c r="R19" s="212"/>
      <c r="S19" s="212">
        <f t="shared" si="1"/>
        <v>1902</v>
      </c>
      <c r="W19" s="213">
        <f t="shared" si="2"/>
        <v>650</v>
      </c>
    </row>
    <row r="20" spans="1:23" x14ac:dyDescent="0.25">
      <c r="A20" s="208">
        <v>1105</v>
      </c>
      <c r="B20" s="209">
        <v>311.3</v>
      </c>
      <c r="C20" s="210" t="s">
        <v>210</v>
      </c>
      <c r="D20" s="211">
        <f>IFERROR(ROUND(VLOOKUP(+$A20,'[12]Marion Balance Sheet'!$A$4:$P$190,+D$2,FALSE),2),0)</f>
        <v>155709.25</v>
      </c>
      <c r="E20" s="211">
        <f>IFERROR(ROUND(VLOOKUP(+$A20,'[12]Marion Balance Sheet'!$A$4:$P$190,+E$2,FALSE),2),0)</f>
        <v>155679.03</v>
      </c>
      <c r="F20" s="211">
        <f>IFERROR(ROUND(VLOOKUP(+$A20,'[12]Marion Balance Sheet'!$A$4:$P$190,+F$2,FALSE),2),0)</f>
        <v>155679.03</v>
      </c>
      <c r="G20" s="211">
        <f>IFERROR(ROUND(VLOOKUP(+$A20,'[12]Marion Balance Sheet'!$A$4:$P$190,+G$2,FALSE),2),0)</f>
        <v>159809.31</v>
      </c>
      <c r="H20" s="211">
        <f>IFERROR(ROUND(VLOOKUP(+$A20,'[12]Marion Balance Sheet'!$A$4:$P$190,+H$2,FALSE),2),0)</f>
        <v>159809.31</v>
      </c>
      <c r="I20" s="211">
        <f>IFERROR(ROUND(VLOOKUP(+$A20,'[12]Marion Balance Sheet'!$A$4:$P$190,+I$2,FALSE),2),0)</f>
        <v>161429.31</v>
      </c>
      <c r="J20" s="211">
        <f>IFERROR(ROUND(VLOOKUP(+$A20,'[12]Marion Balance Sheet'!$A$4:$P$190,+J$2,FALSE),2),0)</f>
        <v>162304.31</v>
      </c>
      <c r="K20" s="211">
        <f>IFERROR(ROUND(VLOOKUP(+$A20,'[12]Marion Balance Sheet'!$A$4:$P$190,+K$2,FALSE),2),0)</f>
        <v>162754.31</v>
      </c>
      <c r="L20" s="211">
        <f>IFERROR(ROUND(VLOOKUP(+$A20,'[12]Marion Balance Sheet'!$A$4:$P$190,+L$2,FALSE),2),0)</f>
        <v>162255.82999999999</v>
      </c>
      <c r="M20" s="211">
        <f>IFERROR(ROUND(VLOOKUP(+$A20,'[12]Marion Balance Sheet'!$A$4:$P$190,+M$2,FALSE),2),0)</f>
        <v>162930.82999999999</v>
      </c>
      <c r="N20" s="211">
        <f>IFERROR(ROUND(VLOOKUP(+$A20,'[12]Marion Balance Sheet'!$A$4:$P$190,+N$2,FALSE),2),0)</f>
        <v>164018.26999999999</v>
      </c>
      <c r="O20" s="211">
        <f>IFERROR(ROUND(VLOOKUP(+$A20,'[12]Marion Balance Sheet'!$A$4:$P$190,+O$2,FALSE),2),0)</f>
        <v>164018.26999999999</v>
      </c>
      <c r="P20" s="211">
        <f>IFERROR(ROUND(VLOOKUP(+$A20,'[12]Marion Balance Sheet'!$A$4:$P$190,+P$2,FALSE),2),0)</f>
        <v>164266.49</v>
      </c>
      <c r="Q20" s="212">
        <f t="shared" si="0"/>
        <v>160820.27307692313</v>
      </c>
      <c r="R20" s="212"/>
      <c r="S20" s="212">
        <f t="shared" si="1"/>
        <v>160820.27307692313</v>
      </c>
      <c r="W20" s="213">
        <f t="shared" si="2"/>
        <v>1962.179999999993</v>
      </c>
    </row>
    <row r="21" spans="1:23" x14ac:dyDescent="0.25">
      <c r="A21" s="208">
        <v>1110</v>
      </c>
      <c r="B21" s="209">
        <v>311.39999999999998</v>
      </c>
      <c r="C21" s="210" t="s">
        <v>211</v>
      </c>
      <c r="D21" s="211">
        <f>IFERROR(ROUND(VLOOKUP(+$A21,'[12]Marion Balance Sheet'!$A$4:$P$190,+D$2,FALSE),2),0)</f>
        <v>201.55</v>
      </c>
      <c r="E21" s="211">
        <f>IFERROR(ROUND(VLOOKUP(+$A21,'[12]Marion Balance Sheet'!$A$4:$P$190,+E$2,FALSE),2),0)</f>
        <v>3856.2</v>
      </c>
      <c r="F21" s="211">
        <f>IFERROR(ROUND(VLOOKUP(+$A21,'[12]Marion Balance Sheet'!$A$4:$P$190,+F$2,FALSE),2),0)</f>
        <v>3856.2</v>
      </c>
      <c r="G21" s="211">
        <f>IFERROR(ROUND(VLOOKUP(+$A21,'[12]Marion Balance Sheet'!$A$4:$P$190,+G$2,FALSE),2),0)</f>
        <v>3856.2</v>
      </c>
      <c r="H21" s="211">
        <f>IFERROR(ROUND(VLOOKUP(+$A21,'[12]Marion Balance Sheet'!$A$4:$P$190,+H$2,FALSE),2),0)</f>
        <v>3856.2</v>
      </c>
      <c r="I21" s="211">
        <f>IFERROR(ROUND(VLOOKUP(+$A21,'[12]Marion Balance Sheet'!$A$4:$P$190,+I$2,FALSE),2),0)</f>
        <v>3856.2</v>
      </c>
      <c r="J21" s="211">
        <f>IFERROR(ROUND(VLOOKUP(+$A21,'[12]Marion Balance Sheet'!$A$4:$P$190,+J$2,FALSE),2),0)</f>
        <v>3856.2</v>
      </c>
      <c r="K21" s="211">
        <f>IFERROR(ROUND(VLOOKUP(+$A21,'[12]Marion Balance Sheet'!$A$4:$P$190,+K$2,FALSE),2),0)</f>
        <v>3856.2</v>
      </c>
      <c r="L21" s="211">
        <f>IFERROR(ROUND(VLOOKUP(+$A21,'[12]Marion Balance Sheet'!$A$4:$P$190,+L$2,FALSE),2),0)</f>
        <v>3856.2</v>
      </c>
      <c r="M21" s="211">
        <f>IFERROR(ROUND(VLOOKUP(+$A21,'[12]Marion Balance Sheet'!$A$4:$P$190,+M$2,FALSE),2),0)</f>
        <v>3856.2</v>
      </c>
      <c r="N21" s="211">
        <f>IFERROR(ROUND(VLOOKUP(+$A21,'[12]Marion Balance Sheet'!$A$4:$P$190,+N$2,FALSE),2),0)</f>
        <v>3856.2</v>
      </c>
      <c r="O21" s="211">
        <f>IFERROR(ROUND(VLOOKUP(+$A21,'[12]Marion Balance Sheet'!$A$4:$P$190,+O$2,FALSE),2),0)</f>
        <v>3856.2</v>
      </c>
      <c r="P21" s="211">
        <f>IFERROR(ROUND(VLOOKUP(+$A21,'[12]Marion Balance Sheet'!$A$4:$P$190,+P$2,FALSE),2),0)</f>
        <v>3856.2</v>
      </c>
      <c r="Q21" s="212">
        <f t="shared" si="0"/>
        <v>3575.0730769230763</v>
      </c>
      <c r="R21" s="212"/>
      <c r="S21" s="212">
        <f t="shared" si="1"/>
        <v>3575.0730769230763</v>
      </c>
      <c r="W21" s="213">
        <f t="shared" si="2"/>
        <v>0</v>
      </c>
    </row>
    <row r="22" spans="1:23" x14ac:dyDescent="0.25">
      <c r="A22" s="208">
        <v>1115</v>
      </c>
      <c r="B22" s="209">
        <v>320.3</v>
      </c>
      <c r="C22" s="210" t="s">
        <v>212</v>
      </c>
      <c r="D22" s="211">
        <f>IFERROR(ROUND(VLOOKUP(+$A22,'[12]Marion Balance Sheet'!$A$4:$P$190,+D$2,FALSE),2),0)</f>
        <v>35607.49</v>
      </c>
      <c r="E22" s="211">
        <f>IFERROR(ROUND(VLOOKUP(+$A22,'[12]Marion Balance Sheet'!$A$4:$P$190,+E$2,FALSE),2),0)</f>
        <v>35607.480000000003</v>
      </c>
      <c r="F22" s="211">
        <f>IFERROR(ROUND(VLOOKUP(+$A22,'[12]Marion Balance Sheet'!$A$4:$P$190,+F$2,FALSE),2),0)</f>
        <v>35607.480000000003</v>
      </c>
      <c r="G22" s="211">
        <f>IFERROR(ROUND(VLOOKUP(+$A22,'[12]Marion Balance Sheet'!$A$4:$P$190,+G$2,FALSE),2),0)</f>
        <v>36187.160000000003</v>
      </c>
      <c r="H22" s="211">
        <f>IFERROR(ROUND(VLOOKUP(+$A22,'[12]Marion Balance Sheet'!$A$4:$P$190,+H$2,FALSE),2),0)</f>
        <v>36187.160000000003</v>
      </c>
      <c r="I22" s="211">
        <f>IFERROR(ROUND(VLOOKUP(+$A22,'[12]Marion Balance Sheet'!$A$4:$P$190,+I$2,FALSE),2),0)</f>
        <v>36187.160000000003</v>
      </c>
      <c r="J22" s="211">
        <f>IFERROR(ROUND(VLOOKUP(+$A22,'[12]Marion Balance Sheet'!$A$4:$P$190,+J$2,FALSE),2),0)</f>
        <v>36187.160000000003</v>
      </c>
      <c r="K22" s="211">
        <f>IFERROR(ROUND(VLOOKUP(+$A22,'[12]Marion Balance Sheet'!$A$4:$P$190,+K$2,FALSE),2),0)</f>
        <v>36187.160000000003</v>
      </c>
      <c r="L22" s="211">
        <f>IFERROR(ROUND(VLOOKUP(+$A22,'[12]Marion Balance Sheet'!$A$4:$P$190,+L$2,FALSE),2),0)</f>
        <v>36187.160000000003</v>
      </c>
      <c r="M22" s="211">
        <f>IFERROR(ROUND(VLOOKUP(+$A22,'[12]Marion Balance Sheet'!$A$4:$P$190,+M$2,FALSE),2),0)</f>
        <v>36187.160000000003</v>
      </c>
      <c r="N22" s="211">
        <f>IFERROR(ROUND(VLOOKUP(+$A22,'[12]Marion Balance Sheet'!$A$4:$P$190,+N$2,FALSE),2),0)</f>
        <v>36628.32</v>
      </c>
      <c r="O22" s="211">
        <f>IFERROR(ROUND(VLOOKUP(+$A22,'[12]Marion Balance Sheet'!$A$4:$P$190,+O$2,FALSE),2),0)</f>
        <v>36628.32</v>
      </c>
      <c r="P22" s="211">
        <f>IFERROR(ROUND(VLOOKUP(+$A22,'[12]Marion Balance Sheet'!$A$4:$P$190,+P$2,FALSE),2),0)</f>
        <v>36653.599999999999</v>
      </c>
      <c r="Q22" s="212">
        <f t="shared" si="0"/>
        <v>36157.139230769237</v>
      </c>
      <c r="R22" s="212"/>
      <c r="S22" s="212">
        <f t="shared" si="1"/>
        <v>36157.139230769237</v>
      </c>
      <c r="W22" s="213">
        <f t="shared" si="2"/>
        <v>466.43999999999505</v>
      </c>
    </row>
    <row r="23" spans="1:23" x14ac:dyDescent="0.25">
      <c r="A23" s="208">
        <v>1120</v>
      </c>
      <c r="B23" s="209">
        <v>330.4</v>
      </c>
      <c r="C23" s="210" t="s">
        <v>213</v>
      </c>
      <c r="D23" s="211">
        <f>IFERROR(ROUND(VLOOKUP(+$A23,'[12]Marion Balance Sheet'!$A$4:$P$190,+D$2,FALSE),2),0)</f>
        <v>49635.12</v>
      </c>
      <c r="E23" s="211">
        <f>IFERROR(ROUND(VLOOKUP(+$A23,'[12]Marion Balance Sheet'!$A$4:$P$190,+E$2,FALSE),2),0)</f>
        <v>49635.12</v>
      </c>
      <c r="F23" s="211">
        <f>IFERROR(ROUND(VLOOKUP(+$A23,'[12]Marion Balance Sheet'!$A$4:$P$190,+F$2,FALSE),2),0)</f>
        <v>49635.12</v>
      </c>
      <c r="G23" s="211">
        <f>IFERROR(ROUND(VLOOKUP(+$A23,'[12]Marion Balance Sheet'!$A$4:$P$190,+G$2,FALSE),2),0)</f>
        <v>49668.09</v>
      </c>
      <c r="H23" s="211">
        <f>IFERROR(ROUND(VLOOKUP(+$A23,'[12]Marion Balance Sheet'!$A$4:$P$190,+H$2,FALSE),2),0)</f>
        <v>49668.09</v>
      </c>
      <c r="I23" s="211">
        <f>IFERROR(ROUND(VLOOKUP(+$A23,'[12]Marion Balance Sheet'!$A$4:$P$190,+I$2,FALSE),2),0)</f>
        <v>49668.09</v>
      </c>
      <c r="J23" s="211">
        <f>IFERROR(ROUND(VLOOKUP(+$A23,'[12]Marion Balance Sheet'!$A$4:$P$190,+J$2,FALSE),2),0)</f>
        <v>49668.09</v>
      </c>
      <c r="K23" s="211">
        <f>IFERROR(ROUND(VLOOKUP(+$A23,'[12]Marion Balance Sheet'!$A$4:$P$190,+K$2,FALSE),2),0)</f>
        <v>50128.35</v>
      </c>
      <c r="L23" s="211">
        <f>IFERROR(ROUND(VLOOKUP(+$A23,'[12]Marion Balance Sheet'!$A$4:$P$190,+L$2,FALSE),2),0)</f>
        <v>50128.35</v>
      </c>
      <c r="M23" s="211">
        <f>IFERROR(ROUND(VLOOKUP(+$A23,'[12]Marion Balance Sheet'!$A$4:$P$190,+M$2,FALSE),2),0)</f>
        <v>50128.35</v>
      </c>
      <c r="N23" s="211">
        <f>IFERROR(ROUND(VLOOKUP(+$A23,'[12]Marion Balance Sheet'!$A$4:$P$190,+N$2,FALSE),2),0)</f>
        <v>50128.35</v>
      </c>
      <c r="O23" s="211">
        <f>IFERROR(ROUND(VLOOKUP(+$A23,'[12]Marion Balance Sheet'!$A$4:$P$190,+O$2,FALSE),2),0)</f>
        <v>50128.35</v>
      </c>
      <c r="P23" s="211">
        <f>IFERROR(ROUND(VLOOKUP(+$A23,'[12]Marion Balance Sheet'!$A$4:$P$190,+P$2,FALSE),2),0)</f>
        <v>50128.35</v>
      </c>
      <c r="Q23" s="212">
        <f t="shared" si="0"/>
        <v>49872.909230769219</v>
      </c>
      <c r="R23" s="212"/>
      <c r="S23" s="212">
        <f t="shared" si="1"/>
        <v>49872.909230769219</v>
      </c>
      <c r="W23" s="213">
        <f t="shared" si="2"/>
        <v>460.26000000000204</v>
      </c>
    </row>
    <row r="24" spans="1:23" x14ac:dyDescent="0.25">
      <c r="A24" s="208">
        <v>1125</v>
      </c>
      <c r="B24" s="209">
        <v>331.4</v>
      </c>
      <c r="C24" s="210" t="s">
        <v>214</v>
      </c>
      <c r="D24" s="211">
        <f>IFERROR(ROUND(VLOOKUP(+$A24,'[12]Marion Balance Sheet'!$A$4:$P$190,+D$2,FALSE),2),0)</f>
        <v>296746.27</v>
      </c>
      <c r="E24" s="211">
        <f>IFERROR(ROUND(VLOOKUP(+$A24,'[12]Marion Balance Sheet'!$A$4:$P$190,+E$2,FALSE),2),0)</f>
        <v>297617.68</v>
      </c>
      <c r="F24" s="211">
        <f>IFERROR(ROUND(VLOOKUP(+$A24,'[12]Marion Balance Sheet'!$A$4:$P$190,+F$2,FALSE),2),0)</f>
        <v>297617.68</v>
      </c>
      <c r="G24" s="211">
        <f>IFERROR(ROUND(VLOOKUP(+$A24,'[12]Marion Balance Sheet'!$A$4:$P$190,+G$2,FALSE),2),0)</f>
        <v>297636.02</v>
      </c>
      <c r="H24" s="211">
        <f>IFERROR(ROUND(VLOOKUP(+$A24,'[12]Marion Balance Sheet'!$A$4:$P$190,+H$2,FALSE),2),0)</f>
        <v>299304.42</v>
      </c>
      <c r="I24" s="211">
        <f>IFERROR(ROUND(VLOOKUP(+$A24,'[12]Marion Balance Sheet'!$A$4:$P$190,+I$2,FALSE),2),0)</f>
        <v>299304.42</v>
      </c>
      <c r="J24" s="211">
        <f>IFERROR(ROUND(VLOOKUP(+$A24,'[12]Marion Balance Sheet'!$A$4:$P$190,+J$2,FALSE),2),0)</f>
        <v>302342.94</v>
      </c>
      <c r="K24" s="211">
        <f>IFERROR(ROUND(VLOOKUP(+$A24,'[12]Marion Balance Sheet'!$A$4:$P$190,+K$2,FALSE),2),0)</f>
        <v>302624.96999999997</v>
      </c>
      <c r="L24" s="211">
        <f>IFERROR(ROUND(VLOOKUP(+$A24,'[12]Marion Balance Sheet'!$A$4:$P$190,+L$2,FALSE),2),0)</f>
        <v>302826.42</v>
      </c>
      <c r="M24" s="211">
        <f>IFERROR(ROUND(VLOOKUP(+$A24,'[12]Marion Balance Sheet'!$A$4:$P$190,+M$2,FALSE),2),0)</f>
        <v>304956.78999999998</v>
      </c>
      <c r="N24" s="211">
        <f>IFERROR(ROUND(VLOOKUP(+$A24,'[12]Marion Balance Sheet'!$A$4:$P$190,+N$2,FALSE),2),0)</f>
        <v>304956.78999999998</v>
      </c>
      <c r="O24" s="211">
        <f>IFERROR(ROUND(VLOOKUP(+$A24,'[12]Marion Balance Sheet'!$A$4:$P$190,+O$2,FALSE),2),0)</f>
        <v>304997.08</v>
      </c>
      <c r="P24" s="211">
        <f>IFERROR(ROUND(VLOOKUP(+$A24,'[12]Marion Balance Sheet'!$A$4:$P$190,+P$2,FALSE),2),0)</f>
        <v>305392.28000000003</v>
      </c>
      <c r="Q24" s="212">
        <f t="shared" si="0"/>
        <v>301255.67384615383</v>
      </c>
      <c r="R24" s="212"/>
      <c r="S24" s="212">
        <f t="shared" si="1"/>
        <v>301255.67384615383</v>
      </c>
      <c r="W24" s="213">
        <f t="shared" si="2"/>
        <v>3049.3400000000256</v>
      </c>
    </row>
    <row r="25" spans="1:23" x14ac:dyDescent="0.25">
      <c r="A25" s="208">
        <v>1130</v>
      </c>
      <c r="B25" s="209">
        <v>333.4</v>
      </c>
      <c r="C25" s="210" t="s">
        <v>215</v>
      </c>
      <c r="D25" s="211">
        <f>IFERROR(ROUND(VLOOKUP(+$A25,'[12]Marion Balance Sheet'!$A$4:$P$190,+D$2,FALSE),2),0)</f>
        <v>185924.1</v>
      </c>
      <c r="E25" s="211">
        <f>IFERROR(ROUND(VLOOKUP(+$A25,'[12]Marion Balance Sheet'!$A$4:$P$190,+E$2,FALSE),2),0)</f>
        <v>187867.22</v>
      </c>
      <c r="F25" s="211">
        <f>IFERROR(ROUND(VLOOKUP(+$A25,'[12]Marion Balance Sheet'!$A$4:$P$190,+F$2,FALSE),2),0)</f>
        <v>187891.03</v>
      </c>
      <c r="G25" s="211">
        <f>IFERROR(ROUND(VLOOKUP(+$A25,'[12]Marion Balance Sheet'!$A$4:$P$190,+G$2,FALSE),2),0)</f>
        <v>187891.03</v>
      </c>
      <c r="H25" s="216">
        <f>IFERROR(ROUND(VLOOKUP(+$A25,'[12]Marion Balance Sheet'!$A$4:$P$190,+H$2,FALSE),2),0)</f>
        <v>504899.82</v>
      </c>
      <c r="I25" s="211">
        <f>IFERROR(ROUND(VLOOKUP(+$A25,'[12]Marion Balance Sheet'!$A$4:$P$190,+I$2,FALSE),2),0)</f>
        <v>506755.27</v>
      </c>
      <c r="J25" s="211">
        <f>IFERROR(ROUND(VLOOKUP(+$A25,'[12]Marion Balance Sheet'!$A$4:$P$190,+J$2,FALSE),2),0)</f>
        <v>507090.81</v>
      </c>
      <c r="K25" s="211">
        <f>IFERROR(ROUND(VLOOKUP(+$A25,'[12]Marion Balance Sheet'!$A$4:$P$190,+K$2,FALSE),2),0)</f>
        <v>511670.97</v>
      </c>
      <c r="L25" s="211">
        <f>IFERROR(ROUND(VLOOKUP(+$A25,'[12]Marion Balance Sheet'!$A$4:$P$190,+L$2,FALSE),2),0)</f>
        <v>512702.66</v>
      </c>
      <c r="M25" s="211">
        <f>IFERROR(ROUND(VLOOKUP(+$A25,'[12]Marion Balance Sheet'!$A$4:$P$190,+M$2,FALSE),2),0)</f>
        <v>512967.58</v>
      </c>
      <c r="N25" s="211">
        <f>IFERROR(ROUND(VLOOKUP(+$A25,'[12]Marion Balance Sheet'!$A$4:$P$190,+N$2,FALSE),2),0)</f>
        <v>512967.58</v>
      </c>
      <c r="O25" s="211">
        <f>IFERROR(ROUND(VLOOKUP(+$A25,'[12]Marion Balance Sheet'!$A$4:$P$190,+O$2,FALSE),2),0)</f>
        <v>513332.92</v>
      </c>
      <c r="P25" s="211">
        <f>IFERROR(ROUND(VLOOKUP(+$A25,'[12]Marion Balance Sheet'!$A$4:$P$190,+P$2,FALSE),2),0)</f>
        <v>513332.92</v>
      </c>
      <c r="Q25" s="212">
        <f t="shared" si="0"/>
        <v>411176.45461538463</v>
      </c>
      <c r="R25" s="212"/>
      <c r="S25" s="212">
        <f t="shared" si="1"/>
        <v>411176.45461538463</v>
      </c>
      <c r="W25" s="213">
        <f t="shared" si="2"/>
        <v>6242.109999999986</v>
      </c>
    </row>
    <row r="26" spans="1:23" x14ac:dyDescent="0.25">
      <c r="A26" s="208">
        <v>1135</v>
      </c>
      <c r="B26" s="209">
        <v>334.4</v>
      </c>
      <c r="C26" s="210" t="s">
        <v>216</v>
      </c>
      <c r="D26" s="211">
        <f>IFERROR(ROUND(VLOOKUP(+$A26,'[12]Marion Balance Sheet'!$A$4:$P$190,+D$2,FALSE),2),0)</f>
        <v>51529.17</v>
      </c>
      <c r="E26" s="211">
        <f>IFERROR(ROUND(VLOOKUP(+$A26,'[12]Marion Balance Sheet'!$A$4:$P$190,+E$2,FALSE),2),0)</f>
        <v>51529.17</v>
      </c>
      <c r="F26" s="211">
        <f>IFERROR(ROUND(VLOOKUP(+$A26,'[12]Marion Balance Sheet'!$A$4:$P$190,+F$2,FALSE),2),0)</f>
        <v>51529.17</v>
      </c>
      <c r="G26" s="211">
        <f>IFERROR(ROUND(VLOOKUP(+$A26,'[12]Marion Balance Sheet'!$A$4:$P$190,+G$2,FALSE),2),0)</f>
        <v>51529.17</v>
      </c>
      <c r="H26" s="211">
        <f>IFERROR(ROUND(VLOOKUP(+$A26,'[12]Marion Balance Sheet'!$A$4:$P$190,+H$2,FALSE),2),0)</f>
        <v>51529.17</v>
      </c>
      <c r="I26" s="211">
        <f>IFERROR(ROUND(VLOOKUP(+$A26,'[12]Marion Balance Sheet'!$A$4:$P$190,+I$2,FALSE),2),0)</f>
        <v>52532.82</v>
      </c>
      <c r="J26" s="211">
        <f>IFERROR(ROUND(VLOOKUP(+$A26,'[12]Marion Balance Sheet'!$A$4:$P$190,+J$2,FALSE),2),0)</f>
        <v>52532.82</v>
      </c>
      <c r="K26" s="211">
        <f>IFERROR(ROUND(VLOOKUP(+$A26,'[12]Marion Balance Sheet'!$A$4:$P$190,+K$2,FALSE),2),0)</f>
        <v>52532.82</v>
      </c>
      <c r="L26" s="211">
        <f>IFERROR(ROUND(VLOOKUP(+$A26,'[12]Marion Balance Sheet'!$A$4:$P$190,+L$2,FALSE),2),0)</f>
        <v>52532.82</v>
      </c>
      <c r="M26" s="211">
        <f>IFERROR(ROUND(VLOOKUP(+$A26,'[12]Marion Balance Sheet'!$A$4:$P$190,+M$2,FALSE),2),0)</f>
        <v>52532.82</v>
      </c>
      <c r="N26" s="211">
        <f>IFERROR(ROUND(VLOOKUP(+$A26,'[12]Marion Balance Sheet'!$A$4:$P$190,+N$2,FALSE),2),0)</f>
        <v>55938.25</v>
      </c>
      <c r="O26" s="211">
        <f>IFERROR(ROUND(VLOOKUP(+$A26,'[12]Marion Balance Sheet'!$A$4:$P$190,+O$2,FALSE),2),0)</f>
        <v>55938.25</v>
      </c>
      <c r="P26" s="211">
        <f>IFERROR(ROUND(VLOOKUP(+$A26,'[12]Marion Balance Sheet'!$A$4:$P$190,+P$2,FALSE),2),0)</f>
        <v>55938.25</v>
      </c>
      <c r="Q26" s="212">
        <f t="shared" si="0"/>
        <v>52932.669230769228</v>
      </c>
      <c r="R26" s="212"/>
      <c r="S26" s="212">
        <f t="shared" si="1"/>
        <v>52932.669230769228</v>
      </c>
      <c r="W26" s="213">
        <f t="shared" si="2"/>
        <v>3405.4300000000003</v>
      </c>
    </row>
    <row r="27" spans="1:23" x14ac:dyDescent="0.25">
      <c r="A27" s="208">
        <v>1140</v>
      </c>
      <c r="B27" s="209">
        <v>334.4</v>
      </c>
      <c r="C27" s="210" t="s">
        <v>217</v>
      </c>
      <c r="D27" s="211">
        <f>IFERROR(ROUND(VLOOKUP(+$A27,'[12]Marion Balance Sheet'!$A$4:$P$190,+D$2,FALSE),2),0)</f>
        <v>30533.32</v>
      </c>
      <c r="E27" s="211">
        <f>IFERROR(ROUND(VLOOKUP(+$A27,'[12]Marion Balance Sheet'!$A$4:$P$190,+E$2,FALSE),2),0)</f>
        <v>30533.32</v>
      </c>
      <c r="F27" s="211">
        <f>IFERROR(ROUND(VLOOKUP(+$A27,'[12]Marion Balance Sheet'!$A$4:$P$190,+F$2,FALSE),2),0)</f>
        <v>30533.32</v>
      </c>
      <c r="G27" s="211">
        <f>IFERROR(ROUND(VLOOKUP(+$A27,'[12]Marion Balance Sheet'!$A$4:$P$190,+G$2,FALSE),2),0)</f>
        <v>30735.32</v>
      </c>
      <c r="H27" s="211">
        <f>IFERROR(ROUND(VLOOKUP(+$A27,'[12]Marion Balance Sheet'!$A$4:$P$190,+H$2,FALSE),2),0)</f>
        <v>30735.32</v>
      </c>
      <c r="I27" s="211">
        <f>IFERROR(ROUND(VLOOKUP(+$A27,'[12]Marion Balance Sheet'!$A$4:$P$190,+I$2,FALSE),2),0)</f>
        <v>30735.32</v>
      </c>
      <c r="J27" s="211">
        <f>IFERROR(ROUND(VLOOKUP(+$A27,'[12]Marion Balance Sheet'!$A$4:$P$190,+J$2,FALSE),2),0)</f>
        <v>30856.19</v>
      </c>
      <c r="K27" s="211">
        <f>IFERROR(ROUND(VLOOKUP(+$A27,'[12]Marion Balance Sheet'!$A$4:$P$190,+K$2,FALSE),2),0)</f>
        <v>30856.19</v>
      </c>
      <c r="L27" s="211">
        <f>IFERROR(ROUND(VLOOKUP(+$A27,'[12]Marion Balance Sheet'!$A$4:$P$190,+L$2,FALSE),2),0)</f>
        <v>30997.21</v>
      </c>
      <c r="M27" s="211">
        <f>IFERROR(ROUND(VLOOKUP(+$A27,'[12]Marion Balance Sheet'!$A$4:$P$190,+M$2,FALSE),2),0)</f>
        <v>31187.9</v>
      </c>
      <c r="N27" s="211">
        <f>IFERROR(ROUND(VLOOKUP(+$A27,'[12]Marion Balance Sheet'!$A$4:$P$190,+N$2,FALSE),2),0)</f>
        <v>31429.64</v>
      </c>
      <c r="O27" s="211">
        <f>IFERROR(ROUND(VLOOKUP(+$A27,'[12]Marion Balance Sheet'!$A$4:$P$190,+O$2,FALSE),2),0)</f>
        <v>31429.64</v>
      </c>
      <c r="P27" s="211">
        <f>IFERROR(ROUND(VLOOKUP(+$A27,'[12]Marion Balance Sheet'!$A$4:$P$190,+P$2,FALSE),2),0)</f>
        <v>31429.64</v>
      </c>
      <c r="Q27" s="212">
        <f t="shared" si="0"/>
        <v>30922.486923076929</v>
      </c>
      <c r="R27" s="212"/>
      <c r="S27" s="212">
        <f t="shared" si="1"/>
        <v>30922.486923076929</v>
      </c>
      <c r="W27" s="213">
        <f t="shared" si="2"/>
        <v>573.45000000000073</v>
      </c>
    </row>
    <row r="28" spans="1:23" x14ac:dyDescent="0.25">
      <c r="A28" s="208">
        <v>1145</v>
      </c>
      <c r="B28" s="209">
        <v>335.4</v>
      </c>
      <c r="C28" s="210" t="s">
        <v>218</v>
      </c>
      <c r="D28" s="211">
        <f>IFERROR(ROUND(VLOOKUP(+$A28,'[12]Marion Balance Sheet'!$A$4:$P$190,+D$2,FALSE),2),0)</f>
        <v>37159.449999999997</v>
      </c>
      <c r="E28" s="211">
        <f>IFERROR(ROUND(VLOOKUP(+$A28,'[12]Marion Balance Sheet'!$A$4:$P$190,+E$2,FALSE),2),0)</f>
        <v>37159.449999999997</v>
      </c>
      <c r="F28" s="211">
        <f>IFERROR(ROUND(VLOOKUP(+$A28,'[12]Marion Balance Sheet'!$A$4:$P$190,+F$2,FALSE),2),0)</f>
        <v>37159.449999999997</v>
      </c>
      <c r="G28" s="211">
        <f>IFERROR(ROUND(VLOOKUP(+$A28,'[12]Marion Balance Sheet'!$A$4:$P$190,+G$2,FALSE),2),0)</f>
        <v>37159.449999999997</v>
      </c>
      <c r="H28" s="211">
        <f>IFERROR(ROUND(VLOOKUP(+$A28,'[12]Marion Balance Sheet'!$A$4:$P$190,+H$2,FALSE),2),0)</f>
        <v>37159.449999999997</v>
      </c>
      <c r="I28" s="211">
        <f>IFERROR(ROUND(VLOOKUP(+$A28,'[12]Marion Balance Sheet'!$A$4:$P$190,+I$2,FALSE),2),0)</f>
        <v>37159.449999999997</v>
      </c>
      <c r="J28" s="211">
        <f>IFERROR(ROUND(VLOOKUP(+$A28,'[12]Marion Balance Sheet'!$A$4:$P$190,+J$2,FALSE),2),0)</f>
        <v>38759.449999999997</v>
      </c>
      <c r="K28" s="211">
        <f>IFERROR(ROUND(VLOOKUP(+$A28,'[12]Marion Balance Sheet'!$A$4:$P$190,+K$2,FALSE),2),0)</f>
        <v>38062.42</v>
      </c>
      <c r="L28" s="211">
        <f>IFERROR(ROUND(VLOOKUP(+$A28,'[12]Marion Balance Sheet'!$A$4:$P$190,+L$2,FALSE),2),0)</f>
        <v>38062.42</v>
      </c>
      <c r="M28" s="211">
        <f>IFERROR(ROUND(VLOOKUP(+$A28,'[12]Marion Balance Sheet'!$A$4:$P$190,+M$2,FALSE),2),0)</f>
        <v>38062.42</v>
      </c>
      <c r="N28" s="211">
        <f>IFERROR(ROUND(VLOOKUP(+$A28,'[12]Marion Balance Sheet'!$A$4:$P$190,+N$2,FALSE),2),0)</f>
        <v>38062.42</v>
      </c>
      <c r="O28" s="211">
        <f>IFERROR(ROUND(VLOOKUP(+$A28,'[12]Marion Balance Sheet'!$A$4:$P$190,+O$2,FALSE),2),0)</f>
        <v>38062.42</v>
      </c>
      <c r="P28" s="211">
        <f>IFERROR(ROUND(VLOOKUP(+$A28,'[12]Marion Balance Sheet'!$A$4:$P$190,+P$2,FALSE),2),0)</f>
        <v>38062.42</v>
      </c>
      <c r="Q28" s="212">
        <f t="shared" si="0"/>
        <v>37699.282307692301</v>
      </c>
      <c r="R28" s="212"/>
      <c r="S28" s="212">
        <f t="shared" si="1"/>
        <v>37699.282307692301</v>
      </c>
      <c r="W28" s="213">
        <f t="shared" si="2"/>
        <v>-697.02999999999884</v>
      </c>
    </row>
    <row r="29" spans="1:23" x14ac:dyDescent="0.25">
      <c r="A29" s="208">
        <v>1150</v>
      </c>
      <c r="B29" s="209">
        <v>336.4</v>
      </c>
      <c r="C29" s="210" t="s">
        <v>219</v>
      </c>
      <c r="D29" s="211">
        <f>IFERROR(ROUND(VLOOKUP(+$A29,'[12]Marion Balance Sheet'!$A$4:$P$190,+D$2,FALSE),2),0)</f>
        <v>3240.97</v>
      </c>
      <c r="E29" s="211">
        <f>IFERROR(ROUND(VLOOKUP(+$A29,'[12]Marion Balance Sheet'!$A$4:$P$190,+E$2,FALSE),2),0)</f>
        <v>5886.01</v>
      </c>
      <c r="F29" s="211">
        <f>IFERROR(ROUND(VLOOKUP(+$A29,'[12]Marion Balance Sheet'!$A$4:$P$190,+F$2,FALSE),2),0)</f>
        <v>6877.9</v>
      </c>
      <c r="G29" s="211">
        <f>IFERROR(ROUND(VLOOKUP(+$A29,'[12]Marion Balance Sheet'!$A$4:$P$190,+G$2,FALSE),2),0)</f>
        <v>6877.9</v>
      </c>
      <c r="H29" s="211">
        <f>IFERROR(ROUND(VLOOKUP(+$A29,'[12]Marion Balance Sheet'!$A$4:$P$190,+H$2,FALSE),2),0)</f>
        <v>6877.9</v>
      </c>
      <c r="I29" s="211">
        <f>IFERROR(ROUND(VLOOKUP(+$A29,'[12]Marion Balance Sheet'!$A$4:$P$190,+I$2,FALSE),2),0)</f>
        <v>6877.9</v>
      </c>
      <c r="J29" s="211">
        <f>IFERROR(ROUND(VLOOKUP(+$A29,'[12]Marion Balance Sheet'!$A$4:$P$190,+J$2,FALSE),2),0)</f>
        <v>7667.2</v>
      </c>
      <c r="K29" s="211">
        <f>IFERROR(ROUND(VLOOKUP(+$A29,'[12]Marion Balance Sheet'!$A$4:$P$190,+K$2,FALSE),2),0)</f>
        <v>7667.2</v>
      </c>
      <c r="L29" s="211">
        <f>IFERROR(ROUND(VLOOKUP(+$A29,'[12]Marion Balance Sheet'!$A$4:$P$190,+L$2,FALSE),2),0)</f>
        <v>7667.2</v>
      </c>
      <c r="M29" s="211">
        <f>IFERROR(ROUND(VLOOKUP(+$A29,'[12]Marion Balance Sheet'!$A$4:$P$190,+M$2,FALSE),2),0)</f>
        <v>8732.5499999999993</v>
      </c>
      <c r="N29" s="211">
        <f>IFERROR(ROUND(VLOOKUP(+$A29,'[12]Marion Balance Sheet'!$A$4:$P$190,+N$2,FALSE),2),0)</f>
        <v>8732.59</v>
      </c>
      <c r="O29" s="211">
        <f>IFERROR(ROUND(VLOOKUP(+$A29,'[12]Marion Balance Sheet'!$A$4:$P$190,+O$2,FALSE),2),0)</f>
        <v>8732.59</v>
      </c>
      <c r="P29" s="211">
        <f>IFERROR(ROUND(VLOOKUP(+$A29,'[12]Marion Balance Sheet'!$A$4:$P$190,+P$2,FALSE),2),0)</f>
        <v>8732.59</v>
      </c>
      <c r="Q29" s="212">
        <f t="shared" si="0"/>
        <v>7274.6538461538448</v>
      </c>
      <c r="R29" s="212"/>
      <c r="S29" s="212">
        <f t="shared" si="1"/>
        <v>7274.6538461538448</v>
      </c>
      <c r="W29" s="213">
        <f t="shared" si="2"/>
        <v>1065.3900000000003</v>
      </c>
    </row>
    <row r="30" spans="1:23" x14ac:dyDescent="0.25">
      <c r="A30" s="208">
        <v>1165</v>
      </c>
      <c r="B30" s="209">
        <v>339.3</v>
      </c>
      <c r="C30" s="210" t="s">
        <v>220</v>
      </c>
      <c r="D30" s="211">
        <f>IFERROR(ROUND(VLOOKUP(+$A30,'[12]Marion Balance Sheet'!$A$4:$P$190,+D$2,FALSE),2),0)</f>
        <v>0</v>
      </c>
      <c r="E30" s="211">
        <f>IFERROR(ROUND(VLOOKUP(+$A30,'[12]Marion Balance Sheet'!$A$4:$P$190,+E$2,FALSE),2),0)</f>
        <v>0</v>
      </c>
      <c r="F30" s="211">
        <f>IFERROR(ROUND(VLOOKUP(+$A30,'[12]Marion Balance Sheet'!$A$4:$P$190,+F$2,FALSE),2),0)</f>
        <v>0</v>
      </c>
      <c r="G30" s="211">
        <f>IFERROR(ROUND(VLOOKUP(+$A30,'[12]Marion Balance Sheet'!$A$4:$P$190,+G$2,FALSE),2),0)</f>
        <v>0</v>
      </c>
      <c r="H30" s="211">
        <f>IFERROR(ROUND(VLOOKUP(+$A30,'[12]Marion Balance Sheet'!$A$4:$P$190,+H$2,FALSE),2),0)</f>
        <v>0</v>
      </c>
      <c r="I30" s="211">
        <f>IFERROR(ROUND(VLOOKUP(+$A30,'[12]Marion Balance Sheet'!$A$4:$P$190,+I$2,FALSE),2),0)</f>
        <v>0</v>
      </c>
      <c r="J30" s="211">
        <f>IFERROR(ROUND(VLOOKUP(+$A30,'[12]Marion Balance Sheet'!$A$4:$P$190,+J$2,FALSE),2),0)</f>
        <v>0</v>
      </c>
      <c r="K30" s="211">
        <f>IFERROR(ROUND(VLOOKUP(+$A30,'[12]Marion Balance Sheet'!$A$4:$P$190,+K$2,FALSE),2),0)</f>
        <v>0</v>
      </c>
      <c r="L30" s="211">
        <f>IFERROR(ROUND(VLOOKUP(+$A30,'[12]Marion Balance Sheet'!$A$4:$P$190,+L$2,FALSE),2),0)</f>
        <v>0</v>
      </c>
      <c r="M30" s="211">
        <f>IFERROR(ROUND(VLOOKUP(+$A30,'[12]Marion Balance Sheet'!$A$4:$P$190,+M$2,FALSE),2),0)</f>
        <v>0</v>
      </c>
      <c r="N30" s="211">
        <f>IFERROR(ROUND(VLOOKUP(+$A30,'[12]Marion Balance Sheet'!$A$4:$P$190,+N$2,FALSE),2),0)</f>
        <v>0</v>
      </c>
      <c r="O30" s="211">
        <f>IFERROR(ROUND(VLOOKUP(+$A30,'[12]Marion Balance Sheet'!$A$4:$P$190,+O$2,FALSE),2),0)</f>
        <v>0</v>
      </c>
      <c r="P30" s="211">
        <f>IFERROR(ROUND(VLOOKUP(+$A30,'[12]Marion Balance Sheet'!$A$4:$P$190,+P$2,FALSE),2),0)</f>
        <v>0</v>
      </c>
      <c r="Q30" s="212">
        <f t="shared" si="0"/>
        <v>0</v>
      </c>
      <c r="R30" s="212"/>
      <c r="S30" s="212">
        <f t="shared" si="1"/>
        <v>0</v>
      </c>
      <c r="W30" s="213">
        <f t="shared" si="2"/>
        <v>0</v>
      </c>
    </row>
    <row r="31" spans="1:23" x14ac:dyDescent="0.25">
      <c r="A31" s="208">
        <v>1175</v>
      </c>
      <c r="B31" s="209" t="s">
        <v>221</v>
      </c>
      <c r="C31" s="210" t="s">
        <v>222</v>
      </c>
      <c r="D31" s="211">
        <f>IFERROR(ROUND(VLOOKUP(+$A31,'[12]Marion Balance Sheet'!$A$4:$P$190,+D$2,FALSE),2),0)</f>
        <v>19788.91</v>
      </c>
      <c r="E31" s="211">
        <f>IFERROR(ROUND(VLOOKUP(+$A31,'[12]Marion Balance Sheet'!$A$4:$P$190,+E$2,FALSE),2),0)</f>
        <v>19703.990000000002</v>
      </c>
      <c r="F31" s="211">
        <f>IFERROR(ROUND(VLOOKUP(+$A31,'[12]Marion Balance Sheet'!$A$4:$P$190,+F$2,FALSE),2),0)</f>
        <v>19594.03</v>
      </c>
      <c r="G31" s="211">
        <f>IFERROR(ROUND(VLOOKUP(+$A31,'[12]Marion Balance Sheet'!$A$4:$P$190,+G$2,FALSE),2),0)</f>
        <v>19572.27</v>
      </c>
      <c r="H31" s="211">
        <f>IFERROR(ROUND(VLOOKUP(+$A31,'[12]Marion Balance Sheet'!$A$4:$P$190,+H$2,FALSE),2),0)</f>
        <v>19594.18</v>
      </c>
      <c r="I31" s="211">
        <f>IFERROR(ROUND(VLOOKUP(+$A31,'[12]Marion Balance Sheet'!$A$4:$P$190,+I$2,FALSE),2),0)</f>
        <v>19594.38</v>
      </c>
      <c r="J31" s="211">
        <f>IFERROR(ROUND(VLOOKUP(+$A31,'[12]Marion Balance Sheet'!$A$4:$P$190,+J$2,FALSE),2),0)</f>
        <v>19646.18</v>
      </c>
      <c r="K31" s="211">
        <f>IFERROR(ROUND(VLOOKUP(+$A31,'[12]Marion Balance Sheet'!$A$4:$P$190,+K$2,FALSE),2),0)</f>
        <v>19698.41</v>
      </c>
      <c r="L31" s="211">
        <f>IFERROR(ROUND(VLOOKUP(+$A31,'[12]Marion Balance Sheet'!$A$4:$P$190,+L$2,FALSE),2),0)</f>
        <v>19684.78</v>
      </c>
      <c r="M31" s="211">
        <f>IFERROR(ROUND(VLOOKUP(+$A31,'[12]Marion Balance Sheet'!$A$4:$P$190,+M$2,FALSE),2),0)</f>
        <v>19632.669999999998</v>
      </c>
      <c r="N31" s="211">
        <f>IFERROR(ROUND(VLOOKUP(+$A31,'[12]Marion Balance Sheet'!$A$4:$P$190,+N$2,FALSE),2),0)</f>
        <v>19623.89</v>
      </c>
      <c r="O31" s="211">
        <f>IFERROR(ROUND(VLOOKUP(+$A31,'[12]Marion Balance Sheet'!$A$4:$P$190,+O$2,FALSE),2),0)</f>
        <v>19690.419999999998</v>
      </c>
      <c r="P31" s="211">
        <f>IFERROR(ROUND(VLOOKUP(+$A31,'[12]Marion Balance Sheet'!$A$4:$P$190,+P$2,FALSE),2),0)</f>
        <v>19711.46</v>
      </c>
      <c r="Q31" s="212">
        <f t="shared" si="0"/>
        <v>19656.582307692304</v>
      </c>
      <c r="R31" s="212"/>
      <c r="S31" s="212">
        <f>$Q31*(2592.5/3968)</f>
        <v>12842.663717916406</v>
      </c>
      <c r="T31" s="212">
        <f>$Q31*(1375.5/3968)</f>
        <v>6813.918589775898</v>
      </c>
      <c r="W31" s="213">
        <f t="shared" si="2"/>
        <v>65.279999999998836</v>
      </c>
    </row>
    <row r="32" spans="1:23" x14ac:dyDescent="0.25">
      <c r="A32" s="208">
        <v>1180</v>
      </c>
      <c r="B32" s="209" t="s">
        <v>223</v>
      </c>
      <c r="C32" s="210" t="s">
        <v>224</v>
      </c>
      <c r="D32" s="211">
        <f>IFERROR(ROUND(VLOOKUP(+$A32,'[12]Marion Balance Sheet'!$A$4:$P$190,+D$2,FALSE),2),0)</f>
        <v>7826.78</v>
      </c>
      <c r="E32" s="211">
        <f>IFERROR(ROUND(VLOOKUP(+$A32,'[12]Marion Balance Sheet'!$A$4:$P$190,+E$2,FALSE),2),0)</f>
        <v>7811.53</v>
      </c>
      <c r="F32" s="211">
        <f>IFERROR(ROUND(VLOOKUP(+$A32,'[12]Marion Balance Sheet'!$A$4:$P$190,+F$2,FALSE),2),0)</f>
        <v>7770.2</v>
      </c>
      <c r="G32" s="211">
        <f>IFERROR(ROUND(VLOOKUP(+$A32,'[12]Marion Balance Sheet'!$A$4:$P$190,+G$2,FALSE),2),0)</f>
        <v>7758.71</v>
      </c>
      <c r="H32" s="211">
        <f>IFERROR(ROUND(VLOOKUP(+$A32,'[12]Marion Balance Sheet'!$A$4:$P$190,+H$2,FALSE),2),0)</f>
        <v>7770.77</v>
      </c>
      <c r="I32" s="211">
        <f>IFERROR(ROUND(VLOOKUP(+$A32,'[12]Marion Balance Sheet'!$A$4:$P$190,+I$2,FALSE),2),0)</f>
        <v>7812.25</v>
      </c>
      <c r="J32" s="211">
        <f>IFERROR(ROUND(VLOOKUP(+$A32,'[12]Marion Balance Sheet'!$A$4:$P$190,+J$2,FALSE),2),0)</f>
        <v>7835.66</v>
      </c>
      <c r="K32" s="211">
        <f>IFERROR(ROUND(VLOOKUP(+$A32,'[12]Marion Balance Sheet'!$A$4:$P$190,+K$2,FALSE),2),0)</f>
        <v>7834.34</v>
      </c>
      <c r="L32" s="211">
        <f>IFERROR(ROUND(VLOOKUP(+$A32,'[12]Marion Balance Sheet'!$A$4:$P$190,+L$2,FALSE),2),0)</f>
        <v>7827.18</v>
      </c>
      <c r="M32" s="211">
        <f>IFERROR(ROUND(VLOOKUP(+$A32,'[12]Marion Balance Sheet'!$A$4:$P$190,+M$2,FALSE),2),0)</f>
        <v>7788.72</v>
      </c>
      <c r="N32" s="211">
        <f>IFERROR(ROUND(VLOOKUP(+$A32,'[12]Marion Balance Sheet'!$A$4:$P$190,+N$2,FALSE),2),0)</f>
        <v>7793.24</v>
      </c>
      <c r="O32" s="211">
        <f>IFERROR(ROUND(VLOOKUP(+$A32,'[12]Marion Balance Sheet'!$A$4:$P$190,+O$2,FALSE),2),0)</f>
        <v>7790.61</v>
      </c>
      <c r="P32" s="211">
        <f>IFERROR(ROUND(VLOOKUP(+$A32,'[12]Marion Balance Sheet'!$A$4:$P$190,+P$2,FALSE),2),0)</f>
        <v>7805.64</v>
      </c>
      <c r="Q32" s="212">
        <f t="shared" si="0"/>
        <v>7801.9715384615374</v>
      </c>
      <c r="R32" s="212"/>
      <c r="S32" s="212">
        <f t="shared" ref="S32:S37" si="3">$Q32*(2592.5/3968)</f>
        <v>5097.4322614570401</v>
      </c>
      <c r="T32" s="212">
        <f t="shared" ref="T32:T37" si="4">$Q32*(1375.5/3968)</f>
        <v>2704.5392770044969</v>
      </c>
      <c r="W32" s="213">
        <f t="shared" si="2"/>
        <v>-30.019999999999527</v>
      </c>
    </row>
    <row r="33" spans="1:23" x14ac:dyDescent="0.25">
      <c r="A33" s="208">
        <v>1190</v>
      </c>
      <c r="B33" s="209" t="s">
        <v>225</v>
      </c>
      <c r="C33" s="210" t="s">
        <v>226</v>
      </c>
      <c r="D33" s="211">
        <f>IFERROR(ROUND(VLOOKUP(+$A33,'[12]Marion Balance Sheet'!$A$4:$P$190,+D$2,FALSE),2),0)</f>
        <v>9721.24</v>
      </c>
      <c r="E33" s="211">
        <f>IFERROR(ROUND(VLOOKUP(+$A33,'[12]Marion Balance Sheet'!$A$4:$P$190,+E$2,FALSE),2),0)</f>
        <v>9709.44</v>
      </c>
      <c r="F33" s="211">
        <f>IFERROR(ROUND(VLOOKUP(+$A33,'[12]Marion Balance Sheet'!$A$4:$P$190,+F$2,FALSE),2),0)</f>
        <v>9703.74</v>
      </c>
      <c r="G33" s="211">
        <f>IFERROR(ROUND(VLOOKUP(+$A33,'[12]Marion Balance Sheet'!$A$4:$P$190,+G$2,FALSE),2),0)</f>
        <v>9694.36</v>
      </c>
      <c r="H33" s="211">
        <f>IFERROR(ROUND(VLOOKUP(+$A33,'[12]Marion Balance Sheet'!$A$4:$P$190,+H$2,FALSE),2),0)</f>
        <v>9693.2800000000007</v>
      </c>
      <c r="I33" s="211">
        <f>IFERROR(ROUND(VLOOKUP(+$A33,'[12]Marion Balance Sheet'!$A$4:$P$190,+I$2,FALSE),2),0)</f>
        <v>9692.8799999999992</v>
      </c>
      <c r="J33" s="211">
        <f>IFERROR(ROUND(VLOOKUP(+$A33,'[12]Marion Balance Sheet'!$A$4:$P$190,+J$2,FALSE),2),0)</f>
        <v>9693.9500000000007</v>
      </c>
      <c r="K33" s="211">
        <f>IFERROR(ROUND(VLOOKUP(+$A33,'[12]Marion Balance Sheet'!$A$4:$P$190,+K$2,FALSE),2),0)</f>
        <v>9691.86</v>
      </c>
      <c r="L33" s="211">
        <f>IFERROR(ROUND(VLOOKUP(+$A33,'[12]Marion Balance Sheet'!$A$4:$P$190,+L$2,FALSE),2),0)</f>
        <v>9688.98</v>
      </c>
      <c r="M33" s="211">
        <f>IFERROR(ROUND(VLOOKUP(+$A33,'[12]Marion Balance Sheet'!$A$4:$P$190,+M$2,FALSE),2),0)</f>
        <v>9688.83</v>
      </c>
      <c r="N33" s="211">
        <f>IFERROR(ROUND(VLOOKUP(+$A33,'[12]Marion Balance Sheet'!$A$4:$P$190,+N$2,FALSE),2),0)</f>
        <v>9687.3799999999992</v>
      </c>
      <c r="O33" s="211">
        <f>IFERROR(ROUND(VLOOKUP(+$A33,'[12]Marion Balance Sheet'!$A$4:$P$190,+O$2,FALSE),2),0)</f>
        <v>9685.2099999999991</v>
      </c>
      <c r="P33" s="211">
        <f>IFERROR(ROUND(VLOOKUP(+$A33,'[12]Marion Balance Sheet'!$A$4:$P$190,+P$2,FALSE),2),0)</f>
        <v>9681.81</v>
      </c>
      <c r="Q33" s="212">
        <f t="shared" si="0"/>
        <v>9694.8430769230763</v>
      </c>
      <c r="R33" s="212"/>
      <c r="S33" s="212">
        <f t="shared" si="3"/>
        <v>6334.1433157568235</v>
      </c>
      <c r="T33" s="212">
        <f t="shared" si="4"/>
        <v>3360.6997611662528</v>
      </c>
      <c r="W33" s="213">
        <f t="shared" si="2"/>
        <v>-12.140000000001237</v>
      </c>
    </row>
    <row r="34" spans="1:23" x14ac:dyDescent="0.25">
      <c r="A34" s="208">
        <v>1195</v>
      </c>
      <c r="B34" s="209" t="s">
        <v>227</v>
      </c>
      <c r="C34" s="210" t="s">
        <v>228</v>
      </c>
      <c r="D34" s="211">
        <f>IFERROR(ROUND(VLOOKUP(+$A34,'[12]Marion Balance Sheet'!$A$4:$P$190,+D$2,FALSE),2),0)</f>
        <v>1511.29</v>
      </c>
      <c r="E34" s="211">
        <f>IFERROR(ROUND(VLOOKUP(+$A34,'[12]Marion Balance Sheet'!$A$4:$P$190,+E$2,FALSE),2),0)</f>
        <v>1510.42</v>
      </c>
      <c r="F34" s="211">
        <f>IFERROR(ROUND(VLOOKUP(+$A34,'[12]Marion Balance Sheet'!$A$4:$P$190,+F$2,FALSE),2),0)</f>
        <v>1510.42</v>
      </c>
      <c r="G34" s="211">
        <f>IFERROR(ROUND(VLOOKUP(+$A34,'[12]Marion Balance Sheet'!$A$4:$P$190,+G$2,FALSE),2),0)</f>
        <v>1510.42</v>
      </c>
      <c r="H34" s="211">
        <f>IFERROR(ROUND(VLOOKUP(+$A34,'[12]Marion Balance Sheet'!$A$4:$P$190,+H$2,FALSE),2),0)</f>
        <v>1510.42</v>
      </c>
      <c r="I34" s="211">
        <f>IFERROR(ROUND(VLOOKUP(+$A34,'[12]Marion Balance Sheet'!$A$4:$P$190,+I$2,FALSE),2),0)</f>
        <v>1510.42</v>
      </c>
      <c r="J34" s="211">
        <f>IFERROR(ROUND(VLOOKUP(+$A34,'[12]Marion Balance Sheet'!$A$4:$P$190,+J$2,FALSE),2),0)</f>
        <v>1510.42</v>
      </c>
      <c r="K34" s="211">
        <f>IFERROR(ROUND(VLOOKUP(+$A34,'[12]Marion Balance Sheet'!$A$4:$P$190,+K$2,FALSE),2),0)</f>
        <v>1510.42</v>
      </c>
      <c r="L34" s="211">
        <f>IFERROR(ROUND(VLOOKUP(+$A34,'[12]Marion Balance Sheet'!$A$4:$P$190,+L$2,FALSE),2),0)</f>
        <v>1510.42</v>
      </c>
      <c r="M34" s="211">
        <f>IFERROR(ROUND(VLOOKUP(+$A34,'[12]Marion Balance Sheet'!$A$4:$P$190,+M$2,FALSE),2),0)</f>
        <v>1510.42</v>
      </c>
      <c r="N34" s="211">
        <f>IFERROR(ROUND(VLOOKUP(+$A34,'[12]Marion Balance Sheet'!$A$4:$P$190,+N$2,FALSE),2),0)</f>
        <v>1510.42</v>
      </c>
      <c r="O34" s="211">
        <f>IFERROR(ROUND(VLOOKUP(+$A34,'[12]Marion Balance Sheet'!$A$4:$P$190,+O$2,FALSE),2),0)</f>
        <v>1510.42</v>
      </c>
      <c r="P34" s="211">
        <f>IFERROR(ROUND(VLOOKUP(+$A34,'[12]Marion Balance Sheet'!$A$4:$P$190,+P$2,FALSE),2),0)</f>
        <v>1510.42</v>
      </c>
      <c r="Q34" s="212">
        <f t="shared" si="0"/>
        <v>1510.4869230769227</v>
      </c>
      <c r="R34" s="212"/>
      <c r="S34" s="212">
        <f t="shared" si="3"/>
        <v>986.87937199519206</v>
      </c>
      <c r="T34" s="212">
        <f t="shared" si="4"/>
        <v>523.60755108173066</v>
      </c>
      <c r="W34" s="213">
        <f t="shared" si="2"/>
        <v>0</v>
      </c>
    </row>
    <row r="35" spans="1:23" x14ac:dyDescent="0.25">
      <c r="A35" s="208">
        <v>1200</v>
      </c>
      <c r="B35" s="209" t="s">
        <v>229</v>
      </c>
      <c r="C35" s="210" t="s">
        <v>230</v>
      </c>
      <c r="D35" s="211">
        <f>IFERROR(ROUND(VLOOKUP(+$A35,'[12]Marion Balance Sheet'!$A$4:$P$190,+D$2,FALSE),2),0)</f>
        <v>0</v>
      </c>
      <c r="E35" s="211">
        <f>IFERROR(ROUND(VLOOKUP(+$A35,'[12]Marion Balance Sheet'!$A$4:$P$190,+E$2,FALSE),2),0)</f>
        <v>0</v>
      </c>
      <c r="F35" s="211">
        <f>IFERROR(ROUND(VLOOKUP(+$A35,'[12]Marion Balance Sheet'!$A$4:$P$190,+F$2,FALSE),2),0)</f>
        <v>0</v>
      </c>
      <c r="G35" s="211">
        <f>IFERROR(ROUND(VLOOKUP(+$A35,'[12]Marion Balance Sheet'!$A$4:$P$190,+G$2,FALSE),2),0)</f>
        <v>0</v>
      </c>
      <c r="H35" s="211">
        <f>IFERROR(ROUND(VLOOKUP(+$A35,'[12]Marion Balance Sheet'!$A$4:$P$190,+H$2,FALSE),2),0)</f>
        <v>0</v>
      </c>
      <c r="I35" s="211">
        <f>IFERROR(ROUND(VLOOKUP(+$A35,'[12]Marion Balance Sheet'!$A$4:$P$190,+I$2,FALSE),2),0)</f>
        <v>0</v>
      </c>
      <c r="J35" s="211">
        <f>IFERROR(ROUND(VLOOKUP(+$A35,'[12]Marion Balance Sheet'!$A$4:$P$190,+J$2,FALSE),2),0)</f>
        <v>0</v>
      </c>
      <c r="K35" s="211">
        <f>IFERROR(ROUND(VLOOKUP(+$A35,'[12]Marion Balance Sheet'!$A$4:$P$190,+K$2,FALSE),2),0)</f>
        <v>0</v>
      </c>
      <c r="L35" s="211">
        <f>IFERROR(ROUND(VLOOKUP(+$A35,'[12]Marion Balance Sheet'!$A$4:$P$190,+L$2,FALSE),2),0)</f>
        <v>0</v>
      </c>
      <c r="M35" s="211">
        <f>IFERROR(ROUND(VLOOKUP(+$A35,'[12]Marion Balance Sheet'!$A$4:$P$190,+M$2,FALSE),2),0)</f>
        <v>0</v>
      </c>
      <c r="N35" s="211">
        <f>IFERROR(ROUND(VLOOKUP(+$A35,'[12]Marion Balance Sheet'!$A$4:$P$190,+N$2,FALSE),2),0)</f>
        <v>0</v>
      </c>
      <c r="O35" s="211">
        <f>IFERROR(ROUND(VLOOKUP(+$A35,'[12]Marion Balance Sheet'!$A$4:$P$190,+O$2,FALSE),2),0)</f>
        <v>0</v>
      </c>
      <c r="P35" s="211">
        <f>IFERROR(ROUND(VLOOKUP(+$A35,'[12]Marion Balance Sheet'!$A$4:$P$190,+P$2,FALSE),2),0)</f>
        <v>0</v>
      </c>
      <c r="Q35" s="212">
        <f t="shared" si="0"/>
        <v>0</v>
      </c>
      <c r="R35" s="212"/>
      <c r="S35" s="212">
        <f t="shared" si="3"/>
        <v>0</v>
      </c>
      <c r="T35" s="212">
        <f t="shared" si="4"/>
        <v>0</v>
      </c>
      <c r="W35" s="213">
        <f t="shared" si="2"/>
        <v>0</v>
      </c>
    </row>
    <row r="36" spans="1:23" x14ac:dyDescent="0.25">
      <c r="A36" s="208">
        <v>1205</v>
      </c>
      <c r="B36" s="209" t="s">
        <v>231</v>
      </c>
      <c r="C36" s="210" t="s">
        <v>232</v>
      </c>
      <c r="D36" s="211">
        <f>IFERROR(ROUND(VLOOKUP(+$A36,'[12]Marion Balance Sheet'!$A$4:$P$190,+D$2,FALSE),2),0)</f>
        <v>1000.69</v>
      </c>
      <c r="E36" s="211">
        <f>IFERROR(ROUND(VLOOKUP(+$A36,'[12]Marion Balance Sheet'!$A$4:$P$190,+E$2,FALSE),2),0)</f>
        <v>996.59</v>
      </c>
      <c r="F36" s="211">
        <f>IFERROR(ROUND(VLOOKUP(+$A36,'[12]Marion Balance Sheet'!$A$4:$P$190,+F$2,FALSE),2),0)</f>
        <v>986.1</v>
      </c>
      <c r="G36" s="211">
        <f>IFERROR(ROUND(VLOOKUP(+$A36,'[12]Marion Balance Sheet'!$A$4:$P$190,+G$2,FALSE),2),0)</f>
        <v>984.63</v>
      </c>
      <c r="H36" s="211">
        <f>IFERROR(ROUND(VLOOKUP(+$A36,'[12]Marion Balance Sheet'!$A$4:$P$190,+H$2,FALSE),2),0)</f>
        <v>987.8</v>
      </c>
      <c r="I36" s="211">
        <f>IFERROR(ROUND(VLOOKUP(+$A36,'[12]Marion Balance Sheet'!$A$4:$P$190,+I$2,FALSE),2),0)</f>
        <v>987.94</v>
      </c>
      <c r="J36" s="211">
        <f>IFERROR(ROUND(VLOOKUP(+$A36,'[12]Marion Balance Sheet'!$A$4:$P$190,+J$2,FALSE),2),0)</f>
        <v>989.24</v>
      </c>
      <c r="K36" s="211">
        <f>IFERROR(ROUND(VLOOKUP(+$A36,'[12]Marion Balance Sheet'!$A$4:$P$190,+K$2,FALSE),2),0)</f>
        <v>987.65</v>
      </c>
      <c r="L36" s="211">
        <f>IFERROR(ROUND(VLOOKUP(+$A36,'[12]Marion Balance Sheet'!$A$4:$P$190,+L$2,FALSE),2),0)</f>
        <v>986.59</v>
      </c>
      <c r="M36" s="211">
        <f>IFERROR(ROUND(VLOOKUP(+$A36,'[12]Marion Balance Sheet'!$A$4:$P$190,+M$2,FALSE),2),0)</f>
        <v>978.42</v>
      </c>
      <c r="N36" s="211">
        <f>IFERROR(ROUND(VLOOKUP(+$A36,'[12]Marion Balance Sheet'!$A$4:$P$190,+N$2,FALSE),2),0)</f>
        <v>978.13</v>
      </c>
      <c r="O36" s="211">
        <f>IFERROR(ROUND(VLOOKUP(+$A36,'[12]Marion Balance Sheet'!$A$4:$P$190,+O$2,FALSE),2),0)</f>
        <v>977.52</v>
      </c>
      <c r="P36" s="211">
        <f>IFERROR(ROUND(VLOOKUP(+$A36,'[12]Marion Balance Sheet'!$A$4:$P$190,+P$2,FALSE),2),0)</f>
        <v>975.79</v>
      </c>
      <c r="Q36" s="212">
        <f t="shared" si="0"/>
        <v>985.93000000000006</v>
      </c>
      <c r="R36" s="212"/>
      <c r="S36" s="212">
        <f t="shared" si="3"/>
        <v>644.15915448588714</v>
      </c>
      <c r="T36" s="212">
        <f t="shared" si="4"/>
        <v>341.77084551411292</v>
      </c>
      <c r="W36" s="213">
        <f t="shared" si="2"/>
        <v>-13.450000000000045</v>
      </c>
    </row>
    <row r="37" spans="1:23" x14ac:dyDescent="0.25">
      <c r="A37" s="208">
        <v>1210</v>
      </c>
      <c r="B37" s="209" t="s">
        <v>233</v>
      </c>
      <c r="C37" s="210" t="s">
        <v>234</v>
      </c>
      <c r="D37" s="211">
        <f>IFERROR(ROUND(VLOOKUP(+$A37,'[12]Marion Balance Sheet'!$A$4:$P$190,+D$2,FALSE),2),0)</f>
        <v>280.10000000000002</v>
      </c>
      <c r="E37" s="211">
        <f>IFERROR(ROUND(VLOOKUP(+$A37,'[12]Marion Balance Sheet'!$A$4:$P$190,+E$2,FALSE),2),0)</f>
        <v>280.10000000000002</v>
      </c>
      <c r="F37" s="211">
        <f>IFERROR(ROUND(VLOOKUP(+$A37,'[12]Marion Balance Sheet'!$A$4:$P$190,+F$2,FALSE),2),0)</f>
        <v>280.10000000000002</v>
      </c>
      <c r="G37" s="211">
        <f>IFERROR(ROUND(VLOOKUP(+$A37,'[12]Marion Balance Sheet'!$A$4:$P$190,+G$2,FALSE),2),0)</f>
        <v>280.10000000000002</v>
      </c>
      <c r="H37" s="211">
        <f>IFERROR(ROUND(VLOOKUP(+$A37,'[12]Marion Balance Sheet'!$A$4:$P$190,+H$2,FALSE),2),0)</f>
        <v>280.10000000000002</v>
      </c>
      <c r="I37" s="211">
        <f>IFERROR(ROUND(VLOOKUP(+$A37,'[12]Marion Balance Sheet'!$A$4:$P$190,+I$2,FALSE),2),0)</f>
        <v>280.10000000000002</v>
      </c>
      <c r="J37" s="211">
        <f>IFERROR(ROUND(VLOOKUP(+$A37,'[12]Marion Balance Sheet'!$A$4:$P$190,+J$2,FALSE),2),0)</f>
        <v>280.10000000000002</v>
      </c>
      <c r="K37" s="211">
        <f>IFERROR(ROUND(VLOOKUP(+$A37,'[12]Marion Balance Sheet'!$A$4:$P$190,+K$2,FALSE),2),0)</f>
        <v>280.10000000000002</v>
      </c>
      <c r="L37" s="211">
        <f>IFERROR(ROUND(VLOOKUP(+$A37,'[12]Marion Balance Sheet'!$A$4:$P$190,+L$2,FALSE),2),0)</f>
        <v>280.10000000000002</v>
      </c>
      <c r="M37" s="211">
        <f>IFERROR(ROUND(VLOOKUP(+$A37,'[12]Marion Balance Sheet'!$A$4:$P$190,+M$2,FALSE),2),0)</f>
        <v>280.10000000000002</v>
      </c>
      <c r="N37" s="211">
        <f>IFERROR(ROUND(VLOOKUP(+$A37,'[12]Marion Balance Sheet'!$A$4:$P$190,+N$2,FALSE),2),0)</f>
        <v>280.10000000000002</v>
      </c>
      <c r="O37" s="211">
        <f>IFERROR(ROUND(VLOOKUP(+$A37,'[12]Marion Balance Sheet'!$A$4:$P$190,+O$2,FALSE),2),0)</f>
        <v>280.10000000000002</v>
      </c>
      <c r="P37" s="211">
        <f>IFERROR(ROUND(VLOOKUP(+$A37,'[12]Marion Balance Sheet'!$A$4:$P$190,+P$2,FALSE),2),0)</f>
        <v>280.10000000000002</v>
      </c>
      <c r="Q37" s="212">
        <f t="shared" si="0"/>
        <v>280.09999999999997</v>
      </c>
      <c r="R37" s="212"/>
      <c r="S37" s="212">
        <f t="shared" si="3"/>
        <v>183.00384324596772</v>
      </c>
      <c r="T37" s="212">
        <f t="shared" si="4"/>
        <v>97.096156754032236</v>
      </c>
      <c r="W37" s="213">
        <f t="shared" si="2"/>
        <v>0</v>
      </c>
    </row>
    <row r="38" spans="1:23" x14ac:dyDescent="0.25">
      <c r="A38" s="217">
        <v>1215</v>
      </c>
      <c r="B38" s="218">
        <v>348.5</v>
      </c>
      <c r="C38" s="219" t="s">
        <v>235</v>
      </c>
      <c r="D38" s="211">
        <f>IFERROR(ROUND(VLOOKUP(+$A38,'[12]Marion Balance Sheet'!$A$4:$P$190,+D$2,FALSE),2),0)</f>
        <v>-28543.77</v>
      </c>
      <c r="E38" s="211">
        <f>IFERROR(ROUND(VLOOKUP(+$A38,'[12]Marion Balance Sheet'!$A$4:$P$190,+E$2,FALSE),2),0)</f>
        <v>-28434.57</v>
      </c>
      <c r="F38" s="211">
        <f>IFERROR(ROUND(VLOOKUP(+$A38,'[12]Marion Balance Sheet'!$A$4:$P$190,+F$2,FALSE),2),0)</f>
        <v>-28434.57</v>
      </c>
      <c r="G38" s="211">
        <f>IFERROR(ROUND(VLOOKUP(+$A38,'[12]Marion Balance Sheet'!$A$4:$P$190,+G$2,FALSE),2),0)</f>
        <v>-28434.57</v>
      </c>
      <c r="H38" s="211">
        <f>IFERROR(ROUND(VLOOKUP(+$A38,'[12]Marion Balance Sheet'!$A$4:$P$190,+H$2,FALSE),2),0)</f>
        <v>-28434.57</v>
      </c>
      <c r="I38" s="211">
        <f>IFERROR(ROUND(VLOOKUP(+$A38,'[12]Marion Balance Sheet'!$A$4:$P$190,+I$2,FALSE),2),0)</f>
        <v>-28434.57</v>
      </c>
      <c r="J38" s="211">
        <f>IFERROR(ROUND(VLOOKUP(+$A38,'[12]Marion Balance Sheet'!$A$4:$P$190,+J$2,FALSE),2),0)</f>
        <v>-28434.57</v>
      </c>
      <c r="K38" s="211">
        <f>IFERROR(ROUND(VLOOKUP(+$A38,'[12]Marion Balance Sheet'!$A$4:$P$190,+K$2,FALSE),2),0)</f>
        <v>-28434.57</v>
      </c>
      <c r="L38" s="211">
        <f>IFERROR(ROUND(VLOOKUP(+$A38,'[12]Marion Balance Sheet'!$A$4:$P$190,+L$2,FALSE),2),0)</f>
        <v>-28434.57</v>
      </c>
      <c r="M38" s="211">
        <f>IFERROR(ROUND(VLOOKUP(+$A38,'[12]Marion Balance Sheet'!$A$4:$P$190,+M$2,FALSE),2),0)</f>
        <v>-28434.57</v>
      </c>
      <c r="N38" s="211">
        <f>IFERROR(ROUND(VLOOKUP(+$A38,'[12]Marion Balance Sheet'!$A$4:$P$190,+N$2,FALSE),2),0)</f>
        <v>-28434.57</v>
      </c>
      <c r="O38" s="211">
        <f>IFERROR(ROUND(VLOOKUP(+$A38,'[12]Marion Balance Sheet'!$A$4:$P$190,+O$2,FALSE),2),0)</f>
        <v>-28434.57</v>
      </c>
      <c r="P38" s="211">
        <f>IFERROR(ROUND(VLOOKUP(+$A38,'[12]Marion Balance Sheet'!$A$4:$P$190,+P$2,FALSE),2),0)</f>
        <v>-28434.57</v>
      </c>
      <c r="Q38" s="212">
        <f t="shared" si="0"/>
        <v>-28442.970000000005</v>
      </c>
      <c r="R38" s="212"/>
      <c r="S38" s="212">
        <f>Q38</f>
        <v>-28442.970000000005</v>
      </c>
      <c r="W38" s="213">
        <f t="shared" si="2"/>
        <v>0</v>
      </c>
    </row>
    <row r="39" spans="1:23" x14ac:dyDescent="0.25">
      <c r="A39" s="208">
        <v>1220</v>
      </c>
      <c r="B39" s="209">
        <v>348.5</v>
      </c>
      <c r="C39" s="210" t="s">
        <v>236</v>
      </c>
      <c r="D39" s="211">
        <f>IFERROR(ROUND(VLOOKUP(+$A39,'[12]Marion Balance Sheet'!$A$4:$P$190,+D$2,FALSE),2),0)</f>
        <v>-106395.63</v>
      </c>
      <c r="E39" s="211">
        <f>IFERROR(ROUND(VLOOKUP(+$A39,'[12]Marion Balance Sheet'!$A$4:$P$190,+E$2,FALSE),2),0)</f>
        <v>-106036.45</v>
      </c>
      <c r="F39" s="211">
        <f>IFERROR(ROUND(VLOOKUP(+$A39,'[12]Marion Balance Sheet'!$A$4:$P$190,+F$2,FALSE),2),0)</f>
        <v>-106036.45</v>
      </c>
      <c r="G39" s="211">
        <f>IFERROR(ROUND(VLOOKUP(+$A39,'[12]Marion Balance Sheet'!$A$4:$P$190,+G$2,FALSE),2),0)</f>
        <v>-106036.45</v>
      </c>
      <c r="H39" s="211">
        <f>IFERROR(ROUND(VLOOKUP(+$A39,'[12]Marion Balance Sheet'!$A$4:$P$190,+H$2,FALSE),2),0)</f>
        <v>-106036.45</v>
      </c>
      <c r="I39" s="211">
        <f>IFERROR(ROUND(VLOOKUP(+$A39,'[12]Marion Balance Sheet'!$A$4:$P$190,+I$2,FALSE),2),0)</f>
        <v>-106036.45</v>
      </c>
      <c r="J39" s="211">
        <f>IFERROR(ROUND(VLOOKUP(+$A39,'[12]Marion Balance Sheet'!$A$4:$P$190,+J$2,FALSE),2),0)</f>
        <v>-106036.45</v>
      </c>
      <c r="K39" s="211">
        <f>IFERROR(ROUND(VLOOKUP(+$A39,'[12]Marion Balance Sheet'!$A$4:$P$190,+K$2,FALSE),2),0)</f>
        <v>-106036.45</v>
      </c>
      <c r="L39" s="211">
        <f>IFERROR(ROUND(VLOOKUP(+$A39,'[12]Marion Balance Sheet'!$A$4:$P$190,+L$2,FALSE),2),0)</f>
        <v>-106036.45</v>
      </c>
      <c r="M39" s="211">
        <f>IFERROR(ROUND(VLOOKUP(+$A39,'[12]Marion Balance Sheet'!$A$4:$P$190,+M$2,FALSE),2),0)</f>
        <v>-106036.45</v>
      </c>
      <c r="N39" s="211">
        <f>IFERROR(ROUND(VLOOKUP(+$A39,'[12]Marion Balance Sheet'!$A$4:$P$190,+N$2,FALSE),2),0)</f>
        <v>-106036.45</v>
      </c>
      <c r="O39" s="211">
        <f>IFERROR(ROUND(VLOOKUP(+$A39,'[12]Marion Balance Sheet'!$A$4:$P$190,+O$2,FALSE),2),0)</f>
        <v>-106036.45</v>
      </c>
      <c r="P39" s="211">
        <f>IFERROR(ROUND(VLOOKUP(+$A39,'[12]Marion Balance Sheet'!$A$4:$P$190,+P$2,FALSE),2),0)</f>
        <v>-106036.45</v>
      </c>
      <c r="Q39" s="212">
        <f t="shared" si="0"/>
        <v>-106064.07923076922</v>
      </c>
      <c r="R39" s="212"/>
      <c r="S39" s="212">
        <f>Q39</f>
        <v>-106064.07923076922</v>
      </c>
      <c r="W39" s="213">
        <f t="shared" si="2"/>
        <v>0</v>
      </c>
    </row>
    <row r="40" spans="1:23" ht="12" x14ac:dyDescent="0.3">
      <c r="A40" s="217">
        <v>1555</v>
      </c>
      <c r="B40" s="218" t="s">
        <v>237</v>
      </c>
      <c r="C40" s="219" t="s">
        <v>238</v>
      </c>
      <c r="D40" s="220">
        <f>+'[12]Common Plant'!D3</f>
        <v>24566.343218390804</v>
      </c>
      <c r="E40" s="220">
        <f>+'[12]Common Plant'!E3</f>
        <v>24435.120015724406</v>
      </c>
      <c r="F40" s="220">
        <f>+'[12]Common Plant'!F3</f>
        <v>24386.641215745094</v>
      </c>
      <c r="G40" s="220">
        <f>+'[12]Common Plant'!G3</f>
        <v>25942.166884808354</v>
      </c>
      <c r="H40" s="220">
        <f>+'[12]Common Plant'!H3</f>
        <v>25696.959195572334</v>
      </c>
      <c r="I40" s="220">
        <f>+'[12]Common Plant'!I3</f>
        <v>25693.155945999064</v>
      </c>
      <c r="J40" s="220">
        <f>+'[12]Common Plant'!J3</f>
        <v>25771.341423679714</v>
      </c>
      <c r="K40" s="220">
        <f>+'[12]Common Plant'!K3</f>
        <v>25051.801122640041</v>
      </c>
      <c r="L40" s="220">
        <f>+'[12]Common Plant'!L3</f>
        <v>24977.854914188174</v>
      </c>
      <c r="M40" s="220">
        <f>+'[12]Common Plant'!M3</f>
        <v>25306.715358816527</v>
      </c>
      <c r="N40" s="220">
        <f>+'[12]Common Plant'!N3</f>
        <v>25293.421301194849</v>
      </c>
      <c r="O40" s="220">
        <f>+'[12]Common Plant'!O3</f>
        <v>25276.933172502973</v>
      </c>
      <c r="P40" s="220">
        <f>+'[12]Common Plant'!P3</f>
        <v>25244.447437231676</v>
      </c>
      <c r="Q40" s="212">
        <f t="shared" si="0"/>
        <v>25203.300092807232</v>
      </c>
      <c r="R40" s="212"/>
      <c r="S40" s="212">
        <f t="shared" ref="S40:S44" si="5">$Q40*(2592.5/3968)</f>
        <v>16466.621847430128</v>
      </c>
      <c r="T40" s="212">
        <f t="shared" ref="T40:T44" si="6">$Q40*(1375.5/3968)</f>
        <v>8736.6782453771029</v>
      </c>
      <c r="W40" s="213">
        <f t="shared" si="2"/>
        <v>-526.89398644803805</v>
      </c>
    </row>
    <row r="41" spans="1:23" ht="12" x14ac:dyDescent="0.3">
      <c r="A41" s="217">
        <v>1580</v>
      </c>
      <c r="B41" s="218" t="s">
        <v>223</v>
      </c>
      <c r="C41" s="219" t="s">
        <v>239</v>
      </c>
      <c r="D41" s="220">
        <f>+'[12]Common Plant'!D4</f>
        <v>2356.3298169433801</v>
      </c>
      <c r="E41" s="220">
        <f>+'[12]Common Plant'!E4</f>
        <v>2344.4061532095379</v>
      </c>
      <c r="F41" s="220">
        <f>+'[12]Common Plant'!F4</f>
        <v>2321.2250092587801</v>
      </c>
      <c r="G41" s="220">
        <f>+'[12]Common Plant'!G4</f>
        <v>2317.3893988517043</v>
      </c>
      <c r="H41" s="220">
        <f>+'[12]Common Plant'!H4</f>
        <v>2324.210721977965</v>
      </c>
      <c r="I41" s="220">
        <f>+'[12]Common Plant'!I4</f>
        <v>2324.4809633269542</v>
      </c>
      <c r="J41" s="220">
        <f>+'[12]Common Plant'!J4</f>
        <v>2327.3775418196865</v>
      </c>
      <c r="K41" s="220">
        <f>+'[12]Common Plant'!K4</f>
        <v>2324.4945889411888</v>
      </c>
      <c r="L41" s="220">
        <f>+'[12]Common Plant'!L4</f>
        <v>2321.995424196969</v>
      </c>
      <c r="M41" s="220">
        <f>+'[12]Common Plant'!M4</f>
        <v>2304.2310296384421</v>
      </c>
      <c r="N41" s="220">
        <f>+'[12]Common Plant'!N4</f>
        <v>2303.4946787358404</v>
      </c>
      <c r="O41" s="220">
        <f>+'[12]Common Plant'!O4</f>
        <v>2302.0282220038275</v>
      </c>
      <c r="P41" s="220">
        <f>+'[12]Common Plant'!P4</f>
        <v>2298.0285364920087</v>
      </c>
      <c r="Q41" s="212">
        <f t="shared" si="0"/>
        <v>2320.7455450304833</v>
      </c>
      <c r="R41" s="212"/>
      <c r="S41" s="212">
        <f t="shared" si="5"/>
        <v>1516.2633128758891</v>
      </c>
      <c r="T41" s="212">
        <f t="shared" si="6"/>
        <v>804.48223215459416</v>
      </c>
      <c r="W41" s="213">
        <f t="shared" si="2"/>
        <v>-29.349005327677787</v>
      </c>
    </row>
    <row r="42" spans="1:23" ht="12" x14ac:dyDescent="0.3">
      <c r="A42" s="217">
        <v>1585</v>
      </c>
      <c r="B42" s="218" t="s">
        <v>223</v>
      </c>
      <c r="C42" s="219" t="s">
        <v>240</v>
      </c>
      <c r="D42" s="220">
        <f>+'[12]Common Plant'!D5</f>
        <v>10344.22269902086</v>
      </c>
      <c r="E42" s="220">
        <f>+'[12]Common Plant'!E5</f>
        <v>10246.406266590802</v>
      </c>
      <c r="F42" s="220">
        <f>+'[12]Common Plant'!F5</f>
        <v>10206.008591320538</v>
      </c>
      <c r="G42" s="220">
        <f>+'[12]Common Plant'!G5</f>
        <v>10268.1220892774</v>
      </c>
      <c r="H42" s="220">
        <f>+'[12]Common Plant'!H5</f>
        <v>10336.254702322451</v>
      </c>
      <c r="I42" s="220">
        <f>+'[12]Common Plant'!I5</f>
        <v>10357.961441266227</v>
      </c>
      <c r="J42" s="220">
        <f>+'[12]Common Plant'!J5</f>
        <v>10652.235535095429</v>
      </c>
      <c r="K42" s="220">
        <f>+'[12]Common Plant'!K5</f>
        <v>10785.233452438832</v>
      </c>
      <c r="L42" s="220">
        <f>+'[12]Common Plant'!L5</f>
        <v>11017.185689960168</v>
      </c>
      <c r="M42" s="220">
        <f>+'[12]Common Plant'!M5</f>
        <v>11023.594838255829</v>
      </c>
      <c r="N42" s="220">
        <f>+'[12]Common Plant'!N5</f>
        <v>11022.631961516574</v>
      </c>
      <c r="O42" s="220">
        <f>+'[12]Common Plant'!O5</f>
        <v>11023.014046449074</v>
      </c>
      <c r="P42" s="220">
        <f>+'[12]Common Plant'!P5</f>
        <v>11131.103773237468</v>
      </c>
      <c r="Q42" s="212">
        <f t="shared" si="0"/>
        <v>10647.228852827047</v>
      </c>
      <c r="R42" s="212"/>
      <c r="S42" s="212">
        <f t="shared" si="5"/>
        <v>6956.386290563034</v>
      </c>
      <c r="T42" s="212">
        <f t="shared" si="6"/>
        <v>3690.8425622640129</v>
      </c>
      <c r="W42" s="213">
        <f t="shared" si="2"/>
        <v>478.86823814203854</v>
      </c>
    </row>
    <row r="43" spans="1:23" ht="12" x14ac:dyDescent="0.3">
      <c r="A43" s="217">
        <v>1590</v>
      </c>
      <c r="B43" s="218" t="s">
        <v>223</v>
      </c>
      <c r="C43" s="219" t="s">
        <v>241</v>
      </c>
      <c r="D43" s="220">
        <f>+'[12]Common Plant'!D6</f>
        <v>50205.985934440185</v>
      </c>
      <c r="E43" s="220">
        <f>+'[12]Common Plant'!E6</f>
        <v>49953.135722753832</v>
      </c>
      <c r="F43" s="220">
        <f>+'[12]Common Plant'!F6</f>
        <v>49462.166803703498</v>
      </c>
      <c r="G43" s="220">
        <f>+'[12]Common Plant'!G6</f>
        <v>49400.96111229503</v>
      </c>
      <c r="H43" s="220">
        <f>+'[12]Common Plant'!H6</f>
        <v>49558.982470180512</v>
      </c>
      <c r="I43" s="220">
        <f>+'[12]Common Plant'!I6</f>
        <v>49574.805214710585</v>
      </c>
      <c r="J43" s="220">
        <f>+'[12]Common Plant'!J6</f>
        <v>49640.78270977085</v>
      </c>
      <c r="K43" s="220">
        <f>+'[12]Common Plant'!K6</f>
        <v>49578.715765995956</v>
      </c>
      <c r="L43" s="220">
        <f>+'[12]Common Plant'!L6</f>
        <v>49540.527143433494</v>
      </c>
      <c r="M43" s="220">
        <f>+'[12]Common Plant'!M6</f>
        <v>49172.611714270919</v>
      </c>
      <c r="N43" s="220">
        <f>+'[12]Common Plant'!N6</f>
        <v>49157.768310763968</v>
      </c>
      <c r="O43" s="220">
        <f>+'[12]Common Plant'!O6</f>
        <v>49127.17199399988</v>
      </c>
      <c r="P43" s="220">
        <f>+'[12]Common Plant'!P6</f>
        <v>49040.159389230837</v>
      </c>
      <c r="Q43" s="212">
        <f t="shared" si="0"/>
        <v>49493.367252734577</v>
      </c>
      <c r="R43" s="212"/>
      <c r="S43" s="212">
        <f t="shared" si="5"/>
        <v>32336.581301087295</v>
      </c>
      <c r="T43" s="212">
        <f t="shared" si="6"/>
        <v>17156.785951647278</v>
      </c>
      <c r="W43" s="213">
        <f t="shared" si="2"/>
        <v>-600.62332054001308</v>
      </c>
    </row>
    <row r="44" spans="1:23" ht="12" x14ac:dyDescent="0.3">
      <c r="A44" s="217">
        <v>1595</v>
      </c>
      <c r="B44" s="218" t="s">
        <v>223</v>
      </c>
      <c r="C44" s="219" t="s">
        <v>242</v>
      </c>
      <c r="D44" s="220">
        <f>+'[12]Common Plant'!D7</f>
        <v>1283.1495444870156</v>
      </c>
      <c r="E44" s="220">
        <f>+'[12]Common Plant'!E7</f>
        <v>1276.6360291729166</v>
      </c>
      <c r="F44" s="220">
        <f>+'[12]Common Plant'!F7</f>
        <v>1264.5154775771991</v>
      </c>
      <c r="G44" s="220">
        <f>+'[12]Common Plant'!G7</f>
        <v>1262.3030184658351</v>
      </c>
      <c r="H44" s="220">
        <f>+'[12]Common Plant'!H7</f>
        <v>1265.8019626545281</v>
      </c>
      <c r="I44" s="220">
        <f>+'[12]Common Plant'!I7</f>
        <v>1265.9314059897579</v>
      </c>
      <c r="J44" s="220">
        <f>+'[12]Common Plant'!J7</f>
        <v>1267.4552038483416</v>
      </c>
      <c r="K44" s="220">
        <f>+'[12]Common Plant'!K7</f>
        <v>1265.5498887911856</v>
      </c>
      <c r="L44" s="220">
        <f>+'[12]Common Plant'!L7</f>
        <v>1264.1884628355656</v>
      </c>
      <c r="M44" s="220">
        <f>+'[12]Common Plant'!M7</f>
        <v>1255.0065020431382</v>
      </c>
      <c r="N44" s="220">
        <f>+'[12]Common Plant'!N7</f>
        <v>1254.5903530750525</v>
      </c>
      <c r="O44" s="220">
        <f>+'[12]Common Plant'!O7</f>
        <v>1253.7796290280862</v>
      </c>
      <c r="P44" s="220">
        <f>+'[12]Common Plant'!P7</f>
        <v>1251.6296206486313</v>
      </c>
      <c r="Q44" s="212">
        <f t="shared" si="0"/>
        <v>1263.8874691244039</v>
      </c>
      <c r="R44" s="212"/>
      <c r="S44" s="212">
        <f t="shared" si="5"/>
        <v>825.76317129662721</v>
      </c>
      <c r="T44" s="212">
        <f t="shared" si="6"/>
        <v>438.12429782777656</v>
      </c>
      <c r="W44" s="213">
        <f t="shared" si="2"/>
        <v>-15.825583199710309</v>
      </c>
    </row>
    <row r="45" spans="1:23" ht="12" x14ac:dyDescent="0.3">
      <c r="A45" s="217">
        <v>1640</v>
      </c>
      <c r="B45" s="218">
        <v>348</v>
      </c>
      <c r="C45" s="219" t="s">
        <v>243</v>
      </c>
      <c r="D45" s="220">
        <f>+'[12]Common Plant'!D8</f>
        <v>25.790293742017901</v>
      </c>
      <c r="E45" s="220">
        <f>+'[12]Common Plant'!E8</f>
        <v>25.667250814669234</v>
      </c>
      <c r="F45" s="220">
        <f>+'[12]Common Plant'!F8</f>
        <v>25.667250814669234</v>
      </c>
      <c r="G45" s="220">
        <f>+'[12]Common Plant'!G8</f>
        <v>25.667250814669234</v>
      </c>
      <c r="H45" s="220">
        <f>+'[12]Common Plant'!H8</f>
        <v>25.667250814669234</v>
      </c>
      <c r="I45" s="220">
        <f>+'[12]Common Plant'!I8</f>
        <v>25.667250814669234</v>
      </c>
      <c r="J45" s="220">
        <f>+'[12]Common Plant'!J8</f>
        <v>25.667250814669234</v>
      </c>
      <c r="K45" s="220">
        <f>+'[12]Common Plant'!K8</f>
        <v>25.667250814669234</v>
      </c>
      <c r="L45" s="220">
        <f>+'[12]Common Plant'!L8</f>
        <v>25.667250814669234</v>
      </c>
      <c r="M45" s="220">
        <f>+'[12]Common Plant'!M8</f>
        <v>25.667250814669234</v>
      </c>
      <c r="N45" s="220">
        <f>+'[12]Common Plant'!N8</f>
        <v>25.667250814669234</v>
      </c>
      <c r="O45" s="220">
        <f>+'[12]Common Plant'!O8</f>
        <v>25.667250814669234</v>
      </c>
      <c r="P45" s="220">
        <f>+'[12]Common Plant'!P8</f>
        <v>25.667250814669234</v>
      </c>
      <c r="Q45" s="212">
        <f t="shared" si="0"/>
        <v>25.676715655234513</v>
      </c>
      <c r="R45" s="212"/>
      <c r="S45" s="212"/>
      <c r="T45" s="212"/>
      <c r="W45" s="213">
        <f t="shared" si="2"/>
        <v>0</v>
      </c>
    </row>
    <row r="46" spans="1:23" ht="11" thickBot="1" x14ac:dyDescent="0.3">
      <c r="A46" s="221" t="s">
        <v>244</v>
      </c>
      <c r="B46" s="209"/>
      <c r="C46" s="210"/>
      <c r="D46" s="222">
        <f t="shared" ref="D46:Q46" si="7">SUM(D6:D45)</f>
        <v>976560.53150702419</v>
      </c>
      <c r="E46" s="222">
        <f t="shared" si="7"/>
        <v>985490.96143826609</v>
      </c>
      <c r="F46" s="222">
        <f t="shared" si="7"/>
        <v>985721.17434841988</v>
      </c>
      <c r="G46" s="222">
        <f t="shared" si="7"/>
        <v>991540.25975451292</v>
      </c>
      <c r="H46" s="222">
        <f t="shared" si="7"/>
        <v>1311415.7763035225</v>
      </c>
      <c r="I46" s="222">
        <f t="shared" si="7"/>
        <v>1317829.1522221067</v>
      </c>
      <c r="J46" s="222">
        <f t="shared" si="7"/>
        <v>1325270.3396650283</v>
      </c>
      <c r="K46" s="222">
        <f t="shared" si="7"/>
        <v>1330360.0220696216</v>
      </c>
      <c r="L46" s="222">
        <f t="shared" si="7"/>
        <v>1331567.6388854287</v>
      </c>
      <c r="M46" s="222">
        <f t="shared" si="7"/>
        <v>1336383.3066938394</v>
      </c>
      <c r="N46" s="222">
        <f t="shared" si="7"/>
        <v>1345813.7738561002</v>
      </c>
      <c r="O46" s="222">
        <f t="shared" si="7"/>
        <v>1346231.3543147983</v>
      </c>
      <c r="P46" s="222">
        <f t="shared" si="7"/>
        <v>1346912.946007655</v>
      </c>
      <c r="Q46" s="222">
        <f t="shared" si="7"/>
        <v>1225469.0182358713</v>
      </c>
      <c r="R46" s="222"/>
      <c r="S46" s="222">
        <f>SUM(S6:S44)</f>
        <v>1180774.7960496487</v>
      </c>
      <c r="T46" s="222">
        <f>SUM(T6:T44)</f>
        <v>44668.545470567289</v>
      </c>
      <c r="W46" s="223">
        <f>SUM(W6:W45)</f>
        <v>21642.606342626597</v>
      </c>
    </row>
    <row r="47" spans="1:23" ht="11" thickTop="1" x14ac:dyDescent="0.25">
      <c r="A47" s="208"/>
      <c r="B47" s="209"/>
      <c r="C47" s="210"/>
      <c r="D47" s="212"/>
      <c r="E47" s="212"/>
      <c r="F47" s="212"/>
      <c r="G47" s="212"/>
      <c r="H47" s="212"/>
      <c r="I47" s="212"/>
      <c r="J47" s="212"/>
      <c r="K47" s="212"/>
      <c r="L47" s="212"/>
      <c r="M47" s="212"/>
      <c r="N47" s="212"/>
      <c r="O47" s="212"/>
      <c r="P47" s="212"/>
      <c r="Q47" s="212"/>
      <c r="R47" s="212"/>
      <c r="S47" s="212"/>
    </row>
    <row r="48" spans="1:23" x14ac:dyDescent="0.25">
      <c r="A48" s="208">
        <v>1245</v>
      </c>
      <c r="B48" s="209">
        <v>351.1</v>
      </c>
      <c r="C48" s="210" t="s">
        <v>196</v>
      </c>
      <c r="D48" s="211">
        <f>IFERROR(ROUND(VLOOKUP(+$A48,'[12]Marion Balance Sheet'!$A$4:$P$190,+D$2,FALSE),2),0)</f>
        <v>-13</v>
      </c>
      <c r="E48" s="211">
        <f>IFERROR(ROUND(VLOOKUP(+$A48,'[12]Marion Balance Sheet'!$A$4:$P$190,+E$2,FALSE),2),0)</f>
        <v>-13</v>
      </c>
      <c r="F48" s="211">
        <f>IFERROR(ROUND(VLOOKUP(+$A48,'[12]Marion Balance Sheet'!$A$4:$P$190,+F$2,FALSE),2),0)</f>
        <v>-13</v>
      </c>
      <c r="G48" s="211">
        <f>IFERROR(ROUND(VLOOKUP(+$A48,'[12]Marion Balance Sheet'!$A$4:$P$190,+G$2,FALSE),2),0)</f>
        <v>-13</v>
      </c>
      <c r="H48" s="211">
        <f>IFERROR(ROUND(VLOOKUP(+$A48,'[12]Marion Balance Sheet'!$A$4:$P$190,+H$2,FALSE),2),0)</f>
        <v>-13</v>
      </c>
      <c r="I48" s="211">
        <f>IFERROR(ROUND(VLOOKUP(+$A48,'[12]Marion Balance Sheet'!$A$4:$P$190,+I$2,FALSE),2),0)</f>
        <v>-13</v>
      </c>
      <c r="J48" s="211">
        <f>IFERROR(ROUND(VLOOKUP(+$A48,'[12]Marion Balance Sheet'!$A$4:$P$190,+J$2,FALSE),2),0)</f>
        <v>-13</v>
      </c>
      <c r="K48" s="211">
        <f>IFERROR(ROUND(VLOOKUP(+$A48,'[12]Marion Balance Sheet'!$A$4:$P$190,+K$2,FALSE),2),0)</f>
        <v>-13</v>
      </c>
      <c r="L48" s="211">
        <f>IFERROR(ROUND(VLOOKUP(+$A48,'[12]Marion Balance Sheet'!$A$4:$P$190,+L$2,FALSE),2),0)</f>
        <v>-13</v>
      </c>
      <c r="M48" s="211">
        <f>IFERROR(ROUND(VLOOKUP(+$A48,'[12]Marion Balance Sheet'!$A$4:$P$190,+M$2,FALSE),2),0)</f>
        <v>-13</v>
      </c>
      <c r="N48" s="211">
        <f>IFERROR(ROUND(VLOOKUP(+$A48,'[12]Marion Balance Sheet'!$A$4:$P$190,+N$2,FALSE),2),0)</f>
        <v>-13</v>
      </c>
      <c r="O48" s="211">
        <f>IFERROR(ROUND(VLOOKUP(+$A48,'[12]Marion Balance Sheet'!$A$4:$P$190,+O$2,FALSE),2),0)</f>
        <v>-13</v>
      </c>
      <c r="P48" s="211">
        <f>IFERROR(ROUND(VLOOKUP(+$A48,'[12]Marion Balance Sheet'!$A$4:$P$190,+P$2,FALSE),2),0)</f>
        <v>-13</v>
      </c>
      <c r="Q48" s="212">
        <f t="shared" si="0"/>
        <v>-13</v>
      </c>
      <c r="R48" s="212"/>
      <c r="T48" s="212">
        <f>Q48</f>
        <v>-13</v>
      </c>
      <c r="W48" s="213">
        <f t="shared" ref="W48" si="8">+P48-D48</f>
        <v>0</v>
      </c>
    </row>
    <row r="49" spans="1:23" x14ac:dyDescent="0.25">
      <c r="A49" s="208">
        <v>1285</v>
      </c>
      <c r="B49" s="215">
        <v>353.7</v>
      </c>
      <c r="C49" s="210" t="s">
        <v>201</v>
      </c>
      <c r="D49" s="211">
        <f>IFERROR(ROUND(VLOOKUP(+$A49,'[12]Marion Balance Sheet'!$A$4:$P$190,+D$2,FALSE),2),0)</f>
        <v>10723.1</v>
      </c>
      <c r="E49" s="211">
        <f>IFERROR(ROUND(VLOOKUP(+$A49,'[12]Marion Balance Sheet'!$A$4:$P$190,+E$2,FALSE),2),0)</f>
        <v>10725.13</v>
      </c>
      <c r="F49" s="211">
        <f>IFERROR(ROUND(VLOOKUP(+$A49,'[12]Marion Balance Sheet'!$A$4:$P$190,+F$2,FALSE),2),0)</f>
        <v>645.13</v>
      </c>
      <c r="G49" s="211">
        <f>IFERROR(ROUND(VLOOKUP(+$A49,'[12]Marion Balance Sheet'!$A$4:$P$190,+G$2,FALSE),2),0)</f>
        <v>645.13</v>
      </c>
      <c r="H49" s="211">
        <f>IFERROR(ROUND(VLOOKUP(+$A49,'[12]Marion Balance Sheet'!$A$4:$P$190,+H$2,FALSE),2),0)</f>
        <v>645.13</v>
      </c>
      <c r="I49" s="211">
        <f>IFERROR(ROUND(VLOOKUP(+$A49,'[12]Marion Balance Sheet'!$A$4:$P$190,+I$2,FALSE),2),0)</f>
        <v>645.13</v>
      </c>
      <c r="J49" s="211">
        <f>IFERROR(ROUND(VLOOKUP(+$A49,'[12]Marion Balance Sheet'!$A$4:$P$190,+J$2,FALSE),2),0)</f>
        <v>645.13</v>
      </c>
      <c r="K49" s="211">
        <f>IFERROR(ROUND(VLOOKUP(+$A49,'[12]Marion Balance Sheet'!$A$4:$P$190,+K$2,FALSE),2),0)</f>
        <v>645.13</v>
      </c>
      <c r="L49" s="211">
        <f>IFERROR(ROUND(VLOOKUP(+$A49,'[12]Marion Balance Sheet'!$A$4:$P$190,+L$2,FALSE),2),0)</f>
        <v>645.13</v>
      </c>
      <c r="M49" s="211">
        <f>IFERROR(ROUND(VLOOKUP(+$A49,'[12]Marion Balance Sheet'!$A$4:$P$190,+M$2,FALSE),2),0)</f>
        <v>645.13</v>
      </c>
      <c r="N49" s="211">
        <f>IFERROR(ROUND(VLOOKUP(+$A49,'[12]Marion Balance Sheet'!$A$4:$P$190,+N$2,FALSE),2),0)</f>
        <v>645.13</v>
      </c>
      <c r="O49" s="211">
        <f>IFERROR(ROUND(VLOOKUP(+$A49,'[12]Marion Balance Sheet'!$A$4:$P$190,+O$2,FALSE),2),0)</f>
        <v>645.13</v>
      </c>
      <c r="P49" s="211">
        <f>IFERROR(ROUND(VLOOKUP(+$A49,'[12]Marion Balance Sheet'!$A$4:$P$190,+P$2,FALSE),2),0)</f>
        <v>645.13</v>
      </c>
      <c r="Q49" s="212">
        <f t="shared" si="0"/>
        <v>2195.7430769230778</v>
      </c>
      <c r="R49" s="212"/>
      <c r="T49" s="212"/>
      <c r="W49" s="213">
        <f t="shared" ref="W49:W77" si="9">+P49-J49</f>
        <v>0</v>
      </c>
    </row>
    <row r="50" spans="1:23" x14ac:dyDescent="0.25">
      <c r="A50" s="208">
        <v>1315</v>
      </c>
      <c r="B50" s="215">
        <v>354.7</v>
      </c>
      <c r="C50" s="210" t="s">
        <v>245</v>
      </c>
      <c r="D50" s="211">
        <f>IFERROR(ROUND(VLOOKUP(+$A50,'[12]Marion Balance Sheet'!$A$4:$P$190,+D$2,FALSE),2),0)</f>
        <v>7298.7</v>
      </c>
      <c r="E50" s="211">
        <f>IFERROR(ROUND(VLOOKUP(+$A50,'[12]Marion Balance Sheet'!$A$4:$P$190,+E$2,FALSE),2),0)</f>
        <v>7298.7</v>
      </c>
      <c r="F50" s="211">
        <f>IFERROR(ROUND(VLOOKUP(+$A50,'[12]Marion Balance Sheet'!$A$4:$P$190,+F$2,FALSE),2),0)</f>
        <v>3381.84</v>
      </c>
      <c r="G50" s="211">
        <f>IFERROR(ROUND(VLOOKUP(+$A50,'[12]Marion Balance Sheet'!$A$4:$P$190,+G$2,FALSE),2),0)</f>
        <v>3381.84</v>
      </c>
      <c r="H50" s="211">
        <f>IFERROR(ROUND(VLOOKUP(+$A50,'[12]Marion Balance Sheet'!$A$4:$P$190,+H$2,FALSE),2),0)</f>
        <v>3381.84</v>
      </c>
      <c r="I50" s="211">
        <f>IFERROR(ROUND(VLOOKUP(+$A50,'[12]Marion Balance Sheet'!$A$4:$P$190,+I$2,FALSE),2),0)</f>
        <v>3381.84</v>
      </c>
      <c r="J50" s="211">
        <f>IFERROR(ROUND(VLOOKUP(+$A50,'[12]Marion Balance Sheet'!$A$4:$P$190,+J$2,FALSE),2),0)</f>
        <v>3381.84</v>
      </c>
      <c r="K50" s="211">
        <f>IFERROR(ROUND(VLOOKUP(+$A50,'[12]Marion Balance Sheet'!$A$4:$P$190,+K$2,FALSE),2),0)</f>
        <v>3381.84</v>
      </c>
      <c r="L50" s="211">
        <f>IFERROR(ROUND(VLOOKUP(+$A50,'[12]Marion Balance Sheet'!$A$4:$P$190,+L$2,FALSE),2),0)</f>
        <v>3381.84</v>
      </c>
      <c r="M50" s="211">
        <f>IFERROR(ROUND(VLOOKUP(+$A50,'[12]Marion Balance Sheet'!$A$4:$P$190,+M$2,FALSE),2),0)</f>
        <v>3381.84</v>
      </c>
      <c r="N50" s="211">
        <f>IFERROR(ROUND(VLOOKUP(+$A50,'[12]Marion Balance Sheet'!$A$4:$P$190,+N$2,FALSE),2),0)</f>
        <v>3381.84</v>
      </c>
      <c r="O50" s="211">
        <f>IFERROR(ROUND(VLOOKUP(+$A50,'[12]Marion Balance Sheet'!$A$4:$P$190,+O$2,FALSE),2),0)</f>
        <v>3381.84</v>
      </c>
      <c r="P50" s="211">
        <f>IFERROR(ROUND(VLOOKUP(+$A50,'[12]Marion Balance Sheet'!$A$4:$P$190,+P$2,FALSE),2),0)</f>
        <v>3381.84</v>
      </c>
      <c r="Q50" s="212">
        <f t="shared" si="0"/>
        <v>3984.433846153845</v>
      </c>
      <c r="R50" s="212"/>
      <c r="T50" s="212"/>
      <c r="W50" s="213">
        <f t="shared" si="9"/>
        <v>0</v>
      </c>
    </row>
    <row r="51" spans="1:23" s="227" customFormat="1" x14ac:dyDescent="0.25">
      <c r="A51" s="224">
        <v>1270</v>
      </c>
      <c r="B51" s="225" t="s">
        <v>246</v>
      </c>
      <c r="C51" s="226" t="s">
        <v>247</v>
      </c>
      <c r="D51" s="211">
        <f>IFERROR(ROUND(VLOOKUP(+$A51,'[12]Marion Balance Sheet'!$A$4:$P$190,+D$2,FALSE),2),0)</f>
        <v>0</v>
      </c>
      <c r="E51" s="211">
        <f>IFERROR(ROUND(VLOOKUP(+$A51,'[12]Marion Balance Sheet'!$A$4:$P$190,+E$2,FALSE),2),0)</f>
        <v>0</v>
      </c>
      <c r="F51" s="211">
        <f>IFERROR(ROUND(VLOOKUP(+$A51,'[12]Marion Balance Sheet'!$A$4:$P$190,+F$2,FALSE),2),0)</f>
        <v>10080</v>
      </c>
      <c r="G51" s="211">
        <f>IFERROR(ROUND(VLOOKUP(+$A51,'[12]Marion Balance Sheet'!$A$4:$P$190,+G$2,FALSE),2),0)</f>
        <v>10080</v>
      </c>
      <c r="H51" s="211">
        <f>IFERROR(ROUND(VLOOKUP(+$A51,'[12]Marion Balance Sheet'!$A$4:$P$190,+H$2,FALSE),2),0)</f>
        <v>10080</v>
      </c>
      <c r="I51" s="211">
        <f>IFERROR(ROUND(VLOOKUP(+$A51,'[12]Marion Balance Sheet'!$A$4:$P$190,+I$2,FALSE),2),0)</f>
        <v>10080</v>
      </c>
      <c r="J51" s="211">
        <f>IFERROR(ROUND(VLOOKUP(+$A51,'[12]Marion Balance Sheet'!$A$4:$P$190,+J$2,FALSE),2),0)</f>
        <v>10080</v>
      </c>
      <c r="K51" s="211">
        <f>IFERROR(ROUND(VLOOKUP(+$A51,'[12]Marion Balance Sheet'!$A$4:$P$190,+K$2,FALSE),2),0)</f>
        <v>10080</v>
      </c>
      <c r="L51" s="211">
        <f>IFERROR(ROUND(VLOOKUP(+$A51,'[12]Marion Balance Sheet'!$A$4:$P$190,+L$2,FALSE),2),0)</f>
        <v>10080</v>
      </c>
      <c r="M51" s="211">
        <f>IFERROR(ROUND(VLOOKUP(+$A51,'[12]Marion Balance Sheet'!$A$4:$P$190,+M$2,FALSE),2),0)</f>
        <v>10080</v>
      </c>
      <c r="N51" s="211">
        <f>IFERROR(ROUND(VLOOKUP(+$A51,'[12]Marion Balance Sheet'!$A$4:$P$190,+N$2,FALSE),2),0)</f>
        <v>10080</v>
      </c>
      <c r="O51" s="211">
        <f>IFERROR(ROUND(VLOOKUP(+$A51,'[12]Marion Balance Sheet'!$A$4:$P$190,+O$2,FALSE),2),0)</f>
        <v>10080</v>
      </c>
      <c r="P51" s="211">
        <f>IFERROR(ROUND(VLOOKUP(+$A51,'[12]Marion Balance Sheet'!$A$4:$P$190,+P$2,FALSE),2),0)</f>
        <v>10080</v>
      </c>
      <c r="Q51" s="212">
        <f t="shared" si="0"/>
        <v>8529.2307692307695</v>
      </c>
      <c r="W51" s="213">
        <f t="shared" si="9"/>
        <v>0</v>
      </c>
    </row>
    <row r="52" spans="1:23" x14ac:dyDescent="0.25">
      <c r="A52" s="208">
        <v>1295</v>
      </c>
      <c r="B52" s="209">
        <v>354.3</v>
      </c>
      <c r="C52" s="210" t="s">
        <v>248</v>
      </c>
      <c r="D52" s="211">
        <f>IFERROR(ROUND(VLOOKUP(+$A52,'[12]Marion Balance Sheet'!$A$4:$P$190,+D$2,FALSE),2),0)</f>
        <v>-298.55</v>
      </c>
      <c r="E52" s="211">
        <f>IFERROR(ROUND(VLOOKUP(+$A52,'[12]Marion Balance Sheet'!$A$4:$P$190,+E$2,FALSE),2),0)</f>
        <v>-298.55</v>
      </c>
      <c r="F52" s="211">
        <f>IFERROR(ROUND(VLOOKUP(+$A52,'[12]Marion Balance Sheet'!$A$4:$P$190,+F$2,FALSE),2),0)</f>
        <v>-298.55</v>
      </c>
      <c r="G52" s="211">
        <f>IFERROR(ROUND(VLOOKUP(+$A52,'[12]Marion Balance Sheet'!$A$4:$P$190,+G$2,FALSE),2),0)</f>
        <v>-298.55</v>
      </c>
      <c r="H52" s="211">
        <f>IFERROR(ROUND(VLOOKUP(+$A52,'[12]Marion Balance Sheet'!$A$4:$P$190,+H$2,FALSE),2),0)</f>
        <v>-298.55</v>
      </c>
      <c r="I52" s="211">
        <f>IFERROR(ROUND(VLOOKUP(+$A52,'[12]Marion Balance Sheet'!$A$4:$P$190,+I$2,FALSE),2),0)</f>
        <v>-298.55</v>
      </c>
      <c r="J52" s="211">
        <f>IFERROR(ROUND(VLOOKUP(+$A52,'[12]Marion Balance Sheet'!$A$4:$P$190,+J$2,FALSE),2),0)</f>
        <v>-298.55</v>
      </c>
      <c r="K52" s="211">
        <f>IFERROR(ROUND(VLOOKUP(+$A52,'[12]Marion Balance Sheet'!$A$4:$P$190,+K$2,FALSE),2),0)</f>
        <v>-298.55</v>
      </c>
      <c r="L52" s="211">
        <f>IFERROR(ROUND(VLOOKUP(+$A52,'[12]Marion Balance Sheet'!$A$4:$P$190,+L$2,FALSE),2),0)</f>
        <v>-298.55</v>
      </c>
      <c r="M52" s="211">
        <f>IFERROR(ROUND(VLOOKUP(+$A52,'[12]Marion Balance Sheet'!$A$4:$P$190,+M$2,FALSE),2),0)</f>
        <v>-298.55</v>
      </c>
      <c r="N52" s="211">
        <f>IFERROR(ROUND(VLOOKUP(+$A52,'[12]Marion Balance Sheet'!$A$4:$P$190,+N$2,FALSE),2),0)</f>
        <v>-298.55</v>
      </c>
      <c r="O52" s="211">
        <f>IFERROR(ROUND(VLOOKUP(+$A52,'[12]Marion Balance Sheet'!$A$4:$P$190,+O$2,FALSE),2),0)</f>
        <v>-298.55</v>
      </c>
      <c r="P52" s="211">
        <f>IFERROR(ROUND(VLOOKUP(+$A52,'[12]Marion Balance Sheet'!$A$4:$P$190,+P$2,FALSE),2),0)</f>
        <v>-298.55</v>
      </c>
      <c r="Q52" s="212">
        <f t="shared" si="0"/>
        <v>-298.55000000000007</v>
      </c>
      <c r="R52" s="212"/>
      <c r="T52" s="212">
        <f t="shared" ref="T52:T77" si="10">Q52</f>
        <v>-298.55000000000007</v>
      </c>
      <c r="W52" s="213">
        <f t="shared" si="9"/>
        <v>0</v>
      </c>
    </row>
    <row r="53" spans="1:23" s="227" customFormat="1" x14ac:dyDescent="0.25">
      <c r="A53" s="224">
        <v>1300</v>
      </c>
      <c r="B53" s="225" t="s">
        <v>246</v>
      </c>
      <c r="C53" s="226" t="s">
        <v>249</v>
      </c>
      <c r="D53" s="211">
        <f>IFERROR(ROUND(VLOOKUP(+$A53,'[12]Marion Balance Sheet'!$A$4:$P$190,+D$2,FALSE),2),0)</f>
        <v>0</v>
      </c>
      <c r="E53" s="211">
        <f>IFERROR(ROUND(VLOOKUP(+$A53,'[12]Marion Balance Sheet'!$A$4:$P$190,+E$2,FALSE),2),0)</f>
        <v>0</v>
      </c>
      <c r="F53" s="211">
        <f>IFERROR(ROUND(VLOOKUP(+$A53,'[12]Marion Balance Sheet'!$A$4:$P$190,+F$2,FALSE),2),0)</f>
        <v>3916.86</v>
      </c>
      <c r="G53" s="211">
        <f>IFERROR(ROUND(VLOOKUP(+$A53,'[12]Marion Balance Sheet'!$A$4:$P$190,+G$2,FALSE),2),0)</f>
        <v>3916.86</v>
      </c>
      <c r="H53" s="211">
        <f>IFERROR(ROUND(VLOOKUP(+$A53,'[12]Marion Balance Sheet'!$A$4:$P$190,+H$2,FALSE),2),0)</f>
        <v>3916.86</v>
      </c>
      <c r="I53" s="211">
        <f>IFERROR(ROUND(VLOOKUP(+$A53,'[12]Marion Balance Sheet'!$A$4:$P$190,+I$2,FALSE),2),0)</f>
        <v>3916.86</v>
      </c>
      <c r="J53" s="211">
        <f>IFERROR(ROUND(VLOOKUP(+$A53,'[12]Marion Balance Sheet'!$A$4:$P$190,+J$2,FALSE),2),0)</f>
        <v>3916.86</v>
      </c>
      <c r="K53" s="211">
        <f>IFERROR(ROUND(VLOOKUP(+$A53,'[12]Marion Balance Sheet'!$A$4:$P$190,+K$2,FALSE),2),0)</f>
        <v>3916.86</v>
      </c>
      <c r="L53" s="211">
        <f>IFERROR(ROUND(VLOOKUP(+$A53,'[12]Marion Balance Sheet'!$A$4:$P$190,+L$2,FALSE),2),0)</f>
        <v>3916.86</v>
      </c>
      <c r="M53" s="211">
        <f>IFERROR(ROUND(VLOOKUP(+$A53,'[12]Marion Balance Sheet'!$A$4:$P$190,+M$2,FALSE),2),0)</f>
        <v>3916.86</v>
      </c>
      <c r="N53" s="211">
        <f>IFERROR(ROUND(VLOOKUP(+$A53,'[12]Marion Balance Sheet'!$A$4:$P$190,+N$2,FALSE),2),0)</f>
        <v>3916.86</v>
      </c>
      <c r="O53" s="211">
        <f>IFERROR(ROUND(VLOOKUP(+$A53,'[12]Marion Balance Sheet'!$A$4:$P$190,+O$2,FALSE),2),0)</f>
        <v>3916.86</v>
      </c>
      <c r="P53" s="211">
        <f>IFERROR(ROUND(VLOOKUP(+$A53,'[12]Marion Balance Sheet'!$A$4:$P$190,+P$2,FALSE),2),0)</f>
        <v>3916.86</v>
      </c>
      <c r="Q53" s="212">
        <f t="shared" si="0"/>
        <v>3314.2661538461539</v>
      </c>
      <c r="W53" s="213">
        <f t="shared" si="9"/>
        <v>0</v>
      </c>
    </row>
    <row r="54" spans="1:23" x14ac:dyDescent="0.25">
      <c r="A54" s="208">
        <v>1320</v>
      </c>
      <c r="B54" s="209">
        <v>355.2</v>
      </c>
      <c r="C54" s="210" t="s">
        <v>250</v>
      </c>
      <c r="D54" s="211">
        <f>IFERROR(ROUND(VLOOKUP(+$A54,'[12]Marion Balance Sheet'!$A$4:$P$190,+D$2,FALSE),2),0)</f>
        <v>0</v>
      </c>
      <c r="E54" s="211">
        <f>IFERROR(ROUND(VLOOKUP(+$A54,'[12]Marion Balance Sheet'!$A$4:$P$190,+E$2,FALSE),2),0)</f>
        <v>0</v>
      </c>
      <c r="F54" s="211">
        <f>IFERROR(ROUND(VLOOKUP(+$A54,'[12]Marion Balance Sheet'!$A$4:$P$190,+F$2,FALSE),2),0)</f>
        <v>0</v>
      </c>
      <c r="G54" s="211">
        <f>IFERROR(ROUND(VLOOKUP(+$A54,'[12]Marion Balance Sheet'!$A$4:$P$190,+G$2,FALSE),2),0)</f>
        <v>0</v>
      </c>
      <c r="H54" s="211">
        <f>IFERROR(ROUND(VLOOKUP(+$A54,'[12]Marion Balance Sheet'!$A$4:$P$190,+H$2,FALSE),2),0)</f>
        <v>0</v>
      </c>
      <c r="I54" s="211">
        <f>IFERROR(ROUND(VLOOKUP(+$A54,'[12]Marion Balance Sheet'!$A$4:$P$190,+I$2,FALSE),2),0)</f>
        <v>0</v>
      </c>
      <c r="J54" s="211">
        <f>IFERROR(ROUND(VLOOKUP(+$A54,'[12]Marion Balance Sheet'!$A$4:$P$190,+J$2,FALSE),2),0)</f>
        <v>0</v>
      </c>
      <c r="K54" s="211">
        <f>IFERROR(ROUND(VLOOKUP(+$A54,'[12]Marion Balance Sheet'!$A$4:$P$190,+K$2,FALSE),2),0)</f>
        <v>0</v>
      </c>
      <c r="L54" s="211">
        <f>IFERROR(ROUND(VLOOKUP(+$A54,'[12]Marion Balance Sheet'!$A$4:$P$190,+L$2,FALSE),2),0)</f>
        <v>0</v>
      </c>
      <c r="M54" s="211">
        <f>IFERROR(ROUND(VLOOKUP(+$A54,'[12]Marion Balance Sheet'!$A$4:$P$190,+M$2,FALSE),2),0)</f>
        <v>0</v>
      </c>
      <c r="N54" s="211">
        <f>IFERROR(ROUND(VLOOKUP(+$A54,'[12]Marion Balance Sheet'!$A$4:$P$190,+N$2,FALSE),2),0)</f>
        <v>0</v>
      </c>
      <c r="O54" s="211">
        <f>IFERROR(ROUND(VLOOKUP(+$A54,'[12]Marion Balance Sheet'!$A$4:$P$190,+O$2,FALSE),2),0)</f>
        <v>0</v>
      </c>
      <c r="P54" s="211">
        <f>IFERROR(ROUND(VLOOKUP(+$A54,'[12]Marion Balance Sheet'!$A$4:$P$190,+P$2,FALSE),2),0)</f>
        <v>0</v>
      </c>
      <c r="Q54" s="212">
        <f t="shared" si="0"/>
        <v>0</v>
      </c>
      <c r="R54" s="212"/>
      <c r="T54" s="212">
        <f t="shared" si="10"/>
        <v>0</v>
      </c>
      <c r="W54" s="213">
        <f t="shared" si="9"/>
        <v>0</v>
      </c>
    </row>
    <row r="55" spans="1:23" x14ac:dyDescent="0.25">
      <c r="A55" s="208">
        <v>1345</v>
      </c>
      <c r="B55" s="209">
        <v>360.2</v>
      </c>
      <c r="C55" s="210" t="s">
        <v>251</v>
      </c>
      <c r="D55" s="211">
        <f>IFERROR(ROUND(VLOOKUP(+$A55,'[12]Marion Balance Sheet'!$A$4:$P$190,+D$2,FALSE),2),0)</f>
        <v>3426.11</v>
      </c>
      <c r="E55" s="211">
        <f>IFERROR(ROUND(VLOOKUP(+$A55,'[12]Marion Balance Sheet'!$A$4:$P$190,+E$2,FALSE),2),0)</f>
        <v>3426.11</v>
      </c>
      <c r="F55" s="211">
        <f>IFERROR(ROUND(VLOOKUP(+$A55,'[12]Marion Balance Sheet'!$A$4:$P$190,+F$2,FALSE),2),0)</f>
        <v>792.57</v>
      </c>
      <c r="G55" s="211">
        <f>IFERROR(ROUND(VLOOKUP(+$A55,'[12]Marion Balance Sheet'!$A$4:$P$190,+G$2,FALSE),2),0)</f>
        <v>792.57</v>
      </c>
      <c r="H55" s="211">
        <f>IFERROR(ROUND(VLOOKUP(+$A55,'[12]Marion Balance Sheet'!$A$4:$P$190,+H$2,FALSE),2),0)</f>
        <v>792.57</v>
      </c>
      <c r="I55" s="211">
        <f>IFERROR(ROUND(VLOOKUP(+$A55,'[12]Marion Balance Sheet'!$A$4:$P$190,+I$2,FALSE),2),0)</f>
        <v>792.57</v>
      </c>
      <c r="J55" s="211">
        <f>IFERROR(ROUND(VLOOKUP(+$A55,'[12]Marion Balance Sheet'!$A$4:$P$190,+J$2,FALSE),2),0)</f>
        <v>792.57</v>
      </c>
      <c r="K55" s="211">
        <f>IFERROR(ROUND(VLOOKUP(+$A55,'[12]Marion Balance Sheet'!$A$4:$P$190,+K$2,FALSE),2),0)</f>
        <v>792.57</v>
      </c>
      <c r="L55" s="211">
        <f>IFERROR(ROUND(VLOOKUP(+$A55,'[12]Marion Balance Sheet'!$A$4:$P$190,+L$2,FALSE),2),0)</f>
        <v>792.57</v>
      </c>
      <c r="M55" s="211">
        <f>IFERROR(ROUND(VLOOKUP(+$A55,'[12]Marion Balance Sheet'!$A$4:$P$190,+M$2,FALSE),2),0)</f>
        <v>792.57</v>
      </c>
      <c r="N55" s="211">
        <f>IFERROR(ROUND(VLOOKUP(+$A55,'[12]Marion Balance Sheet'!$A$4:$P$190,+N$2,FALSE),2),0)</f>
        <v>862.45</v>
      </c>
      <c r="O55" s="211">
        <f>IFERROR(ROUND(VLOOKUP(+$A55,'[12]Marion Balance Sheet'!$A$4:$P$190,+O$2,FALSE),2),0)</f>
        <v>862.45</v>
      </c>
      <c r="P55" s="211">
        <f>IFERROR(ROUND(VLOOKUP(+$A55,'[12]Marion Balance Sheet'!$A$4:$P$190,+P$2,FALSE),2),0)</f>
        <v>862.45</v>
      </c>
      <c r="Q55" s="212">
        <f t="shared" si="0"/>
        <v>1213.856153846154</v>
      </c>
      <c r="R55" s="212"/>
      <c r="T55" s="212">
        <f t="shared" si="10"/>
        <v>1213.856153846154</v>
      </c>
      <c r="W55" s="213">
        <f t="shared" si="9"/>
        <v>69.88</v>
      </c>
    </row>
    <row r="56" spans="1:23" x14ac:dyDescent="0.25">
      <c r="A56" s="208">
        <v>1350</v>
      </c>
      <c r="B56" s="209">
        <v>361.2</v>
      </c>
      <c r="C56" s="210" t="s">
        <v>252</v>
      </c>
      <c r="D56" s="211">
        <f>IFERROR(ROUND(VLOOKUP(+$A56,'[12]Marion Balance Sheet'!$A$4:$P$190,+D$2,FALSE),2),0)</f>
        <v>59693.59</v>
      </c>
      <c r="E56" s="211">
        <f>IFERROR(ROUND(VLOOKUP(+$A56,'[12]Marion Balance Sheet'!$A$4:$P$190,+E$2,FALSE),2),0)</f>
        <v>59693.59</v>
      </c>
      <c r="F56" s="211">
        <f>IFERROR(ROUND(VLOOKUP(+$A56,'[12]Marion Balance Sheet'!$A$4:$P$190,+F$2,FALSE),2),0)</f>
        <v>59785.75</v>
      </c>
      <c r="G56" s="211">
        <f>IFERROR(ROUND(VLOOKUP(+$A56,'[12]Marion Balance Sheet'!$A$4:$P$190,+G$2,FALSE),2),0)</f>
        <v>59785.75</v>
      </c>
      <c r="H56" s="211">
        <f>IFERROR(ROUND(VLOOKUP(+$A56,'[12]Marion Balance Sheet'!$A$4:$P$190,+H$2,FALSE),2),0)</f>
        <v>59785.75</v>
      </c>
      <c r="I56" s="211">
        <f>IFERROR(ROUND(VLOOKUP(+$A56,'[12]Marion Balance Sheet'!$A$4:$P$190,+I$2,FALSE),2),0)</f>
        <v>59785.75</v>
      </c>
      <c r="J56" s="211">
        <f>IFERROR(ROUND(VLOOKUP(+$A56,'[12]Marion Balance Sheet'!$A$4:$P$190,+J$2,FALSE),2),0)</f>
        <v>59785.75</v>
      </c>
      <c r="K56" s="211">
        <f>IFERROR(ROUND(VLOOKUP(+$A56,'[12]Marion Balance Sheet'!$A$4:$P$190,+K$2,FALSE),2),0)</f>
        <v>59785.75</v>
      </c>
      <c r="L56" s="211">
        <f>IFERROR(ROUND(VLOOKUP(+$A56,'[12]Marion Balance Sheet'!$A$4:$P$190,+L$2,FALSE),2),0)</f>
        <v>59785.75</v>
      </c>
      <c r="M56" s="211">
        <f>IFERROR(ROUND(VLOOKUP(+$A56,'[12]Marion Balance Sheet'!$A$4:$P$190,+M$2,FALSE),2),0)</f>
        <v>59785.75</v>
      </c>
      <c r="N56" s="211">
        <f>IFERROR(ROUND(VLOOKUP(+$A56,'[12]Marion Balance Sheet'!$A$4:$P$190,+N$2,FALSE),2),0)</f>
        <v>59785.75</v>
      </c>
      <c r="O56" s="211">
        <f>IFERROR(ROUND(VLOOKUP(+$A56,'[12]Marion Balance Sheet'!$A$4:$P$190,+O$2,FALSE),2),0)</f>
        <v>59785.75</v>
      </c>
      <c r="P56" s="211">
        <f>IFERROR(ROUND(VLOOKUP(+$A56,'[12]Marion Balance Sheet'!$A$4:$P$190,+P$2,FALSE),2),0)</f>
        <v>59785.75</v>
      </c>
      <c r="Q56" s="212">
        <f t="shared" si="0"/>
        <v>59771.571538461532</v>
      </c>
      <c r="R56" s="212"/>
      <c r="T56" s="212">
        <f t="shared" si="10"/>
        <v>59771.571538461532</v>
      </c>
      <c r="W56" s="213">
        <f t="shared" si="9"/>
        <v>0</v>
      </c>
    </row>
    <row r="57" spans="1:23" x14ac:dyDescent="0.25">
      <c r="A57" s="208">
        <v>1353</v>
      </c>
      <c r="B57" s="209">
        <v>361.2</v>
      </c>
      <c r="C57" s="210" t="s">
        <v>253</v>
      </c>
      <c r="D57" s="211">
        <f>IFERROR(ROUND(VLOOKUP(+$A57,'[12]Marion Balance Sheet'!$A$4:$P$190,+D$2,FALSE),2),0)</f>
        <v>0</v>
      </c>
      <c r="E57" s="211">
        <f>IFERROR(ROUND(VLOOKUP(+$A57,'[12]Marion Balance Sheet'!$A$4:$P$190,+E$2,FALSE),2),0)</f>
        <v>0</v>
      </c>
      <c r="F57" s="211">
        <f>IFERROR(ROUND(VLOOKUP(+$A57,'[12]Marion Balance Sheet'!$A$4:$P$190,+F$2,FALSE),2),0)</f>
        <v>0</v>
      </c>
      <c r="G57" s="211">
        <f>IFERROR(ROUND(VLOOKUP(+$A57,'[12]Marion Balance Sheet'!$A$4:$P$190,+G$2,FALSE),2),0)</f>
        <v>0</v>
      </c>
      <c r="H57" s="211">
        <f>IFERROR(ROUND(VLOOKUP(+$A57,'[12]Marion Balance Sheet'!$A$4:$P$190,+H$2,FALSE),2),0)</f>
        <v>0</v>
      </c>
      <c r="I57" s="211">
        <f>IFERROR(ROUND(VLOOKUP(+$A57,'[12]Marion Balance Sheet'!$A$4:$P$190,+I$2,FALSE),2),0)</f>
        <v>0</v>
      </c>
      <c r="J57" s="211">
        <f>IFERROR(ROUND(VLOOKUP(+$A57,'[12]Marion Balance Sheet'!$A$4:$P$190,+J$2,FALSE),2),0)</f>
        <v>0</v>
      </c>
      <c r="K57" s="211">
        <f>IFERROR(ROUND(VLOOKUP(+$A57,'[12]Marion Balance Sheet'!$A$4:$P$190,+K$2,FALSE),2),0)</f>
        <v>0</v>
      </c>
      <c r="L57" s="211">
        <f>IFERROR(ROUND(VLOOKUP(+$A57,'[12]Marion Balance Sheet'!$A$4:$P$190,+L$2,FALSE),2),0)</f>
        <v>0</v>
      </c>
      <c r="M57" s="211">
        <f>IFERROR(ROUND(VLOOKUP(+$A57,'[12]Marion Balance Sheet'!$A$4:$P$190,+M$2,FALSE),2),0)</f>
        <v>0</v>
      </c>
      <c r="N57" s="211">
        <f>IFERROR(ROUND(VLOOKUP(+$A57,'[12]Marion Balance Sheet'!$A$4:$P$190,+N$2,FALSE),2),0)</f>
        <v>0</v>
      </c>
      <c r="O57" s="211">
        <f>IFERROR(ROUND(VLOOKUP(+$A57,'[12]Marion Balance Sheet'!$A$4:$P$190,+O$2,FALSE),2),0)</f>
        <v>0</v>
      </c>
      <c r="P57" s="211">
        <f>IFERROR(ROUND(VLOOKUP(+$A57,'[12]Marion Balance Sheet'!$A$4:$P$190,+P$2,FALSE),2),0)</f>
        <v>157.38</v>
      </c>
      <c r="Q57" s="212">
        <f t="shared" si="0"/>
        <v>12.106153846153846</v>
      </c>
      <c r="R57" s="212"/>
      <c r="T57" s="212">
        <f t="shared" si="10"/>
        <v>12.106153846153846</v>
      </c>
      <c r="W57" s="213">
        <f t="shared" si="9"/>
        <v>157.38</v>
      </c>
    </row>
    <row r="58" spans="1:23" s="227" customFormat="1" x14ac:dyDescent="0.25">
      <c r="A58" s="224">
        <v>1360</v>
      </c>
      <c r="B58" s="225" t="s">
        <v>246</v>
      </c>
      <c r="C58" s="226" t="s">
        <v>254</v>
      </c>
      <c r="D58" s="211">
        <f>IFERROR(ROUND(VLOOKUP(+$A58,'[12]Marion Balance Sheet'!$A$4:$P$190,+D$2,FALSE),2),0)</f>
        <v>0</v>
      </c>
      <c r="E58" s="211">
        <f>IFERROR(ROUND(VLOOKUP(+$A58,'[12]Marion Balance Sheet'!$A$4:$P$190,+E$2,FALSE),2),0)</f>
        <v>0</v>
      </c>
      <c r="F58" s="211">
        <f>IFERROR(ROUND(VLOOKUP(+$A58,'[12]Marion Balance Sheet'!$A$4:$P$190,+F$2,FALSE),2),0)</f>
        <v>2541.38</v>
      </c>
      <c r="G58" s="211">
        <f>IFERROR(ROUND(VLOOKUP(+$A58,'[12]Marion Balance Sheet'!$A$4:$P$190,+G$2,FALSE),2),0)</f>
        <v>2541.38</v>
      </c>
      <c r="H58" s="211">
        <f>IFERROR(ROUND(VLOOKUP(+$A58,'[12]Marion Balance Sheet'!$A$4:$P$190,+H$2,FALSE),2),0)</f>
        <v>2541.38</v>
      </c>
      <c r="I58" s="211">
        <f>IFERROR(ROUND(VLOOKUP(+$A58,'[12]Marion Balance Sheet'!$A$4:$P$190,+I$2,FALSE),2),0)</f>
        <v>2541.38</v>
      </c>
      <c r="J58" s="211">
        <f>IFERROR(ROUND(VLOOKUP(+$A58,'[12]Marion Balance Sheet'!$A$4:$P$190,+J$2,FALSE),2),0)</f>
        <v>2541.38</v>
      </c>
      <c r="K58" s="211">
        <f>IFERROR(ROUND(VLOOKUP(+$A58,'[12]Marion Balance Sheet'!$A$4:$P$190,+K$2,FALSE),2),0)</f>
        <v>2541.38</v>
      </c>
      <c r="L58" s="211">
        <f>IFERROR(ROUND(VLOOKUP(+$A58,'[12]Marion Balance Sheet'!$A$4:$P$190,+L$2,FALSE),2),0)</f>
        <v>2541.38</v>
      </c>
      <c r="M58" s="211">
        <f>IFERROR(ROUND(VLOOKUP(+$A58,'[12]Marion Balance Sheet'!$A$4:$P$190,+M$2,FALSE),2),0)</f>
        <v>2637.55</v>
      </c>
      <c r="N58" s="211">
        <f>IFERROR(ROUND(VLOOKUP(+$A58,'[12]Marion Balance Sheet'!$A$4:$P$190,+N$2,FALSE),2),0)</f>
        <v>2637.55</v>
      </c>
      <c r="O58" s="211">
        <f>IFERROR(ROUND(VLOOKUP(+$A58,'[12]Marion Balance Sheet'!$A$4:$P$190,+O$2,FALSE),2),0)</f>
        <v>2637.55</v>
      </c>
      <c r="P58" s="211">
        <f>IFERROR(ROUND(VLOOKUP(+$A58,'[12]Marion Balance Sheet'!$A$4:$P$190,+P$2,FALSE),2),0)</f>
        <v>2637.55</v>
      </c>
      <c r="Q58" s="212">
        <f t="shared" si="0"/>
        <v>2179.9892307692307</v>
      </c>
      <c r="W58" s="213">
        <f t="shared" si="9"/>
        <v>96.170000000000073</v>
      </c>
    </row>
    <row r="59" spans="1:23" ht="12" x14ac:dyDescent="0.3">
      <c r="A59" s="208">
        <v>1365</v>
      </c>
      <c r="B59" s="228" t="s">
        <v>255</v>
      </c>
      <c r="C59" s="229" t="s">
        <v>256</v>
      </c>
      <c r="D59" s="211">
        <f>IFERROR(ROUND(VLOOKUP(+$A59,'[12]Marion Balance Sheet'!$A$4:$P$190,+D$2,FALSE),2),0)</f>
        <v>2647.61</v>
      </c>
      <c r="E59" s="211">
        <f>IFERROR(ROUND(VLOOKUP(+$A59,'[12]Marion Balance Sheet'!$A$4:$P$190,+E$2,FALSE),2),0)</f>
        <v>2647.61</v>
      </c>
      <c r="F59" s="211">
        <f>IFERROR(ROUND(VLOOKUP(+$A59,'[12]Marion Balance Sheet'!$A$4:$P$190,+F$2,FALSE),2),0)</f>
        <v>2647.61</v>
      </c>
      <c r="G59" s="211">
        <f>IFERROR(ROUND(VLOOKUP(+$A59,'[12]Marion Balance Sheet'!$A$4:$P$190,+G$2,FALSE),2),0)</f>
        <v>2647.61</v>
      </c>
      <c r="H59" s="211">
        <f>IFERROR(ROUND(VLOOKUP(+$A59,'[12]Marion Balance Sheet'!$A$4:$P$190,+H$2,FALSE),2),0)</f>
        <v>2647.61</v>
      </c>
      <c r="I59" s="211">
        <f>IFERROR(ROUND(VLOOKUP(+$A59,'[12]Marion Balance Sheet'!$A$4:$P$190,+I$2,FALSE),2),0)</f>
        <v>2647.61</v>
      </c>
      <c r="J59" s="211">
        <f>IFERROR(ROUND(VLOOKUP(+$A59,'[12]Marion Balance Sheet'!$A$4:$P$190,+J$2,FALSE),2),0)</f>
        <v>2647.61</v>
      </c>
      <c r="K59" s="211">
        <f>IFERROR(ROUND(VLOOKUP(+$A59,'[12]Marion Balance Sheet'!$A$4:$P$190,+K$2,FALSE),2),0)</f>
        <v>2647.61</v>
      </c>
      <c r="L59" s="211">
        <f>IFERROR(ROUND(VLOOKUP(+$A59,'[12]Marion Balance Sheet'!$A$4:$P$190,+L$2,FALSE),2),0)</f>
        <v>2647.61</v>
      </c>
      <c r="M59" s="211">
        <f>IFERROR(ROUND(VLOOKUP(+$A59,'[12]Marion Balance Sheet'!$A$4:$P$190,+M$2,FALSE),2),0)</f>
        <v>2647.61</v>
      </c>
      <c r="N59" s="211">
        <f>IFERROR(ROUND(VLOOKUP(+$A59,'[12]Marion Balance Sheet'!$A$4:$P$190,+N$2,FALSE),2),0)</f>
        <v>2647.61</v>
      </c>
      <c r="O59" s="211">
        <f>IFERROR(ROUND(VLOOKUP(+$A59,'[12]Marion Balance Sheet'!$A$4:$P$190,+O$2,FALSE),2),0)</f>
        <v>2647.61</v>
      </c>
      <c r="P59" s="211">
        <f>IFERROR(ROUND(VLOOKUP(+$A59,'[12]Marion Balance Sheet'!$A$4:$P$190,+P$2,FALSE),2),0)</f>
        <v>2647.61</v>
      </c>
      <c r="Q59" s="212">
        <f t="shared" si="0"/>
        <v>2647.61</v>
      </c>
      <c r="R59" s="212"/>
      <c r="T59" s="212">
        <f t="shared" si="10"/>
        <v>2647.61</v>
      </c>
      <c r="W59" s="213">
        <f t="shared" si="9"/>
        <v>0</v>
      </c>
    </row>
    <row r="60" spans="1:23" x14ac:dyDescent="0.25">
      <c r="A60" s="208">
        <v>1370</v>
      </c>
      <c r="B60" s="209">
        <v>365.2</v>
      </c>
      <c r="C60" s="210" t="s">
        <v>257</v>
      </c>
      <c r="D60" s="211">
        <f>IFERROR(ROUND(VLOOKUP(+$A60,'[12]Marion Balance Sheet'!$A$4:$P$190,+D$2,FALSE),2),0)</f>
        <v>0</v>
      </c>
      <c r="E60" s="211">
        <f>IFERROR(ROUND(VLOOKUP(+$A60,'[12]Marion Balance Sheet'!$A$4:$P$190,+E$2,FALSE),2),0)</f>
        <v>0</v>
      </c>
      <c r="F60" s="211">
        <f>IFERROR(ROUND(VLOOKUP(+$A60,'[12]Marion Balance Sheet'!$A$4:$P$190,+F$2,FALSE),2),0)</f>
        <v>0</v>
      </c>
      <c r="G60" s="211">
        <f>IFERROR(ROUND(VLOOKUP(+$A60,'[12]Marion Balance Sheet'!$A$4:$P$190,+G$2,FALSE),2),0)</f>
        <v>0</v>
      </c>
      <c r="H60" s="211">
        <f>IFERROR(ROUND(VLOOKUP(+$A60,'[12]Marion Balance Sheet'!$A$4:$P$190,+H$2,FALSE),2),0)</f>
        <v>0</v>
      </c>
      <c r="I60" s="211">
        <f>IFERROR(ROUND(VLOOKUP(+$A60,'[12]Marion Balance Sheet'!$A$4:$P$190,+I$2,FALSE),2),0)</f>
        <v>0</v>
      </c>
      <c r="J60" s="211">
        <f>IFERROR(ROUND(VLOOKUP(+$A60,'[12]Marion Balance Sheet'!$A$4:$P$190,+J$2,FALSE),2),0)</f>
        <v>0</v>
      </c>
      <c r="K60" s="211">
        <f>IFERROR(ROUND(VLOOKUP(+$A60,'[12]Marion Balance Sheet'!$A$4:$P$190,+K$2,FALSE),2),0)</f>
        <v>0</v>
      </c>
      <c r="L60" s="211">
        <f>IFERROR(ROUND(VLOOKUP(+$A60,'[12]Marion Balance Sheet'!$A$4:$P$190,+L$2,FALSE),2),0)</f>
        <v>0</v>
      </c>
      <c r="M60" s="211">
        <f>IFERROR(ROUND(VLOOKUP(+$A60,'[12]Marion Balance Sheet'!$A$4:$P$190,+M$2,FALSE),2),0)</f>
        <v>0</v>
      </c>
      <c r="N60" s="211">
        <f>IFERROR(ROUND(VLOOKUP(+$A60,'[12]Marion Balance Sheet'!$A$4:$P$190,+N$2,FALSE),2),0)</f>
        <v>0</v>
      </c>
      <c r="O60" s="211">
        <f>IFERROR(ROUND(VLOOKUP(+$A60,'[12]Marion Balance Sheet'!$A$4:$P$190,+O$2,FALSE),2),0)</f>
        <v>0</v>
      </c>
      <c r="P60" s="211">
        <f>IFERROR(ROUND(VLOOKUP(+$A60,'[12]Marion Balance Sheet'!$A$4:$P$190,+P$2,FALSE),2),0)</f>
        <v>0</v>
      </c>
      <c r="Q60" s="212">
        <f t="shared" si="0"/>
        <v>0</v>
      </c>
      <c r="R60" s="212"/>
      <c r="T60" s="212">
        <f t="shared" si="10"/>
        <v>0</v>
      </c>
      <c r="W60" s="213">
        <f t="shared" si="9"/>
        <v>0</v>
      </c>
    </row>
    <row r="61" spans="1:23" x14ac:dyDescent="0.25">
      <c r="A61" s="208">
        <v>1380</v>
      </c>
      <c r="B61" s="209">
        <v>371.3</v>
      </c>
      <c r="C61" s="210" t="s">
        <v>258</v>
      </c>
      <c r="D61" s="211">
        <f>IFERROR(ROUND(VLOOKUP(+$A61,'[12]Marion Balance Sheet'!$A$4:$P$190,+D$2,FALSE),2),0)</f>
        <v>32908.04</v>
      </c>
      <c r="E61" s="211">
        <f>IFERROR(ROUND(VLOOKUP(+$A61,'[12]Marion Balance Sheet'!$A$4:$P$190,+E$2,FALSE),2),0)</f>
        <v>32908.04</v>
      </c>
      <c r="F61" s="211">
        <f>IFERROR(ROUND(VLOOKUP(+$A61,'[12]Marion Balance Sheet'!$A$4:$P$190,+F$2,FALSE),2),0)</f>
        <v>32908.04</v>
      </c>
      <c r="G61" s="211">
        <f>IFERROR(ROUND(VLOOKUP(+$A61,'[12]Marion Balance Sheet'!$A$4:$P$190,+G$2,FALSE),2),0)</f>
        <v>33069.64</v>
      </c>
      <c r="H61" s="211">
        <f>IFERROR(ROUND(VLOOKUP(+$A61,'[12]Marion Balance Sheet'!$A$4:$P$190,+H$2,FALSE),2),0)</f>
        <v>33069.64</v>
      </c>
      <c r="I61" s="211">
        <f>IFERROR(ROUND(VLOOKUP(+$A61,'[12]Marion Balance Sheet'!$A$4:$P$190,+I$2,FALSE),2),0)</f>
        <v>33069.64</v>
      </c>
      <c r="J61" s="211">
        <f>IFERROR(ROUND(VLOOKUP(+$A61,'[12]Marion Balance Sheet'!$A$4:$P$190,+J$2,FALSE),2),0)</f>
        <v>33069.64</v>
      </c>
      <c r="K61" s="211">
        <f>IFERROR(ROUND(VLOOKUP(+$A61,'[12]Marion Balance Sheet'!$A$4:$P$190,+K$2,FALSE),2),0)</f>
        <v>33069.64</v>
      </c>
      <c r="L61" s="211">
        <f>IFERROR(ROUND(VLOOKUP(+$A61,'[12]Marion Balance Sheet'!$A$4:$P$190,+L$2,FALSE),2),0)</f>
        <v>33069.64</v>
      </c>
      <c r="M61" s="211">
        <f>IFERROR(ROUND(VLOOKUP(+$A61,'[12]Marion Balance Sheet'!$A$4:$P$190,+M$2,FALSE),2),0)</f>
        <v>33870.800000000003</v>
      </c>
      <c r="N61" s="211">
        <f>IFERROR(ROUND(VLOOKUP(+$A61,'[12]Marion Balance Sheet'!$A$4:$P$190,+N$2,FALSE),2),0)</f>
        <v>34634</v>
      </c>
      <c r="O61" s="211">
        <f>IFERROR(ROUND(VLOOKUP(+$A61,'[12]Marion Balance Sheet'!$A$4:$P$190,+O$2,FALSE),2),0)</f>
        <v>34634</v>
      </c>
      <c r="P61" s="211">
        <f>IFERROR(ROUND(VLOOKUP(+$A61,'[12]Marion Balance Sheet'!$A$4:$P$190,+P$2,FALSE),2),0)</f>
        <v>34634</v>
      </c>
      <c r="Q61" s="212">
        <f t="shared" si="0"/>
        <v>33454.981538461543</v>
      </c>
      <c r="R61" s="212"/>
      <c r="T61" s="212">
        <f t="shared" si="10"/>
        <v>33454.981538461543</v>
      </c>
      <c r="W61" s="213">
        <f t="shared" si="9"/>
        <v>1564.3600000000006</v>
      </c>
    </row>
    <row r="62" spans="1:23" x14ac:dyDescent="0.25">
      <c r="A62" s="208">
        <v>1395</v>
      </c>
      <c r="B62" s="209">
        <v>380.4</v>
      </c>
      <c r="C62" s="210" t="s">
        <v>259</v>
      </c>
      <c r="D62" s="211">
        <f>IFERROR(ROUND(VLOOKUP(+$A62,'[12]Marion Balance Sheet'!$A$4:$P$190,+D$2,FALSE),2),0)</f>
        <v>6773.92</v>
      </c>
      <c r="E62" s="211">
        <f>IFERROR(ROUND(VLOOKUP(+$A62,'[12]Marion Balance Sheet'!$A$4:$P$190,+E$2,FALSE),2),0)</f>
        <v>6773.92</v>
      </c>
      <c r="F62" s="211">
        <f>IFERROR(ROUND(VLOOKUP(+$A62,'[12]Marion Balance Sheet'!$A$4:$P$190,+F$2,FALSE),2),0)</f>
        <v>6773.92</v>
      </c>
      <c r="G62" s="211">
        <f>IFERROR(ROUND(VLOOKUP(+$A62,'[12]Marion Balance Sheet'!$A$4:$P$190,+G$2,FALSE),2),0)</f>
        <v>6773.92</v>
      </c>
      <c r="H62" s="211">
        <f>IFERROR(ROUND(VLOOKUP(+$A62,'[12]Marion Balance Sheet'!$A$4:$P$190,+H$2,FALSE),2),0)</f>
        <v>6773.92</v>
      </c>
      <c r="I62" s="211">
        <f>IFERROR(ROUND(VLOOKUP(+$A62,'[12]Marion Balance Sheet'!$A$4:$P$190,+I$2,FALSE),2),0)</f>
        <v>6773.92</v>
      </c>
      <c r="J62" s="211">
        <f>IFERROR(ROUND(VLOOKUP(+$A62,'[12]Marion Balance Sheet'!$A$4:$P$190,+J$2,FALSE),2),0)</f>
        <v>6773.92</v>
      </c>
      <c r="K62" s="211">
        <f>IFERROR(ROUND(VLOOKUP(+$A62,'[12]Marion Balance Sheet'!$A$4:$P$190,+K$2,FALSE),2),0)</f>
        <v>6773.92</v>
      </c>
      <c r="L62" s="211">
        <f>IFERROR(ROUND(VLOOKUP(+$A62,'[12]Marion Balance Sheet'!$A$4:$P$190,+L$2,FALSE),2),0)</f>
        <v>6773.92</v>
      </c>
      <c r="M62" s="211">
        <f>IFERROR(ROUND(VLOOKUP(+$A62,'[12]Marion Balance Sheet'!$A$4:$P$190,+M$2,FALSE),2),0)</f>
        <v>6773.92</v>
      </c>
      <c r="N62" s="211">
        <f>IFERROR(ROUND(VLOOKUP(+$A62,'[12]Marion Balance Sheet'!$A$4:$P$190,+N$2,FALSE),2),0)</f>
        <v>6773.92</v>
      </c>
      <c r="O62" s="211">
        <f>IFERROR(ROUND(VLOOKUP(+$A62,'[12]Marion Balance Sheet'!$A$4:$P$190,+O$2,FALSE),2),0)</f>
        <v>6773.92</v>
      </c>
      <c r="P62" s="211">
        <f>IFERROR(ROUND(VLOOKUP(+$A62,'[12]Marion Balance Sheet'!$A$4:$P$190,+P$2,FALSE),2),0)</f>
        <v>6773.92</v>
      </c>
      <c r="Q62" s="212">
        <f t="shared" si="0"/>
        <v>6773.9199999999992</v>
      </c>
      <c r="R62" s="212"/>
      <c r="T62" s="212">
        <f t="shared" si="10"/>
        <v>6773.9199999999992</v>
      </c>
      <c r="W62" s="213">
        <f t="shared" si="9"/>
        <v>0</v>
      </c>
    </row>
    <row r="63" spans="1:23" x14ac:dyDescent="0.25">
      <c r="A63" s="208">
        <v>1400</v>
      </c>
      <c r="B63" s="209">
        <v>380.4</v>
      </c>
      <c r="C63" s="210" t="s">
        <v>260</v>
      </c>
      <c r="D63" s="211">
        <f>IFERROR(ROUND(VLOOKUP(+$A63,'[12]Marion Balance Sheet'!$A$4:$P$190,+D$2,FALSE),2),0)</f>
        <v>103986.83</v>
      </c>
      <c r="E63" s="211">
        <f>IFERROR(ROUND(VLOOKUP(+$A63,'[12]Marion Balance Sheet'!$A$4:$P$190,+E$2,FALSE),2),0)</f>
        <v>103986.83</v>
      </c>
      <c r="F63" s="211">
        <f>IFERROR(ROUND(VLOOKUP(+$A63,'[12]Marion Balance Sheet'!$A$4:$P$190,+F$2,FALSE),2),0)</f>
        <v>103986.83</v>
      </c>
      <c r="G63" s="211">
        <f>IFERROR(ROUND(VLOOKUP(+$A63,'[12]Marion Balance Sheet'!$A$4:$P$190,+G$2,FALSE),2),0)</f>
        <v>103986.83</v>
      </c>
      <c r="H63" s="211">
        <f>IFERROR(ROUND(VLOOKUP(+$A63,'[12]Marion Balance Sheet'!$A$4:$P$190,+H$2,FALSE),2),0)</f>
        <v>103986.83</v>
      </c>
      <c r="I63" s="211">
        <f>IFERROR(ROUND(VLOOKUP(+$A63,'[12]Marion Balance Sheet'!$A$4:$P$190,+I$2,FALSE),2),0)</f>
        <v>103986.83</v>
      </c>
      <c r="J63" s="211">
        <f>IFERROR(ROUND(VLOOKUP(+$A63,'[12]Marion Balance Sheet'!$A$4:$P$190,+J$2,FALSE),2),0)</f>
        <v>103986.83</v>
      </c>
      <c r="K63" s="211">
        <f>IFERROR(ROUND(VLOOKUP(+$A63,'[12]Marion Balance Sheet'!$A$4:$P$190,+K$2,FALSE),2),0)</f>
        <v>103986.83</v>
      </c>
      <c r="L63" s="211">
        <f>IFERROR(ROUND(VLOOKUP(+$A63,'[12]Marion Balance Sheet'!$A$4:$P$190,+L$2,FALSE),2),0)</f>
        <v>103986.83</v>
      </c>
      <c r="M63" s="211">
        <f>IFERROR(ROUND(VLOOKUP(+$A63,'[12]Marion Balance Sheet'!$A$4:$P$190,+M$2,FALSE),2),0)</f>
        <v>104011.09</v>
      </c>
      <c r="N63" s="211">
        <f>IFERROR(ROUND(VLOOKUP(+$A63,'[12]Marion Balance Sheet'!$A$4:$P$190,+N$2,FALSE),2),0)</f>
        <v>105961.09</v>
      </c>
      <c r="O63" s="211">
        <f>IFERROR(ROUND(VLOOKUP(+$A63,'[12]Marion Balance Sheet'!$A$4:$P$190,+O$2,FALSE),2),0)</f>
        <v>105961.09</v>
      </c>
      <c r="P63" s="211">
        <f>IFERROR(ROUND(VLOOKUP(+$A63,'[12]Marion Balance Sheet'!$A$4:$P$190,+P$2,FALSE),2),0)</f>
        <v>105961.09</v>
      </c>
      <c r="Q63" s="212">
        <f t="shared" si="0"/>
        <v>104444.29461538463</v>
      </c>
      <c r="R63" s="212"/>
      <c r="T63" s="212">
        <f t="shared" si="10"/>
        <v>104444.29461538463</v>
      </c>
      <c r="W63" s="213">
        <f t="shared" si="9"/>
        <v>1974.2599999999948</v>
      </c>
    </row>
    <row r="64" spans="1:23" x14ac:dyDescent="0.25">
      <c r="A64" s="208">
        <v>1435</v>
      </c>
      <c r="B64" s="209">
        <v>389.3</v>
      </c>
      <c r="C64" s="210" t="s">
        <v>261</v>
      </c>
      <c r="D64" s="211">
        <f>IFERROR(ROUND(VLOOKUP(+$A64,'[12]Marion Balance Sheet'!$A$4:$P$190,+D$2,FALSE),2),0)</f>
        <v>0</v>
      </c>
      <c r="E64" s="211">
        <f>IFERROR(ROUND(VLOOKUP(+$A64,'[12]Marion Balance Sheet'!$A$4:$P$190,+E$2,FALSE),2),0)</f>
        <v>0</v>
      </c>
      <c r="F64" s="211">
        <f>IFERROR(ROUND(VLOOKUP(+$A64,'[12]Marion Balance Sheet'!$A$4:$P$190,+F$2,FALSE),2),0)</f>
        <v>0</v>
      </c>
      <c r="G64" s="211">
        <f>IFERROR(ROUND(VLOOKUP(+$A64,'[12]Marion Balance Sheet'!$A$4:$P$190,+G$2,FALSE),2),0)</f>
        <v>0</v>
      </c>
      <c r="H64" s="211">
        <f>IFERROR(ROUND(VLOOKUP(+$A64,'[12]Marion Balance Sheet'!$A$4:$P$190,+H$2,FALSE),2),0)</f>
        <v>0</v>
      </c>
      <c r="I64" s="211">
        <f>IFERROR(ROUND(VLOOKUP(+$A64,'[12]Marion Balance Sheet'!$A$4:$P$190,+I$2,FALSE),2),0)</f>
        <v>0</v>
      </c>
      <c r="J64" s="211">
        <f>IFERROR(ROUND(VLOOKUP(+$A64,'[12]Marion Balance Sheet'!$A$4:$P$190,+J$2,FALSE),2),0)</f>
        <v>0</v>
      </c>
      <c r="K64" s="211">
        <f>IFERROR(ROUND(VLOOKUP(+$A64,'[12]Marion Balance Sheet'!$A$4:$P$190,+K$2,FALSE),2),0)</f>
        <v>0</v>
      </c>
      <c r="L64" s="211">
        <f>IFERROR(ROUND(VLOOKUP(+$A64,'[12]Marion Balance Sheet'!$A$4:$P$190,+L$2,FALSE),2),0)</f>
        <v>0</v>
      </c>
      <c r="M64" s="211">
        <f>IFERROR(ROUND(VLOOKUP(+$A64,'[12]Marion Balance Sheet'!$A$4:$P$190,+M$2,FALSE),2),0)</f>
        <v>0</v>
      </c>
      <c r="N64" s="211">
        <f>IFERROR(ROUND(VLOOKUP(+$A64,'[12]Marion Balance Sheet'!$A$4:$P$190,+N$2,FALSE),2),0)</f>
        <v>0</v>
      </c>
      <c r="O64" s="211">
        <f>IFERROR(ROUND(VLOOKUP(+$A64,'[12]Marion Balance Sheet'!$A$4:$P$190,+O$2,FALSE),2),0)</f>
        <v>0</v>
      </c>
      <c r="P64" s="211">
        <f>IFERROR(ROUND(VLOOKUP(+$A64,'[12]Marion Balance Sheet'!$A$4:$P$190,+P$2,FALSE),2),0)</f>
        <v>0</v>
      </c>
      <c r="Q64" s="212">
        <f t="shared" si="0"/>
        <v>0</v>
      </c>
      <c r="R64" s="212"/>
      <c r="T64" s="212">
        <f t="shared" si="10"/>
        <v>0</v>
      </c>
      <c r="W64" s="213">
        <f t="shared" si="9"/>
        <v>0</v>
      </c>
    </row>
    <row r="65" spans="1:23" x14ac:dyDescent="0.25">
      <c r="A65" s="208">
        <v>1460</v>
      </c>
      <c r="B65" s="209" t="s">
        <v>223</v>
      </c>
      <c r="C65" s="210" t="s">
        <v>224</v>
      </c>
      <c r="D65" s="211">
        <f>IFERROR(ROUND(VLOOKUP(+$A65,'[12]Marion Balance Sheet'!$A$4:$P$190,+D$2,FALSE),2),0)</f>
        <v>877.96</v>
      </c>
      <c r="E65" s="211">
        <f>IFERROR(ROUND(VLOOKUP(+$A65,'[12]Marion Balance Sheet'!$A$4:$P$190,+E$2,FALSE),2),0)</f>
        <v>877.96</v>
      </c>
      <c r="F65" s="211">
        <f>IFERROR(ROUND(VLOOKUP(+$A65,'[12]Marion Balance Sheet'!$A$4:$P$190,+F$2,FALSE),2),0)</f>
        <v>877.96</v>
      </c>
      <c r="G65" s="211">
        <f>IFERROR(ROUND(VLOOKUP(+$A65,'[12]Marion Balance Sheet'!$A$4:$P$190,+G$2,FALSE),2),0)</f>
        <v>877.96</v>
      </c>
      <c r="H65" s="211">
        <f>IFERROR(ROUND(VLOOKUP(+$A65,'[12]Marion Balance Sheet'!$A$4:$P$190,+H$2,FALSE),2),0)</f>
        <v>877.96</v>
      </c>
      <c r="I65" s="211">
        <f>IFERROR(ROUND(VLOOKUP(+$A65,'[12]Marion Balance Sheet'!$A$4:$P$190,+I$2,FALSE),2),0)</f>
        <v>877.96</v>
      </c>
      <c r="J65" s="211">
        <f>IFERROR(ROUND(VLOOKUP(+$A65,'[12]Marion Balance Sheet'!$A$4:$P$190,+J$2,FALSE),2),0)</f>
        <v>877.96</v>
      </c>
      <c r="K65" s="211">
        <f>IFERROR(ROUND(VLOOKUP(+$A65,'[12]Marion Balance Sheet'!$A$4:$P$190,+K$2,FALSE),2),0)</f>
        <v>877.96</v>
      </c>
      <c r="L65" s="211">
        <f>IFERROR(ROUND(VLOOKUP(+$A65,'[12]Marion Balance Sheet'!$A$4:$P$190,+L$2,FALSE),2),0)</f>
        <v>877.96</v>
      </c>
      <c r="M65" s="211">
        <f>IFERROR(ROUND(VLOOKUP(+$A65,'[12]Marion Balance Sheet'!$A$4:$P$190,+M$2,FALSE),2),0)</f>
        <v>877.96</v>
      </c>
      <c r="N65" s="211">
        <f>IFERROR(ROUND(VLOOKUP(+$A65,'[12]Marion Balance Sheet'!$A$4:$P$190,+N$2,FALSE),2),0)</f>
        <v>877.96</v>
      </c>
      <c r="O65" s="211">
        <f>IFERROR(ROUND(VLOOKUP(+$A65,'[12]Marion Balance Sheet'!$A$4:$P$190,+O$2,FALSE),2),0)</f>
        <v>877.96</v>
      </c>
      <c r="P65" s="211">
        <f>IFERROR(ROUND(VLOOKUP(+$A65,'[12]Marion Balance Sheet'!$A$4:$P$190,+P$2,FALSE),2),0)</f>
        <v>877.96</v>
      </c>
      <c r="Q65" s="212">
        <f>SUM(D65:P65)/13</f>
        <v>877.95999999999992</v>
      </c>
      <c r="R65" s="212"/>
      <c r="S65" s="212">
        <f>$Q65*(2592.5/3968)</f>
        <v>573.61675907258052</v>
      </c>
      <c r="T65" s="212">
        <f>$Q65*(1375.5/3968)</f>
        <v>304.34324092741929</v>
      </c>
      <c r="W65" s="213">
        <f t="shared" si="9"/>
        <v>0</v>
      </c>
    </row>
    <row r="66" spans="1:23" x14ac:dyDescent="0.25">
      <c r="A66" s="208">
        <v>1470</v>
      </c>
      <c r="B66" s="209" t="s">
        <v>225</v>
      </c>
      <c r="C66" s="210" t="s">
        <v>226</v>
      </c>
      <c r="D66" s="211">
        <f>IFERROR(ROUND(VLOOKUP(+$A66,'[12]Marion Balance Sheet'!$A$4:$P$190,+D$2,FALSE),2),0)</f>
        <v>1.7</v>
      </c>
      <c r="E66" s="211">
        <f>IFERROR(ROUND(VLOOKUP(+$A66,'[12]Marion Balance Sheet'!$A$4:$P$190,+E$2,FALSE),2),0)</f>
        <v>1.66</v>
      </c>
      <c r="F66" s="211">
        <f>IFERROR(ROUND(VLOOKUP(+$A66,'[12]Marion Balance Sheet'!$A$4:$P$190,+F$2,FALSE),2),0)</f>
        <v>1.65</v>
      </c>
      <c r="G66" s="211">
        <f>IFERROR(ROUND(VLOOKUP(+$A66,'[12]Marion Balance Sheet'!$A$4:$P$190,+G$2,FALSE),2),0)</f>
        <v>1.65</v>
      </c>
      <c r="H66" s="211">
        <f>IFERROR(ROUND(VLOOKUP(+$A66,'[12]Marion Balance Sheet'!$A$4:$P$190,+H$2,FALSE),2),0)</f>
        <v>1.65</v>
      </c>
      <c r="I66" s="211">
        <f>IFERROR(ROUND(VLOOKUP(+$A66,'[12]Marion Balance Sheet'!$A$4:$P$190,+I$2,FALSE),2),0)</f>
        <v>1.64</v>
      </c>
      <c r="J66" s="211">
        <f>IFERROR(ROUND(VLOOKUP(+$A66,'[12]Marion Balance Sheet'!$A$4:$P$190,+J$2,FALSE),2),0)</f>
        <v>1.65</v>
      </c>
      <c r="K66" s="211">
        <f>IFERROR(ROUND(VLOOKUP(+$A66,'[12]Marion Balance Sheet'!$A$4:$P$190,+K$2,FALSE),2),0)</f>
        <v>1.64</v>
      </c>
      <c r="L66" s="211">
        <f>IFERROR(ROUND(VLOOKUP(+$A66,'[12]Marion Balance Sheet'!$A$4:$P$190,+L$2,FALSE),2),0)</f>
        <v>1.64</v>
      </c>
      <c r="M66" s="211">
        <f>IFERROR(ROUND(VLOOKUP(+$A66,'[12]Marion Balance Sheet'!$A$4:$P$190,+M$2,FALSE),2),0)</f>
        <v>1.64</v>
      </c>
      <c r="N66" s="211">
        <f>IFERROR(ROUND(VLOOKUP(+$A66,'[12]Marion Balance Sheet'!$A$4:$P$190,+N$2,FALSE),2),0)</f>
        <v>1.64</v>
      </c>
      <c r="O66" s="211">
        <f>IFERROR(ROUND(VLOOKUP(+$A66,'[12]Marion Balance Sheet'!$A$4:$P$190,+O$2,FALSE),2),0)</f>
        <v>1.64</v>
      </c>
      <c r="P66" s="211">
        <f>IFERROR(ROUND(VLOOKUP(+$A66,'[12]Marion Balance Sheet'!$A$4:$P$190,+P$2,FALSE),2),0)</f>
        <v>1.64</v>
      </c>
      <c r="Q66" s="212">
        <f>SUM(D66:P66)/13</f>
        <v>1.6492307692307695</v>
      </c>
      <c r="R66" s="212"/>
      <c r="S66" s="212">
        <f>$Q66*(2592.5/3968)</f>
        <v>1.0775279156327544</v>
      </c>
      <c r="T66" s="212">
        <f>$Q66*(1375.5/3968)</f>
        <v>0.57170285359801498</v>
      </c>
      <c r="W66" s="213">
        <f t="shared" si="9"/>
        <v>-1.0000000000000009E-2</v>
      </c>
    </row>
    <row r="67" spans="1:23" x14ac:dyDescent="0.25">
      <c r="A67" s="208">
        <v>1480</v>
      </c>
      <c r="B67" s="209" t="s">
        <v>229</v>
      </c>
      <c r="C67" s="210" t="s">
        <v>230</v>
      </c>
      <c r="D67" s="211">
        <f>IFERROR(ROUND(VLOOKUP(+$A67,'[12]Marion Balance Sheet'!$A$4:$P$190,+D$2,FALSE),2),0)</f>
        <v>0</v>
      </c>
      <c r="E67" s="211">
        <f>IFERROR(ROUND(VLOOKUP(+$A67,'[12]Marion Balance Sheet'!$A$4:$P$190,+E$2,FALSE),2),0)</f>
        <v>0</v>
      </c>
      <c r="F67" s="211">
        <f>IFERROR(ROUND(VLOOKUP(+$A67,'[12]Marion Balance Sheet'!$A$4:$P$190,+F$2,FALSE),2),0)</f>
        <v>2049.5300000000002</v>
      </c>
      <c r="G67" s="211">
        <f>IFERROR(ROUND(VLOOKUP(+$A67,'[12]Marion Balance Sheet'!$A$4:$P$190,+G$2,FALSE),2),0)</f>
        <v>2049.5300000000002</v>
      </c>
      <c r="H67" s="211">
        <f>IFERROR(ROUND(VLOOKUP(+$A67,'[12]Marion Balance Sheet'!$A$4:$P$190,+H$2,FALSE),2),0)</f>
        <v>2049.5300000000002</v>
      </c>
      <c r="I67" s="211">
        <f>IFERROR(ROUND(VLOOKUP(+$A67,'[12]Marion Balance Sheet'!$A$4:$P$190,+I$2,FALSE),2),0)</f>
        <v>2049.5300000000002</v>
      </c>
      <c r="J67" s="211">
        <f>IFERROR(ROUND(VLOOKUP(+$A67,'[12]Marion Balance Sheet'!$A$4:$P$190,+J$2,FALSE),2),0)</f>
        <v>2049.5300000000002</v>
      </c>
      <c r="K67" s="211">
        <f>IFERROR(ROUND(VLOOKUP(+$A67,'[12]Marion Balance Sheet'!$A$4:$P$190,+K$2,FALSE),2),0)</f>
        <v>2049.5300000000002</v>
      </c>
      <c r="L67" s="211">
        <f>IFERROR(ROUND(VLOOKUP(+$A67,'[12]Marion Balance Sheet'!$A$4:$P$190,+L$2,FALSE),2),0)</f>
        <v>2049.5300000000002</v>
      </c>
      <c r="M67" s="211">
        <f>IFERROR(ROUND(VLOOKUP(+$A67,'[12]Marion Balance Sheet'!$A$4:$P$190,+M$2,FALSE),2),0)</f>
        <v>2049.5300000000002</v>
      </c>
      <c r="N67" s="211">
        <f>IFERROR(ROUND(VLOOKUP(+$A67,'[12]Marion Balance Sheet'!$A$4:$P$190,+N$2,FALSE),2),0)</f>
        <v>2049.5300000000002</v>
      </c>
      <c r="O67" s="211">
        <f>IFERROR(ROUND(VLOOKUP(+$A67,'[12]Marion Balance Sheet'!$A$4:$P$190,+O$2,FALSE),2),0)</f>
        <v>2049.5300000000002</v>
      </c>
      <c r="P67" s="211">
        <f>IFERROR(ROUND(VLOOKUP(+$A67,'[12]Marion Balance Sheet'!$A$4:$P$190,+P$2,FALSE),2),0)</f>
        <v>2049.5300000000002</v>
      </c>
      <c r="Q67" s="212">
        <f>SUM(D67:P67)/13</f>
        <v>1734.2176923076922</v>
      </c>
      <c r="R67" s="212"/>
      <c r="S67" s="212">
        <f>$Q67*(2592.5/3968)</f>
        <v>1133.0542760352046</v>
      </c>
      <c r="T67" s="212">
        <f>$Q67*(1375.5/3968)</f>
        <v>601.16341627248755</v>
      </c>
      <c r="W67" s="213">
        <f t="shared" si="9"/>
        <v>0</v>
      </c>
    </row>
    <row r="68" spans="1:23" x14ac:dyDescent="0.25">
      <c r="A68" s="208">
        <v>1495</v>
      </c>
      <c r="B68" s="209">
        <v>398.7</v>
      </c>
      <c r="C68" s="210" t="s">
        <v>262</v>
      </c>
      <c r="D68" s="211">
        <f>IFERROR(ROUND(VLOOKUP(+$A68,'[12]Marion Balance Sheet'!$A$4:$P$190,+D$2,FALSE),2),0)</f>
        <v>3221</v>
      </c>
      <c r="E68" s="211">
        <f>IFERROR(ROUND(VLOOKUP(+$A68,'[12]Marion Balance Sheet'!$A$4:$P$190,+E$2,FALSE),2),0)</f>
        <v>3135.98</v>
      </c>
      <c r="F68" s="211">
        <f>IFERROR(ROUND(VLOOKUP(+$A68,'[12]Marion Balance Sheet'!$A$4:$P$190,+F$2,FALSE),2),0)</f>
        <v>3135.98</v>
      </c>
      <c r="G68" s="211">
        <f>IFERROR(ROUND(VLOOKUP(+$A68,'[12]Marion Balance Sheet'!$A$4:$P$190,+G$2,FALSE),2),0)</f>
        <v>3135.98</v>
      </c>
      <c r="H68" s="211">
        <f>IFERROR(ROUND(VLOOKUP(+$A68,'[12]Marion Balance Sheet'!$A$4:$P$190,+H$2,FALSE),2),0)</f>
        <v>3135.98</v>
      </c>
      <c r="I68" s="211">
        <f>IFERROR(ROUND(VLOOKUP(+$A68,'[12]Marion Balance Sheet'!$A$4:$P$190,+I$2,FALSE),2),0)</f>
        <v>3135.98</v>
      </c>
      <c r="J68" s="211">
        <f>IFERROR(ROUND(VLOOKUP(+$A68,'[12]Marion Balance Sheet'!$A$4:$P$190,+J$2,FALSE),2),0)</f>
        <v>3135.98</v>
      </c>
      <c r="K68" s="211">
        <f>IFERROR(ROUND(VLOOKUP(+$A68,'[12]Marion Balance Sheet'!$A$4:$P$190,+K$2,FALSE),2),0)</f>
        <v>3135.98</v>
      </c>
      <c r="L68" s="211">
        <f>IFERROR(ROUND(VLOOKUP(+$A68,'[12]Marion Balance Sheet'!$A$4:$P$190,+L$2,FALSE),2),0)</f>
        <v>3135.98</v>
      </c>
      <c r="M68" s="211">
        <f>IFERROR(ROUND(VLOOKUP(+$A68,'[12]Marion Balance Sheet'!$A$4:$P$190,+M$2,FALSE),2),0)</f>
        <v>3135.98</v>
      </c>
      <c r="N68" s="211">
        <f>IFERROR(ROUND(VLOOKUP(+$A68,'[12]Marion Balance Sheet'!$A$4:$P$190,+N$2,FALSE),2),0)</f>
        <v>3135.98</v>
      </c>
      <c r="O68" s="211">
        <f>IFERROR(ROUND(VLOOKUP(+$A68,'[12]Marion Balance Sheet'!$A$4:$P$190,+O$2,FALSE),2),0)</f>
        <v>3135.98</v>
      </c>
      <c r="P68" s="211">
        <f>IFERROR(ROUND(VLOOKUP(+$A68,'[12]Marion Balance Sheet'!$A$4:$P$190,+P$2,FALSE),2),0)</f>
        <v>3135.98</v>
      </c>
      <c r="Q68" s="212">
        <f t="shared" si="0"/>
        <v>3142.52</v>
      </c>
      <c r="R68" s="212"/>
      <c r="T68" s="212">
        <f t="shared" si="10"/>
        <v>3142.52</v>
      </c>
      <c r="W68" s="213">
        <f t="shared" si="9"/>
        <v>0</v>
      </c>
    </row>
    <row r="69" spans="1:23" x14ac:dyDescent="0.25">
      <c r="A69" s="208">
        <v>1500</v>
      </c>
      <c r="B69" s="209">
        <v>398.7</v>
      </c>
      <c r="C69" s="210" t="s">
        <v>263</v>
      </c>
      <c r="D69" s="211">
        <f>IFERROR(ROUND(VLOOKUP(+$A69,'[12]Marion Balance Sheet'!$A$4:$P$190,+D$2,FALSE),2),0)</f>
        <v>-27103.69</v>
      </c>
      <c r="E69" s="211">
        <f>IFERROR(ROUND(VLOOKUP(+$A69,'[12]Marion Balance Sheet'!$A$4:$P$190,+E$2,FALSE),2),0)</f>
        <v>-26361.81</v>
      </c>
      <c r="F69" s="211">
        <f>IFERROR(ROUND(VLOOKUP(+$A69,'[12]Marion Balance Sheet'!$A$4:$P$190,+F$2,FALSE),2),0)</f>
        <v>-26361.81</v>
      </c>
      <c r="G69" s="211">
        <f>IFERROR(ROUND(VLOOKUP(+$A69,'[12]Marion Balance Sheet'!$A$4:$P$190,+G$2,FALSE),2),0)</f>
        <v>-26361.81</v>
      </c>
      <c r="H69" s="211">
        <f>IFERROR(ROUND(VLOOKUP(+$A69,'[12]Marion Balance Sheet'!$A$4:$P$190,+H$2,FALSE),2),0)</f>
        <v>-26361.81</v>
      </c>
      <c r="I69" s="211">
        <f>IFERROR(ROUND(VLOOKUP(+$A69,'[12]Marion Balance Sheet'!$A$4:$P$190,+I$2,FALSE),2),0)</f>
        <v>-26361.81</v>
      </c>
      <c r="J69" s="211">
        <f>IFERROR(ROUND(VLOOKUP(+$A69,'[12]Marion Balance Sheet'!$A$4:$P$190,+J$2,FALSE),2),0)</f>
        <v>-26361.81</v>
      </c>
      <c r="K69" s="211">
        <f>IFERROR(ROUND(VLOOKUP(+$A69,'[12]Marion Balance Sheet'!$A$4:$P$190,+K$2,FALSE),2),0)</f>
        <v>-26361.81</v>
      </c>
      <c r="L69" s="211">
        <f>IFERROR(ROUND(VLOOKUP(+$A69,'[12]Marion Balance Sheet'!$A$4:$P$190,+L$2,FALSE),2),0)</f>
        <v>-26361.81</v>
      </c>
      <c r="M69" s="211">
        <f>IFERROR(ROUND(VLOOKUP(+$A69,'[12]Marion Balance Sheet'!$A$4:$P$190,+M$2,FALSE),2),0)</f>
        <v>-26361.81</v>
      </c>
      <c r="N69" s="211">
        <f>IFERROR(ROUND(VLOOKUP(+$A69,'[12]Marion Balance Sheet'!$A$4:$P$190,+N$2,FALSE),2),0)</f>
        <v>-26361.81</v>
      </c>
      <c r="O69" s="211">
        <f>IFERROR(ROUND(VLOOKUP(+$A69,'[12]Marion Balance Sheet'!$A$4:$P$190,+O$2,FALSE),2),0)</f>
        <v>-26361.81</v>
      </c>
      <c r="P69" s="211">
        <f>IFERROR(ROUND(VLOOKUP(+$A69,'[12]Marion Balance Sheet'!$A$4:$P$190,+P$2,FALSE),2),0)</f>
        <v>-26361.81</v>
      </c>
      <c r="Q69" s="212">
        <f t="shared" si="0"/>
        <v>-26418.877692307691</v>
      </c>
      <c r="R69" s="212"/>
      <c r="T69" s="212">
        <f t="shared" si="10"/>
        <v>-26418.877692307691</v>
      </c>
      <c r="W69" s="213">
        <f t="shared" si="9"/>
        <v>0</v>
      </c>
    </row>
    <row r="70" spans="1:23" x14ac:dyDescent="0.25">
      <c r="A70" s="208">
        <v>1535</v>
      </c>
      <c r="B70" s="209">
        <v>374.5</v>
      </c>
      <c r="C70" s="210" t="s">
        <v>264</v>
      </c>
      <c r="D70" s="211">
        <f>IFERROR(ROUND(VLOOKUP(+$A70,'[12]Marion Balance Sheet'!$A$4:$P$190,+D$2,FALSE),2),0)</f>
        <v>39.36</v>
      </c>
      <c r="E70" s="211">
        <f>IFERROR(ROUND(VLOOKUP(+$A70,'[12]Marion Balance Sheet'!$A$4:$P$190,+E$2,FALSE),2),0)</f>
        <v>39.36</v>
      </c>
      <c r="F70" s="211">
        <f>IFERROR(ROUND(VLOOKUP(+$A70,'[12]Marion Balance Sheet'!$A$4:$P$190,+F$2,FALSE),2),0)</f>
        <v>39.36</v>
      </c>
      <c r="G70" s="211">
        <f>IFERROR(ROUND(VLOOKUP(+$A70,'[12]Marion Balance Sheet'!$A$4:$P$190,+G$2,FALSE),2),0)</f>
        <v>39.36</v>
      </c>
      <c r="H70" s="211">
        <f>IFERROR(ROUND(VLOOKUP(+$A70,'[12]Marion Balance Sheet'!$A$4:$P$190,+H$2,FALSE),2),0)</f>
        <v>39.36</v>
      </c>
      <c r="I70" s="211">
        <f>IFERROR(ROUND(VLOOKUP(+$A70,'[12]Marion Balance Sheet'!$A$4:$P$190,+I$2,FALSE),2),0)</f>
        <v>39.36</v>
      </c>
      <c r="J70" s="211">
        <f>IFERROR(ROUND(VLOOKUP(+$A70,'[12]Marion Balance Sheet'!$A$4:$P$190,+J$2,FALSE),2),0)</f>
        <v>39.36</v>
      </c>
      <c r="K70" s="211">
        <f>IFERROR(ROUND(VLOOKUP(+$A70,'[12]Marion Balance Sheet'!$A$4:$P$190,+K$2,FALSE),2),0)</f>
        <v>39.36</v>
      </c>
      <c r="L70" s="211">
        <f>IFERROR(ROUND(VLOOKUP(+$A70,'[12]Marion Balance Sheet'!$A$4:$P$190,+L$2,FALSE),2),0)</f>
        <v>39.36</v>
      </c>
      <c r="M70" s="211">
        <f>IFERROR(ROUND(VLOOKUP(+$A70,'[12]Marion Balance Sheet'!$A$4:$P$190,+M$2,FALSE),2),0)</f>
        <v>39.36</v>
      </c>
      <c r="N70" s="211">
        <f>IFERROR(ROUND(VLOOKUP(+$A70,'[12]Marion Balance Sheet'!$A$4:$P$190,+N$2,FALSE),2),0)</f>
        <v>39.36</v>
      </c>
      <c r="O70" s="211">
        <f>IFERROR(ROUND(VLOOKUP(+$A70,'[12]Marion Balance Sheet'!$A$4:$P$190,+O$2,FALSE),2),0)</f>
        <v>39.36</v>
      </c>
      <c r="P70" s="211">
        <f>IFERROR(ROUND(VLOOKUP(+$A70,'[12]Marion Balance Sheet'!$A$4:$P$190,+P$2,FALSE),2),0)</f>
        <v>39.36</v>
      </c>
      <c r="Q70" s="212">
        <f t="shared" si="0"/>
        <v>39.360000000000007</v>
      </c>
      <c r="R70" s="212"/>
      <c r="T70" s="212">
        <f t="shared" si="10"/>
        <v>39.360000000000007</v>
      </c>
      <c r="W70" s="213">
        <f t="shared" si="9"/>
        <v>0</v>
      </c>
    </row>
    <row r="71" spans="1:23" x14ac:dyDescent="0.25">
      <c r="A71" s="208">
        <v>1540</v>
      </c>
      <c r="B71" s="209">
        <v>375.6</v>
      </c>
      <c r="C71" s="210" t="s">
        <v>265</v>
      </c>
      <c r="D71" s="211">
        <f>IFERROR(ROUND(VLOOKUP(+$A71,'[12]Marion Balance Sheet'!$A$4:$P$190,+D$2,FALSE),2),0)</f>
        <v>1168.28</v>
      </c>
      <c r="E71" s="211">
        <f>IFERROR(ROUND(VLOOKUP(+$A71,'[12]Marion Balance Sheet'!$A$4:$P$190,+E$2,FALSE),2),0)</f>
        <v>1168.28</v>
      </c>
      <c r="F71" s="211">
        <f>IFERROR(ROUND(VLOOKUP(+$A71,'[12]Marion Balance Sheet'!$A$4:$P$190,+F$2,FALSE),2),0)</f>
        <v>1168.28</v>
      </c>
      <c r="G71" s="211">
        <f>IFERROR(ROUND(VLOOKUP(+$A71,'[12]Marion Balance Sheet'!$A$4:$P$190,+G$2,FALSE),2),0)</f>
        <v>1168.28</v>
      </c>
      <c r="H71" s="211">
        <f>IFERROR(ROUND(VLOOKUP(+$A71,'[12]Marion Balance Sheet'!$A$4:$P$190,+H$2,FALSE),2),0)</f>
        <v>1168.28</v>
      </c>
      <c r="I71" s="211">
        <f>IFERROR(ROUND(VLOOKUP(+$A71,'[12]Marion Balance Sheet'!$A$4:$P$190,+I$2,FALSE),2),0)</f>
        <v>1168.28</v>
      </c>
      <c r="J71" s="211">
        <f>IFERROR(ROUND(VLOOKUP(+$A71,'[12]Marion Balance Sheet'!$A$4:$P$190,+J$2,FALSE),2),0)</f>
        <v>1168.28</v>
      </c>
      <c r="K71" s="211">
        <f>IFERROR(ROUND(VLOOKUP(+$A71,'[12]Marion Balance Sheet'!$A$4:$P$190,+K$2,FALSE),2),0)</f>
        <v>1168.28</v>
      </c>
      <c r="L71" s="211">
        <f>IFERROR(ROUND(VLOOKUP(+$A71,'[12]Marion Balance Sheet'!$A$4:$P$190,+L$2,FALSE),2),0)</f>
        <v>1168.28</v>
      </c>
      <c r="M71" s="211">
        <f>IFERROR(ROUND(VLOOKUP(+$A71,'[12]Marion Balance Sheet'!$A$4:$P$190,+M$2,FALSE),2),0)</f>
        <v>1168.28</v>
      </c>
      <c r="N71" s="211">
        <f>IFERROR(ROUND(VLOOKUP(+$A71,'[12]Marion Balance Sheet'!$A$4:$P$190,+N$2,FALSE),2),0)</f>
        <v>1168.28</v>
      </c>
      <c r="O71" s="211">
        <f>IFERROR(ROUND(VLOOKUP(+$A71,'[12]Marion Balance Sheet'!$A$4:$P$190,+O$2,FALSE),2),0)</f>
        <v>1168.28</v>
      </c>
      <c r="P71" s="211">
        <f>IFERROR(ROUND(VLOOKUP(+$A71,'[12]Marion Balance Sheet'!$A$4:$P$190,+P$2,FALSE),2),0)</f>
        <v>1168.28</v>
      </c>
      <c r="Q71" s="212">
        <f t="shared" si="0"/>
        <v>1168.2800000000002</v>
      </c>
      <c r="R71" s="212"/>
      <c r="T71" s="212">
        <f t="shared" si="10"/>
        <v>1168.2800000000002</v>
      </c>
      <c r="W71" s="213">
        <f t="shared" si="9"/>
        <v>0</v>
      </c>
    </row>
    <row r="72" spans="1:23" ht="12" x14ac:dyDescent="0.3">
      <c r="A72" s="230">
        <v>1555</v>
      </c>
      <c r="B72" s="218" t="s">
        <v>237</v>
      </c>
      <c r="C72" s="219" t="s">
        <v>238</v>
      </c>
      <c r="D72" s="211">
        <f>+'[12]Common Plant'!D17</f>
        <v>3487.7589571068129</v>
      </c>
      <c r="E72" s="211">
        <f>+'[12]Common Plant'!E17</f>
        <v>3401.6821596234417</v>
      </c>
      <c r="F72" s="211">
        <f>+'[12]Common Plant'!F17</f>
        <v>3394.9332887808409</v>
      </c>
      <c r="G72" s="211">
        <f>+'[12]Common Plant'!G17</f>
        <v>3611.4824161795891</v>
      </c>
      <c r="H72" s="211">
        <f>+'[12]Common Plant'!H17</f>
        <v>3577.3463603165569</v>
      </c>
      <c r="I72" s="211">
        <f>+'[12]Common Plant'!I17</f>
        <v>3576.816899187917</v>
      </c>
      <c r="J72" s="211">
        <f>+'[12]Common Plant'!J17</f>
        <v>3587.7013206434594</v>
      </c>
      <c r="K72" s="211">
        <f>+'[12]Common Plant'!K17</f>
        <v>3487.5320804841463</v>
      </c>
      <c r="L72" s="211">
        <f>+'[12]Common Plant'!L17</f>
        <v>3477.2378196865461</v>
      </c>
      <c r="M72" s="211">
        <f>+'[12]Common Plant'!M17</f>
        <v>3523.019412196762</v>
      </c>
      <c r="N72" s="211">
        <f>+'[12]Common Plant'!N17</f>
        <v>3521.168708839808</v>
      </c>
      <c r="O72" s="211">
        <f>+'[12]Common Plant'!O17</f>
        <v>3518.8733498163765</v>
      </c>
      <c r="P72" s="211">
        <f>+'[12]Common Plant'!P17</f>
        <v>3514.3509187399786</v>
      </c>
      <c r="Q72" s="212">
        <f t="shared" si="0"/>
        <v>3513.838745507865</v>
      </c>
      <c r="R72" s="212"/>
      <c r="T72" s="212">
        <f t="shared" si="10"/>
        <v>3513.838745507865</v>
      </c>
      <c r="W72" s="213">
        <f t="shared" si="9"/>
        <v>-73.350401903480815</v>
      </c>
    </row>
    <row r="73" spans="1:23" ht="12" x14ac:dyDescent="0.3">
      <c r="A73" s="230">
        <v>1580</v>
      </c>
      <c r="B73" s="218" t="s">
        <v>223</v>
      </c>
      <c r="C73" s="219" t="s">
        <v>239</v>
      </c>
      <c r="D73" s="211">
        <f>+'[12]Common Plant'!D18</f>
        <v>334.53535806622438</v>
      </c>
      <c r="E73" s="211">
        <f>+'[12]Common Plant'!E18</f>
        <v>326.37141054156103</v>
      </c>
      <c r="F73" s="211">
        <f>+'[12]Common Plant'!F18</f>
        <v>323.14429793617131</v>
      </c>
      <c r="G73" s="211">
        <f>+'[12]Common Plant'!G18</f>
        <v>322.6103317643408</v>
      </c>
      <c r="H73" s="211">
        <f>+'[12]Common Plant'!H18</f>
        <v>323.55994744736984</v>
      </c>
      <c r="I73" s="211">
        <f>+'[12]Common Plant'!I18</f>
        <v>323.59756850980193</v>
      </c>
      <c r="J73" s="211">
        <f>+'[12]Common Plant'!J18</f>
        <v>324.00080939326546</v>
      </c>
      <c r="K73" s="211">
        <f>+'[12]Common Plant'!K18</f>
        <v>323.59946537009262</v>
      </c>
      <c r="L73" s="211">
        <f>+'[12]Common Plant'!L18</f>
        <v>323.25154957844109</v>
      </c>
      <c r="M73" s="211">
        <f>+'[12]Common Plant'!M18</f>
        <v>320.77851797444788</v>
      </c>
      <c r="N73" s="211">
        <f>+'[12]Common Plant'!N18</f>
        <v>320.67600848290493</v>
      </c>
      <c r="O73" s="211">
        <f>+'[12]Common Plant'!O18</f>
        <v>320.4718588941189</v>
      </c>
      <c r="P73" s="211">
        <f>+'[12]Common Plant'!P18</f>
        <v>319.91505136295461</v>
      </c>
      <c r="Q73" s="212">
        <f t="shared" si="0"/>
        <v>323.57785964013033</v>
      </c>
      <c r="R73" s="212"/>
      <c r="T73" s="212">
        <f t="shared" si="10"/>
        <v>323.57785964013033</v>
      </c>
      <c r="W73" s="213">
        <f t="shared" si="9"/>
        <v>-4.0857580303108421</v>
      </c>
    </row>
    <row r="74" spans="1:23" ht="12" x14ac:dyDescent="0.3">
      <c r="A74" s="230">
        <v>1585</v>
      </c>
      <c r="B74" s="218" t="s">
        <v>223</v>
      </c>
      <c r="C74" s="219" t="s">
        <v>240</v>
      </c>
      <c r="D74" s="211">
        <f>+'[12]Common Plant'!D19</f>
        <v>1468.6009656418403</v>
      </c>
      <c r="E74" s="211">
        <f>+'[12]Common Plant'!E19</f>
        <v>1426.431193089536</v>
      </c>
      <c r="F74" s="211">
        <f>+'[12]Common Plant'!F19</f>
        <v>1420.8073184710081</v>
      </c>
      <c r="G74" s="211">
        <f>+'[12]Common Plant'!G19</f>
        <v>1429.4543141778306</v>
      </c>
      <c r="H74" s="211">
        <f>+'[12]Common Plant'!H19</f>
        <v>1438.9392479180674</v>
      </c>
      <c r="I74" s="211">
        <f>+'[12]Common Plant'!I19</f>
        <v>1441.9611044328349</v>
      </c>
      <c r="J74" s="211">
        <f>+'[12]Common Plant'!J19</f>
        <v>1482.9278332385038</v>
      </c>
      <c r="K74" s="211">
        <f>+'[12]Common Plant'!K19</f>
        <v>1501.4428494284382</v>
      </c>
      <c r="L74" s="211">
        <f>+'[12]Common Plant'!L19</f>
        <v>1533.7335763720059</v>
      </c>
      <c r="M74" s="211">
        <f>+'[12]Common Plant'!M19</f>
        <v>1534.6258120312416</v>
      </c>
      <c r="N74" s="211">
        <f>+'[12]Common Plant'!N19</f>
        <v>1534.4917672373658</v>
      </c>
      <c r="O74" s="211">
        <f>+'[12]Common Plant'!O19</f>
        <v>1534.5449583613508</v>
      </c>
      <c r="P74" s="211">
        <f>+'[12]Common Plant'!P19</f>
        <v>1549.5924349040499</v>
      </c>
      <c r="Q74" s="212">
        <f t="shared" si="0"/>
        <v>1484.4271827156981</v>
      </c>
      <c r="R74" s="212"/>
      <c r="T74" s="212">
        <f t="shared" si="10"/>
        <v>1484.4271827156981</v>
      </c>
      <c r="W74" s="213">
        <f t="shared" si="9"/>
        <v>66.664601665546115</v>
      </c>
    </row>
    <row r="75" spans="1:23" ht="12" x14ac:dyDescent="0.3">
      <c r="A75" s="230">
        <v>1590</v>
      </c>
      <c r="B75" s="218" t="s">
        <v>223</v>
      </c>
      <c r="C75" s="219" t="s">
        <v>241</v>
      </c>
      <c r="D75" s="211">
        <f>+'[12]Common Plant'!D20</f>
        <v>7127.8975298258729</v>
      </c>
      <c r="E75" s="211">
        <f>+'[12]Common Plant'!E20</f>
        <v>6954.117290849842</v>
      </c>
      <c r="F75" s="211">
        <f>+'[12]Common Plant'!F20</f>
        <v>6885.7681191744678</v>
      </c>
      <c r="G75" s="211">
        <f>+'[12]Common Plant'!G20</f>
        <v>6877.2475017845136</v>
      </c>
      <c r="H75" s="211">
        <f>+'[12]Common Plant'!H20</f>
        <v>6899.2461018983086</v>
      </c>
      <c r="I75" s="211">
        <f>+'[12]Common Plant'!I20</f>
        <v>6901.4488309108774</v>
      </c>
      <c r="J75" s="211">
        <f>+'[12]Common Plant'!J20</f>
        <v>6910.6337445818026</v>
      </c>
      <c r="K75" s="211">
        <f>+'[12]Common Plant'!K20</f>
        <v>6901.9932298143067</v>
      </c>
      <c r="L75" s="211">
        <f>+'[12]Common Plant'!L20</f>
        <v>6896.6768836704077</v>
      </c>
      <c r="M75" s="211">
        <f>+'[12]Common Plant'!M20</f>
        <v>6845.4583363161419</v>
      </c>
      <c r="N75" s="211">
        <f>+'[12]Common Plant'!N20</f>
        <v>6843.3919441369671</v>
      </c>
      <c r="O75" s="211">
        <f>+'[12]Common Plant'!O20</f>
        <v>6839.1325443542119</v>
      </c>
      <c r="P75" s="211">
        <f>+'[12]Common Plant'!P20</f>
        <v>6827.0192735736809</v>
      </c>
      <c r="Q75" s="212">
        <f t="shared" si="0"/>
        <v>6900.7716408378001</v>
      </c>
      <c r="R75" s="212"/>
      <c r="T75" s="212">
        <f t="shared" si="10"/>
        <v>6900.7716408378001</v>
      </c>
      <c r="W75" s="213">
        <f t="shared" si="9"/>
        <v>-83.614471008121654</v>
      </c>
    </row>
    <row r="76" spans="1:23" ht="12" x14ac:dyDescent="0.3">
      <c r="A76" s="230">
        <v>1595</v>
      </c>
      <c r="B76" s="218" t="s">
        <v>223</v>
      </c>
      <c r="C76" s="219" t="s">
        <v>242</v>
      </c>
      <c r="D76" s="211">
        <f>+'[12]Common Plant'!D21</f>
        <v>182.17266922094507</v>
      </c>
      <c r="E76" s="211">
        <f>+'[12]Common Plant'!E21</f>
        <v>177.72411193296435</v>
      </c>
      <c r="F76" s="211">
        <f>+'[12]Common Plant'!F21</f>
        <v>176.03677566854597</v>
      </c>
      <c r="G76" s="211">
        <f>+'[12]Common Plant'!G21</f>
        <v>175.7287729788444</v>
      </c>
      <c r="H76" s="211">
        <f>+'[12]Common Plant'!H21</f>
        <v>176.21587089432572</v>
      </c>
      <c r="I76" s="211">
        <f>+'[12]Common Plant'!I21</f>
        <v>176.23389106708731</v>
      </c>
      <c r="J76" s="211">
        <f>+'[12]Common Plant'!J21</f>
        <v>176.44602327626333</v>
      </c>
      <c r="K76" s="211">
        <f>+'[12]Common Plant'!K21</f>
        <v>176.18077897894787</v>
      </c>
      <c r="L76" s="211">
        <f>+'[12]Common Plant'!L21</f>
        <v>175.9912510215693</v>
      </c>
      <c r="M76" s="211">
        <f>+'[12]Common Plant'!M21</f>
        <v>174.71300429317742</v>
      </c>
      <c r="N76" s="211">
        <f>+'[12]Common Plant'!N21</f>
        <v>174.65507101846578</v>
      </c>
      <c r="O76" s="211">
        <f>+'[12]Common Plant'!O21</f>
        <v>174.54220783116943</v>
      </c>
      <c r="P76" s="211">
        <f>+'[12]Common Plant'!P21</f>
        <v>174.24289908446693</v>
      </c>
      <c r="Q76" s="212">
        <f t="shared" si="0"/>
        <v>176.22179440513639</v>
      </c>
      <c r="R76" s="212"/>
      <c r="T76" s="212">
        <f t="shared" si="10"/>
        <v>176.22179440513639</v>
      </c>
      <c r="W76" s="213">
        <f t="shared" si="9"/>
        <v>-2.2031241917964053</v>
      </c>
    </row>
    <row r="77" spans="1:23" ht="12" x14ac:dyDescent="0.3">
      <c r="A77" s="208">
        <v>1640</v>
      </c>
      <c r="B77" s="231" t="s">
        <v>266</v>
      </c>
      <c r="C77" s="198" t="s">
        <v>243</v>
      </c>
      <c r="D77" s="211">
        <f>+'[12]Common Plant'!D22</f>
        <v>3.6615269600971905</v>
      </c>
      <c r="E77" s="211">
        <f>+'[12]Common Plant'!E22</f>
        <v>3.5732105725960821</v>
      </c>
      <c r="F77" s="211">
        <f>+'[12]Common Plant'!F22</f>
        <v>3.5732105725960821</v>
      </c>
      <c r="G77" s="211">
        <f>+'[12]Common Plant'!G22</f>
        <v>3.5732105725960821</v>
      </c>
      <c r="H77" s="211">
        <f>+'[12]Common Plant'!H22</f>
        <v>3.5732105725960821</v>
      </c>
      <c r="I77" s="211">
        <f>+'[12]Common Plant'!I22</f>
        <v>3.5732105725960821</v>
      </c>
      <c r="J77" s="211">
        <f>+'[12]Common Plant'!J22</f>
        <v>3.5732105725960821</v>
      </c>
      <c r="K77" s="211">
        <f>+'[12]Common Plant'!K22</f>
        <v>3.5732105725960821</v>
      </c>
      <c r="L77" s="211">
        <f>+'[12]Common Plant'!L22</f>
        <v>3.5732105725960821</v>
      </c>
      <c r="M77" s="211">
        <f>+'[12]Common Plant'!M22</f>
        <v>3.5732105725960821</v>
      </c>
      <c r="N77" s="211">
        <f>+'[12]Common Plant'!N22</f>
        <v>3.5732105725960821</v>
      </c>
      <c r="O77" s="211">
        <f>+'[12]Common Plant'!O22</f>
        <v>3.5732105725960821</v>
      </c>
      <c r="P77" s="211">
        <f>+'[12]Common Plant'!P22</f>
        <v>3.5732105725960821</v>
      </c>
      <c r="Q77" s="212">
        <f t="shared" si="0"/>
        <v>3.5800041408653982</v>
      </c>
      <c r="R77" s="212"/>
      <c r="T77" s="212">
        <f t="shared" si="10"/>
        <v>3.5800041408653982</v>
      </c>
      <c r="W77" s="213">
        <f t="shared" si="9"/>
        <v>0</v>
      </c>
    </row>
    <row r="78" spans="1:23" ht="11" thickBot="1" x14ac:dyDescent="0.3">
      <c r="A78" s="221" t="s">
        <v>267</v>
      </c>
      <c r="B78" s="218"/>
      <c r="D78" s="222">
        <f>SUM(D48:D77)</f>
        <v>217955.58700682179</v>
      </c>
      <c r="E78" s="222">
        <f t="shared" ref="E78:T78" si="11">SUM(E48:E77)</f>
        <v>218299.70937660997</v>
      </c>
      <c r="F78" s="222">
        <f t="shared" si="11"/>
        <v>220263.5930106036</v>
      </c>
      <c r="G78" s="222">
        <f t="shared" si="11"/>
        <v>220641.0265474577</v>
      </c>
      <c r="H78" s="222">
        <f t="shared" si="11"/>
        <v>220639.81073904719</v>
      </c>
      <c r="I78" s="222">
        <f t="shared" si="11"/>
        <v>220644.55150468115</v>
      </c>
      <c r="J78" s="222">
        <f t="shared" si="11"/>
        <v>220706.21294170586</v>
      </c>
      <c r="K78" s="222">
        <f t="shared" si="11"/>
        <v>220615.24161464855</v>
      </c>
      <c r="L78" s="222">
        <f t="shared" si="11"/>
        <v>220631.38429090157</v>
      </c>
      <c r="M78" s="222">
        <f t="shared" si="11"/>
        <v>221544.67829338438</v>
      </c>
      <c r="N78" s="222">
        <f t="shared" si="11"/>
        <v>224323.54671028812</v>
      </c>
      <c r="O78" s="222">
        <f t="shared" si="11"/>
        <v>224316.72812982983</v>
      </c>
      <c r="P78" s="222">
        <f t="shared" si="11"/>
        <v>224471.66378823773</v>
      </c>
      <c r="Q78" s="222">
        <f t="shared" si="11"/>
        <v>221157.97953493978</v>
      </c>
      <c r="R78" s="222"/>
      <c r="S78" s="222">
        <f t="shared" si="11"/>
        <v>1707.7485630234178</v>
      </c>
      <c r="T78" s="222">
        <f t="shared" si="11"/>
        <v>199246.56789499329</v>
      </c>
      <c r="W78" s="223">
        <f>SUM(W48:W77)</f>
        <v>3765.4508465318313</v>
      </c>
    </row>
    <row r="79" spans="1:23" ht="11" thickTop="1" x14ac:dyDescent="0.25">
      <c r="A79" s="208"/>
      <c r="B79" s="218"/>
      <c r="D79" s="212"/>
      <c r="E79" s="212"/>
      <c r="F79" s="212"/>
      <c r="G79" s="212"/>
      <c r="H79" s="212"/>
      <c r="I79" s="212"/>
      <c r="J79" s="212"/>
      <c r="K79" s="212"/>
      <c r="L79" s="212"/>
      <c r="M79" s="212"/>
      <c r="N79" s="212"/>
      <c r="O79" s="212"/>
      <c r="P79" s="212"/>
      <c r="Q79" s="212"/>
      <c r="R79" s="212"/>
      <c r="S79" s="212"/>
      <c r="T79" s="212"/>
    </row>
    <row r="80" spans="1:23" x14ac:dyDescent="0.25">
      <c r="A80" s="232">
        <v>1650</v>
      </c>
      <c r="B80" s="233"/>
      <c r="C80" s="234" t="s">
        <v>268</v>
      </c>
      <c r="D80" s="211">
        <f>IFERROR(ROUND(VLOOKUP(+$A80,'[12]Marion Balance Sheet'!$A$4:$P$190,+D$2,FALSE),2),0)</f>
        <v>0</v>
      </c>
      <c r="E80" s="211">
        <f>IFERROR(ROUND(VLOOKUP(+$A80,'[12]Marion Balance Sheet'!$A$4:$P$190,+E$2,FALSE),2),0)</f>
        <v>0</v>
      </c>
      <c r="F80" s="211">
        <f>IFERROR(ROUND(VLOOKUP(+$A80,'[12]Marion Balance Sheet'!$A$4:$P$190,+F$2,FALSE),2),0)</f>
        <v>0</v>
      </c>
      <c r="G80" s="211">
        <f>IFERROR(ROUND(VLOOKUP(+$A80,'[12]Marion Balance Sheet'!$A$4:$P$190,+G$2,FALSE),2),0)</f>
        <v>0</v>
      </c>
      <c r="H80" s="211">
        <f>IFERROR(ROUND(VLOOKUP(+$A80,'[12]Marion Balance Sheet'!$A$4:$P$190,+H$2,FALSE),2),0)</f>
        <v>0</v>
      </c>
      <c r="I80" s="211">
        <f>IFERROR(ROUND(VLOOKUP(+$A80,'[12]Marion Balance Sheet'!$A$4:$P$190,+I$2,FALSE),2),0)</f>
        <v>0</v>
      </c>
      <c r="J80" s="211">
        <f>IFERROR(ROUND(VLOOKUP(+$A80,'[12]Marion Balance Sheet'!$A$4:$P$190,+J$2,FALSE),2),0)</f>
        <v>0</v>
      </c>
      <c r="K80" s="211">
        <f>IFERROR(ROUND(VLOOKUP(+$A80,'[12]Marion Balance Sheet'!$A$4:$P$190,+K$2,FALSE),2),0)</f>
        <v>0</v>
      </c>
      <c r="L80" s="211">
        <f>IFERROR(ROUND(VLOOKUP(+$A80,'[12]Marion Balance Sheet'!$A$4:$P$190,+L$2,FALSE),2),0)</f>
        <v>0</v>
      </c>
      <c r="M80" s="211">
        <f>IFERROR(ROUND(VLOOKUP(+$A80,'[12]Marion Balance Sheet'!$A$4:$P$190,+M$2,FALSE),2),0)</f>
        <v>0</v>
      </c>
      <c r="N80" s="211">
        <f>IFERROR(ROUND(VLOOKUP(+$A80,'[12]Marion Balance Sheet'!$A$4:$P$190,+N$2,FALSE),2),0)</f>
        <v>0</v>
      </c>
      <c r="O80" s="211">
        <f>IFERROR(ROUND(VLOOKUP(+$A80,'[12]Marion Balance Sheet'!$A$4:$P$190,+O$2,FALSE),2),0)</f>
        <v>0</v>
      </c>
      <c r="P80" s="211">
        <f>IFERROR(ROUND(VLOOKUP(+$A80,'[12]Marion Balance Sheet'!$A$4:$P$190,+P$2,FALSE),2),0)</f>
        <v>0</v>
      </c>
      <c r="Q80" s="212">
        <f t="shared" ref="Q80" si="12">SUM(D80:P80)/13</f>
        <v>0</v>
      </c>
      <c r="R80" s="212"/>
      <c r="S80" s="212"/>
      <c r="T80" s="212"/>
    </row>
    <row r="81" spans="1:20" x14ac:dyDescent="0.25">
      <c r="A81" s="232">
        <v>1655</v>
      </c>
      <c r="B81" s="233"/>
      <c r="C81" s="234" t="s">
        <v>269</v>
      </c>
      <c r="D81" s="211">
        <f>IFERROR(ROUND(VLOOKUP(+$A81,'[12]Marion Balance Sheet'!$A$4:$P$190,+D$2,FALSE),2),0)</f>
        <v>0</v>
      </c>
      <c r="E81" s="211">
        <f>IFERROR(ROUND(VLOOKUP(+$A81,'[12]Marion Balance Sheet'!$A$4:$P$190,+E$2,FALSE),2),0)</f>
        <v>0</v>
      </c>
      <c r="F81" s="211">
        <f>IFERROR(ROUND(VLOOKUP(+$A81,'[12]Marion Balance Sheet'!$A$4:$P$190,+F$2,FALSE),2),0)</f>
        <v>0</v>
      </c>
      <c r="G81" s="211">
        <f>IFERROR(ROUND(VLOOKUP(+$A81,'[12]Marion Balance Sheet'!$A$4:$P$190,+G$2,FALSE),2),0)</f>
        <v>0</v>
      </c>
      <c r="H81" s="211">
        <f>IFERROR(ROUND(VLOOKUP(+$A81,'[12]Marion Balance Sheet'!$A$4:$P$190,+H$2,FALSE),2),0)</f>
        <v>0</v>
      </c>
      <c r="I81" s="211">
        <f>IFERROR(ROUND(VLOOKUP(+$A81,'[12]Marion Balance Sheet'!$A$4:$P$190,+I$2,FALSE),2),0)</f>
        <v>0</v>
      </c>
      <c r="J81" s="211">
        <f>IFERROR(ROUND(VLOOKUP(+$A81,'[12]Marion Balance Sheet'!$A$4:$P$190,+J$2,FALSE),2),0)</f>
        <v>0</v>
      </c>
      <c r="K81" s="211">
        <f>IFERROR(ROUND(VLOOKUP(+$A81,'[12]Marion Balance Sheet'!$A$4:$P$190,+K$2,FALSE),2),0)</f>
        <v>0</v>
      </c>
      <c r="L81" s="211">
        <f>IFERROR(ROUND(VLOOKUP(+$A81,'[12]Marion Balance Sheet'!$A$4:$P$190,+L$2,FALSE),2),0)</f>
        <v>0</v>
      </c>
      <c r="M81" s="211">
        <f>IFERROR(ROUND(VLOOKUP(+$A81,'[12]Marion Balance Sheet'!$A$4:$P$190,+M$2,FALSE),2),0)</f>
        <v>0</v>
      </c>
      <c r="N81" s="211">
        <f>IFERROR(ROUND(VLOOKUP(+$A81,'[12]Marion Balance Sheet'!$A$4:$P$190,+N$2,FALSE),2),0)</f>
        <v>0</v>
      </c>
      <c r="O81" s="211">
        <f>IFERROR(ROUND(VLOOKUP(+$A81,'[12]Marion Balance Sheet'!$A$4:$P$190,+O$2,FALSE),2),0)</f>
        <v>0</v>
      </c>
      <c r="P81" s="211">
        <f>IFERROR(ROUND(VLOOKUP(+$A81,'[12]Marion Balance Sheet'!$A$4:$P$190,+P$2,FALSE),2),0)</f>
        <v>0</v>
      </c>
      <c r="Q81" s="212"/>
      <c r="R81" s="212"/>
      <c r="S81" s="212"/>
      <c r="T81" s="212"/>
    </row>
    <row r="82" spans="1:20" x14ac:dyDescent="0.25">
      <c r="A82" s="232">
        <v>1660</v>
      </c>
      <c r="B82" s="233"/>
      <c r="C82" s="234" t="s">
        <v>270</v>
      </c>
      <c r="D82" s="211">
        <f>IFERROR(ROUND(VLOOKUP(+$A82,'[12]Marion Balance Sheet'!$A$4:$P$190,+D$2,FALSE),2),0)</f>
        <v>0</v>
      </c>
      <c r="E82" s="211">
        <f>IFERROR(ROUND(VLOOKUP(+$A82,'[12]Marion Balance Sheet'!$A$4:$P$190,+E$2,FALSE),2),0)</f>
        <v>0</v>
      </c>
      <c r="F82" s="211">
        <f>IFERROR(ROUND(VLOOKUP(+$A82,'[12]Marion Balance Sheet'!$A$4:$P$190,+F$2,FALSE),2),0)</f>
        <v>0</v>
      </c>
      <c r="G82" s="211">
        <f>IFERROR(ROUND(VLOOKUP(+$A82,'[12]Marion Balance Sheet'!$A$4:$P$190,+G$2,FALSE),2),0)</f>
        <v>0</v>
      </c>
      <c r="H82" s="211">
        <f>IFERROR(ROUND(VLOOKUP(+$A82,'[12]Marion Balance Sheet'!$A$4:$P$190,+H$2,FALSE),2),0)</f>
        <v>0</v>
      </c>
      <c r="I82" s="211">
        <f>IFERROR(ROUND(VLOOKUP(+$A82,'[12]Marion Balance Sheet'!$A$4:$P$190,+I$2,FALSE),2),0)</f>
        <v>0</v>
      </c>
      <c r="J82" s="211">
        <f>IFERROR(ROUND(VLOOKUP(+$A82,'[12]Marion Balance Sheet'!$A$4:$P$190,+J$2,FALSE),2),0)</f>
        <v>0</v>
      </c>
      <c r="K82" s="211">
        <f>IFERROR(ROUND(VLOOKUP(+$A82,'[12]Marion Balance Sheet'!$A$4:$P$190,+K$2,FALSE),2),0)</f>
        <v>0</v>
      </c>
      <c r="L82" s="211">
        <f>IFERROR(ROUND(VLOOKUP(+$A82,'[12]Marion Balance Sheet'!$A$4:$P$190,+L$2,FALSE),2),0)</f>
        <v>0</v>
      </c>
      <c r="M82" s="211">
        <f>IFERROR(ROUND(VLOOKUP(+$A82,'[12]Marion Balance Sheet'!$A$4:$P$190,+M$2,FALSE),2),0)</f>
        <v>0</v>
      </c>
      <c r="N82" s="211">
        <f>IFERROR(ROUND(VLOOKUP(+$A82,'[12]Marion Balance Sheet'!$A$4:$P$190,+N$2,FALSE),2),0)</f>
        <v>0</v>
      </c>
      <c r="O82" s="211">
        <f>IFERROR(ROUND(VLOOKUP(+$A82,'[12]Marion Balance Sheet'!$A$4:$P$190,+O$2,FALSE),2),0)</f>
        <v>0</v>
      </c>
      <c r="P82" s="211">
        <f>IFERROR(ROUND(VLOOKUP(+$A82,'[12]Marion Balance Sheet'!$A$4:$P$190,+P$2,FALSE),2),0)</f>
        <v>0</v>
      </c>
      <c r="Q82" s="212"/>
      <c r="R82" s="212"/>
      <c r="S82" s="212"/>
      <c r="T82" s="212"/>
    </row>
    <row r="83" spans="1:20" x14ac:dyDescent="0.25">
      <c r="A83" s="208">
        <v>1665</v>
      </c>
      <c r="B83" s="209">
        <v>105</v>
      </c>
      <c r="C83" s="210" t="s">
        <v>271</v>
      </c>
      <c r="D83" s="211">
        <f>IFERROR(ROUND(VLOOKUP(+$A83,'[12]Marion Balance Sheet'!$A$4:$P$190,+D$2,FALSE),2),0)</f>
        <v>0</v>
      </c>
      <c r="E83" s="211">
        <f>IFERROR(ROUND(VLOOKUP(+$A83,'[12]Marion Balance Sheet'!$A$4:$P$190,+E$2,FALSE),2),0)</f>
        <v>0</v>
      </c>
      <c r="F83" s="211">
        <f>IFERROR(ROUND(VLOOKUP(+$A83,'[12]Marion Balance Sheet'!$A$4:$P$190,+F$2,FALSE),2),0)</f>
        <v>0</v>
      </c>
      <c r="G83" s="211">
        <f>IFERROR(ROUND(VLOOKUP(+$A83,'[12]Marion Balance Sheet'!$A$4:$P$190,+G$2,FALSE),2),0)</f>
        <v>0</v>
      </c>
      <c r="H83" s="211">
        <f>IFERROR(ROUND(VLOOKUP(+$A83,'[12]Marion Balance Sheet'!$A$4:$P$190,+H$2,FALSE),2),0)</f>
        <v>0</v>
      </c>
      <c r="I83" s="211">
        <f>IFERROR(ROUND(VLOOKUP(+$A83,'[12]Marion Balance Sheet'!$A$4:$P$190,+I$2,FALSE),2),0)</f>
        <v>0</v>
      </c>
      <c r="J83" s="211">
        <f>IFERROR(ROUND(VLOOKUP(+$A83,'[12]Marion Balance Sheet'!$A$4:$P$190,+J$2,FALSE),2),0)</f>
        <v>0</v>
      </c>
      <c r="K83" s="211">
        <f>IFERROR(ROUND(VLOOKUP(+$A83,'[12]Marion Balance Sheet'!$A$4:$P$190,+K$2,FALSE),2),0)</f>
        <v>0</v>
      </c>
      <c r="L83" s="211">
        <f>IFERROR(ROUND(VLOOKUP(+$A83,'[12]Marion Balance Sheet'!$A$4:$P$190,+L$2,FALSE),2),0)</f>
        <v>0</v>
      </c>
      <c r="M83" s="211">
        <f>IFERROR(ROUND(VLOOKUP(+$A83,'[12]Marion Balance Sheet'!$A$4:$P$190,+M$2,FALSE),2),0)</f>
        <v>0</v>
      </c>
      <c r="N83" s="211">
        <f>IFERROR(ROUND(VLOOKUP(+$A83,'[12]Marion Balance Sheet'!$A$4:$P$190,+N$2,FALSE),2),0)</f>
        <v>0</v>
      </c>
      <c r="O83" s="211">
        <f>IFERROR(ROUND(VLOOKUP(+$A83,'[12]Marion Balance Sheet'!$A$4:$P$190,+O$2,FALSE),2),0)</f>
        <v>0</v>
      </c>
      <c r="P83" s="211">
        <f>IFERROR(ROUND(VLOOKUP(+$A83,'[12]Marion Balance Sheet'!$A$4:$P$190,+P$2,FALSE),2),0)</f>
        <v>0</v>
      </c>
      <c r="Q83" s="212">
        <f t="shared" si="0"/>
        <v>0</v>
      </c>
      <c r="R83" s="212"/>
      <c r="S83" s="212">
        <f t="shared" ref="S83:S92" si="13">Q83</f>
        <v>0</v>
      </c>
      <c r="T83" s="212"/>
    </row>
    <row r="84" spans="1:20" x14ac:dyDescent="0.25">
      <c r="A84" s="208">
        <v>1666</v>
      </c>
      <c r="B84" s="209">
        <v>105</v>
      </c>
      <c r="C84" s="210" t="s">
        <v>272</v>
      </c>
      <c r="D84" s="211">
        <f>IFERROR(ROUND(VLOOKUP(+$A84,'[12]Marion Balance Sheet'!$A$4:$P$190,+D$2,FALSE),2),0)</f>
        <v>0</v>
      </c>
      <c r="E84" s="211">
        <f>IFERROR(ROUND(VLOOKUP(+$A84,'[12]Marion Balance Sheet'!$A$4:$P$190,+E$2,FALSE),2),0)</f>
        <v>0</v>
      </c>
      <c r="F84" s="211">
        <f>IFERROR(ROUND(VLOOKUP(+$A84,'[12]Marion Balance Sheet'!$A$4:$P$190,+F$2,FALSE),2),0)</f>
        <v>0</v>
      </c>
      <c r="G84" s="211">
        <f>IFERROR(ROUND(VLOOKUP(+$A84,'[12]Marion Balance Sheet'!$A$4:$P$190,+G$2,FALSE),2),0)</f>
        <v>0</v>
      </c>
      <c r="H84" s="211">
        <f>IFERROR(ROUND(VLOOKUP(+$A84,'[12]Marion Balance Sheet'!$A$4:$P$190,+H$2,FALSE),2),0)</f>
        <v>0</v>
      </c>
      <c r="I84" s="211">
        <f>IFERROR(ROUND(VLOOKUP(+$A84,'[12]Marion Balance Sheet'!$A$4:$P$190,+I$2,FALSE),2),0)</f>
        <v>0</v>
      </c>
      <c r="J84" s="211">
        <f>IFERROR(ROUND(VLOOKUP(+$A84,'[12]Marion Balance Sheet'!$A$4:$P$190,+J$2,FALSE),2),0)</f>
        <v>0</v>
      </c>
      <c r="K84" s="211">
        <f>IFERROR(ROUND(VLOOKUP(+$A84,'[12]Marion Balance Sheet'!$A$4:$P$190,+K$2,FALSE),2),0)</f>
        <v>0</v>
      </c>
      <c r="L84" s="211">
        <f>IFERROR(ROUND(VLOOKUP(+$A84,'[12]Marion Balance Sheet'!$A$4:$P$190,+L$2,FALSE),2),0)</f>
        <v>0</v>
      </c>
      <c r="M84" s="211">
        <f>IFERROR(ROUND(VLOOKUP(+$A84,'[12]Marion Balance Sheet'!$A$4:$P$190,+M$2,FALSE),2),0)</f>
        <v>0</v>
      </c>
      <c r="N84" s="211">
        <f>IFERROR(ROUND(VLOOKUP(+$A84,'[12]Marion Balance Sheet'!$A$4:$P$190,+N$2,FALSE),2),0)</f>
        <v>0</v>
      </c>
      <c r="O84" s="211">
        <f>IFERROR(ROUND(VLOOKUP(+$A84,'[12]Marion Balance Sheet'!$A$4:$P$190,+O$2,FALSE),2),0)</f>
        <v>0</v>
      </c>
      <c r="P84" s="211">
        <f>IFERROR(ROUND(VLOOKUP(+$A84,'[12]Marion Balance Sheet'!$A$4:$P$190,+P$2,FALSE),2),0)</f>
        <v>0</v>
      </c>
      <c r="Q84" s="212">
        <f t="shared" si="0"/>
        <v>0</v>
      </c>
      <c r="R84" s="212"/>
      <c r="S84" s="212">
        <f t="shared" si="13"/>
        <v>0</v>
      </c>
      <c r="T84" s="212"/>
    </row>
    <row r="85" spans="1:20" x14ac:dyDescent="0.25">
      <c r="A85" s="208">
        <v>1667</v>
      </c>
      <c r="B85" s="209">
        <v>105</v>
      </c>
      <c r="C85" s="210" t="s">
        <v>273</v>
      </c>
      <c r="D85" s="211">
        <f>IFERROR(ROUND(VLOOKUP(+$A85,'[12]Marion Balance Sheet'!$A$4:$P$190,+D$2,FALSE),2),0)</f>
        <v>0</v>
      </c>
      <c r="E85" s="211">
        <f>IFERROR(ROUND(VLOOKUP(+$A85,'[12]Marion Balance Sheet'!$A$4:$P$190,+E$2,FALSE),2),0)</f>
        <v>0</v>
      </c>
      <c r="F85" s="211">
        <f>IFERROR(ROUND(VLOOKUP(+$A85,'[12]Marion Balance Sheet'!$A$4:$P$190,+F$2,FALSE),2),0)</f>
        <v>0</v>
      </c>
      <c r="G85" s="211">
        <f>IFERROR(ROUND(VLOOKUP(+$A85,'[12]Marion Balance Sheet'!$A$4:$P$190,+G$2,FALSE),2),0)</f>
        <v>0</v>
      </c>
      <c r="H85" s="211">
        <f>IFERROR(ROUND(VLOOKUP(+$A85,'[12]Marion Balance Sheet'!$A$4:$P$190,+H$2,FALSE),2),0)</f>
        <v>0</v>
      </c>
      <c r="I85" s="211">
        <f>IFERROR(ROUND(VLOOKUP(+$A85,'[12]Marion Balance Sheet'!$A$4:$P$190,+I$2,FALSE),2),0)</f>
        <v>0</v>
      </c>
      <c r="J85" s="211">
        <f>IFERROR(ROUND(VLOOKUP(+$A85,'[12]Marion Balance Sheet'!$A$4:$P$190,+J$2,FALSE),2),0)</f>
        <v>0</v>
      </c>
      <c r="K85" s="211">
        <f>IFERROR(ROUND(VLOOKUP(+$A85,'[12]Marion Balance Sheet'!$A$4:$P$190,+K$2,FALSE),2),0)</f>
        <v>0</v>
      </c>
      <c r="L85" s="211">
        <f>IFERROR(ROUND(VLOOKUP(+$A85,'[12]Marion Balance Sheet'!$A$4:$P$190,+L$2,FALSE),2),0)</f>
        <v>0</v>
      </c>
      <c r="M85" s="211">
        <f>IFERROR(ROUND(VLOOKUP(+$A85,'[12]Marion Balance Sheet'!$A$4:$P$190,+M$2,FALSE),2),0)</f>
        <v>0</v>
      </c>
      <c r="N85" s="211">
        <f>IFERROR(ROUND(VLOOKUP(+$A85,'[12]Marion Balance Sheet'!$A$4:$P$190,+N$2,FALSE),2),0)</f>
        <v>0</v>
      </c>
      <c r="O85" s="211">
        <f>IFERROR(ROUND(VLOOKUP(+$A85,'[12]Marion Balance Sheet'!$A$4:$P$190,+O$2,FALSE),2),0)</f>
        <v>0</v>
      </c>
      <c r="P85" s="211">
        <f>IFERROR(ROUND(VLOOKUP(+$A85,'[12]Marion Balance Sheet'!$A$4:$P$190,+P$2,FALSE),2),0)</f>
        <v>0</v>
      </c>
      <c r="Q85" s="212">
        <f t="shared" si="0"/>
        <v>0</v>
      </c>
      <c r="R85" s="212"/>
      <c r="S85" s="212">
        <f t="shared" si="13"/>
        <v>0</v>
      </c>
      <c r="T85" s="212"/>
    </row>
    <row r="86" spans="1:20" x14ac:dyDescent="0.25">
      <c r="A86" s="208">
        <v>1668</v>
      </c>
      <c r="B86" s="209">
        <v>105</v>
      </c>
      <c r="C86" s="210" t="s">
        <v>274</v>
      </c>
      <c r="D86" s="211">
        <f>IFERROR(ROUND(VLOOKUP(+$A86,'[12]Marion Balance Sheet'!$A$4:$P$190,+D$2,FALSE),2),0)</f>
        <v>0</v>
      </c>
      <c r="E86" s="211">
        <f>IFERROR(ROUND(VLOOKUP(+$A86,'[12]Marion Balance Sheet'!$A$4:$P$190,+E$2,FALSE),2),0)</f>
        <v>0</v>
      </c>
      <c r="F86" s="211">
        <f>IFERROR(ROUND(VLOOKUP(+$A86,'[12]Marion Balance Sheet'!$A$4:$P$190,+F$2,FALSE),2),0)</f>
        <v>0</v>
      </c>
      <c r="G86" s="211">
        <f>IFERROR(ROUND(VLOOKUP(+$A86,'[12]Marion Balance Sheet'!$A$4:$P$190,+G$2,FALSE),2),0)</f>
        <v>0</v>
      </c>
      <c r="H86" s="211">
        <f>IFERROR(ROUND(VLOOKUP(+$A86,'[12]Marion Balance Sheet'!$A$4:$P$190,+H$2,FALSE),2),0)</f>
        <v>0</v>
      </c>
      <c r="I86" s="211">
        <f>IFERROR(ROUND(VLOOKUP(+$A86,'[12]Marion Balance Sheet'!$A$4:$P$190,+I$2,FALSE),2),0)</f>
        <v>0</v>
      </c>
      <c r="J86" s="211">
        <f>IFERROR(ROUND(VLOOKUP(+$A86,'[12]Marion Balance Sheet'!$A$4:$P$190,+J$2,FALSE),2),0)</f>
        <v>0</v>
      </c>
      <c r="K86" s="211">
        <f>IFERROR(ROUND(VLOOKUP(+$A86,'[12]Marion Balance Sheet'!$A$4:$P$190,+K$2,FALSE),2),0)</f>
        <v>0</v>
      </c>
      <c r="L86" s="211">
        <f>IFERROR(ROUND(VLOOKUP(+$A86,'[12]Marion Balance Sheet'!$A$4:$P$190,+L$2,FALSE),2),0)</f>
        <v>0</v>
      </c>
      <c r="M86" s="211">
        <f>IFERROR(ROUND(VLOOKUP(+$A86,'[12]Marion Balance Sheet'!$A$4:$P$190,+M$2,FALSE),2),0)</f>
        <v>0</v>
      </c>
      <c r="N86" s="211">
        <f>IFERROR(ROUND(VLOOKUP(+$A86,'[12]Marion Balance Sheet'!$A$4:$P$190,+N$2,FALSE),2),0)</f>
        <v>0</v>
      </c>
      <c r="O86" s="211">
        <f>IFERROR(ROUND(VLOOKUP(+$A86,'[12]Marion Balance Sheet'!$A$4:$P$190,+O$2,FALSE),2),0)</f>
        <v>0</v>
      </c>
      <c r="P86" s="211">
        <f>IFERROR(ROUND(VLOOKUP(+$A86,'[12]Marion Balance Sheet'!$A$4:$P$190,+P$2,FALSE),2),0)</f>
        <v>0</v>
      </c>
      <c r="Q86" s="212">
        <f t="shared" si="0"/>
        <v>0</v>
      </c>
      <c r="R86" s="212"/>
      <c r="S86" s="212">
        <f t="shared" si="13"/>
        <v>0</v>
      </c>
      <c r="T86" s="212"/>
    </row>
    <row r="87" spans="1:20" x14ac:dyDescent="0.25">
      <c r="A87" s="208">
        <v>1669</v>
      </c>
      <c r="B87" s="209">
        <v>105</v>
      </c>
      <c r="C87" s="210" t="s">
        <v>275</v>
      </c>
      <c r="D87" s="211">
        <f>IFERROR(ROUND(VLOOKUP(+$A87,'[12]Marion Balance Sheet'!$A$4:$P$190,+D$2,FALSE),2),0)</f>
        <v>0</v>
      </c>
      <c r="E87" s="211">
        <f>IFERROR(ROUND(VLOOKUP(+$A87,'[12]Marion Balance Sheet'!$A$4:$P$190,+E$2,FALSE),2),0)</f>
        <v>0</v>
      </c>
      <c r="F87" s="211">
        <f>IFERROR(ROUND(VLOOKUP(+$A87,'[12]Marion Balance Sheet'!$A$4:$P$190,+F$2,FALSE),2),0)</f>
        <v>0</v>
      </c>
      <c r="G87" s="211">
        <f>IFERROR(ROUND(VLOOKUP(+$A87,'[12]Marion Balance Sheet'!$A$4:$P$190,+G$2,FALSE),2),0)</f>
        <v>0</v>
      </c>
      <c r="H87" s="211">
        <f>IFERROR(ROUND(VLOOKUP(+$A87,'[12]Marion Balance Sheet'!$A$4:$P$190,+H$2,FALSE),2),0)</f>
        <v>0</v>
      </c>
      <c r="I87" s="211">
        <f>IFERROR(ROUND(VLOOKUP(+$A87,'[12]Marion Balance Sheet'!$A$4:$P$190,+I$2,FALSE),2),0)</f>
        <v>0</v>
      </c>
      <c r="J87" s="211">
        <f>IFERROR(ROUND(VLOOKUP(+$A87,'[12]Marion Balance Sheet'!$A$4:$P$190,+J$2,FALSE),2),0)</f>
        <v>0</v>
      </c>
      <c r="K87" s="211">
        <f>IFERROR(ROUND(VLOOKUP(+$A87,'[12]Marion Balance Sheet'!$A$4:$P$190,+K$2,FALSE),2),0)</f>
        <v>0</v>
      </c>
      <c r="L87" s="211">
        <f>IFERROR(ROUND(VLOOKUP(+$A87,'[12]Marion Balance Sheet'!$A$4:$P$190,+L$2,FALSE),2),0)</f>
        <v>0</v>
      </c>
      <c r="M87" s="211">
        <f>IFERROR(ROUND(VLOOKUP(+$A87,'[12]Marion Balance Sheet'!$A$4:$P$190,+M$2,FALSE),2),0)</f>
        <v>0</v>
      </c>
      <c r="N87" s="211">
        <f>IFERROR(ROUND(VLOOKUP(+$A87,'[12]Marion Balance Sheet'!$A$4:$P$190,+N$2,FALSE),2),0)</f>
        <v>0</v>
      </c>
      <c r="O87" s="211">
        <f>IFERROR(ROUND(VLOOKUP(+$A87,'[12]Marion Balance Sheet'!$A$4:$P$190,+O$2,FALSE),2),0)</f>
        <v>0</v>
      </c>
      <c r="P87" s="211">
        <f>IFERROR(ROUND(VLOOKUP(+$A87,'[12]Marion Balance Sheet'!$A$4:$P$190,+P$2,FALSE),2),0)</f>
        <v>0</v>
      </c>
      <c r="Q87" s="212">
        <f t="shared" ref="Q87:Q166" si="14">SUM(D87:P87)/13</f>
        <v>0</v>
      </c>
      <c r="R87" s="212"/>
      <c r="S87" s="212">
        <f t="shared" si="13"/>
        <v>0</v>
      </c>
      <c r="T87" s="212"/>
    </row>
    <row r="88" spans="1:20" x14ac:dyDescent="0.25">
      <c r="A88" s="208">
        <v>1670</v>
      </c>
      <c r="B88" s="209">
        <v>105</v>
      </c>
      <c r="C88" s="210" t="s">
        <v>276</v>
      </c>
      <c r="D88" s="211">
        <f>IFERROR(ROUND(VLOOKUP(+$A88,'[12]Marion Balance Sheet'!$A$4:$P$190,+D$2,FALSE),2),0)</f>
        <v>0</v>
      </c>
      <c r="E88" s="211">
        <f>IFERROR(ROUND(VLOOKUP(+$A88,'[12]Marion Balance Sheet'!$A$4:$P$190,+E$2,FALSE),2),0)</f>
        <v>0</v>
      </c>
      <c r="F88" s="211">
        <f>IFERROR(ROUND(VLOOKUP(+$A88,'[12]Marion Balance Sheet'!$A$4:$P$190,+F$2,FALSE),2),0)</f>
        <v>0</v>
      </c>
      <c r="G88" s="211">
        <f>IFERROR(ROUND(VLOOKUP(+$A88,'[12]Marion Balance Sheet'!$A$4:$P$190,+G$2,FALSE),2),0)</f>
        <v>0</v>
      </c>
      <c r="H88" s="211">
        <f>IFERROR(ROUND(VLOOKUP(+$A88,'[12]Marion Balance Sheet'!$A$4:$P$190,+H$2,FALSE),2),0)</f>
        <v>0</v>
      </c>
      <c r="I88" s="211">
        <f>IFERROR(ROUND(VLOOKUP(+$A88,'[12]Marion Balance Sheet'!$A$4:$P$190,+I$2,FALSE),2),0)</f>
        <v>0</v>
      </c>
      <c r="J88" s="211">
        <f>IFERROR(ROUND(VLOOKUP(+$A88,'[12]Marion Balance Sheet'!$A$4:$P$190,+J$2,FALSE),2),0)</f>
        <v>0</v>
      </c>
      <c r="K88" s="211">
        <f>IFERROR(ROUND(VLOOKUP(+$A88,'[12]Marion Balance Sheet'!$A$4:$P$190,+K$2,FALSE),2),0)</f>
        <v>0</v>
      </c>
      <c r="L88" s="211">
        <f>IFERROR(ROUND(VLOOKUP(+$A88,'[12]Marion Balance Sheet'!$A$4:$P$190,+L$2,FALSE),2),0)</f>
        <v>0</v>
      </c>
      <c r="M88" s="211">
        <f>IFERROR(ROUND(VLOOKUP(+$A88,'[12]Marion Balance Sheet'!$A$4:$P$190,+M$2,FALSE),2),0)</f>
        <v>0</v>
      </c>
      <c r="N88" s="211">
        <f>IFERROR(ROUND(VLOOKUP(+$A88,'[12]Marion Balance Sheet'!$A$4:$P$190,+N$2,FALSE),2),0)</f>
        <v>0</v>
      </c>
      <c r="O88" s="211">
        <f>IFERROR(ROUND(VLOOKUP(+$A88,'[12]Marion Balance Sheet'!$A$4:$P$190,+O$2,FALSE),2),0)</f>
        <v>0</v>
      </c>
      <c r="P88" s="211">
        <f>IFERROR(ROUND(VLOOKUP(+$A88,'[12]Marion Balance Sheet'!$A$4:$P$190,+P$2,FALSE),2),0)</f>
        <v>0</v>
      </c>
      <c r="Q88" s="212">
        <f t="shared" si="14"/>
        <v>0</v>
      </c>
      <c r="R88" s="212"/>
      <c r="S88" s="212">
        <f t="shared" si="13"/>
        <v>0</v>
      </c>
      <c r="T88" s="212"/>
    </row>
    <row r="89" spans="1:20" x14ac:dyDescent="0.25">
      <c r="A89" s="208">
        <v>1671</v>
      </c>
      <c r="B89" s="209">
        <v>105</v>
      </c>
      <c r="C89" s="210" t="s">
        <v>277</v>
      </c>
      <c r="D89" s="211">
        <f>IFERROR(ROUND(VLOOKUP(+$A89,'[12]Marion Balance Sheet'!$A$4:$P$190,+D$2,FALSE),2),0)</f>
        <v>0</v>
      </c>
      <c r="E89" s="211">
        <f>IFERROR(ROUND(VLOOKUP(+$A89,'[12]Marion Balance Sheet'!$A$4:$P$190,+E$2,FALSE),2),0)</f>
        <v>0</v>
      </c>
      <c r="F89" s="211">
        <f>IFERROR(ROUND(VLOOKUP(+$A89,'[12]Marion Balance Sheet'!$A$4:$P$190,+F$2,FALSE),2),0)</f>
        <v>0</v>
      </c>
      <c r="G89" s="211">
        <f>IFERROR(ROUND(VLOOKUP(+$A89,'[12]Marion Balance Sheet'!$A$4:$P$190,+G$2,FALSE),2),0)</f>
        <v>0</v>
      </c>
      <c r="H89" s="211">
        <f>IFERROR(ROUND(VLOOKUP(+$A89,'[12]Marion Balance Sheet'!$A$4:$P$190,+H$2,FALSE),2),0)</f>
        <v>0</v>
      </c>
      <c r="I89" s="211">
        <f>IFERROR(ROUND(VLOOKUP(+$A89,'[12]Marion Balance Sheet'!$A$4:$P$190,+I$2,FALSE),2),0)</f>
        <v>0</v>
      </c>
      <c r="J89" s="211">
        <f>IFERROR(ROUND(VLOOKUP(+$A89,'[12]Marion Balance Sheet'!$A$4:$P$190,+J$2,FALSE),2),0)</f>
        <v>0</v>
      </c>
      <c r="K89" s="211">
        <f>IFERROR(ROUND(VLOOKUP(+$A89,'[12]Marion Balance Sheet'!$A$4:$P$190,+K$2,FALSE),2),0)</f>
        <v>0</v>
      </c>
      <c r="L89" s="211">
        <f>IFERROR(ROUND(VLOOKUP(+$A89,'[12]Marion Balance Sheet'!$A$4:$P$190,+L$2,FALSE),2),0)</f>
        <v>0</v>
      </c>
      <c r="M89" s="211">
        <f>IFERROR(ROUND(VLOOKUP(+$A89,'[12]Marion Balance Sheet'!$A$4:$P$190,+M$2,FALSE),2),0)</f>
        <v>0</v>
      </c>
      <c r="N89" s="211">
        <f>IFERROR(ROUND(VLOOKUP(+$A89,'[12]Marion Balance Sheet'!$A$4:$P$190,+N$2,FALSE),2),0)</f>
        <v>0</v>
      </c>
      <c r="O89" s="211">
        <f>IFERROR(ROUND(VLOOKUP(+$A89,'[12]Marion Balance Sheet'!$A$4:$P$190,+O$2,FALSE),2),0)</f>
        <v>0</v>
      </c>
      <c r="P89" s="211">
        <f>IFERROR(ROUND(VLOOKUP(+$A89,'[12]Marion Balance Sheet'!$A$4:$P$190,+P$2,FALSE),2),0)</f>
        <v>0</v>
      </c>
      <c r="Q89" s="212">
        <f t="shared" si="14"/>
        <v>0</v>
      </c>
      <c r="R89" s="212"/>
      <c r="S89" s="212">
        <f t="shared" si="13"/>
        <v>0</v>
      </c>
      <c r="T89" s="212"/>
    </row>
    <row r="90" spans="1:20" x14ac:dyDescent="0.25">
      <c r="A90" s="208">
        <v>1672</v>
      </c>
      <c r="B90" s="209">
        <v>105</v>
      </c>
      <c r="C90" s="210" t="s">
        <v>278</v>
      </c>
      <c r="D90" s="211">
        <f>IFERROR(ROUND(VLOOKUP(+$A90,'[12]Marion Balance Sheet'!$A$4:$P$190,+D$2,FALSE),2),0)</f>
        <v>0</v>
      </c>
      <c r="E90" s="211">
        <f>IFERROR(ROUND(VLOOKUP(+$A90,'[12]Marion Balance Sheet'!$A$4:$P$190,+E$2,FALSE),2),0)</f>
        <v>0</v>
      </c>
      <c r="F90" s="211">
        <f>IFERROR(ROUND(VLOOKUP(+$A90,'[12]Marion Balance Sheet'!$A$4:$P$190,+F$2,FALSE),2),0)</f>
        <v>0</v>
      </c>
      <c r="G90" s="211">
        <f>IFERROR(ROUND(VLOOKUP(+$A90,'[12]Marion Balance Sheet'!$A$4:$P$190,+G$2,FALSE),2),0)</f>
        <v>0</v>
      </c>
      <c r="H90" s="211">
        <f>IFERROR(ROUND(VLOOKUP(+$A90,'[12]Marion Balance Sheet'!$A$4:$P$190,+H$2,FALSE),2),0)</f>
        <v>0</v>
      </c>
      <c r="I90" s="211">
        <f>IFERROR(ROUND(VLOOKUP(+$A90,'[12]Marion Balance Sheet'!$A$4:$P$190,+I$2,FALSE),2),0)</f>
        <v>0</v>
      </c>
      <c r="J90" s="211">
        <f>IFERROR(ROUND(VLOOKUP(+$A90,'[12]Marion Balance Sheet'!$A$4:$P$190,+J$2,FALSE),2),0)</f>
        <v>0</v>
      </c>
      <c r="K90" s="211">
        <f>IFERROR(ROUND(VLOOKUP(+$A90,'[12]Marion Balance Sheet'!$A$4:$P$190,+K$2,FALSE),2),0)</f>
        <v>0</v>
      </c>
      <c r="L90" s="211">
        <f>IFERROR(ROUND(VLOOKUP(+$A90,'[12]Marion Balance Sheet'!$A$4:$P$190,+L$2,FALSE),2),0)</f>
        <v>0</v>
      </c>
      <c r="M90" s="211">
        <f>IFERROR(ROUND(VLOOKUP(+$A90,'[12]Marion Balance Sheet'!$A$4:$P$190,+M$2,FALSE),2),0)</f>
        <v>0</v>
      </c>
      <c r="N90" s="211">
        <f>IFERROR(ROUND(VLOOKUP(+$A90,'[12]Marion Balance Sheet'!$A$4:$P$190,+N$2,FALSE),2),0)</f>
        <v>0</v>
      </c>
      <c r="O90" s="211">
        <f>IFERROR(ROUND(VLOOKUP(+$A90,'[12]Marion Balance Sheet'!$A$4:$P$190,+O$2,FALSE),2),0)</f>
        <v>0</v>
      </c>
      <c r="P90" s="211">
        <f>IFERROR(ROUND(VLOOKUP(+$A90,'[12]Marion Balance Sheet'!$A$4:$P$190,+P$2,FALSE),2),0)</f>
        <v>0</v>
      </c>
      <c r="Q90" s="212">
        <f t="shared" si="14"/>
        <v>0</v>
      </c>
      <c r="R90" s="212"/>
      <c r="S90" s="212">
        <f t="shared" si="13"/>
        <v>0</v>
      </c>
      <c r="T90" s="212"/>
    </row>
    <row r="91" spans="1:20" x14ac:dyDescent="0.25">
      <c r="A91" s="208">
        <v>1687</v>
      </c>
      <c r="B91" s="209">
        <v>105</v>
      </c>
      <c r="C91" s="210" t="s">
        <v>279</v>
      </c>
      <c r="D91" s="211">
        <f>IFERROR(ROUND(VLOOKUP(+$A91,'[12]Marion Balance Sheet'!$A$4:$P$190,+D$2,FALSE),2),0)</f>
        <v>0</v>
      </c>
      <c r="E91" s="211">
        <f>IFERROR(ROUND(VLOOKUP(+$A91,'[12]Marion Balance Sheet'!$A$4:$P$190,+E$2,FALSE),2),0)</f>
        <v>0</v>
      </c>
      <c r="F91" s="211">
        <f>IFERROR(ROUND(VLOOKUP(+$A91,'[12]Marion Balance Sheet'!$A$4:$P$190,+F$2,FALSE),2),0)</f>
        <v>0</v>
      </c>
      <c r="G91" s="211">
        <f>IFERROR(ROUND(VLOOKUP(+$A91,'[12]Marion Balance Sheet'!$A$4:$P$190,+G$2,FALSE),2),0)</f>
        <v>0</v>
      </c>
      <c r="H91" s="211">
        <f>IFERROR(ROUND(VLOOKUP(+$A91,'[12]Marion Balance Sheet'!$A$4:$P$190,+H$2,FALSE),2),0)</f>
        <v>0</v>
      </c>
      <c r="I91" s="211">
        <f>IFERROR(ROUND(VLOOKUP(+$A91,'[12]Marion Balance Sheet'!$A$4:$P$190,+I$2,FALSE),2),0)</f>
        <v>0</v>
      </c>
      <c r="J91" s="211">
        <f>IFERROR(ROUND(VLOOKUP(+$A91,'[12]Marion Balance Sheet'!$A$4:$P$190,+J$2,FALSE),2),0)</f>
        <v>0</v>
      </c>
      <c r="K91" s="211">
        <f>IFERROR(ROUND(VLOOKUP(+$A91,'[12]Marion Balance Sheet'!$A$4:$P$190,+K$2,FALSE),2),0)</f>
        <v>0</v>
      </c>
      <c r="L91" s="211">
        <f>IFERROR(ROUND(VLOOKUP(+$A91,'[12]Marion Balance Sheet'!$A$4:$P$190,+L$2,FALSE),2),0)</f>
        <v>0</v>
      </c>
      <c r="M91" s="211">
        <f>IFERROR(ROUND(VLOOKUP(+$A91,'[12]Marion Balance Sheet'!$A$4:$P$190,+M$2,FALSE),2),0)</f>
        <v>0</v>
      </c>
      <c r="N91" s="211">
        <f>IFERROR(ROUND(VLOOKUP(+$A91,'[12]Marion Balance Sheet'!$A$4:$P$190,+N$2,FALSE),2),0)</f>
        <v>0</v>
      </c>
      <c r="O91" s="211">
        <f>IFERROR(ROUND(VLOOKUP(+$A91,'[12]Marion Balance Sheet'!$A$4:$P$190,+O$2,FALSE),2),0)</f>
        <v>0</v>
      </c>
      <c r="P91" s="211">
        <f>IFERROR(ROUND(VLOOKUP(+$A91,'[12]Marion Balance Sheet'!$A$4:$P$190,+P$2,FALSE),2),0)</f>
        <v>0</v>
      </c>
      <c r="Q91" s="212">
        <f t="shared" si="14"/>
        <v>0</v>
      </c>
      <c r="R91" s="212"/>
      <c r="S91" s="212">
        <f t="shared" si="13"/>
        <v>0</v>
      </c>
      <c r="T91" s="212"/>
    </row>
    <row r="92" spans="1:20" x14ac:dyDescent="0.25">
      <c r="A92" s="208">
        <v>1699</v>
      </c>
      <c r="B92" s="209">
        <v>105</v>
      </c>
      <c r="C92" s="210" t="s">
        <v>280</v>
      </c>
      <c r="D92" s="211">
        <f>IFERROR(ROUND(VLOOKUP(+$A92,'[12]Marion Balance Sheet'!$A$4:$P$190,+D$2,FALSE),2),0)</f>
        <v>26110.79</v>
      </c>
      <c r="E92" s="211">
        <f>IFERROR(ROUND(VLOOKUP(+$A92,'[12]Marion Balance Sheet'!$A$4:$P$190,+E$2,FALSE),2),0)</f>
        <v>32945.68</v>
      </c>
      <c r="F92" s="211">
        <f>IFERROR(ROUND(VLOOKUP(+$A92,'[12]Marion Balance Sheet'!$A$4:$P$190,+F$2,FALSE),2),0)</f>
        <v>29263.64</v>
      </c>
      <c r="G92" s="211">
        <f>IFERROR(ROUND(VLOOKUP(+$A92,'[12]Marion Balance Sheet'!$A$4:$P$190,+G$2,FALSE),2),0)</f>
        <v>35002.57</v>
      </c>
      <c r="H92" s="211">
        <f>IFERROR(ROUND(VLOOKUP(+$A92,'[12]Marion Balance Sheet'!$A$4:$P$190,+H$2,FALSE),2),0)</f>
        <v>10193.1</v>
      </c>
      <c r="I92" s="211">
        <f>IFERROR(ROUND(VLOOKUP(+$A92,'[12]Marion Balance Sheet'!$A$4:$P$190,+I$2,FALSE),2),0)</f>
        <v>10326.51</v>
      </c>
      <c r="J92" s="211">
        <f>IFERROR(ROUND(VLOOKUP(+$A92,'[12]Marion Balance Sheet'!$A$4:$P$190,+J$2,FALSE),2),0)</f>
        <v>12931.07</v>
      </c>
      <c r="K92" s="211">
        <f>IFERROR(ROUND(VLOOKUP(+$A92,'[12]Marion Balance Sheet'!$A$4:$P$190,+K$2,FALSE),2),0)</f>
        <v>14030.92</v>
      </c>
      <c r="L92" s="211">
        <f>IFERROR(ROUND(VLOOKUP(+$A92,'[12]Marion Balance Sheet'!$A$4:$P$190,+L$2,FALSE),2),0)</f>
        <v>12673</v>
      </c>
      <c r="M92" s="211">
        <f>IFERROR(ROUND(VLOOKUP(+$A92,'[12]Marion Balance Sheet'!$A$4:$P$190,+M$2,FALSE),2),0)</f>
        <v>24052.46</v>
      </c>
      <c r="N92" s="211">
        <f>IFERROR(ROUND(VLOOKUP(+$A92,'[12]Marion Balance Sheet'!$A$4:$P$190,+N$2,FALSE),2),0)</f>
        <v>37118.370000000003</v>
      </c>
      <c r="O92" s="211">
        <f>IFERROR(ROUND(VLOOKUP(+$A92,'[12]Marion Balance Sheet'!$A$4:$P$190,+O$2,FALSE),2),0)</f>
        <v>39282.21</v>
      </c>
      <c r="P92" s="211">
        <f>IFERROR(ROUND(VLOOKUP(+$A92,'[12]Marion Balance Sheet'!$A$4:$P$190,+P$2,FALSE),2),0)</f>
        <v>40485.089999999997</v>
      </c>
      <c r="Q92" s="212">
        <f t="shared" si="14"/>
        <v>24955.031538461542</v>
      </c>
      <c r="R92" s="212"/>
      <c r="S92" s="212">
        <f t="shared" si="13"/>
        <v>24955.031538461542</v>
      </c>
      <c r="T92" s="212"/>
    </row>
    <row r="93" spans="1:20" x14ac:dyDescent="0.25">
      <c r="A93" s="221" t="s">
        <v>281</v>
      </c>
      <c r="B93" s="209"/>
      <c r="C93" s="210"/>
      <c r="D93" s="222">
        <f>SUM(D80:D92)</f>
        <v>26110.79</v>
      </c>
      <c r="E93" s="222">
        <f t="shared" ref="E93:T93" si="15">SUM(E80:E92)</f>
        <v>32945.68</v>
      </c>
      <c r="F93" s="222">
        <f t="shared" si="15"/>
        <v>29263.64</v>
      </c>
      <c r="G93" s="222">
        <f t="shared" si="15"/>
        <v>35002.57</v>
      </c>
      <c r="H93" s="222">
        <f t="shared" si="15"/>
        <v>10193.1</v>
      </c>
      <c r="I93" s="222">
        <f t="shared" si="15"/>
        <v>10326.51</v>
      </c>
      <c r="J93" s="222">
        <f t="shared" si="15"/>
        <v>12931.07</v>
      </c>
      <c r="K93" s="222">
        <f t="shared" si="15"/>
        <v>14030.92</v>
      </c>
      <c r="L93" s="222">
        <f t="shared" si="15"/>
        <v>12673</v>
      </c>
      <c r="M93" s="222">
        <f t="shared" si="15"/>
        <v>24052.46</v>
      </c>
      <c r="N93" s="222">
        <f t="shared" si="15"/>
        <v>37118.370000000003</v>
      </c>
      <c r="O93" s="222">
        <f t="shared" si="15"/>
        <v>39282.21</v>
      </c>
      <c r="P93" s="222">
        <f t="shared" si="15"/>
        <v>40485.089999999997</v>
      </c>
      <c r="Q93" s="222">
        <f t="shared" si="15"/>
        <v>24955.031538461542</v>
      </c>
      <c r="R93" s="222">
        <f t="shared" si="15"/>
        <v>0</v>
      </c>
      <c r="S93" s="222">
        <f t="shared" si="15"/>
        <v>24955.031538461542</v>
      </c>
      <c r="T93" s="222">
        <f t="shared" si="15"/>
        <v>0</v>
      </c>
    </row>
    <row r="94" spans="1:20" x14ac:dyDescent="0.25">
      <c r="A94" s="208"/>
      <c r="B94" s="209"/>
      <c r="C94" s="210"/>
      <c r="D94" s="212"/>
      <c r="E94" s="212"/>
      <c r="F94" s="212"/>
      <c r="G94" s="212"/>
      <c r="H94" s="212"/>
      <c r="I94" s="212"/>
      <c r="J94" s="212"/>
      <c r="K94" s="212"/>
      <c r="L94" s="212"/>
      <c r="M94" s="212"/>
      <c r="N94" s="212"/>
      <c r="O94" s="212"/>
      <c r="P94" s="212"/>
      <c r="Q94" s="212"/>
      <c r="R94" s="212"/>
      <c r="S94" s="212"/>
      <c r="T94" s="212"/>
    </row>
    <row r="95" spans="1:20" x14ac:dyDescent="0.25">
      <c r="A95" s="208">
        <v>1705</v>
      </c>
      <c r="B95" s="209">
        <v>105</v>
      </c>
      <c r="C95" s="210" t="s">
        <v>282</v>
      </c>
      <c r="D95" s="211">
        <f>IFERROR(ROUND(VLOOKUP(+$A95,'[12]Marion Balance Sheet'!$A$4:$P$190,+D$2,FALSE),2),0)</f>
        <v>0</v>
      </c>
      <c r="E95" s="211">
        <f>IFERROR(ROUND(VLOOKUP(+$A95,'[12]Marion Balance Sheet'!$A$4:$P$190,+E$2,FALSE),2),0)</f>
        <v>0</v>
      </c>
      <c r="F95" s="211">
        <f>IFERROR(ROUND(VLOOKUP(+$A95,'[12]Marion Balance Sheet'!$A$4:$P$190,+F$2,FALSE),2),0)</f>
        <v>0</v>
      </c>
      <c r="G95" s="211">
        <f>IFERROR(ROUND(VLOOKUP(+$A95,'[12]Marion Balance Sheet'!$A$4:$P$190,+G$2,FALSE),2),0)</f>
        <v>0</v>
      </c>
      <c r="H95" s="211">
        <f>IFERROR(ROUND(VLOOKUP(+$A95,'[12]Marion Balance Sheet'!$A$4:$P$190,+H$2,FALSE),2),0)</f>
        <v>0</v>
      </c>
      <c r="I95" s="211">
        <f>IFERROR(ROUND(VLOOKUP(+$A95,'[12]Marion Balance Sheet'!$A$4:$P$190,+I$2,FALSE),2),0)</f>
        <v>0</v>
      </c>
      <c r="J95" s="211">
        <f>IFERROR(ROUND(VLOOKUP(+$A95,'[12]Marion Balance Sheet'!$A$4:$P$190,+J$2,FALSE),2),0)</f>
        <v>0</v>
      </c>
      <c r="K95" s="211">
        <f>IFERROR(ROUND(VLOOKUP(+$A95,'[12]Marion Balance Sheet'!$A$4:$P$190,+K$2,FALSE),2),0)</f>
        <v>0</v>
      </c>
      <c r="L95" s="211">
        <f>IFERROR(ROUND(VLOOKUP(+$A95,'[12]Marion Balance Sheet'!$A$4:$P$190,+L$2,FALSE),2),0)</f>
        <v>0</v>
      </c>
      <c r="M95" s="211">
        <f>IFERROR(ROUND(VLOOKUP(+$A95,'[12]Marion Balance Sheet'!$A$4:$P$190,+M$2,FALSE),2),0)</f>
        <v>0</v>
      </c>
      <c r="N95" s="211">
        <f>IFERROR(ROUND(VLOOKUP(+$A95,'[12]Marion Balance Sheet'!$A$4:$P$190,+N$2,FALSE),2),0)</f>
        <v>0</v>
      </c>
      <c r="O95" s="211">
        <f>IFERROR(ROUND(VLOOKUP(+$A95,'[12]Marion Balance Sheet'!$A$4:$P$190,+O$2,FALSE),2),0)</f>
        <v>0</v>
      </c>
      <c r="P95" s="211">
        <f>IFERROR(ROUND(VLOOKUP(+$A95,'[12]Marion Balance Sheet'!$A$4:$P$190,+P$2,FALSE),2),0)</f>
        <v>0</v>
      </c>
      <c r="Q95" s="212">
        <f t="shared" si="14"/>
        <v>0</v>
      </c>
      <c r="R95" s="212"/>
      <c r="S95" s="212"/>
      <c r="T95" s="212">
        <f t="shared" ref="T95:T104" si="16">Q95</f>
        <v>0</v>
      </c>
    </row>
    <row r="96" spans="1:20" x14ac:dyDescent="0.25">
      <c r="A96" s="208">
        <v>1706</v>
      </c>
      <c r="B96" s="209">
        <v>105</v>
      </c>
      <c r="C96" s="210" t="s">
        <v>272</v>
      </c>
      <c r="D96" s="211">
        <f>IFERROR(ROUND(VLOOKUP(+$A96,'[12]Marion Balance Sheet'!$A$4:$P$190,+D$2,FALSE),2),0)</f>
        <v>0</v>
      </c>
      <c r="E96" s="211">
        <f>IFERROR(ROUND(VLOOKUP(+$A96,'[12]Marion Balance Sheet'!$A$4:$P$190,+E$2,FALSE),2),0)</f>
        <v>0</v>
      </c>
      <c r="F96" s="211">
        <f>IFERROR(ROUND(VLOOKUP(+$A96,'[12]Marion Balance Sheet'!$A$4:$P$190,+F$2,FALSE),2),0)</f>
        <v>0</v>
      </c>
      <c r="G96" s="211">
        <f>IFERROR(ROUND(VLOOKUP(+$A96,'[12]Marion Balance Sheet'!$A$4:$P$190,+G$2,FALSE),2),0)</f>
        <v>0</v>
      </c>
      <c r="H96" s="211">
        <f>IFERROR(ROUND(VLOOKUP(+$A96,'[12]Marion Balance Sheet'!$A$4:$P$190,+H$2,FALSE),2),0)</f>
        <v>0</v>
      </c>
      <c r="I96" s="211">
        <f>IFERROR(ROUND(VLOOKUP(+$A96,'[12]Marion Balance Sheet'!$A$4:$P$190,+I$2,FALSE),2),0)</f>
        <v>0</v>
      </c>
      <c r="J96" s="211">
        <f>IFERROR(ROUND(VLOOKUP(+$A96,'[12]Marion Balance Sheet'!$A$4:$P$190,+J$2,FALSE),2),0)</f>
        <v>0</v>
      </c>
      <c r="K96" s="211">
        <f>IFERROR(ROUND(VLOOKUP(+$A96,'[12]Marion Balance Sheet'!$A$4:$P$190,+K$2,FALSE),2),0)</f>
        <v>0</v>
      </c>
      <c r="L96" s="211">
        <f>IFERROR(ROUND(VLOOKUP(+$A96,'[12]Marion Balance Sheet'!$A$4:$P$190,+L$2,FALSE),2),0)</f>
        <v>0</v>
      </c>
      <c r="M96" s="211">
        <f>IFERROR(ROUND(VLOOKUP(+$A96,'[12]Marion Balance Sheet'!$A$4:$P$190,+M$2,FALSE),2),0)</f>
        <v>0</v>
      </c>
      <c r="N96" s="211">
        <f>IFERROR(ROUND(VLOOKUP(+$A96,'[12]Marion Balance Sheet'!$A$4:$P$190,+N$2,FALSE),2),0)</f>
        <v>0</v>
      </c>
      <c r="O96" s="211">
        <f>IFERROR(ROUND(VLOOKUP(+$A96,'[12]Marion Balance Sheet'!$A$4:$P$190,+O$2,FALSE),2),0)</f>
        <v>0</v>
      </c>
      <c r="P96" s="211">
        <f>IFERROR(ROUND(VLOOKUP(+$A96,'[12]Marion Balance Sheet'!$A$4:$P$190,+P$2,FALSE),2),0)</f>
        <v>0</v>
      </c>
      <c r="Q96" s="212">
        <f t="shared" si="14"/>
        <v>0</v>
      </c>
      <c r="R96" s="212"/>
      <c r="S96" s="212"/>
      <c r="T96" s="212">
        <f t="shared" si="16"/>
        <v>0</v>
      </c>
    </row>
    <row r="97" spans="1:20" x14ac:dyDescent="0.25">
      <c r="A97" s="208">
        <v>1708</v>
      </c>
      <c r="B97" s="209">
        <v>105</v>
      </c>
      <c r="C97" s="210" t="s">
        <v>274</v>
      </c>
      <c r="D97" s="211">
        <f>IFERROR(ROUND(VLOOKUP(+$A97,'[12]Marion Balance Sheet'!$A$4:$P$190,+D$2,FALSE),2),0)</f>
        <v>0</v>
      </c>
      <c r="E97" s="211">
        <f>IFERROR(ROUND(VLOOKUP(+$A97,'[12]Marion Balance Sheet'!$A$4:$P$190,+E$2,FALSE),2),0)</f>
        <v>0</v>
      </c>
      <c r="F97" s="211">
        <f>IFERROR(ROUND(VLOOKUP(+$A97,'[12]Marion Balance Sheet'!$A$4:$P$190,+F$2,FALSE),2),0)</f>
        <v>0</v>
      </c>
      <c r="G97" s="211">
        <f>IFERROR(ROUND(VLOOKUP(+$A97,'[12]Marion Balance Sheet'!$A$4:$P$190,+G$2,FALSE),2),0)</f>
        <v>0</v>
      </c>
      <c r="H97" s="211">
        <f>IFERROR(ROUND(VLOOKUP(+$A97,'[12]Marion Balance Sheet'!$A$4:$P$190,+H$2,FALSE),2),0)</f>
        <v>0</v>
      </c>
      <c r="I97" s="211">
        <f>IFERROR(ROUND(VLOOKUP(+$A97,'[12]Marion Balance Sheet'!$A$4:$P$190,+I$2,FALSE),2),0)</f>
        <v>0</v>
      </c>
      <c r="J97" s="211">
        <f>IFERROR(ROUND(VLOOKUP(+$A97,'[12]Marion Balance Sheet'!$A$4:$P$190,+J$2,FALSE),2),0)</f>
        <v>0</v>
      </c>
      <c r="K97" s="211">
        <f>IFERROR(ROUND(VLOOKUP(+$A97,'[12]Marion Balance Sheet'!$A$4:$P$190,+K$2,FALSE),2),0)</f>
        <v>0</v>
      </c>
      <c r="L97" s="211">
        <f>IFERROR(ROUND(VLOOKUP(+$A97,'[12]Marion Balance Sheet'!$A$4:$P$190,+L$2,FALSE),2),0)</f>
        <v>0</v>
      </c>
      <c r="M97" s="211">
        <f>IFERROR(ROUND(VLOOKUP(+$A97,'[12]Marion Balance Sheet'!$A$4:$P$190,+M$2,FALSE),2),0)</f>
        <v>0</v>
      </c>
      <c r="N97" s="211">
        <f>IFERROR(ROUND(VLOOKUP(+$A97,'[12]Marion Balance Sheet'!$A$4:$P$190,+N$2,FALSE),2),0)</f>
        <v>0</v>
      </c>
      <c r="O97" s="211">
        <f>IFERROR(ROUND(VLOOKUP(+$A97,'[12]Marion Balance Sheet'!$A$4:$P$190,+O$2,FALSE),2),0)</f>
        <v>0</v>
      </c>
      <c r="P97" s="211">
        <f>IFERROR(ROUND(VLOOKUP(+$A97,'[12]Marion Balance Sheet'!$A$4:$P$190,+P$2,FALSE),2),0)</f>
        <v>0</v>
      </c>
      <c r="Q97" s="212">
        <f t="shared" si="14"/>
        <v>0</v>
      </c>
      <c r="R97" s="212"/>
      <c r="S97" s="212"/>
      <c r="T97" s="212">
        <f t="shared" si="16"/>
        <v>0</v>
      </c>
    </row>
    <row r="98" spans="1:20" x14ac:dyDescent="0.25">
      <c r="A98" s="208">
        <v>1709</v>
      </c>
      <c r="B98" s="209">
        <v>105</v>
      </c>
      <c r="C98" s="210" t="s">
        <v>275</v>
      </c>
      <c r="D98" s="211">
        <f>IFERROR(ROUND(VLOOKUP(+$A98,'[12]Marion Balance Sheet'!$A$4:$P$190,+D$2,FALSE),2),0)</f>
        <v>0</v>
      </c>
      <c r="E98" s="211">
        <f>IFERROR(ROUND(VLOOKUP(+$A98,'[12]Marion Balance Sheet'!$A$4:$P$190,+E$2,FALSE),2),0)</f>
        <v>0</v>
      </c>
      <c r="F98" s="211">
        <f>IFERROR(ROUND(VLOOKUP(+$A98,'[12]Marion Balance Sheet'!$A$4:$P$190,+F$2,FALSE),2),0)</f>
        <v>0</v>
      </c>
      <c r="G98" s="211">
        <f>IFERROR(ROUND(VLOOKUP(+$A98,'[12]Marion Balance Sheet'!$A$4:$P$190,+G$2,FALSE),2),0)</f>
        <v>0</v>
      </c>
      <c r="H98" s="211">
        <f>IFERROR(ROUND(VLOOKUP(+$A98,'[12]Marion Balance Sheet'!$A$4:$P$190,+H$2,FALSE),2),0)</f>
        <v>0</v>
      </c>
      <c r="I98" s="211">
        <f>IFERROR(ROUND(VLOOKUP(+$A98,'[12]Marion Balance Sheet'!$A$4:$P$190,+I$2,FALSE),2),0)</f>
        <v>0</v>
      </c>
      <c r="J98" s="211">
        <f>IFERROR(ROUND(VLOOKUP(+$A98,'[12]Marion Balance Sheet'!$A$4:$P$190,+J$2,FALSE),2),0)</f>
        <v>0</v>
      </c>
      <c r="K98" s="211">
        <f>IFERROR(ROUND(VLOOKUP(+$A98,'[12]Marion Balance Sheet'!$A$4:$P$190,+K$2,FALSE),2),0)</f>
        <v>0</v>
      </c>
      <c r="L98" s="211">
        <f>IFERROR(ROUND(VLOOKUP(+$A98,'[12]Marion Balance Sheet'!$A$4:$P$190,+L$2,FALSE),2),0)</f>
        <v>0</v>
      </c>
      <c r="M98" s="211">
        <f>IFERROR(ROUND(VLOOKUP(+$A98,'[12]Marion Balance Sheet'!$A$4:$P$190,+M$2,FALSE),2),0)</f>
        <v>0</v>
      </c>
      <c r="N98" s="211">
        <f>IFERROR(ROUND(VLOOKUP(+$A98,'[12]Marion Balance Sheet'!$A$4:$P$190,+N$2,FALSE),2),0)</f>
        <v>0</v>
      </c>
      <c r="O98" s="211">
        <f>IFERROR(ROUND(VLOOKUP(+$A98,'[12]Marion Balance Sheet'!$A$4:$P$190,+O$2,FALSE),2),0)</f>
        <v>0</v>
      </c>
      <c r="P98" s="211">
        <f>IFERROR(ROUND(VLOOKUP(+$A98,'[12]Marion Balance Sheet'!$A$4:$P$190,+P$2,FALSE),2),0)</f>
        <v>0</v>
      </c>
      <c r="Q98" s="212">
        <f t="shared" si="14"/>
        <v>0</v>
      </c>
      <c r="R98" s="212"/>
      <c r="S98" s="212"/>
      <c r="T98" s="212">
        <f t="shared" si="16"/>
        <v>0</v>
      </c>
    </row>
    <row r="99" spans="1:20" x14ac:dyDescent="0.25">
      <c r="A99" s="208">
        <v>1710</v>
      </c>
      <c r="B99" s="209">
        <v>105</v>
      </c>
      <c r="C99" s="210" t="s">
        <v>276</v>
      </c>
      <c r="D99" s="211">
        <f>IFERROR(ROUND(VLOOKUP(+$A99,'[12]Marion Balance Sheet'!$A$4:$P$190,+D$2,FALSE),2),0)</f>
        <v>0</v>
      </c>
      <c r="E99" s="211">
        <f>IFERROR(ROUND(VLOOKUP(+$A99,'[12]Marion Balance Sheet'!$A$4:$P$190,+E$2,FALSE),2),0)</f>
        <v>0</v>
      </c>
      <c r="F99" s="211">
        <f>IFERROR(ROUND(VLOOKUP(+$A99,'[12]Marion Balance Sheet'!$A$4:$P$190,+F$2,FALSE),2),0)</f>
        <v>0</v>
      </c>
      <c r="G99" s="211">
        <f>IFERROR(ROUND(VLOOKUP(+$A99,'[12]Marion Balance Sheet'!$A$4:$P$190,+G$2,FALSE),2),0)</f>
        <v>0</v>
      </c>
      <c r="H99" s="211">
        <f>IFERROR(ROUND(VLOOKUP(+$A99,'[12]Marion Balance Sheet'!$A$4:$P$190,+H$2,FALSE),2),0)</f>
        <v>0</v>
      </c>
      <c r="I99" s="211">
        <f>IFERROR(ROUND(VLOOKUP(+$A99,'[12]Marion Balance Sheet'!$A$4:$P$190,+I$2,FALSE),2),0)</f>
        <v>0</v>
      </c>
      <c r="J99" s="211">
        <f>IFERROR(ROUND(VLOOKUP(+$A99,'[12]Marion Balance Sheet'!$A$4:$P$190,+J$2,FALSE),2),0)</f>
        <v>0</v>
      </c>
      <c r="K99" s="211">
        <f>IFERROR(ROUND(VLOOKUP(+$A99,'[12]Marion Balance Sheet'!$A$4:$P$190,+K$2,FALSE),2),0)</f>
        <v>0</v>
      </c>
      <c r="L99" s="211">
        <f>IFERROR(ROUND(VLOOKUP(+$A99,'[12]Marion Balance Sheet'!$A$4:$P$190,+L$2,FALSE),2),0)</f>
        <v>0</v>
      </c>
      <c r="M99" s="211">
        <f>IFERROR(ROUND(VLOOKUP(+$A99,'[12]Marion Balance Sheet'!$A$4:$P$190,+M$2,FALSE),2),0)</f>
        <v>0</v>
      </c>
      <c r="N99" s="211">
        <f>IFERROR(ROUND(VLOOKUP(+$A99,'[12]Marion Balance Sheet'!$A$4:$P$190,+N$2,FALSE),2),0)</f>
        <v>0</v>
      </c>
      <c r="O99" s="211">
        <f>IFERROR(ROUND(VLOOKUP(+$A99,'[12]Marion Balance Sheet'!$A$4:$P$190,+O$2,FALSE),2),0)</f>
        <v>0</v>
      </c>
      <c r="P99" s="211">
        <f>IFERROR(ROUND(VLOOKUP(+$A99,'[12]Marion Balance Sheet'!$A$4:$P$190,+P$2,FALSE),2),0)</f>
        <v>0</v>
      </c>
      <c r="Q99" s="212">
        <f t="shared" si="14"/>
        <v>0</v>
      </c>
      <c r="R99" s="212"/>
      <c r="S99" s="212"/>
      <c r="T99" s="212">
        <f t="shared" si="16"/>
        <v>0</v>
      </c>
    </row>
    <row r="100" spans="1:20" x14ac:dyDescent="0.25">
      <c r="A100" s="208">
        <v>1711</v>
      </c>
      <c r="B100" s="209">
        <v>105</v>
      </c>
      <c r="C100" s="210" t="s">
        <v>277</v>
      </c>
      <c r="D100" s="211">
        <f>IFERROR(ROUND(VLOOKUP(+$A100,'[12]Marion Balance Sheet'!$A$4:$P$190,+D$2,FALSE),2),0)</f>
        <v>0</v>
      </c>
      <c r="E100" s="211">
        <f>IFERROR(ROUND(VLOOKUP(+$A100,'[12]Marion Balance Sheet'!$A$4:$P$190,+E$2,FALSE),2),0)</f>
        <v>0</v>
      </c>
      <c r="F100" s="211">
        <f>IFERROR(ROUND(VLOOKUP(+$A100,'[12]Marion Balance Sheet'!$A$4:$P$190,+F$2,FALSE),2),0)</f>
        <v>0</v>
      </c>
      <c r="G100" s="211">
        <f>IFERROR(ROUND(VLOOKUP(+$A100,'[12]Marion Balance Sheet'!$A$4:$P$190,+G$2,FALSE),2),0)</f>
        <v>0</v>
      </c>
      <c r="H100" s="211">
        <f>IFERROR(ROUND(VLOOKUP(+$A100,'[12]Marion Balance Sheet'!$A$4:$P$190,+H$2,FALSE),2),0)</f>
        <v>0</v>
      </c>
      <c r="I100" s="211">
        <f>IFERROR(ROUND(VLOOKUP(+$A100,'[12]Marion Balance Sheet'!$A$4:$P$190,+I$2,FALSE),2),0)</f>
        <v>0</v>
      </c>
      <c r="J100" s="211">
        <f>IFERROR(ROUND(VLOOKUP(+$A100,'[12]Marion Balance Sheet'!$A$4:$P$190,+J$2,FALSE),2),0)</f>
        <v>0</v>
      </c>
      <c r="K100" s="211">
        <f>IFERROR(ROUND(VLOOKUP(+$A100,'[12]Marion Balance Sheet'!$A$4:$P$190,+K$2,FALSE),2),0)</f>
        <v>0</v>
      </c>
      <c r="L100" s="211">
        <f>IFERROR(ROUND(VLOOKUP(+$A100,'[12]Marion Balance Sheet'!$A$4:$P$190,+L$2,FALSE),2),0)</f>
        <v>0</v>
      </c>
      <c r="M100" s="211">
        <f>IFERROR(ROUND(VLOOKUP(+$A100,'[12]Marion Balance Sheet'!$A$4:$P$190,+M$2,FALSE),2),0)</f>
        <v>0</v>
      </c>
      <c r="N100" s="211">
        <f>IFERROR(ROUND(VLOOKUP(+$A100,'[12]Marion Balance Sheet'!$A$4:$P$190,+N$2,FALSE),2),0)</f>
        <v>0</v>
      </c>
      <c r="O100" s="211">
        <f>IFERROR(ROUND(VLOOKUP(+$A100,'[12]Marion Balance Sheet'!$A$4:$P$190,+O$2,FALSE),2),0)</f>
        <v>0</v>
      </c>
      <c r="P100" s="211">
        <f>IFERROR(ROUND(VLOOKUP(+$A100,'[12]Marion Balance Sheet'!$A$4:$P$190,+P$2,FALSE),2),0)</f>
        <v>0</v>
      </c>
      <c r="Q100" s="212">
        <f t="shared" si="14"/>
        <v>0</v>
      </c>
      <c r="R100" s="212"/>
      <c r="S100" s="212"/>
      <c r="T100" s="212">
        <f t="shared" si="16"/>
        <v>0</v>
      </c>
    </row>
    <row r="101" spans="1:20" x14ac:dyDescent="0.25">
      <c r="A101" s="208">
        <v>1714</v>
      </c>
      <c r="B101" s="209">
        <v>105</v>
      </c>
      <c r="C101" s="210" t="s">
        <v>283</v>
      </c>
      <c r="D101" s="211">
        <f>IFERROR(ROUND(VLOOKUP(+$A101,'[12]Marion Balance Sheet'!$A$4:$P$190,+D$2,FALSE),2),0)</f>
        <v>0</v>
      </c>
      <c r="E101" s="211">
        <f>IFERROR(ROUND(VLOOKUP(+$A101,'[12]Marion Balance Sheet'!$A$4:$P$190,+E$2,FALSE),2),0)</f>
        <v>0</v>
      </c>
      <c r="F101" s="211">
        <f>IFERROR(ROUND(VLOOKUP(+$A101,'[12]Marion Balance Sheet'!$A$4:$P$190,+F$2,FALSE),2),0)</f>
        <v>0</v>
      </c>
      <c r="G101" s="211">
        <f>IFERROR(ROUND(VLOOKUP(+$A101,'[12]Marion Balance Sheet'!$A$4:$P$190,+G$2,FALSE),2),0)</f>
        <v>0</v>
      </c>
      <c r="H101" s="211">
        <f>IFERROR(ROUND(VLOOKUP(+$A101,'[12]Marion Balance Sheet'!$A$4:$P$190,+H$2,FALSE),2),0)</f>
        <v>0</v>
      </c>
      <c r="I101" s="211">
        <f>IFERROR(ROUND(VLOOKUP(+$A101,'[12]Marion Balance Sheet'!$A$4:$P$190,+I$2,FALSE),2),0)</f>
        <v>0</v>
      </c>
      <c r="J101" s="211">
        <f>IFERROR(ROUND(VLOOKUP(+$A101,'[12]Marion Balance Sheet'!$A$4:$P$190,+J$2,FALSE),2),0)</f>
        <v>0</v>
      </c>
      <c r="K101" s="211">
        <f>IFERROR(ROUND(VLOOKUP(+$A101,'[12]Marion Balance Sheet'!$A$4:$P$190,+K$2,FALSE),2),0)</f>
        <v>0</v>
      </c>
      <c r="L101" s="211">
        <f>IFERROR(ROUND(VLOOKUP(+$A101,'[12]Marion Balance Sheet'!$A$4:$P$190,+L$2,FALSE),2),0)</f>
        <v>0</v>
      </c>
      <c r="M101" s="211">
        <f>IFERROR(ROUND(VLOOKUP(+$A101,'[12]Marion Balance Sheet'!$A$4:$P$190,+M$2,FALSE),2),0)</f>
        <v>0</v>
      </c>
      <c r="N101" s="211">
        <f>IFERROR(ROUND(VLOOKUP(+$A101,'[12]Marion Balance Sheet'!$A$4:$P$190,+N$2,FALSE),2),0)</f>
        <v>0</v>
      </c>
      <c r="O101" s="211">
        <f>IFERROR(ROUND(VLOOKUP(+$A101,'[12]Marion Balance Sheet'!$A$4:$P$190,+O$2,FALSE),2),0)</f>
        <v>0</v>
      </c>
      <c r="P101" s="211">
        <f>IFERROR(ROUND(VLOOKUP(+$A101,'[12]Marion Balance Sheet'!$A$4:$P$190,+P$2,FALSE),2),0)</f>
        <v>0</v>
      </c>
      <c r="Q101" s="212">
        <f t="shared" si="14"/>
        <v>0</v>
      </c>
      <c r="R101" s="212"/>
      <c r="S101" s="212"/>
      <c r="T101" s="212">
        <f t="shared" si="16"/>
        <v>0</v>
      </c>
    </row>
    <row r="102" spans="1:20" x14ac:dyDescent="0.25">
      <c r="A102" s="208">
        <v>1717</v>
      </c>
      <c r="B102" s="209">
        <v>105</v>
      </c>
      <c r="C102" s="210" t="s">
        <v>284</v>
      </c>
      <c r="D102" s="211">
        <f>IFERROR(ROUND(VLOOKUP(+$A102,'[12]Marion Balance Sheet'!$A$4:$P$190,+D$2,FALSE),2),0)</f>
        <v>0</v>
      </c>
      <c r="E102" s="211">
        <f>IFERROR(ROUND(VLOOKUP(+$A102,'[12]Marion Balance Sheet'!$A$4:$P$190,+E$2,FALSE),2),0)</f>
        <v>0</v>
      </c>
      <c r="F102" s="211">
        <f>IFERROR(ROUND(VLOOKUP(+$A102,'[12]Marion Balance Sheet'!$A$4:$P$190,+F$2,FALSE),2),0)</f>
        <v>0</v>
      </c>
      <c r="G102" s="211">
        <f>IFERROR(ROUND(VLOOKUP(+$A102,'[12]Marion Balance Sheet'!$A$4:$P$190,+G$2,FALSE),2),0)</f>
        <v>0</v>
      </c>
      <c r="H102" s="211">
        <f>IFERROR(ROUND(VLOOKUP(+$A102,'[12]Marion Balance Sheet'!$A$4:$P$190,+H$2,FALSE),2),0)</f>
        <v>0</v>
      </c>
      <c r="I102" s="211">
        <f>IFERROR(ROUND(VLOOKUP(+$A102,'[12]Marion Balance Sheet'!$A$4:$P$190,+I$2,FALSE),2),0)</f>
        <v>0</v>
      </c>
      <c r="J102" s="211">
        <f>IFERROR(ROUND(VLOOKUP(+$A102,'[12]Marion Balance Sheet'!$A$4:$P$190,+J$2,FALSE),2),0)</f>
        <v>0</v>
      </c>
      <c r="K102" s="211">
        <f>IFERROR(ROUND(VLOOKUP(+$A102,'[12]Marion Balance Sheet'!$A$4:$P$190,+K$2,FALSE),2),0)</f>
        <v>0</v>
      </c>
      <c r="L102" s="211">
        <f>IFERROR(ROUND(VLOOKUP(+$A102,'[12]Marion Balance Sheet'!$A$4:$P$190,+L$2,FALSE),2),0)</f>
        <v>0</v>
      </c>
      <c r="M102" s="211">
        <f>IFERROR(ROUND(VLOOKUP(+$A102,'[12]Marion Balance Sheet'!$A$4:$P$190,+M$2,FALSE),2),0)</f>
        <v>0</v>
      </c>
      <c r="N102" s="211">
        <f>IFERROR(ROUND(VLOOKUP(+$A102,'[12]Marion Balance Sheet'!$A$4:$P$190,+N$2,FALSE),2),0)</f>
        <v>0</v>
      </c>
      <c r="O102" s="211">
        <f>IFERROR(ROUND(VLOOKUP(+$A102,'[12]Marion Balance Sheet'!$A$4:$P$190,+O$2,FALSE),2),0)</f>
        <v>0</v>
      </c>
      <c r="P102" s="211">
        <f>IFERROR(ROUND(VLOOKUP(+$A102,'[12]Marion Balance Sheet'!$A$4:$P$190,+P$2,FALSE),2),0)</f>
        <v>0</v>
      </c>
      <c r="Q102" s="212">
        <f t="shared" si="14"/>
        <v>0</v>
      </c>
      <c r="R102" s="212"/>
      <c r="S102" s="212"/>
      <c r="T102" s="212">
        <f t="shared" si="16"/>
        <v>0</v>
      </c>
    </row>
    <row r="103" spans="1:20" x14ac:dyDescent="0.25">
      <c r="A103" s="208">
        <v>1726</v>
      </c>
      <c r="B103" s="209">
        <v>105</v>
      </c>
      <c r="C103" s="210" t="s">
        <v>285</v>
      </c>
      <c r="D103" s="211">
        <f>IFERROR(ROUND(VLOOKUP(+$A103,'[12]Marion Balance Sheet'!$A$4:$P$190,+D$2,FALSE),2),0)</f>
        <v>0</v>
      </c>
      <c r="E103" s="211">
        <f>IFERROR(ROUND(VLOOKUP(+$A103,'[12]Marion Balance Sheet'!$A$4:$P$190,+E$2,FALSE),2),0)</f>
        <v>0</v>
      </c>
      <c r="F103" s="211">
        <f>IFERROR(ROUND(VLOOKUP(+$A103,'[12]Marion Balance Sheet'!$A$4:$P$190,+F$2,FALSE),2),0)</f>
        <v>0</v>
      </c>
      <c r="G103" s="211">
        <f>IFERROR(ROUND(VLOOKUP(+$A103,'[12]Marion Balance Sheet'!$A$4:$P$190,+G$2,FALSE),2),0)</f>
        <v>0</v>
      </c>
      <c r="H103" s="211">
        <f>IFERROR(ROUND(VLOOKUP(+$A103,'[12]Marion Balance Sheet'!$A$4:$P$190,+H$2,FALSE),2),0)</f>
        <v>0</v>
      </c>
      <c r="I103" s="211">
        <f>IFERROR(ROUND(VLOOKUP(+$A103,'[12]Marion Balance Sheet'!$A$4:$P$190,+I$2,FALSE),2),0)</f>
        <v>0</v>
      </c>
      <c r="J103" s="211">
        <f>IFERROR(ROUND(VLOOKUP(+$A103,'[12]Marion Balance Sheet'!$A$4:$P$190,+J$2,FALSE),2),0)</f>
        <v>0</v>
      </c>
      <c r="K103" s="211">
        <f>IFERROR(ROUND(VLOOKUP(+$A103,'[12]Marion Balance Sheet'!$A$4:$P$190,+K$2,FALSE),2),0)</f>
        <v>0</v>
      </c>
      <c r="L103" s="211">
        <f>IFERROR(ROUND(VLOOKUP(+$A103,'[12]Marion Balance Sheet'!$A$4:$P$190,+L$2,FALSE),2),0)</f>
        <v>0</v>
      </c>
      <c r="M103" s="211">
        <f>IFERROR(ROUND(VLOOKUP(+$A103,'[12]Marion Balance Sheet'!$A$4:$P$190,+M$2,FALSE),2),0)</f>
        <v>0</v>
      </c>
      <c r="N103" s="211">
        <f>IFERROR(ROUND(VLOOKUP(+$A103,'[12]Marion Balance Sheet'!$A$4:$P$190,+N$2,FALSE),2),0)</f>
        <v>0</v>
      </c>
      <c r="O103" s="211">
        <f>IFERROR(ROUND(VLOOKUP(+$A103,'[12]Marion Balance Sheet'!$A$4:$P$190,+O$2,FALSE),2),0)</f>
        <v>0</v>
      </c>
      <c r="P103" s="211">
        <f>IFERROR(ROUND(VLOOKUP(+$A103,'[12]Marion Balance Sheet'!$A$4:$P$190,+P$2,FALSE),2),0)</f>
        <v>0</v>
      </c>
      <c r="Q103" s="212">
        <f t="shared" si="14"/>
        <v>0</v>
      </c>
      <c r="R103" s="212"/>
      <c r="S103" s="212"/>
      <c r="T103" s="212">
        <f t="shared" si="16"/>
        <v>0</v>
      </c>
    </row>
    <row r="104" spans="1:20" x14ac:dyDescent="0.25">
      <c r="A104" s="208">
        <v>1739</v>
      </c>
      <c r="B104" s="209">
        <v>105</v>
      </c>
      <c r="C104" s="210" t="s">
        <v>280</v>
      </c>
      <c r="D104" s="211">
        <f>IFERROR(ROUND(VLOOKUP(+$A104,'[12]Marion Balance Sheet'!$A$4:$P$190,+D$2,FALSE),2),0)</f>
        <v>0</v>
      </c>
      <c r="E104" s="211">
        <f>IFERROR(ROUND(VLOOKUP(+$A104,'[12]Marion Balance Sheet'!$A$4:$P$190,+E$2,FALSE),2),0)</f>
        <v>0</v>
      </c>
      <c r="F104" s="211">
        <f>IFERROR(ROUND(VLOOKUP(+$A104,'[12]Marion Balance Sheet'!$A$4:$P$190,+F$2,FALSE),2),0)</f>
        <v>0</v>
      </c>
      <c r="G104" s="211">
        <f>IFERROR(ROUND(VLOOKUP(+$A104,'[12]Marion Balance Sheet'!$A$4:$P$190,+G$2,FALSE),2),0)</f>
        <v>0</v>
      </c>
      <c r="H104" s="211">
        <f>IFERROR(ROUND(VLOOKUP(+$A104,'[12]Marion Balance Sheet'!$A$4:$P$190,+H$2,FALSE),2),0)</f>
        <v>0</v>
      </c>
      <c r="I104" s="211">
        <f>IFERROR(ROUND(VLOOKUP(+$A104,'[12]Marion Balance Sheet'!$A$4:$P$190,+I$2,FALSE),2),0)</f>
        <v>0</v>
      </c>
      <c r="J104" s="211">
        <f>IFERROR(ROUND(VLOOKUP(+$A104,'[12]Marion Balance Sheet'!$A$4:$P$190,+J$2,FALSE),2),0)</f>
        <v>0</v>
      </c>
      <c r="K104" s="211">
        <f>IFERROR(ROUND(VLOOKUP(+$A104,'[12]Marion Balance Sheet'!$A$4:$P$190,+K$2,FALSE),2),0)</f>
        <v>0</v>
      </c>
      <c r="L104" s="211">
        <f>IFERROR(ROUND(VLOOKUP(+$A104,'[12]Marion Balance Sheet'!$A$4:$P$190,+L$2,FALSE),2),0)</f>
        <v>0</v>
      </c>
      <c r="M104" s="211">
        <f>IFERROR(ROUND(VLOOKUP(+$A104,'[12]Marion Balance Sheet'!$A$4:$P$190,+M$2,FALSE),2),0)</f>
        <v>0</v>
      </c>
      <c r="N104" s="211">
        <f>IFERROR(ROUND(VLOOKUP(+$A104,'[12]Marion Balance Sheet'!$A$4:$P$190,+N$2,FALSE),2),0)</f>
        <v>0</v>
      </c>
      <c r="O104" s="211">
        <f>IFERROR(ROUND(VLOOKUP(+$A104,'[12]Marion Balance Sheet'!$A$4:$P$190,+O$2,FALSE),2),0)</f>
        <v>0</v>
      </c>
      <c r="P104" s="211">
        <f>IFERROR(ROUND(VLOOKUP(+$A104,'[12]Marion Balance Sheet'!$A$4:$P$190,+P$2,FALSE),2),0)</f>
        <v>0</v>
      </c>
      <c r="Q104" s="212">
        <f t="shared" si="14"/>
        <v>0</v>
      </c>
      <c r="R104" s="212"/>
      <c r="S104" s="212"/>
      <c r="T104" s="212">
        <f t="shared" si="16"/>
        <v>0</v>
      </c>
    </row>
    <row r="105" spans="1:20" x14ac:dyDescent="0.25">
      <c r="A105" s="208">
        <v>1745</v>
      </c>
      <c r="B105" s="209">
        <v>105</v>
      </c>
      <c r="C105" s="210" t="s">
        <v>286</v>
      </c>
      <c r="D105" s="211">
        <f>IFERROR(ROUND(VLOOKUP(+$A105,'[12]Marion Balance Sheet'!$A$4:$P$190,+D$2,FALSE),2),0)</f>
        <v>0</v>
      </c>
      <c r="E105" s="211">
        <f>IFERROR(ROUND(VLOOKUP(+$A105,'[12]Marion Balance Sheet'!$A$4:$P$190,+E$2,FALSE),2),0)</f>
        <v>0</v>
      </c>
      <c r="F105" s="211">
        <f>IFERROR(ROUND(VLOOKUP(+$A105,'[12]Marion Balance Sheet'!$A$4:$P$190,+F$2,FALSE),2),0)</f>
        <v>0</v>
      </c>
      <c r="G105" s="211">
        <f>IFERROR(ROUND(VLOOKUP(+$A105,'[12]Marion Balance Sheet'!$A$4:$P$190,+G$2,FALSE),2),0)</f>
        <v>0</v>
      </c>
      <c r="H105" s="211">
        <f>IFERROR(ROUND(VLOOKUP(+$A105,'[12]Marion Balance Sheet'!$A$4:$P$190,+H$2,FALSE),2),0)</f>
        <v>0</v>
      </c>
      <c r="I105" s="211">
        <f>IFERROR(ROUND(VLOOKUP(+$A105,'[12]Marion Balance Sheet'!$A$4:$P$190,+I$2,FALSE),2),0)</f>
        <v>0</v>
      </c>
      <c r="J105" s="211">
        <f>IFERROR(ROUND(VLOOKUP(+$A105,'[12]Marion Balance Sheet'!$A$4:$P$190,+J$2,FALSE),2),0)</f>
        <v>0</v>
      </c>
      <c r="K105" s="211">
        <f>IFERROR(ROUND(VLOOKUP(+$A105,'[12]Marion Balance Sheet'!$A$4:$P$190,+K$2,FALSE),2),0)</f>
        <v>0</v>
      </c>
      <c r="L105" s="211">
        <f>IFERROR(ROUND(VLOOKUP(+$A105,'[12]Marion Balance Sheet'!$A$4:$P$190,+L$2,FALSE),2),0)</f>
        <v>0</v>
      </c>
      <c r="M105" s="211">
        <f>IFERROR(ROUND(VLOOKUP(+$A105,'[12]Marion Balance Sheet'!$A$4:$P$190,+M$2,FALSE),2),0)</f>
        <v>0</v>
      </c>
      <c r="N105" s="211">
        <f>IFERROR(ROUND(VLOOKUP(+$A105,'[12]Marion Balance Sheet'!$A$4:$P$190,+N$2,FALSE),2),0)</f>
        <v>0</v>
      </c>
      <c r="O105" s="211">
        <f>IFERROR(ROUND(VLOOKUP(+$A105,'[12]Marion Balance Sheet'!$A$4:$P$190,+O$2,FALSE),2),0)</f>
        <v>0</v>
      </c>
      <c r="P105" s="211">
        <f>IFERROR(ROUND(VLOOKUP(+$A105,'[12]Marion Balance Sheet'!$A$4:$P$190,+P$2,FALSE),2),0)</f>
        <v>0</v>
      </c>
      <c r="Q105" s="212">
        <f t="shared" si="14"/>
        <v>0</v>
      </c>
      <c r="R105" s="212"/>
      <c r="S105" s="212">
        <f t="shared" ref="S105:S110" si="17">$Q105*(2592.5/3968)</f>
        <v>0</v>
      </c>
      <c r="T105" s="212">
        <f t="shared" ref="T105:T110" si="18">$Q105*(1375.5/3968)</f>
        <v>0</v>
      </c>
    </row>
    <row r="106" spans="1:20" x14ac:dyDescent="0.25">
      <c r="A106" s="208">
        <v>1746</v>
      </c>
      <c r="B106" s="209">
        <v>105</v>
      </c>
      <c r="C106" s="210" t="s">
        <v>272</v>
      </c>
      <c r="D106" s="211">
        <f>IFERROR(ROUND(VLOOKUP(+$A106,'[12]Marion Balance Sheet'!$A$4:$P$190,+D$2,FALSE),2),0)</f>
        <v>0</v>
      </c>
      <c r="E106" s="211">
        <f>IFERROR(ROUND(VLOOKUP(+$A106,'[12]Marion Balance Sheet'!$A$4:$P$190,+E$2,FALSE),2),0)</f>
        <v>0</v>
      </c>
      <c r="F106" s="211">
        <f>IFERROR(ROUND(VLOOKUP(+$A106,'[12]Marion Balance Sheet'!$A$4:$P$190,+F$2,FALSE),2),0)</f>
        <v>0</v>
      </c>
      <c r="G106" s="211">
        <f>IFERROR(ROUND(VLOOKUP(+$A106,'[12]Marion Balance Sheet'!$A$4:$P$190,+G$2,FALSE),2),0)</f>
        <v>0</v>
      </c>
      <c r="H106" s="211">
        <f>IFERROR(ROUND(VLOOKUP(+$A106,'[12]Marion Balance Sheet'!$A$4:$P$190,+H$2,FALSE),2),0)</f>
        <v>0</v>
      </c>
      <c r="I106" s="211">
        <f>IFERROR(ROUND(VLOOKUP(+$A106,'[12]Marion Balance Sheet'!$A$4:$P$190,+I$2,FALSE),2),0)</f>
        <v>0</v>
      </c>
      <c r="J106" s="211">
        <f>IFERROR(ROUND(VLOOKUP(+$A106,'[12]Marion Balance Sheet'!$A$4:$P$190,+J$2,FALSE),2),0)</f>
        <v>0</v>
      </c>
      <c r="K106" s="211">
        <f>IFERROR(ROUND(VLOOKUP(+$A106,'[12]Marion Balance Sheet'!$A$4:$P$190,+K$2,FALSE),2),0)</f>
        <v>0</v>
      </c>
      <c r="L106" s="211">
        <f>IFERROR(ROUND(VLOOKUP(+$A106,'[12]Marion Balance Sheet'!$A$4:$P$190,+L$2,FALSE),2),0)</f>
        <v>0</v>
      </c>
      <c r="M106" s="211">
        <f>IFERROR(ROUND(VLOOKUP(+$A106,'[12]Marion Balance Sheet'!$A$4:$P$190,+M$2,FALSE),2),0)</f>
        <v>0</v>
      </c>
      <c r="N106" s="211">
        <f>IFERROR(ROUND(VLOOKUP(+$A106,'[12]Marion Balance Sheet'!$A$4:$P$190,+N$2,FALSE),2),0)</f>
        <v>0</v>
      </c>
      <c r="O106" s="211">
        <f>IFERROR(ROUND(VLOOKUP(+$A106,'[12]Marion Balance Sheet'!$A$4:$P$190,+O$2,FALSE),2),0)</f>
        <v>0</v>
      </c>
      <c r="P106" s="211">
        <f>IFERROR(ROUND(VLOOKUP(+$A106,'[12]Marion Balance Sheet'!$A$4:$P$190,+P$2,FALSE),2),0)</f>
        <v>0</v>
      </c>
      <c r="Q106" s="212">
        <f t="shared" si="14"/>
        <v>0</v>
      </c>
      <c r="R106" s="212"/>
      <c r="S106" s="212">
        <f t="shared" si="17"/>
        <v>0</v>
      </c>
      <c r="T106" s="212">
        <f t="shared" si="18"/>
        <v>0</v>
      </c>
    </row>
    <row r="107" spans="1:20" x14ac:dyDescent="0.25">
      <c r="A107" s="208">
        <v>1750</v>
      </c>
      <c r="B107" s="209">
        <v>105</v>
      </c>
      <c r="C107" s="210" t="s">
        <v>277</v>
      </c>
      <c r="D107" s="211">
        <f>IFERROR(ROUND(VLOOKUP(+$A107,'[12]Marion Balance Sheet'!$A$4:$P$190,+D$2,FALSE),2),0)</f>
        <v>0</v>
      </c>
      <c r="E107" s="211">
        <f>IFERROR(ROUND(VLOOKUP(+$A107,'[12]Marion Balance Sheet'!$A$4:$P$190,+E$2,FALSE),2),0)</f>
        <v>0</v>
      </c>
      <c r="F107" s="211">
        <f>IFERROR(ROUND(VLOOKUP(+$A107,'[12]Marion Balance Sheet'!$A$4:$P$190,+F$2,FALSE),2),0)</f>
        <v>0</v>
      </c>
      <c r="G107" s="211">
        <f>IFERROR(ROUND(VLOOKUP(+$A107,'[12]Marion Balance Sheet'!$A$4:$P$190,+G$2,FALSE),2),0)</f>
        <v>0</v>
      </c>
      <c r="H107" s="211">
        <f>IFERROR(ROUND(VLOOKUP(+$A107,'[12]Marion Balance Sheet'!$A$4:$P$190,+H$2,FALSE),2),0)</f>
        <v>0</v>
      </c>
      <c r="I107" s="211">
        <f>IFERROR(ROUND(VLOOKUP(+$A107,'[12]Marion Balance Sheet'!$A$4:$P$190,+I$2,FALSE),2),0)</f>
        <v>0</v>
      </c>
      <c r="J107" s="211">
        <f>IFERROR(ROUND(VLOOKUP(+$A107,'[12]Marion Balance Sheet'!$A$4:$P$190,+J$2,FALSE),2),0)</f>
        <v>0</v>
      </c>
      <c r="K107" s="211">
        <f>IFERROR(ROUND(VLOOKUP(+$A107,'[12]Marion Balance Sheet'!$A$4:$P$190,+K$2,FALSE),2),0)</f>
        <v>0</v>
      </c>
      <c r="L107" s="211">
        <f>IFERROR(ROUND(VLOOKUP(+$A107,'[12]Marion Balance Sheet'!$A$4:$P$190,+L$2,FALSE),2),0)</f>
        <v>0</v>
      </c>
      <c r="M107" s="211">
        <f>IFERROR(ROUND(VLOOKUP(+$A107,'[12]Marion Balance Sheet'!$A$4:$P$190,+M$2,FALSE),2),0)</f>
        <v>0</v>
      </c>
      <c r="N107" s="211">
        <f>IFERROR(ROUND(VLOOKUP(+$A107,'[12]Marion Balance Sheet'!$A$4:$P$190,+N$2,FALSE),2),0)</f>
        <v>0</v>
      </c>
      <c r="O107" s="211">
        <f>IFERROR(ROUND(VLOOKUP(+$A107,'[12]Marion Balance Sheet'!$A$4:$P$190,+O$2,FALSE),2),0)</f>
        <v>0</v>
      </c>
      <c r="P107" s="211">
        <f>IFERROR(ROUND(VLOOKUP(+$A107,'[12]Marion Balance Sheet'!$A$4:$P$190,+P$2,FALSE),2),0)</f>
        <v>0</v>
      </c>
      <c r="Q107" s="212">
        <f t="shared" si="14"/>
        <v>0</v>
      </c>
      <c r="R107" s="212"/>
      <c r="S107" s="212">
        <f t="shared" si="17"/>
        <v>0</v>
      </c>
      <c r="T107" s="212">
        <f t="shared" si="18"/>
        <v>0</v>
      </c>
    </row>
    <row r="108" spans="1:20" x14ac:dyDescent="0.25">
      <c r="A108" s="208">
        <v>1751</v>
      </c>
      <c r="B108" s="209">
        <v>105</v>
      </c>
      <c r="C108" s="210" t="s">
        <v>287</v>
      </c>
      <c r="D108" s="211">
        <f>IFERROR(ROUND(VLOOKUP(+$A108,'[12]Marion Balance Sheet'!$A$4:$P$190,+D$2,FALSE),2),0)</f>
        <v>0</v>
      </c>
      <c r="E108" s="211">
        <f>IFERROR(ROUND(VLOOKUP(+$A108,'[12]Marion Balance Sheet'!$A$4:$P$190,+E$2,FALSE),2),0)</f>
        <v>0</v>
      </c>
      <c r="F108" s="211">
        <f>IFERROR(ROUND(VLOOKUP(+$A108,'[12]Marion Balance Sheet'!$A$4:$P$190,+F$2,FALSE),2),0)</f>
        <v>0</v>
      </c>
      <c r="G108" s="211">
        <f>IFERROR(ROUND(VLOOKUP(+$A108,'[12]Marion Balance Sheet'!$A$4:$P$190,+G$2,FALSE),2),0)</f>
        <v>0</v>
      </c>
      <c r="H108" s="211">
        <f>IFERROR(ROUND(VLOOKUP(+$A108,'[12]Marion Balance Sheet'!$A$4:$P$190,+H$2,FALSE),2),0)</f>
        <v>0</v>
      </c>
      <c r="I108" s="211">
        <f>IFERROR(ROUND(VLOOKUP(+$A108,'[12]Marion Balance Sheet'!$A$4:$P$190,+I$2,FALSE),2),0)</f>
        <v>0</v>
      </c>
      <c r="J108" s="211">
        <f>IFERROR(ROUND(VLOOKUP(+$A108,'[12]Marion Balance Sheet'!$A$4:$P$190,+J$2,FALSE),2),0)</f>
        <v>0</v>
      </c>
      <c r="K108" s="211">
        <f>IFERROR(ROUND(VLOOKUP(+$A108,'[12]Marion Balance Sheet'!$A$4:$P$190,+K$2,FALSE),2),0)</f>
        <v>0</v>
      </c>
      <c r="L108" s="211">
        <f>IFERROR(ROUND(VLOOKUP(+$A108,'[12]Marion Balance Sheet'!$A$4:$P$190,+L$2,FALSE),2),0)</f>
        <v>0</v>
      </c>
      <c r="M108" s="211">
        <f>IFERROR(ROUND(VLOOKUP(+$A108,'[12]Marion Balance Sheet'!$A$4:$P$190,+M$2,FALSE),2),0)</f>
        <v>0</v>
      </c>
      <c r="N108" s="211">
        <f>IFERROR(ROUND(VLOOKUP(+$A108,'[12]Marion Balance Sheet'!$A$4:$P$190,+N$2,FALSE),2),0)</f>
        <v>0</v>
      </c>
      <c r="O108" s="211">
        <f>IFERROR(ROUND(VLOOKUP(+$A108,'[12]Marion Balance Sheet'!$A$4:$P$190,+O$2,FALSE),2),0)</f>
        <v>0</v>
      </c>
      <c r="P108" s="211">
        <f>IFERROR(ROUND(VLOOKUP(+$A108,'[12]Marion Balance Sheet'!$A$4:$P$190,+P$2,FALSE),2),0)</f>
        <v>0</v>
      </c>
      <c r="Q108" s="212">
        <f t="shared" si="14"/>
        <v>0</v>
      </c>
      <c r="R108" s="212"/>
      <c r="S108" s="212">
        <f t="shared" si="17"/>
        <v>0</v>
      </c>
      <c r="T108" s="212">
        <f t="shared" si="18"/>
        <v>0</v>
      </c>
    </row>
    <row r="109" spans="1:20" x14ac:dyDescent="0.25">
      <c r="A109" s="208">
        <v>1757</v>
      </c>
      <c r="B109" s="209">
        <v>105</v>
      </c>
      <c r="C109" s="210" t="s">
        <v>288</v>
      </c>
      <c r="D109" s="211">
        <f>IFERROR(ROUND(VLOOKUP(+$A109,'[12]Marion Balance Sheet'!$A$4:$P$190,+D$2,FALSE),2),0)</f>
        <v>0</v>
      </c>
      <c r="E109" s="211">
        <f>IFERROR(ROUND(VLOOKUP(+$A109,'[12]Marion Balance Sheet'!$A$4:$P$190,+E$2,FALSE),2),0)</f>
        <v>0</v>
      </c>
      <c r="F109" s="211">
        <f>IFERROR(ROUND(VLOOKUP(+$A109,'[12]Marion Balance Sheet'!$A$4:$P$190,+F$2,FALSE),2),0)</f>
        <v>0</v>
      </c>
      <c r="G109" s="211">
        <f>IFERROR(ROUND(VLOOKUP(+$A109,'[12]Marion Balance Sheet'!$A$4:$P$190,+G$2,FALSE),2),0)</f>
        <v>0</v>
      </c>
      <c r="H109" s="211">
        <f>IFERROR(ROUND(VLOOKUP(+$A109,'[12]Marion Balance Sheet'!$A$4:$P$190,+H$2,FALSE),2),0)</f>
        <v>0</v>
      </c>
      <c r="I109" s="211">
        <f>IFERROR(ROUND(VLOOKUP(+$A109,'[12]Marion Balance Sheet'!$A$4:$P$190,+I$2,FALSE),2),0)</f>
        <v>0</v>
      </c>
      <c r="J109" s="211">
        <f>IFERROR(ROUND(VLOOKUP(+$A109,'[12]Marion Balance Sheet'!$A$4:$P$190,+J$2,FALSE),2),0)</f>
        <v>0</v>
      </c>
      <c r="K109" s="211">
        <f>IFERROR(ROUND(VLOOKUP(+$A109,'[12]Marion Balance Sheet'!$A$4:$P$190,+K$2,FALSE),2),0)</f>
        <v>0</v>
      </c>
      <c r="L109" s="211">
        <f>IFERROR(ROUND(VLOOKUP(+$A109,'[12]Marion Balance Sheet'!$A$4:$P$190,+L$2,FALSE),2),0)</f>
        <v>0</v>
      </c>
      <c r="M109" s="211">
        <f>IFERROR(ROUND(VLOOKUP(+$A109,'[12]Marion Balance Sheet'!$A$4:$P$190,+M$2,FALSE),2),0)</f>
        <v>0</v>
      </c>
      <c r="N109" s="211">
        <f>IFERROR(ROUND(VLOOKUP(+$A109,'[12]Marion Balance Sheet'!$A$4:$P$190,+N$2,FALSE),2),0)</f>
        <v>0</v>
      </c>
      <c r="O109" s="211">
        <f>IFERROR(ROUND(VLOOKUP(+$A109,'[12]Marion Balance Sheet'!$A$4:$P$190,+O$2,FALSE),2),0)</f>
        <v>0</v>
      </c>
      <c r="P109" s="211">
        <f>IFERROR(ROUND(VLOOKUP(+$A109,'[12]Marion Balance Sheet'!$A$4:$P$190,+P$2,FALSE),2),0)</f>
        <v>0</v>
      </c>
      <c r="Q109" s="212">
        <f t="shared" si="14"/>
        <v>0</v>
      </c>
      <c r="R109" s="212"/>
      <c r="S109" s="212">
        <f t="shared" si="17"/>
        <v>0</v>
      </c>
      <c r="T109" s="212">
        <f t="shared" si="18"/>
        <v>0</v>
      </c>
    </row>
    <row r="110" spans="1:20" x14ac:dyDescent="0.25">
      <c r="A110" s="208">
        <v>1769</v>
      </c>
      <c r="B110" s="209">
        <v>105</v>
      </c>
      <c r="C110" s="210" t="s">
        <v>280</v>
      </c>
      <c r="D110" s="211">
        <f>IFERROR(ROUND(VLOOKUP(+$A110,'[12]Marion Balance Sheet'!$A$4:$P$190,+D$2,FALSE),2),0)</f>
        <v>8.66</v>
      </c>
      <c r="E110" s="211">
        <f>IFERROR(ROUND(VLOOKUP(+$A110,'[12]Marion Balance Sheet'!$A$4:$P$190,+E$2,FALSE),2),0)</f>
        <v>8.6199999999999992</v>
      </c>
      <c r="F110" s="211">
        <f>IFERROR(ROUND(VLOOKUP(+$A110,'[12]Marion Balance Sheet'!$A$4:$P$190,+F$2,FALSE),2),0)</f>
        <v>8.6</v>
      </c>
      <c r="G110" s="211">
        <f>IFERROR(ROUND(VLOOKUP(+$A110,'[12]Marion Balance Sheet'!$A$4:$P$190,+G$2,FALSE),2),0)</f>
        <v>14.3</v>
      </c>
      <c r="H110" s="211">
        <f>IFERROR(ROUND(VLOOKUP(+$A110,'[12]Marion Balance Sheet'!$A$4:$P$190,+H$2,FALSE),2),0)</f>
        <v>14.29</v>
      </c>
      <c r="I110" s="211">
        <f>IFERROR(ROUND(VLOOKUP(+$A110,'[12]Marion Balance Sheet'!$A$4:$P$190,+I$2,FALSE),2),0)</f>
        <v>3.81</v>
      </c>
      <c r="J110" s="211">
        <f>IFERROR(ROUND(VLOOKUP(+$A110,'[12]Marion Balance Sheet'!$A$4:$P$190,+J$2,FALSE),2),0)</f>
        <v>3.81</v>
      </c>
      <c r="K110" s="211">
        <f>IFERROR(ROUND(VLOOKUP(+$A110,'[12]Marion Balance Sheet'!$A$4:$P$190,+K$2,FALSE),2),0)</f>
        <v>3.81</v>
      </c>
      <c r="L110" s="211">
        <f>IFERROR(ROUND(VLOOKUP(+$A110,'[12]Marion Balance Sheet'!$A$4:$P$190,+L$2,FALSE),2),0)</f>
        <v>3.8</v>
      </c>
      <c r="M110" s="211">
        <f>IFERROR(ROUND(VLOOKUP(+$A110,'[12]Marion Balance Sheet'!$A$4:$P$190,+M$2,FALSE),2),0)</f>
        <v>3.8</v>
      </c>
      <c r="N110" s="211">
        <f>IFERROR(ROUND(VLOOKUP(+$A110,'[12]Marion Balance Sheet'!$A$4:$P$190,+N$2,FALSE),2),0)</f>
        <v>3.8</v>
      </c>
      <c r="O110" s="211">
        <f>IFERROR(ROUND(VLOOKUP(+$A110,'[12]Marion Balance Sheet'!$A$4:$P$190,+O$2,FALSE),2),0)</f>
        <v>3.8</v>
      </c>
      <c r="P110" s="211">
        <f>IFERROR(ROUND(VLOOKUP(+$A110,'[12]Marion Balance Sheet'!$A$4:$P$190,+P$2,FALSE),2),0)</f>
        <v>3.79</v>
      </c>
      <c r="Q110" s="212">
        <f t="shared" si="14"/>
        <v>6.53</v>
      </c>
      <c r="R110" s="212"/>
      <c r="S110" s="212">
        <f t="shared" si="17"/>
        <v>4.2663873487903228</v>
      </c>
      <c r="T110" s="212">
        <f t="shared" si="18"/>
        <v>2.2636126512096775</v>
      </c>
    </row>
    <row r="111" spans="1:20" x14ac:dyDescent="0.25">
      <c r="A111" s="221" t="s">
        <v>289</v>
      </c>
      <c r="B111" s="209"/>
      <c r="C111" s="210"/>
      <c r="D111" s="222">
        <f>SUM(D95:D110)</f>
        <v>8.66</v>
      </c>
      <c r="E111" s="222">
        <f t="shared" ref="E111:T111" si="19">SUM(E95:E110)</f>
        <v>8.6199999999999992</v>
      </c>
      <c r="F111" s="222">
        <f t="shared" si="19"/>
        <v>8.6</v>
      </c>
      <c r="G111" s="222">
        <f t="shared" si="19"/>
        <v>14.3</v>
      </c>
      <c r="H111" s="222">
        <f t="shared" si="19"/>
        <v>14.29</v>
      </c>
      <c r="I111" s="222">
        <f t="shared" si="19"/>
        <v>3.81</v>
      </c>
      <c r="J111" s="222">
        <f t="shared" si="19"/>
        <v>3.81</v>
      </c>
      <c r="K111" s="222">
        <f t="shared" si="19"/>
        <v>3.81</v>
      </c>
      <c r="L111" s="222">
        <f t="shared" si="19"/>
        <v>3.8</v>
      </c>
      <c r="M111" s="222">
        <f t="shared" si="19"/>
        <v>3.8</v>
      </c>
      <c r="N111" s="222">
        <f t="shared" si="19"/>
        <v>3.8</v>
      </c>
      <c r="O111" s="222">
        <f t="shared" si="19"/>
        <v>3.8</v>
      </c>
      <c r="P111" s="222">
        <f t="shared" si="19"/>
        <v>3.79</v>
      </c>
      <c r="Q111" s="222">
        <f t="shared" si="19"/>
        <v>6.53</v>
      </c>
      <c r="R111" s="222"/>
      <c r="S111" s="222">
        <f t="shared" si="19"/>
        <v>4.2663873487903228</v>
      </c>
      <c r="T111" s="222">
        <f t="shared" si="19"/>
        <v>2.2636126512096775</v>
      </c>
    </row>
    <row r="112" spans="1:20" x14ac:dyDescent="0.25">
      <c r="A112" s="208"/>
      <c r="B112" s="209"/>
      <c r="C112" s="210"/>
      <c r="D112" s="212"/>
      <c r="E112" s="212"/>
      <c r="F112" s="212"/>
      <c r="G112" s="212"/>
      <c r="H112" s="212"/>
      <c r="I112" s="212"/>
      <c r="J112" s="212"/>
      <c r="K112" s="212"/>
      <c r="L112" s="212"/>
      <c r="M112" s="212"/>
      <c r="N112" s="212"/>
      <c r="O112" s="212"/>
      <c r="P112" s="212"/>
      <c r="Q112" s="212"/>
      <c r="R112" s="212"/>
      <c r="S112" s="212"/>
      <c r="T112" s="212"/>
    </row>
    <row r="113" spans="1:20" x14ac:dyDescent="0.25">
      <c r="A113" s="232">
        <v>1830</v>
      </c>
      <c r="B113" s="209">
        <v>108.1</v>
      </c>
      <c r="C113" s="235" t="s">
        <v>290</v>
      </c>
      <c r="D113" s="211">
        <f>IFERROR(ROUND(VLOOKUP(+$A113,'[12]Marion Balance Sheet'!$A$4:$P$190,+D$2,FALSE),2),0)</f>
        <v>0</v>
      </c>
      <c r="E113" s="211">
        <f>IFERROR(ROUND(VLOOKUP(+$A113,'[12]Marion Balance Sheet'!$A$4:$P$190,+E$2,FALSE),2),0)</f>
        <v>0</v>
      </c>
      <c r="F113" s="211">
        <f>IFERROR(ROUND(VLOOKUP(+$A113,'[12]Marion Balance Sheet'!$A$4:$P$190,+F$2,FALSE),2),0)</f>
        <v>0</v>
      </c>
      <c r="G113" s="211">
        <f>IFERROR(ROUND(VLOOKUP(+$A113,'[12]Marion Balance Sheet'!$A$4:$P$190,+G$2,FALSE),2),0)</f>
        <v>0</v>
      </c>
      <c r="H113" s="211">
        <f>IFERROR(ROUND(VLOOKUP(+$A113,'[12]Marion Balance Sheet'!$A$4:$P$190,+H$2,FALSE),2),0)</f>
        <v>0</v>
      </c>
      <c r="I113" s="211">
        <f>IFERROR(ROUND(VLOOKUP(+$A113,'[12]Marion Balance Sheet'!$A$4:$P$190,+I$2,FALSE),2),0)</f>
        <v>0</v>
      </c>
      <c r="J113" s="211">
        <f>IFERROR(ROUND(VLOOKUP(+$A113,'[12]Marion Balance Sheet'!$A$4:$P$190,+J$2,FALSE),2),0)</f>
        <v>0</v>
      </c>
      <c r="K113" s="211">
        <f>IFERROR(ROUND(VLOOKUP(+$A113,'[12]Marion Balance Sheet'!$A$4:$P$190,+K$2,FALSE),2),0)</f>
        <v>0</v>
      </c>
      <c r="L113" s="211">
        <f>IFERROR(ROUND(VLOOKUP(+$A113,'[12]Marion Balance Sheet'!$A$4:$P$190,+L$2,FALSE),2),0)</f>
        <v>0</v>
      </c>
      <c r="M113" s="211">
        <f>IFERROR(ROUND(VLOOKUP(+$A113,'[12]Marion Balance Sheet'!$A$4:$P$190,+M$2,FALSE),2),0)</f>
        <v>0</v>
      </c>
      <c r="N113" s="211">
        <f>IFERROR(ROUND(VLOOKUP(+$A113,'[12]Marion Balance Sheet'!$A$4:$P$190,+N$2,FALSE),2),0)</f>
        <v>0</v>
      </c>
      <c r="O113" s="211">
        <f>IFERROR(ROUND(VLOOKUP(+$A113,'[12]Marion Balance Sheet'!$A$4:$P$190,+O$2,FALSE),2),0)</f>
        <v>0</v>
      </c>
      <c r="P113" s="211">
        <f>IFERROR(ROUND(VLOOKUP(+$A113,'[12]Marion Balance Sheet'!$A$4:$P$190,+P$2,FALSE),2),0)</f>
        <v>0</v>
      </c>
      <c r="Q113" s="212">
        <f t="shared" ref="Q113" si="20">SUM(D113:P113)/13</f>
        <v>0</v>
      </c>
      <c r="R113" s="212"/>
      <c r="S113" s="212"/>
      <c r="T113" s="212"/>
    </row>
    <row r="114" spans="1:20" x14ac:dyDescent="0.25">
      <c r="A114" s="208">
        <v>1835</v>
      </c>
      <c r="B114" s="209">
        <v>108.1</v>
      </c>
      <c r="C114" s="210" t="s">
        <v>291</v>
      </c>
      <c r="D114" s="211">
        <f>IFERROR(ROUND(VLOOKUP(+$A114,'[12]Marion Balance Sheet'!$A$4:$P$190,+D$2,FALSE),2),0)</f>
        <v>-2317.5</v>
      </c>
      <c r="E114" s="211">
        <f>IFERROR(ROUND(VLOOKUP(+$A114,'[12]Marion Balance Sheet'!$A$4:$P$190,+E$2,FALSE),2),0)</f>
        <v>-2318.41</v>
      </c>
      <c r="F114" s="211">
        <f>IFERROR(ROUND(VLOOKUP(+$A114,'[12]Marion Balance Sheet'!$A$4:$P$190,+F$2,FALSE),2),0)</f>
        <v>-1003.48</v>
      </c>
      <c r="G114" s="211">
        <f>IFERROR(ROUND(VLOOKUP(+$A114,'[12]Marion Balance Sheet'!$A$4:$P$190,+G$2,FALSE),2),0)</f>
        <v>-1004.71</v>
      </c>
      <c r="H114" s="211">
        <f>IFERROR(ROUND(VLOOKUP(+$A114,'[12]Marion Balance Sheet'!$A$4:$P$190,+H$2,FALSE),2),0)</f>
        <v>-1005.94</v>
      </c>
      <c r="I114" s="211">
        <f>IFERROR(ROUND(VLOOKUP(+$A114,'[12]Marion Balance Sheet'!$A$4:$P$190,+I$2,FALSE),2),0)</f>
        <v>-1007.17</v>
      </c>
      <c r="J114" s="211">
        <f>IFERROR(ROUND(VLOOKUP(+$A114,'[12]Marion Balance Sheet'!$A$4:$P$190,+J$2,FALSE),2),0)</f>
        <v>-1008.4</v>
      </c>
      <c r="K114" s="211">
        <f>IFERROR(ROUND(VLOOKUP(+$A114,'[12]Marion Balance Sheet'!$A$4:$P$190,+K$2,FALSE),2),0)</f>
        <v>-1009.63</v>
      </c>
      <c r="L114" s="211">
        <f>IFERROR(ROUND(VLOOKUP(+$A114,'[12]Marion Balance Sheet'!$A$4:$P$190,+L$2,FALSE),2),0)</f>
        <v>-1010.87</v>
      </c>
      <c r="M114" s="211">
        <f>IFERROR(ROUND(VLOOKUP(+$A114,'[12]Marion Balance Sheet'!$A$4:$P$190,+M$2,FALSE),2),0)</f>
        <v>-1012.1</v>
      </c>
      <c r="N114" s="211">
        <f>IFERROR(ROUND(VLOOKUP(+$A114,'[12]Marion Balance Sheet'!$A$4:$P$190,+N$2,FALSE),2),0)</f>
        <v>-1013.33</v>
      </c>
      <c r="O114" s="211">
        <f>IFERROR(ROUND(VLOOKUP(+$A114,'[12]Marion Balance Sheet'!$A$4:$P$190,+O$2,FALSE),2),0)</f>
        <v>-1014.56</v>
      </c>
      <c r="P114" s="211">
        <f>IFERROR(ROUND(VLOOKUP(+$A114,'[12]Marion Balance Sheet'!$A$4:$P$190,+P$2,FALSE),2),0)</f>
        <v>-1015.79</v>
      </c>
      <c r="Q114" s="212">
        <f t="shared" si="14"/>
        <v>-1210.9146153846154</v>
      </c>
      <c r="R114" s="212"/>
      <c r="S114" s="212">
        <f t="shared" ref="S114:S134" si="21">Q114</f>
        <v>-1210.9146153846154</v>
      </c>
    </row>
    <row r="115" spans="1:20" x14ac:dyDescent="0.25">
      <c r="A115" s="208">
        <v>1840</v>
      </c>
      <c r="B115" s="209">
        <v>108.1</v>
      </c>
      <c r="C115" s="210" t="s">
        <v>292</v>
      </c>
      <c r="D115" s="211">
        <f>IFERROR(ROUND(VLOOKUP(+$A115,'[12]Marion Balance Sheet'!$A$4:$P$190,+D$2,FALSE),2),0)</f>
        <v>-117.76</v>
      </c>
      <c r="E115" s="211">
        <f>IFERROR(ROUND(VLOOKUP(+$A115,'[12]Marion Balance Sheet'!$A$4:$P$190,+E$2,FALSE),2),0)</f>
        <v>-118.81</v>
      </c>
      <c r="F115" s="211">
        <f>IFERROR(ROUND(VLOOKUP(+$A115,'[12]Marion Balance Sheet'!$A$4:$P$190,+F$2,FALSE),2),0)</f>
        <v>-120.31</v>
      </c>
      <c r="G115" s="211">
        <f>IFERROR(ROUND(VLOOKUP(+$A115,'[12]Marion Balance Sheet'!$A$4:$P$190,+G$2,FALSE),2),0)</f>
        <v>-121.8</v>
      </c>
      <c r="H115" s="211">
        <f>IFERROR(ROUND(VLOOKUP(+$A115,'[12]Marion Balance Sheet'!$A$4:$P$190,+H$2,FALSE),2),0)</f>
        <v>-123.3</v>
      </c>
      <c r="I115" s="211">
        <f>IFERROR(ROUND(VLOOKUP(+$A115,'[12]Marion Balance Sheet'!$A$4:$P$190,+I$2,FALSE),2),0)</f>
        <v>-124.8</v>
      </c>
      <c r="J115" s="211">
        <f>IFERROR(ROUND(VLOOKUP(+$A115,'[12]Marion Balance Sheet'!$A$4:$P$190,+J$2,FALSE),2),0)</f>
        <v>-126.31</v>
      </c>
      <c r="K115" s="211">
        <f>IFERROR(ROUND(VLOOKUP(+$A115,'[12]Marion Balance Sheet'!$A$4:$P$190,+K$2,FALSE),2),0)</f>
        <v>-127.81</v>
      </c>
      <c r="L115" s="211">
        <f>IFERROR(ROUND(VLOOKUP(+$A115,'[12]Marion Balance Sheet'!$A$4:$P$190,+L$2,FALSE),2),0)</f>
        <v>-129.31</v>
      </c>
      <c r="M115" s="211">
        <f>IFERROR(ROUND(VLOOKUP(+$A115,'[12]Marion Balance Sheet'!$A$4:$P$190,+M$2,FALSE),2),0)</f>
        <v>-130.81</v>
      </c>
      <c r="N115" s="211">
        <f>IFERROR(ROUND(VLOOKUP(+$A115,'[12]Marion Balance Sheet'!$A$4:$P$190,+N$2,FALSE),2),0)</f>
        <v>-132.31</v>
      </c>
      <c r="O115" s="211">
        <f>IFERROR(ROUND(VLOOKUP(+$A115,'[12]Marion Balance Sheet'!$A$4:$P$190,+O$2,FALSE),2),0)</f>
        <v>-133.81</v>
      </c>
      <c r="P115" s="211">
        <f>IFERROR(ROUND(VLOOKUP(+$A115,'[12]Marion Balance Sheet'!$A$4:$P$190,+P$2,FALSE),2),0)</f>
        <v>-135.31</v>
      </c>
      <c r="Q115" s="212">
        <f t="shared" si="14"/>
        <v>-126.34230769230766</v>
      </c>
      <c r="R115" s="212"/>
      <c r="S115" s="212">
        <f t="shared" si="21"/>
        <v>-126.34230769230766</v>
      </c>
    </row>
    <row r="116" spans="1:20" x14ac:dyDescent="0.25">
      <c r="A116" s="208">
        <v>1845</v>
      </c>
      <c r="B116" s="209">
        <v>108.1</v>
      </c>
      <c r="C116" s="210" t="s">
        <v>293</v>
      </c>
      <c r="D116" s="211">
        <f>IFERROR(ROUND(VLOOKUP(+$A116,'[12]Marion Balance Sheet'!$A$4:$P$190,+D$2,FALSE),2),0)</f>
        <v>-64148.98</v>
      </c>
      <c r="E116" s="211">
        <f>IFERROR(ROUND(VLOOKUP(+$A116,'[12]Marion Balance Sheet'!$A$4:$P$190,+E$2,FALSE),2),0)</f>
        <v>-64312.03</v>
      </c>
      <c r="F116" s="211">
        <f>IFERROR(ROUND(VLOOKUP(+$A116,'[12]Marion Balance Sheet'!$A$4:$P$190,+F$2,FALSE),2),0)</f>
        <v>-63701.120000000003</v>
      </c>
      <c r="G116" s="211">
        <f>IFERROR(ROUND(VLOOKUP(+$A116,'[12]Marion Balance Sheet'!$A$4:$P$190,+G$2,FALSE),2),0)</f>
        <v>-63862.47</v>
      </c>
      <c r="H116" s="211">
        <f>IFERROR(ROUND(VLOOKUP(+$A116,'[12]Marion Balance Sheet'!$A$4:$P$190,+H$2,FALSE),2),0)</f>
        <v>-64023.82</v>
      </c>
      <c r="I116" s="211">
        <f>IFERROR(ROUND(VLOOKUP(+$A116,'[12]Marion Balance Sheet'!$A$4:$P$190,+I$2,FALSE),2),0)</f>
        <v>-64185.17</v>
      </c>
      <c r="J116" s="211">
        <f>IFERROR(ROUND(VLOOKUP(+$A116,'[12]Marion Balance Sheet'!$A$4:$P$190,+J$2,FALSE),2),0)</f>
        <v>-64346.52</v>
      </c>
      <c r="K116" s="211">
        <f>IFERROR(ROUND(VLOOKUP(+$A116,'[12]Marion Balance Sheet'!$A$4:$P$190,+K$2,FALSE),2),0)</f>
        <v>-64509.17</v>
      </c>
      <c r="L116" s="211">
        <f>IFERROR(ROUND(VLOOKUP(+$A116,'[12]Marion Balance Sheet'!$A$4:$P$190,+L$2,FALSE),2),0)</f>
        <v>-64672.45</v>
      </c>
      <c r="M116" s="211">
        <f>IFERROR(ROUND(VLOOKUP(+$A116,'[12]Marion Balance Sheet'!$A$4:$P$190,+M$2,FALSE),2),0)</f>
        <v>-64835.73</v>
      </c>
      <c r="N116" s="211">
        <f>IFERROR(ROUND(VLOOKUP(+$A116,'[12]Marion Balance Sheet'!$A$4:$P$190,+N$2,FALSE),2),0)</f>
        <v>-64999.01</v>
      </c>
      <c r="O116" s="211">
        <f>IFERROR(ROUND(VLOOKUP(+$A116,'[12]Marion Balance Sheet'!$A$4:$P$190,+O$2,FALSE),2),0)</f>
        <v>-65162.29</v>
      </c>
      <c r="P116" s="211">
        <f>IFERROR(ROUND(VLOOKUP(+$A116,'[12]Marion Balance Sheet'!$A$4:$P$190,+P$2,FALSE),2),0)</f>
        <v>-65325.57</v>
      </c>
      <c r="Q116" s="212">
        <f t="shared" si="14"/>
        <v>-64468.025384615379</v>
      </c>
      <c r="R116" s="212"/>
      <c r="S116" s="212">
        <f t="shared" si="21"/>
        <v>-64468.025384615379</v>
      </c>
    </row>
    <row r="117" spans="1:20" x14ac:dyDescent="0.25">
      <c r="A117" s="208">
        <v>1850</v>
      </c>
      <c r="B117" s="209">
        <v>108.1</v>
      </c>
      <c r="C117" s="210" t="s">
        <v>294</v>
      </c>
      <c r="D117" s="211">
        <f>IFERROR(ROUND(VLOOKUP(+$A117,'[12]Marion Balance Sheet'!$A$4:$P$190,+D$2,FALSE),2),0)</f>
        <v>-1720.31</v>
      </c>
      <c r="E117" s="211">
        <f>IFERROR(ROUND(VLOOKUP(+$A117,'[12]Marion Balance Sheet'!$A$4:$P$190,+E$2,FALSE),2),0)</f>
        <v>-1770.04</v>
      </c>
      <c r="F117" s="211">
        <f>IFERROR(ROUND(VLOOKUP(+$A117,'[12]Marion Balance Sheet'!$A$4:$P$190,+F$2,FALSE),2),0)</f>
        <v>-1867.36</v>
      </c>
      <c r="G117" s="211">
        <f>IFERROR(ROUND(VLOOKUP(+$A117,'[12]Marion Balance Sheet'!$A$4:$P$190,+G$2,FALSE),2),0)</f>
        <v>-1917.09</v>
      </c>
      <c r="H117" s="211">
        <f>IFERROR(ROUND(VLOOKUP(+$A117,'[12]Marion Balance Sheet'!$A$4:$P$190,+H$2,FALSE),2),0)</f>
        <v>-1969.88</v>
      </c>
      <c r="I117" s="211">
        <f>IFERROR(ROUND(VLOOKUP(+$A117,'[12]Marion Balance Sheet'!$A$4:$P$190,+I$2,FALSE),2),0)</f>
        <v>-2027.52</v>
      </c>
      <c r="J117" s="211">
        <f>IFERROR(ROUND(VLOOKUP(+$A117,'[12]Marion Balance Sheet'!$A$4:$P$190,+J$2,FALSE),2),0)</f>
        <v>-2085.58</v>
      </c>
      <c r="K117" s="211">
        <f>IFERROR(ROUND(VLOOKUP(+$A117,'[12]Marion Balance Sheet'!$A$4:$P$190,+K$2,FALSE),2),0)</f>
        <v>-2143.96</v>
      </c>
      <c r="L117" s="211">
        <f>IFERROR(ROUND(VLOOKUP(+$A117,'[12]Marion Balance Sheet'!$A$4:$P$190,+L$2,FALSE),2),0)</f>
        <v>-2202.34</v>
      </c>
      <c r="M117" s="211">
        <f>IFERROR(ROUND(VLOOKUP(+$A117,'[12]Marion Balance Sheet'!$A$4:$P$190,+M$2,FALSE),2),0)</f>
        <v>-2260.7199999999998</v>
      </c>
      <c r="N117" s="211">
        <f>IFERROR(ROUND(VLOOKUP(+$A117,'[12]Marion Balance Sheet'!$A$4:$P$190,+N$2,FALSE),2),0)</f>
        <v>-2330.3000000000002</v>
      </c>
      <c r="O117" s="211">
        <f>IFERROR(ROUND(VLOOKUP(+$A117,'[12]Marion Balance Sheet'!$A$4:$P$190,+O$2,FALSE),2),0)</f>
        <v>-2399.88</v>
      </c>
      <c r="P117" s="211">
        <f>IFERROR(ROUND(VLOOKUP(+$A117,'[12]Marion Balance Sheet'!$A$4:$P$190,+P$2,FALSE),2),0)</f>
        <v>-2469.46</v>
      </c>
      <c r="Q117" s="212">
        <f t="shared" si="14"/>
        <v>-2089.5723076923077</v>
      </c>
      <c r="R117" s="212"/>
      <c r="S117" s="212">
        <f t="shared" si="21"/>
        <v>-2089.5723076923077</v>
      </c>
    </row>
    <row r="118" spans="1:20" x14ac:dyDescent="0.25">
      <c r="A118" s="208">
        <v>1855</v>
      </c>
      <c r="B118" s="209">
        <v>108.1</v>
      </c>
      <c r="C118" s="210" t="s">
        <v>295</v>
      </c>
      <c r="D118" s="211">
        <f>IFERROR(ROUND(VLOOKUP(+$A118,'[12]Marion Balance Sheet'!$A$4:$P$190,+D$2,FALSE),2),0)</f>
        <v>0</v>
      </c>
      <c r="E118" s="211">
        <f>IFERROR(ROUND(VLOOKUP(+$A118,'[12]Marion Balance Sheet'!$A$4:$P$190,+E$2,FALSE),2),0)</f>
        <v>0</v>
      </c>
      <c r="F118" s="211">
        <f>IFERROR(ROUND(VLOOKUP(+$A118,'[12]Marion Balance Sheet'!$A$4:$P$190,+F$2,FALSE),2),0)</f>
        <v>0</v>
      </c>
      <c r="G118" s="211">
        <f>IFERROR(ROUND(VLOOKUP(+$A118,'[12]Marion Balance Sheet'!$A$4:$P$190,+G$2,FALSE),2),0)</f>
        <v>0</v>
      </c>
      <c r="H118" s="211">
        <f>IFERROR(ROUND(VLOOKUP(+$A118,'[12]Marion Balance Sheet'!$A$4:$P$190,+H$2,FALSE),2),0)</f>
        <v>0</v>
      </c>
      <c r="I118" s="211">
        <f>IFERROR(ROUND(VLOOKUP(+$A118,'[12]Marion Balance Sheet'!$A$4:$P$190,+I$2,FALSE),2),0)</f>
        <v>0</v>
      </c>
      <c r="J118" s="211">
        <f>IFERROR(ROUND(VLOOKUP(+$A118,'[12]Marion Balance Sheet'!$A$4:$P$190,+J$2,FALSE),2),0)</f>
        <v>0</v>
      </c>
      <c r="K118" s="211">
        <f>IFERROR(ROUND(VLOOKUP(+$A118,'[12]Marion Balance Sheet'!$A$4:$P$190,+K$2,FALSE),2),0)</f>
        <v>0</v>
      </c>
      <c r="L118" s="211">
        <f>IFERROR(ROUND(VLOOKUP(+$A118,'[12]Marion Balance Sheet'!$A$4:$P$190,+L$2,FALSE),2),0)</f>
        <v>0</v>
      </c>
      <c r="M118" s="211">
        <f>IFERROR(ROUND(VLOOKUP(+$A118,'[12]Marion Balance Sheet'!$A$4:$P$190,+M$2,FALSE),2),0)</f>
        <v>0</v>
      </c>
      <c r="N118" s="211">
        <f>IFERROR(ROUND(VLOOKUP(+$A118,'[12]Marion Balance Sheet'!$A$4:$P$190,+N$2,FALSE),2),0)</f>
        <v>0</v>
      </c>
      <c r="O118" s="211">
        <f>IFERROR(ROUND(VLOOKUP(+$A118,'[12]Marion Balance Sheet'!$A$4:$P$190,+O$2,FALSE),2),0)</f>
        <v>0</v>
      </c>
      <c r="P118" s="211">
        <f>IFERROR(ROUND(VLOOKUP(+$A118,'[12]Marion Balance Sheet'!$A$4:$P$190,+P$2,FALSE),2),0)</f>
        <v>0</v>
      </c>
      <c r="Q118" s="212">
        <f t="shared" si="14"/>
        <v>0</v>
      </c>
      <c r="R118" s="212"/>
      <c r="S118" s="212">
        <f t="shared" si="21"/>
        <v>0</v>
      </c>
    </row>
    <row r="119" spans="1:20" x14ac:dyDescent="0.25">
      <c r="A119" s="208">
        <v>1860</v>
      </c>
      <c r="B119" s="209">
        <v>108.1</v>
      </c>
      <c r="C119" s="210" t="s">
        <v>296</v>
      </c>
      <c r="D119" s="211">
        <f>IFERROR(ROUND(VLOOKUP(+$A119,'[12]Marion Balance Sheet'!$A$4:$P$190,+D$2,FALSE),2),0)</f>
        <v>0</v>
      </c>
      <c r="E119" s="211">
        <f>IFERROR(ROUND(VLOOKUP(+$A119,'[12]Marion Balance Sheet'!$A$4:$P$190,+E$2,FALSE),2),0)</f>
        <v>0</v>
      </c>
      <c r="F119" s="211">
        <f>IFERROR(ROUND(VLOOKUP(+$A119,'[12]Marion Balance Sheet'!$A$4:$P$190,+F$2,FALSE),2),0)</f>
        <v>0</v>
      </c>
      <c r="G119" s="211">
        <f>IFERROR(ROUND(VLOOKUP(+$A119,'[12]Marion Balance Sheet'!$A$4:$P$190,+G$2,FALSE),2),0)</f>
        <v>0</v>
      </c>
      <c r="H119" s="211">
        <f>IFERROR(ROUND(VLOOKUP(+$A119,'[12]Marion Balance Sheet'!$A$4:$P$190,+H$2,FALSE),2),0)</f>
        <v>0</v>
      </c>
      <c r="I119" s="211">
        <f>IFERROR(ROUND(VLOOKUP(+$A119,'[12]Marion Balance Sheet'!$A$4:$P$190,+I$2,FALSE),2),0)</f>
        <v>0</v>
      </c>
      <c r="J119" s="211">
        <f>IFERROR(ROUND(VLOOKUP(+$A119,'[12]Marion Balance Sheet'!$A$4:$P$190,+J$2,FALSE),2),0)</f>
        <v>0</v>
      </c>
      <c r="K119" s="211">
        <f>IFERROR(ROUND(VLOOKUP(+$A119,'[12]Marion Balance Sheet'!$A$4:$P$190,+K$2,FALSE),2),0)</f>
        <v>0</v>
      </c>
      <c r="L119" s="211">
        <f>IFERROR(ROUND(VLOOKUP(+$A119,'[12]Marion Balance Sheet'!$A$4:$P$190,+L$2,FALSE),2),0)</f>
        <v>0</v>
      </c>
      <c r="M119" s="211">
        <f>IFERROR(ROUND(VLOOKUP(+$A119,'[12]Marion Balance Sheet'!$A$4:$P$190,+M$2,FALSE),2),0)</f>
        <v>0</v>
      </c>
      <c r="N119" s="211">
        <f>IFERROR(ROUND(VLOOKUP(+$A119,'[12]Marion Balance Sheet'!$A$4:$P$190,+N$2,FALSE),2),0)</f>
        <v>0</v>
      </c>
      <c r="O119" s="211">
        <f>IFERROR(ROUND(VLOOKUP(+$A119,'[12]Marion Balance Sheet'!$A$4:$P$190,+O$2,FALSE),2),0)</f>
        <v>0</v>
      </c>
      <c r="P119" s="211">
        <f>IFERROR(ROUND(VLOOKUP(+$A119,'[12]Marion Balance Sheet'!$A$4:$P$190,+P$2,FALSE),2),0)</f>
        <v>0</v>
      </c>
      <c r="Q119" s="212">
        <f t="shared" si="14"/>
        <v>0</v>
      </c>
      <c r="R119" s="212"/>
      <c r="S119" s="212">
        <f t="shared" si="21"/>
        <v>0</v>
      </c>
    </row>
    <row r="120" spans="1:20" x14ac:dyDescent="0.25">
      <c r="A120" s="208">
        <v>1875</v>
      </c>
      <c r="B120" s="209">
        <v>108.1</v>
      </c>
      <c r="C120" s="210" t="s">
        <v>297</v>
      </c>
      <c r="D120" s="211">
        <f>IFERROR(ROUND(VLOOKUP(+$A120,'[12]Marion Balance Sheet'!$A$4:$P$190,+D$2,FALSE),2),0)</f>
        <v>-29404.43</v>
      </c>
      <c r="E120" s="211">
        <f>IFERROR(ROUND(VLOOKUP(+$A120,'[12]Marion Balance Sheet'!$A$4:$P$190,+E$2,FALSE),2),0)</f>
        <v>-29482.51</v>
      </c>
      <c r="F120" s="211">
        <f>IFERROR(ROUND(VLOOKUP(+$A120,'[12]Marion Balance Sheet'!$A$4:$P$190,+F$2,FALSE),2),0)</f>
        <v>-29561.84</v>
      </c>
      <c r="G120" s="211">
        <f>IFERROR(ROUND(VLOOKUP(+$A120,'[12]Marion Balance Sheet'!$A$4:$P$190,+G$2,FALSE),2),0)</f>
        <v>-29639.93</v>
      </c>
      <c r="H120" s="211">
        <f>IFERROR(ROUND(VLOOKUP(+$A120,'[12]Marion Balance Sheet'!$A$4:$P$190,+H$2,FALSE),2),0)</f>
        <v>-29718.03</v>
      </c>
      <c r="I120" s="211">
        <f>IFERROR(ROUND(VLOOKUP(+$A120,'[12]Marion Balance Sheet'!$A$4:$P$190,+I$2,FALSE),2),0)</f>
        <v>-29796.12</v>
      </c>
      <c r="J120" s="211">
        <f>IFERROR(ROUND(VLOOKUP(+$A120,'[12]Marion Balance Sheet'!$A$4:$P$190,+J$2,FALSE),2),0)</f>
        <v>-29874.22</v>
      </c>
      <c r="K120" s="211">
        <f>IFERROR(ROUND(VLOOKUP(+$A120,'[12]Marion Balance Sheet'!$A$4:$P$190,+K$2,FALSE),2),0)</f>
        <v>-29952.31</v>
      </c>
      <c r="L120" s="211">
        <f>IFERROR(ROUND(VLOOKUP(+$A120,'[12]Marion Balance Sheet'!$A$4:$P$190,+L$2,FALSE),2),0)</f>
        <v>-30030.41</v>
      </c>
      <c r="M120" s="211">
        <f>IFERROR(ROUND(VLOOKUP(+$A120,'[12]Marion Balance Sheet'!$A$4:$P$190,+M$2,FALSE),2),0)</f>
        <v>-30108.51</v>
      </c>
      <c r="N120" s="211">
        <f>IFERROR(ROUND(VLOOKUP(+$A120,'[12]Marion Balance Sheet'!$A$4:$P$190,+N$2,FALSE),2),0)</f>
        <v>-30186.6</v>
      </c>
      <c r="O120" s="211">
        <f>IFERROR(ROUND(VLOOKUP(+$A120,'[12]Marion Balance Sheet'!$A$4:$P$190,+O$2,FALSE),2),0)</f>
        <v>-30264.7</v>
      </c>
      <c r="P120" s="211">
        <f>IFERROR(ROUND(VLOOKUP(+$A120,'[12]Marion Balance Sheet'!$A$4:$P$190,+P$2,FALSE),2),0)</f>
        <v>-30342.79</v>
      </c>
      <c r="Q120" s="212">
        <f t="shared" si="14"/>
        <v>-29874.030769230765</v>
      </c>
      <c r="R120" s="212"/>
      <c r="S120" s="212">
        <f t="shared" si="21"/>
        <v>-29874.030769230765</v>
      </c>
    </row>
    <row r="121" spans="1:20" x14ac:dyDescent="0.25">
      <c r="A121" s="208">
        <v>1885</v>
      </c>
      <c r="B121" s="209">
        <v>108.1</v>
      </c>
      <c r="C121" s="210" t="s">
        <v>298</v>
      </c>
      <c r="D121" s="211">
        <f>IFERROR(ROUND(VLOOKUP(+$A121,'[12]Marion Balance Sheet'!$A$4:$P$190,+D$2,FALSE),2),0)</f>
        <v>-899.19</v>
      </c>
      <c r="E121" s="211">
        <f>IFERROR(ROUND(VLOOKUP(+$A121,'[12]Marion Balance Sheet'!$A$4:$P$190,+E$2,FALSE),2),0)</f>
        <v>-914.56</v>
      </c>
      <c r="F121" s="211">
        <f>IFERROR(ROUND(VLOOKUP(+$A121,'[12]Marion Balance Sheet'!$A$4:$P$190,+F$2,FALSE),2),0)</f>
        <v>-1056.04</v>
      </c>
      <c r="G121" s="211">
        <f>IFERROR(ROUND(VLOOKUP(+$A121,'[12]Marion Balance Sheet'!$A$4:$P$190,+G$2,FALSE),2),0)</f>
        <v>-1071.4100000000001</v>
      </c>
      <c r="H121" s="211">
        <f>IFERROR(ROUND(VLOOKUP(+$A121,'[12]Marion Balance Sheet'!$A$4:$P$190,+H$2,FALSE),2),0)</f>
        <v>-1086.78</v>
      </c>
      <c r="I121" s="211">
        <f>IFERROR(ROUND(VLOOKUP(+$A121,'[12]Marion Balance Sheet'!$A$4:$P$190,+I$2,FALSE),2),0)</f>
        <v>-1102.1500000000001</v>
      </c>
      <c r="J121" s="211">
        <f>IFERROR(ROUND(VLOOKUP(+$A121,'[12]Marion Balance Sheet'!$A$4:$P$190,+J$2,FALSE),2),0)</f>
        <v>-1117.52</v>
      </c>
      <c r="K121" s="211">
        <f>IFERROR(ROUND(VLOOKUP(+$A121,'[12]Marion Balance Sheet'!$A$4:$P$190,+K$2,FALSE),2),0)</f>
        <v>-1132.8900000000001</v>
      </c>
      <c r="L121" s="211">
        <f>IFERROR(ROUND(VLOOKUP(+$A121,'[12]Marion Balance Sheet'!$A$4:$P$190,+L$2,FALSE),2),0)</f>
        <v>-1148.26</v>
      </c>
      <c r="M121" s="211">
        <f>IFERROR(ROUND(VLOOKUP(+$A121,'[12]Marion Balance Sheet'!$A$4:$P$190,+M$2,FALSE),2),0)</f>
        <v>-1163.6300000000001</v>
      </c>
      <c r="N121" s="211">
        <f>IFERROR(ROUND(VLOOKUP(+$A121,'[12]Marion Balance Sheet'!$A$4:$P$190,+N$2,FALSE),2),0)</f>
        <v>-1179</v>
      </c>
      <c r="O121" s="211">
        <f>IFERROR(ROUND(VLOOKUP(+$A121,'[12]Marion Balance Sheet'!$A$4:$P$190,+O$2,FALSE),2),0)</f>
        <v>-1194.3699999999999</v>
      </c>
      <c r="P121" s="211">
        <f>IFERROR(ROUND(VLOOKUP(+$A121,'[12]Marion Balance Sheet'!$A$4:$P$190,+P$2,FALSE),2),0)</f>
        <v>-1209.74</v>
      </c>
      <c r="Q121" s="212">
        <f t="shared" si="14"/>
        <v>-1098.1184615384614</v>
      </c>
      <c r="R121" s="212"/>
      <c r="S121" s="212">
        <f t="shared" si="21"/>
        <v>-1098.1184615384614</v>
      </c>
    </row>
    <row r="122" spans="1:20" x14ac:dyDescent="0.25">
      <c r="A122" s="208">
        <v>1890</v>
      </c>
      <c r="B122" s="209">
        <v>108.1</v>
      </c>
      <c r="C122" s="210" t="s">
        <v>299</v>
      </c>
      <c r="D122" s="211">
        <f>IFERROR(ROUND(VLOOKUP(+$A122,'[12]Marion Balance Sheet'!$A$4:$P$190,+D$2,FALSE),2),0)</f>
        <v>0</v>
      </c>
      <c r="E122" s="211">
        <f>IFERROR(ROUND(VLOOKUP(+$A122,'[12]Marion Balance Sheet'!$A$4:$P$190,+E$2,FALSE),2),0)</f>
        <v>0</v>
      </c>
      <c r="F122" s="211">
        <f>IFERROR(ROUND(VLOOKUP(+$A122,'[12]Marion Balance Sheet'!$A$4:$P$190,+F$2,FALSE),2),0)</f>
        <v>0</v>
      </c>
      <c r="G122" s="211">
        <f>IFERROR(ROUND(VLOOKUP(+$A122,'[12]Marion Balance Sheet'!$A$4:$P$190,+G$2,FALSE),2),0)</f>
        <v>0</v>
      </c>
      <c r="H122" s="211">
        <f>IFERROR(ROUND(VLOOKUP(+$A122,'[12]Marion Balance Sheet'!$A$4:$P$190,+H$2,FALSE),2),0)</f>
        <v>0</v>
      </c>
      <c r="I122" s="211">
        <f>IFERROR(ROUND(VLOOKUP(+$A122,'[12]Marion Balance Sheet'!$A$4:$P$190,+I$2,FALSE),2),0)</f>
        <v>0</v>
      </c>
      <c r="J122" s="211">
        <f>IFERROR(ROUND(VLOOKUP(+$A122,'[12]Marion Balance Sheet'!$A$4:$P$190,+J$2,FALSE),2),0)</f>
        <v>0</v>
      </c>
      <c r="K122" s="211">
        <f>IFERROR(ROUND(VLOOKUP(+$A122,'[12]Marion Balance Sheet'!$A$4:$P$190,+K$2,FALSE),2),0)</f>
        <v>0</v>
      </c>
      <c r="L122" s="211">
        <f>IFERROR(ROUND(VLOOKUP(+$A122,'[12]Marion Balance Sheet'!$A$4:$P$190,+L$2,FALSE),2),0)</f>
        <v>0</v>
      </c>
      <c r="M122" s="211">
        <f>IFERROR(ROUND(VLOOKUP(+$A122,'[12]Marion Balance Sheet'!$A$4:$P$190,+M$2,FALSE),2),0)</f>
        <v>0</v>
      </c>
      <c r="N122" s="211">
        <f>IFERROR(ROUND(VLOOKUP(+$A122,'[12]Marion Balance Sheet'!$A$4:$P$190,+N$2,FALSE),2),0)</f>
        <v>0</v>
      </c>
      <c r="O122" s="211">
        <f>IFERROR(ROUND(VLOOKUP(+$A122,'[12]Marion Balance Sheet'!$A$4:$P$190,+O$2,FALSE),2),0)</f>
        <v>0</v>
      </c>
      <c r="P122" s="211">
        <f>IFERROR(ROUND(VLOOKUP(+$A122,'[12]Marion Balance Sheet'!$A$4:$P$190,+P$2,FALSE),2),0)</f>
        <v>0</v>
      </c>
      <c r="Q122" s="212">
        <f t="shared" si="14"/>
        <v>0</v>
      </c>
      <c r="R122" s="212"/>
      <c r="S122" s="212">
        <f t="shared" si="21"/>
        <v>0</v>
      </c>
    </row>
    <row r="123" spans="1:20" x14ac:dyDescent="0.25">
      <c r="A123" s="208">
        <v>1895</v>
      </c>
      <c r="B123" s="209">
        <v>108.1</v>
      </c>
      <c r="C123" s="210" t="s">
        <v>300</v>
      </c>
      <c r="D123" s="211">
        <f>IFERROR(ROUND(VLOOKUP(+$A123,'[12]Marion Balance Sheet'!$A$4:$P$190,+D$2,FALSE),2),0)</f>
        <v>-425.4</v>
      </c>
      <c r="E123" s="211">
        <f>IFERROR(ROUND(VLOOKUP(+$A123,'[12]Marion Balance Sheet'!$A$4:$P$190,+E$2,FALSE),2),0)</f>
        <v>-432.49</v>
      </c>
      <c r="F123" s="211">
        <f>IFERROR(ROUND(VLOOKUP(+$A123,'[12]Marion Balance Sheet'!$A$4:$P$190,+F$2,FALSE),2),0)</f>
        <v>-439.58</v>
      </c>
      <c r="G123" s="211">
        <f>IFERROR(ROUND(VLOOKUP(+$A123,'[12]Marion Balance Sheet'!$A$4:$P$190,+G$2,FALSE),2),0)</f>
        <v>-446.67</v>
      </c>
      <c r="H123" s="211">
        <f>IFERROR(ROUND(VLOOKUP(+$A123,'[12]Marion Balance Sheet'!$A$4:$P$190,+H$2,FALSE),2),0)</f>
        <v>-453.76</v>
      </c>
      <c r="I123" s="211">
        <f>IFERROR(ROUND(VLOOKUP(+$A123,'[12]Marion Balance Sheet'!$A$4:$P$190,+I$2,FALSE),2),0)</f>
        <v>-460.85</v>
      </c>
      <c r="J123" s="211">
        <f>IFERROR(ROUND(VLOOKUP(+$A123,'[12]Marion Balance Sheet'!$A$4:$P$190,+J$2,FALSE),2),0)</f>
        <v>-467.94</v>
      </c>
      <c r="K123" s="211">
        <f>IFERROR(ROUND(VLOOKUP(+$A123,'[12]Marion Balance Sheet'!$A$4:$P$190,+K$2,FALSE),2),0)</f>
        <v>-475.03</v>
      </c>
      <c r="L123" s="211">
        <f>IFERROR(ROUND(VLOOKUP(+$A123,'[12]Marion Balance Sheet'!$A$4:$P$190,+L$2,FALSE),2),0)</f>
        <v>-482.12</v>
      </c>
      <c r="M123" s="211">
        <f>IFERROR(ROUND(VLOOKUP(+$A123,'[12]Marion Balance Sheet'!$A$4:$P$190,+M$2,FALSE),2),0)</f>
        <v>-491.92</v>
      </c>
      <c r="N123" s="211">
        <f>IFERROR(ROUND(VLOOKUP(+$A123,'[12]Marion Balance Sheet'!$A$4:$P$190,+N$2,FALSE),2),0)</f>
        <v>-501.72</v>
      </c>
      <c r="O123" s="211">
        <f>IFERROR(ROUND(VLOOKUP(+$A123,'[12]Marion Balance Sheet'!$A$4:$P$190,+O$2,FALSE),2),0)</f>
        <v>-511.52</v>
      </c>
      <c r="P123" s="211">
        <f>IFERROR(ROUND(VLOOKUP(+$A123,'[12]Marion Balance Sheet'!$A$4:$P$190,+P$2,FALSE),2),0)</f>
        <v>-521.32000000000005</v>
      </c>
      <c r="Q123" s="212">
        <f t="shared" si="14"/>
        <v>-470.02461538461534</v>
      </c>
      <c r="R123" s="212"/>
      <c r="S123" s="212">
        <f t="shared" si="21"/>
        <v>-470.02461538461534</v>
      </c>
    </row>
    <row r="124" spans="1:20" x14ac:dyDescent="0.25">
      <c r="A124" s="208">
        <v>1900</v>
      </c>
      <c r="B124" s="209">
        <v>108.1</v>
      </c>
      <c r="C124" s="210" t="s">
        <v>301</v>
      </c>
      <c r="D124" s="211">
        <f>IFERROR(ROUND(VLOOKUP(+$A124,'[12]Marion Balance Sheet'!$A$4:$P$190,+D$2,FALSE),2),0)</f>
        <v>-71516.66</v>
      </c>
      <c r="E124" s="211">
        <f>IFERROR(ROUND(VLOOKUP(+$A124,'[12]Marion Balance Sheet'!$A$4:$P$190,+E$2,FALSE),2),0)</f>
        <v>-72153.87</v>
      </c>
      <c r="F124" s="211">
        <f>IFERROR(ROUND(VLOOKUP(+$A124,'[12]Marion Balance Sheet'!$A$4:$P$190,+F$2,FALSE),2),0)</f>
        <v>-72570.58</v>
      </c>
      <c r="G124" s="211">
        <f>IFERROR(ROUND(VLOOKUP(+$A124,'[12]Marion Balance Sheet'!$A$4:$P$190,+G$2,FALSE),2),0)</f>
        <v>-71034.929999999993</v>
      </c>
      <c r="H124" s="211">
        <f>IFERROR(ROUND(VLOOKUP(+$A124,'[12]Marion Balance Sheet'!$A$4:$P$190,+H$2,FALSE),2),0)</f>
        <v>-71700.789999999994</v>
      </c>
      <c r="I124" s="211">
        <f>IFERROR(ROUND(VLOOKUP(+$A124,'[12]Marion Balance Sheet'!$A$4:$P$190,+I$2,FALSE),2),0)</f>
        <v>-72373.41</v>
      </c>
      <c r="J124" s="211">
        <f>IFERROR(ROUND(VLOOKUP(+$A124,'[12]Marion Balance Sheet'!$A$4:$P$190,+J$2,FALSE),2),0)</f>
        <v>-73049.67</v>
      </c>
      <c r="K124" s="211">
        <f>IFERROR(ROUND(VLOOKUP(+$A124,'[12]Marion Balance Sheet'!$A$4:$P$190,+K$2,FALSE),2),0)</f>
        <v>-73727.81</v>
      </c>
      <c r="L124" s="211">
        <f>IFERROR(ROUND(VLOOKUP(+$A124,'[12]Marion Balance Sheet'!$A$4:$P$190,+L$2,FALSE),2),0)</f>
        <v>-73953</v>
      </c>
      <c r="M124" s="211">
        <f>IFERROR(ROUND(VLOOKUP(+$A124,'[12]Marion Balance Sheet'!$A$4:$P$190,+M$2,FALSE),2),0)</f>
        <v>-74631.87</v>
      </c>
      <c r="N124" s="211">
        <f>IFERROR(ROUND(VLOOKUP(+$A124,'[12]Marion Balance Sheet'!$A$4:$P$190,+N$2,FALSE),2),0)</f>
        <v>-75315.28</v>
      </c>
      <c r="O124" s="211">
        <f>IFERROR(ROUND(VLOOKUP(+$A124,'[12]Marion Balance Sheet'!$A$4:$P$190,+O$2,FALSE),2),0)</f>
        <v>-75998.679999999993</v>
      </c>
      <c r="P124" s="211">
        <f>IFERROR(ROUND(VLOOKUP(+$A124,'[12]Marion Balance Sheet'!$A$4:$P$190,+P$2,FALSE),2),0)</f>
        <v>-76682.080000000002</v>
      </c>
      <c r="Q124" s="212">
        <f t="shared" si="14"/>
        <v>-73439.125384615385</v>
      </c>
      <c r="R124" s="212"/>
      <c r="S124" s="212">
        <f t="shared" si="21"/>
        <v>-73439.125384615385</v>
      </c>
    </row>
    <row r="125" spans="1:20" x14ac:dyDescent="0.25">
      <c r="A125" s="208">
        <v>1905</v>
      </c>
      <c r="B125" s="209">
        <v>108.1</v>
      </c>
      <c r="C125" s="210" t="s">
        <v>302</v>
      </c>
      <c r="D125" s="211">
        <f>IFERROR(ROUND(VLOOKUP(+$A125,'[12]Marion Balance Sheet'!$A$4:$P$190,+D$2,FALSE),2),0)</f>
        <v>-13.95</v>
      </c>
      <c r="E125" s="211">
        <f>IFERROR(ROUND(VLOOKUP(+$A125,'[12]Marion Balance Sheet'!$A$4:$P$190,+E$2,FALSE),2),0)</f>
        <v>-30.02</v>
      </c>
      <c r="F125" s="211">
        <f>IFERROR(ROUND(VLOOKUP(+$A125,'[12]Marion Balance Sheet'!$A$4:$P$190,+F$2,FALSE),2),0)</f>
        <v>-46.09</v>
      </c>
      <c r="G125" s="211">
        <f>IFERROR(ROUND(VLOOKUP(+$A125,'[12]Marion Balance Sheet'!$A$4:$P$190,+G$2,FALSE),2),0)</f>
        <v>-62.16</v>
      </c>
      <c r="H125" s="211">
        <f>IFERROR(ROUND(VLOOKUP(+$A125,'[12]Marion Balance Sheet'!$A$4:$P$190,+H$2,FALSE),2),0)</f>
        <v>-78.23</v>
      </c>
      <c r="I125" s="211">
        <f>IFERROR(ROUND(VLOOKUP(+$A125,'[12]Marion Balance Sheet'!$A$4:$P$190,+I$2,FALSE),2),0)</f>
        <v>-94.3</v>
      </c>
      <c r="J125" s="211">
        <f>IFERROR(ROUND(VLOOKUP(+$A125,'[12]Marion Balance Sheet'!$A$4:$P$190,+J$2,FALSE),2),0)</f>
        <v>-110.37</v>
      </c>
      <c r="K125" s="211">
        <f>IFERROR(ROUND(VLOOKUP(+$A125,'[12]Marion Balance Sheet'!$A$4:$P$190,+K$2,FALSE),2),0)</f>
        <v>-126.44</v>
      </c>
      <c r="L125" s="211">
        <f>IFERROR(ROUND(VLOOKUP(+$A125,'[12]Marion Balance Sheet'!$A$4:$P$190,+L$2,FALSE),2),0)</f>
        <v>-142.51</v>
      </c>
      <c r="M125" s="211">
        <f>IFERROR(ROUND(VLOOKUP(+$A125,'[12]Marion Balance Sheet'!$A$4:$P$190,+M$2,FALSE),2),0)</f>
        <v>-158.58000000000001</v>
      </c>
      <c r="N125" s="211">
        <f>IFERROR(ROUND(VLOOKUP(+$A125,'[12]Marion Balance Sheet'!$A$4:$P$190,+N$2,FALSE),2),0)</f>
        <v>-174.65</v>
      </c>
      <c r="O125" s="211">
        <f>IFERROR(ROUND(VLOOKUP(+$A125,'[12]Marion Balance Sheet'!$A$4:$P$190,+O$2,FALSE),2),0)</f>
        <v>-190.72</v>
      </c>
      <c r="P125" s="211">
        <f>IFERROR(ROUND(VLOOKUP(+$A125,'[12]Marion Balance Sheet'!$A$4:$P$190,+P$2,FALSE),2),0)</f>
        <v>-206.79</v>
      </c>
      <c r="Q125" s="212">
        <f t="shared" si="14"/>
        <v>-110.36999999999999</v>
      </c>
      <c r="R125" s="212"/>
      <c r="S125" s="212">
        <f t="shared" si="21"/>
        <v>-110.36999999999999</v>
      </c>
    </row>
    <row r="126" spans="1:20" x14ac:dyDescent="0.25">
      <c r="A126" s="208">
        <v>1910</v>
      </c>
      <c r="B126" s="209">
        <v>108.1</v>
      </c>
      <c r="C126" s="210" t="s">
        <v>303</v>
      </c>
      <c r="D126" s="211">
        <f>IFERROR(ROUND(VLOOKUP(+$A126,'[12]Marion Balance Sheet'!$A$4:$P$190,+D$2,FALSE),2),0)</f>
        <v>-22392.69</v>
      </c>
      <c r="E126" s="211">
        <f>IFERROR(ROUND(VLOOKUP(+$A126,'[12]Marion Balance Sheet'!$A$4:$P$190,+E$2,FALSE),2),0)</f>
        <v>-22527.59</v>
      </c>
      <c r="F126" s="211">
        <f>IFERROR(ROUND(VLOOKUP(+$A126,'[12]Marion Balance Sheet'!$A$4:$P$190,+F$2,FALSE),2),0)</f>
        <v>-22640.39</v>
      </c>
      <c r="G126" s="211">
        <f>IFERROR(ROUND(VLOOKUP(+$A126,'[12]Marion Balance Sheet'!$A$4:$P$190,+G$2,FALSE),2),0)</f>
        <v>-22777.47</v>
      </c>
      <c r="H126" s="211">
        <f>IFERROR(ROUND(VLOOKUP(+$A126,'[12]Marion Balance Sheet'!$A$4:$P$190,+H$2,FALSE),2),0)</f>
        <v>-22914.55</v>
      </c>
      <c r="I126" s="211">
        <f>IFERROR(ROUND(VLOOKUP(+$A126,'[12]Marion Balance Sheet'!$A$4:$P$190,+I$2,FALSE),2),0)</f>
        <v>-23051.64</v>
      </c>
      <c r="J126" s="211">
        <f>IFERROR(ROUND(VLOOKUP(+$A126,'[12]Marion Balance Sheet'!$A$4:$P$190,+J$2,FALSE),2),0)</f>
        <v>-23188.720000000001</v>
      </c>
      <c r="K126" s="211">
        <f>IFERROR(ROUND(VLOOKUP(+$A126,'[12]Marion Balance Sheet'!$A$4:$P$190,+K$2,FALSE),2),0)</f>
        <v>-23325.8</v>
      </c>
      <c r="L126" s="211">
        <f>IFERROR(ROUND(VLOOKUP(+$A126,'[12]Marion Balance Sheet'!$A$4:$P$190,+L$2,FALSE),2),0)</f>
        <v>-23462.880000000001</v>
      </c>
      <c r="M126" s="211">
        <f>IFERROR(ROUND(VLOOKUP(+$A126,'[12]Marion Balance Sheet'!$A$4:$P$190,+M$2,FALSE),2),0)</f>
        <v>-23599.96</v>
      </c>
      <c r="N126" s="211">
        <f>IFERROR(ROUND(VLOOKUP(+$A126,'[12]Marion Balance Sheet'!$A$4:$P$190,+N$2,FALSE),2),0)</f>
        <v>-23738.71</v>
      </c>
      <c r="O126" s="211">
        <f>IFERROR(ROUND(VLOOKUP(+$A126,'[12]Marion Balance Sheet'!$A$4:$P$190,+O$2,FALSE),2),0)</f>
        <v>-23877.46</v>
      </c>
      <c r="P126" s="211">
        <f>IFERROR(ROUND(VLOOKUP(+$A126,'[12]Marion Balance Sheet'!$A$4:$P$190,+P$2,FALSE),2),0)</f>
        <v>-24016.21</v>
      </c>
      <c r="Q126" s="212">
        <f t="shared" si="14"/>
        <v>-23193.39</v>
      </c>
      <c r="R126" s="212"/>
      <c r="S126" s="212">
        <f t="shared" si="21"/>
        <v>-23193.39</v>
      </c>
    </row>
    <row r="127" spans="1:20" x14ac:dyDescent="0.25">
      <c r="A127" s="208">
        <v>1915</v>
      </c>
      <c r="B127" s="209">
        <v>108.1</v>
      </c>
      <c r="C127" s="210" t="s">
        <v>304</v>
      </c>
      <c r="D127" s="211">
        <f>IFERROR(ROUND(VLOOKUP(+$A127,'[12]Marion Balance Sheet'!$A$4:$P$190,+D$2,FALSE),2),0)</f>
        <v>-65106.27</v>
      </c>
      <c r="E127" s="211">
        <f>IFERROR(ROUND(VLOOKUP(+$A127,'[12]Marion Balance Sheet'!$A$4:$P$190,+E$2,FALSE),2),0)</f>
        <v>-65218.07</v>
      </c>
      <c r="F127" s="211">
        <f>IFERROR(ROUND(VLOOKUP(+$A127,'[12]Marion Balance Sheet'!$A$4:$P$190,+F$2,FALSE),2),0)</f>
        <v>-62458.73</v>
      </c>
      <c r="G127" s="211">
        <f>IFERROR(ROUND(VLOOKUP(+$A127,'[12]Marion Balance Sheet'!$A$4:$P$190,+G$2,FALSE),2),0)</f>
        <v>-62570.6</v>
      </c>
      <c r="H127" s="211">
        <f>IFERROR(ROUND(VLOOKUP(+$A127,'[12]Marion Balance Sheet'!$A$4:$P$190,+H$2,FALSE),2),0)</f>
        <v>-62682.47</v>
      </c>
      <c r="I127" s="211">
        <f>IFERROR(ROUND(VLOOKUP(+$A127,'[12]Marion Balance Sheet'!$A$4:$P$190,+I$2,FALSE),2),0)</f>
        <v>-62794.34</v>
      </c>
      <c r="J127" s="211">
        <f>IFERROR(ROUND(VLOOKUP(+$A127,'[12]Marion Balance Sheet'!$A$4:$P$190,+J$2,FALSE),2),0)</f>
        <v>-62906.21</v>
      </c>
      <c r="K127" s="211">
        <f>IFERROR(ROUND(VLOOKUP(+$A127,'[12]Marion Balance Sheet'!$A$4:$P$190,+K$2,FALSE),2),0)</f>
        <v>-63019.12</v>
      </c>
      <c r="L127" s="211">
        <f>IFERROR(ROUND(VLOOKUP(+$A127,'[12]Marion Balance Sheet'!$A$4:$P$190,+L$2,FALSE),2),0)</f>
        <v>-63132.03</v>
      </c>
      <c r="M127" s="211">
        <f>IFERROR(ROUND(VLOOKUP(+$A127,'[12]Marion Balance Sheet'!$A$4:$P$190,+M$2,FALSE),2),0)</f>
        <v>-63244.94</v>
      </c>
      <c r="N127" s="211">
        <f>IFERROR(ROUND(VLOOKUP(+$A127,'[12]Marion Balance Sheet'!$A$4:$P$190,+N$2,FALSE),2),0)</f>
        <v>-63357.85</v>
      </c>
      <c r="O127" s="211">
        <f>IFERROR(ROUND(VLOOKUP(+$A127,'[12]Marion Balance Sheet'!$A$4:$P$190,+O$2,FALSE),2),0)</f>
        <v>-63470.76</v>
      </c>
      <c r="P127" s="211">
        <f>IFERROR(ROUND(VLOOKUP(+$A127,'[12]Marion Balance Sheet'!$A$4:$P$190,+P$2,FALSE),2),0)</f>
        <v>-63583.67</v>
      </c>
      <c r="Q127" s="212">
        <f t="shared" si="14"/>
        <v>-63349.62</v>
      </c>
      <c r="R127" s="212"/>
      <c r="S127" s="212">
        <f t="shared" si="21"/>
        <v>-63349.62</v>
      </c>
    </row>
    <row r="128" spans="1:20" x14ac:dyDescent="0.25">
      <c r="A128" s="208">
        <v>1920</v>
      </c>
      <c r="B128" s="209">
        <v>108.1</v>
      </c>
      <c r="C128" s="210" t="s">
        <v>305</v>
      </c>
      <c r="D128" s="211">
        <f>IFERROR(ROUND(VLOOKUP(+$A128,'[12]Marion Balance Sheet'!$A$4:$P$190,+D$2,FALSE),2),0)</f>
        <v>-167674.63</v>
      </c>
      <c r="E128" s="211">
        <f>IFERROR(ROUND(VLOOKUP(+$A128,'[12]Marion Balance Sheet'!$A$4:$P$190,+E$2,FALSE),2),0)</f>
        <v>-168251.87</v>
      </c>
      <c r="F128" s="211">
        <f>IFERROR(ROUND(VLOOKUP(+$A128,'[12]Marion Balance Sheet'!$A$4:$P$190,+F$2,FALSE),2),0)</f>
        <v>-168924.82</v>
      </c>
      <c r="G128" s="211">
        <f>IFERROR(ROUND(VLOOKUP(+$A128,'[12]Marion Balance Sheet'!$A$4:$P$190,+G$2,FALSE),2),0)</f>
        <v>-169502.76</v>
      </c>
      <c r="H128" s="211">
        <f>IFERROR(ROUND(VLOOKUP(+$A128,'[12]Marion Balance Sheet'!$A$4:$P$190,+H$2,FALSE),2),0)</f>
        <v>-170083.93</v>
      </c>
      <c r="I128" s="211">
        <f>IFERROR(ROUND(VLOOKUP(+$A128,'[12]Marion Balance Sheet'!$A$4:$P$190,+I$2,FALSE),2),0)</f>
        <v>-170665.11</v>
      </c>
      <c r="J128" s="211">
        <f>IFERROR(ROUND(VLOOKUP(+$A128,'[12]Marion Balance Sheet'!$A$4:$P$190,+J$2,FALSE),2),0)</f>
        <v>-171252.19</v>
      </c>
      <c r="K128" s="211">
        <f>IFERROR(ROUND(VLOOKUP(+$A128,'[12]Marion Balance Sheet'!$A$4:$P$190,+K$2,FALSE),2),0)</f>
        <v>-171839.81</v>
      </c>
      <c r="L128" s="211">
        <f>IFERROR(ROUND(VLOOKUP(+$A128,'[12]Marion Balance Sheet'!$A$4:$P$190,+L$2,FALSE),2),0)</f>
        <v>-172427.83</v>
      </c>
      <c r="M128" s="211">
        <f>IFERROR(ROUND(VLOOKUP(+$A128,'[12]Marion Balance Sheet'!$A$4:$P$190,+M$2,FALSE),2),0)</f>
        <v>-173019.98</v>
      </c>
      <c r="N128" s="211">
        <f>IFERROR(ROUND(VLOOKUP(+$A128,'[12]Marion Balance Sheet'!$A$4:$P$190,+N$2,FALSE),2),0)</f>
        <v>-173612.14</v>
      </c>
      <c r="O128" s="211">
        <f>IFERROR(ROUND(VLOOKUP(+$A128,'[12]Marion Balance Sheet'!$A$4:$P$190,+O$2,FALSE),2),0)</f>
        <v>-174204.38</v>
      </c>
      <c r="P128" s="211">
        <f>IFERROR(ROUND(VLOOKUP(+$A128,'[12]Marion Balance Sheet'!$A$4:$P$190,+P$2,FALSE),2),0)</f>
        <v>-174797.29</v>
      </c>
      <c r="Q128" s="212">
        <f t="shared" si="14"/>
        <v>-171250.51846153848</v>
      </c>
      <c r="R128" s="212"/>
      <c r="S128" s="212">
        <f t="shared" si="21"/>
        <v>-171250.51846153848</v>
      </c>
    </row>
    <row r="129" spans="1:20" x14ac:dyDescent="0.25">
      <c r="A129" s="208">
        <v>1925</v>
      </c>
      <c r="B129" s="209">
        <v>108.1</v>
      </c>
      <c r="C129" s="210" t="s">
        <v>306</v>
      </c>
      <c r="D129" s="211">
        <f>IFERROR(ROUND(VLOOKUP(+$A129,'[12]Marion Balance Sheet'!$A$4:$P$190,+D$2,FALSE),2),0)</f>
        <v>-49437.91</v>
      </c>
      <c r="E129" s="211">
        <f>IFERROR(ROUND(VLOOKUP(+$A129,'[12]Marion Balance Sheet'!$A$4:$P$190,+E$2,FALSE),2),0)</f>
        <v>-49829.3</v>
      </c>
      <c r="F129" s="211">
        <f>IFERROR(ROUND(VLOOKUP(+$A129,'[12]Marion Balance Sheet'!$A$4:$P$190,+F$2,FALSE),2),0)</f>
        <v>-50034.13</v>
      </c>
      <c r="G129" s="211">
        <f>IFERROR(ROUND(VLOOKUP(+$A129,'[12]Marion Balance Sheet'!$A$4:$P$190,+G$2,FALSE),2),0)</f>
        <v>-50425.57</v>
      </c>
      <c r="H129" s="216">
        <f>IFERROR(ROUND(VLOOKUP(+$A129,'[12]Marion Balance Sheet'!$A$4:$P$190,+H$2,FALSE),2),0)</f>
        <v>-51475</v>
      </c>
      <c r="I129" s="211">
        <f>IFERROR(ROUND(VLOOKUP(+$A129,'[12]Marion Balance Sheet'!$A$4:$P$190,+I$2,FALSE),2),0)</f>
        <v>-51135.28</v>
      </c>
      <c r="J129" s="211">
        <f>IFERROR(ROUND(VLOOKUP(+$A129,'[12]Marion Balance Sheet'!$A$4:$P$190,+J$2,FALSE),2),0)</f>
        <v>-50704.160000000003</v>
      </c>
      <c r="K129" s="211">
        <f>IFERROR(ROUND(VLOOKUP(+$A129,'[12]Marion Balance Sheet'!$A$4:$P$190,+K$2,FALSE),2),0)</f>
        <v>-48899.98</v>
      </c>
      <c r="L129" s="211">
        <f>IFERROR(ROUND(VLOOKUP(+$A129,'[12]Marion Balance Sheet'!$A$4:$P$190,+L$2,FALSE),2),0)</f>
        <v>-49092.15</v>
      </c>
      <c r="M129" s="211">
        <f>IFERROR(ROUND(VLOOKUP(+$A129,'[12]Marion Balance Sheet'!$A$4:$P$190,+M$2,FALSE),2),0)</f>
        <v>-50160.83</v>
      </c>
      <c r="N129" s="211">
        <f>IFERROR(ROUND(VLOOKUP(+$A129,'[12]Marion Balance Sheet'!$A$4:$P$190,+N$2,FALSE),2),0)</f>
        <v>-51229.51</v>
      </c>
      <c r="O129" s="211">
        <f>IFERROR(ROUND(VLOOKUP(+$A129,'[12]Marion Balance Sheet'!$A$4:$P$190,+O$2,FALSE),2),0)</f>
        <v>-52097.08</v>
      </c>
      <c r="P129" s="211">
        <f>IFERROR(ROUND(VLOOKUP(+$A129,'[12]Marion Balance Sheet'!$A$4:$P$190,+P$2,FALSE),2),0)</f>
        <v>-53166.52</v>
      </c>
      <c r="Q129" s="212">
        <f t="shared" si="14"/>
        <v>-50591.34</v>
      </c>
      <c r="R129" s="212"/>
      <c r="S129" s="212">
        <f t="shared" si="21"/>
        <v>-50591.34</v>
      </c>
    </row>
    <row r="130" spans="1:20" x14ac:dyDescent="0.25">
      <c r="A130" s="208">
        <v>1930</v>
      </c>
      <c r="B130" s="209">
        <v>108.1</v>
      </c>
      <c r="C130" s="210" t="s">
        <v>307</v>
      </c>
      <c r="D130" s="211">
        <f>IFERROR(ROUND(VLOOKUP(+$A130,'[12]Marion Balance Sheet'!$A$4:$P$190,+D$2,FALSE),2),0)</f>
        <v>-28747.99</v>
      </c>
      <c r="E130" s="211">
        <f>IFERROR(ROUND(VLOOKUP(+$A130,'[12]Marion Balance Sheet'!$A$4:$P$190,+E$2,FALSE),2),0)</f>
        <v>-28963.040000000001</v>
      </c>
      <c r="F130" s="211">
        <f>IFERROR(ROUND(VLOOKUP(+$A130,'[12]Marion Balance Sheet'!$A$4:$P$190,+F$2,FALSE),2),0)</f>
        <v>-28986.65</v>
      </c>
      <c r="G130" s="211">
        <f>IFERROR(ROUND(VLOOKUP(+$A130,'[12]Marion Balance Sheet'!$A$4:$P$190,+G$2,FALSE),2),0)</f>
        <v>-29201.360000000001</v>
      </c>
      <c r="H130" s="211">
        <f>IFERROR(ROUND(VLOOKUP(+$A130,'[12]Marion Balance Sheet'!$A$4:$P$190,+H$2,FALSE),2),0)</f>
        <v>-29416.07</v>
      </c>
      <c r="I130" s="211">
        <f>IFERROR(ROUND(VLOOKUP(+$A130,'[12]Marion Balance Sheet'!$A$4:$P$190,+I$2,FALSE),2),0)</f>
        <v>-29634.959999999999</v>
      </c>
      <c r="J130" s="211">
        <f>IFERROR(ROUND(VLOOKUP(+$A130,'[12]Marion Balance Sheet'!$A$4:$P$190,+J$2,FALSE),2),0)</f>
        <v>-29853.85</v>
      </c>
      <c r="K130" s="211">
        <f>IFERROR(ROUND(VLOOKUP(+$A130,'[12]Marion Balance Sheet'!$A$4:$P$190,+K$2,FALSE),2),0)</f>
        <v>-30072.74</v>
      </c>
      <c r="L130" s="211">
        <f>IFERROR(ROUND(VLOOKUP(+$A130,'[12]Marion Balance Sheet'!$A$4:$P$190,+L$2,FALSE),2),0)</f>
        <v>-30291.63</v>
      </c>
      <c r="M130" s="211">
        <f>IFERROR(ROUND(VLOOKUP(+$A130,'[12]Marion Balance Sheet'!$A$4:$P$190,+M$2,FALSE),2),0)</f>
        <v>-30510.52</v>
      </c>
      <c r="N130" s="211">
        <f>IFERROR(ROUND(VLOOKUP(+$A130,'[12]Marion Balance Sheet'!$A$4:$P$190,+N$2,FALSE),2),0)</f>
        <v>-30743.599999999999</v>
      </c>
      <c r="O130" s="211">
        <f>IFERROR(ROUND(VLOOKUP(+$A130,'[12]Marion Balance Sheet'!$A$4:$P$190,+O$2,FALSE),2),0)</f>
        <v>-30976.68</v>
      </c>
      <c r="P130" s="211">
        <f>IFERROR(ROUND(VLOOKUP(+$A130,'[12]Marion Balance Sheet'!$A$4:$P$190,+P$2,FALSE),2),0)</f>
        <v>-31209.759999999998</v>
      </c>
      <c r="Q130" s="212">
        <f t="shared" si="14"/>
        <v>-29892.988461538458</v>
      </c>
      <c r="R130" s="212"/>
      <c r="S130" s="212">
        <f t="shared" si="21"/>
        <v>-29892.988461538458</v>
      </c>
    </row>
    <row r="131" spans="1:20" x14ac:dyDescent="0.25">
      <c r="A131" s="208">
        <v>1935</v>
      </c>
      <c r="B131" s="209">
        <v>108.1</v>
      </c>
      <c r="C131" s="210" t="s">
        <v>308</v>
      </c>
      <c r="D131" s="211">
        <f>IFERROR(ROUND(VLOOKUP(+$A131,'[12]Marion Balance Sheet'!$A$4:$P$190,+D$2,FALSE),2),0)</f>
        <v>-9210.6200000000008</v>
      </c>
      <c r="E131" s="211">
        <f>IFERROR(ROUND(VLOOKUP(+$A131,'[12]Marion Balance Sheet'!$A$4:$P$190,+E$2,FALSE),2),0)</f>
        <v>-9337.84</v>
      </c>
      <c r="F131" s="211">
        <f>IFERROR(ROUND(VLOOKUP(+$A131,'[12]Marion Balance Sheet'!$A$4:$P$190,+F$2,FALSE),2),0)</f>
        <v>-9473.2099999999991</v>
      </c>
      <c r="G131" s="211">
        <f>IFERROR(ROUND(VLOOKUP(+$A131,'[12]Marion Balance Sheet'!$A$4:$P$190,+G$2,FALSE),2),0)</f>
        <v>-9601.27</v>
      </c>
      <c r="H131" s="211">
        <f>IFERROR(ROUND(VLOOKUP(+$A131,'[12]Marion Balance Sheet'!$A$4:$P$190,+H$2,FALSE),2),0)</f>
        <v>-9729.33</v>
      </c>
      <c r="I131" s="211">
        <f>IFERROR(ROUND(VLOOKUP(+$A131,'[12]Marion Balance Sheet'!$A$4:$P$190,+I$2,FALSE),2),0)</f>
        <v>-9857.39</v>
      </c>
      <c r="J131" s="211">
        <f>IFERROR(ROUND(VLOOKUP(+$A131,'[12]Marion Balance Sheet'!$A$4:$P$190,+J$2,FALSE),2),0)</f>
        <v>-9985.9599999999991</v>
      </c>
      <c r="K131" s="211">
        <f>IFERROR(ROUND(VLOOKUP(+$A131,'[12]Marion Balance Sheet'!$A$4:$P$190,+K$2,FALSE),2),0)</f>
        <v>-10114.530000000001</v>
      </c>
      <c r="L131" s="211">
        <f>IFERROR(ROUND(VLOOKUP(+$A131,'[12]Marion Balance Sheet'!$A$4:$P$190,+L$2,FALSE),2),0)</f>
        <v>-10243.69</v>
      </c>
      <c r="M131" s="211">
        <f>IFERROR(ROUND(VLOOKUP(+$A131,'[12]Marion Balance Sheet'!$A$4:$P$190,+M$2,FALSE),2),0)</f>
        <v>-10373.64</v>
      </c>
      <c r="N131" s="211">
        <f>IFERROR(ROUND(VLOOKUP(+$A131,'[12]Marion Balance Sheet'!$A$4:$P$190,+N$2,FALSE),2),0)</f>
        <v>-10504.6</v>
      </c>
      <c r="O131" s="211">
        <f>IFERROR(ROUND(VLOOKUP(+$A131,'[12]Marion Balance Sheet'!$A$4:$P$190,+O$2,FALSE),2),0)</f>
        <v>-10635.56</v>
      </c>
      <c r="P131" s="211">
        <f>IFERROR(ROUND(VLOOKUP(+$A131,'[12]Marion Balance Sheet'!$A$4:$P$190,+P$2,FALSE),2),0)</f>
        <v>-10766.52</v>
      </c>
      <c r="Q131" s="212">
        <f t="shared" si="14"/>
        <v>-9987.2430769230778</v>
      </c>
      <c r="R131" s="212"/>
      <c r="S131" s="212">
        <f t="shared" si="21"/>
        <v>-9987.2430769230778</v>
      </c>
    </row>
    <row r="132" spans="1:20" x14ac:dyDescent="0.25">
      <c r="A132" s="208">
        <v>1940</v>
      </c>
      <c r="B132" s="209">
        <v>108.1</v>
      </c>
      <c r="C132" s="210" t="s">
        <v>309</v>
      </c>
      <c r="D132" s="211">
        <f>IFERROR(ROUND(VLOOKUP(+$A132,'[12]Marion Balance Sheet'!$A$4:$P$190,+D$2,FALSE),2),0)</f>
        <v>-17131.240000000002</v>
      </c>
      <c r="E132" s="211">
        <f>IFERROR(ROUND(VLOOKUP(+$A132,'[12]Marion Balance Sheet'!$A$4:$P$190,+E$2,FALSE),2),0)</f>
        <v>-17199.93</v>
      </c>
      <c r="F132" s="211">
        <f>IFERROR(ROUND(VLOOKUP(+$A132,'[12]Marion Balance Sheet'!$A$4:$P$190,+F$2,FALSE),2),0)</f>
        <v>-17272.04</v>
      </c>
      <c r="G132" s="211">
        <f>IFERROR(ROUND(VLOOKUP(+$A132,'[12]Marion Balance Sheet'!$A$4:$P$190,+G$2,FALSE),2),0)</f>
        <v>-17340.73</v>
      </c>
      <c r="H132" s="211">
        <f>IFERROR(ROUND(VLOOKUP(+$A132,'[12]Marion Balance Sheet'!$A$4:$P$190,+H$2,FALSE),2),0)</f>
        <v>-17409.419999999998</v>
      </c>
      <c r="I132" s="211">
        <f>IFERROR(ROUND(VLOOKUP(+$A132,'[12]Marion Balance Sheet'!$A$4:$P$190,+I$2,FALSE),2),0)</f>
        <v>-17478.11</v>
      </c>
      <c r="J132" s="211">
        <f>IFERROR(ROUND(VLOOKUP(+$A132,'[12]Marion Balance Sheet'!$A$4:$P$190,+J$2,FALSE),2),0)</f>
        <v>-17549.759999999998</v>
      </c>
      <c r="K132" s="211">
        <f>IFERROR(ROUND(VLOOKUP(+$A132,'[12]Marion Balance Sheet'!$A$4:$P$190,+K$2,FALSE),2),0)</f>
        <v>-16924.38</v>
      </c>
      <c r="L132" s="211">
        <f>IFERROR(ROUND(VLOOKUP(+$A132,'[12]Marion Balance Sheet'!$A$4:$P$190,+L$2,FALSE),2),0)</f>
        <v>-16994.740000000002</v>
      </c>
      <c r="M132" s="211">
        <f>IFERROR(ROUND(VLOOKUP(+$A132,'[12]Marion Balance Sheet'!$A$4:$P$190,+M$2,FALSE),2),0)</f>
        <v>-17065.099999999999</v>
      </c>
      <c r="N132" s="211">
        <f>IFERROR(ROUND(VLOOKUP(+$A132,'[12]Marion Balance Sheet'!$A$4:$P$190,+N$2,FALSE),2),0)</f>
        <v>-17135.46</v>
      </c>
      <c r="O132" s="211">
        <f>IFERROR(ROUND(VLOOKUP(+$A132,'[12]Marion Balance Sheet'!$A$4:$P$190,+O$2,FALSE),2),0)</f>
        <v>-17205.82</v>
      </c>
      <c r="P132" s="211">
        <f>IFERROR(ROUND(VLOOKUP(+$A132,'[12]Marion Balance Sheet'!$A$4:$P$190,+P$2,FALSE),2),0)</f>
        <v>-17276.18</v>
      </c>
      <c r="Q132" s="212">
        <f t="shared" si="14"/>
        <v>-17229.454615384613</v>
      </c>
      <c r="R132" s="212"/>
      <c r="S132" s="212">
        <f t="shared" si="21"/>
        <v>-17229.454615384613</v>
      </c>
    </row>
    <row r="133" spans="1:20" x14ac:dyDescent="0.25">
      <c r="A133" s="208">
        <v>1945</v>
      </c>
      <c r="B133" s="209">
        <v>108.1</v>
      </c>
      <c r="C133" s="210" t="s">
        <v>310</v>
      </c>
      <c r="D133" s="211">
        <f>IFERROR(ROUND(VLOOKUP(+$A133,'[12]Marion Balance Sheet'!$A$4:$P$190,+D$2,FALSE),2),0)</f>
        <v>-405.16</v>
      </c>
      <c r="E133" s="211">
        <f>IFERROR(ROUND(VLOOKUP(+$A133,'[12]Marion Balance Sheet'!$A$4:$P$190,+E$2,FALSE),2),0)</f>
        <v>-423.17</v>
      </c>
      <c r="F133" s="211">
        <f>IFERROR(ROUND(VLOOKUP(+$A133,'[12]Marion Balance Sheet'!$A$4:$P$190,+F$2,FALSE),2),0)</f>
        <v>-479.94</v>
      </c>
      <c r="G133" s="211">
        <f>IFERROR(ROUND(VLOOKUP(+$A133,'[12]Marion Balance Sheet'!$A$4:$P$190,+G$2,FALSE),2),0)</f>
        <v>-518.15</v>
      </c>
      <c r="H133" s="211">
        <f>IFERROR(ROUND(VLOOKUP(+$A133,'[12]Marion Balance Sheet'!$A$4:$P$190,+H$2,FALSE),2),0)</f>
        <v>-556.36</v>
      </c>
      <c r="I133" s="211">
        <f>IFERROR(ROUND(VLOOKUP(+$A133,'[12]Marion Balance Sheet'!$A$4:$P$190,+I$2,FALSE),2),0)</f>
        <v>-594.57000000000005</v>
      </c>
      <c r="J133" s="211">
        <f>IFERROR(ROUND(VLOOKUP(+$A133,'[12]Marion Balance Sheet'!$A$4:$P$190,+J$2,FALSE),2),0)</f>
        <v>-637.16999999999996</v>
      </c>
      <c r="K133" s="211">
        <f>IFERROR(ROUND(VLOOKUP(+$A133,'[12]Marion Balance Sheet'!$A$4:$P$190,+K$2,FALSE),2),0)</f>
        <v>-679.77</v>
      </c>
      <c r="L133" s="211">
        <f>IFERROR(ROUND(VLOOKUP(+$A133,'[12]Marion Balance Sheet'!$A$4:$P$190,+L$2,FALSE),2),0)</f>
        <v>-722.37</v>
      </c>
      <c r="M133" s="211">
        <f>IFERROR(ROUND(VLOOKUP(+$A133,'[12]Marion Balance Sheet'!$A$4:$P$190,+M$2,FALSE),2),0)</f>
        <v>-770.88</v>
      </c>
      <c r="N133" s="211">
        <f>IFERROR(ROUND(VLOOKUP(+$A133,'[12]Marion Balance Sheet'!$A$4:$P$190,+N$2,FALSE),2),0)</f>
        <v>-819.39</v>
      </c>
      <c r="O133" s="211">
        <f>IFERROR(ROUND(VLOOKUP(+$A133,'[12]Marion Balance Sheet'!$A$4:$P$190,+O$2,FALSE),2),0)</f>
        <v>-867.9</v>
      </c>
      <c r="P133" s="211">
        <f>IFERROR(ROUND(VLOOKUP(+$A133,'[12]Marion Balance Sheet'!$A$4:$P$190,+P$2,FALSE),2),0)</f>
        <v>-916.41</v>
      </c>
      <c r="Q133" s="212">
        <f t="shared" si="14"/>
        <v>-645.48000000000013</v>
      </c>
      <c r="R133" s="212"/>
      <c r="S133" s="212">
        <f t="shared" si="21"/>
        <v>-645.48000000000013</v>
      </c>
    </row>
    <row r="134" spans="1:20" x14ac:dyDescent="0.25">
      <c r="A134" s="208">
        <v>1960</v>
      </c>
      <c r="B134" s="209">
        <v>108.1</v>
      </c>
      <c r="C134" s="210" t="s">
        <v>311</v>
      </c>
      <c r="D134" s="211">
        <f>IFERROR(ROUND(VLOOKUP(+$A134,'[12]Marion Balance Sheet'!$A$4:$P$190,+D$2,FALSE),2),0)</f>
        <v>0</v>
      </c>
      <c r="E134" s="211">
        <f>IFERROR(ROUND(VLOOKUP(+$A134,'[12]Marion Balance Sheet'!$A$4:$P$190,+E$2,FALSE),2),0)</f>
        <v>0</v>
      </c>
      <c r="F134" s="211">
        <f>IFERROR(ROUND(VLOOKUP(+$A134,'[12]Marion Balance Sheet'!$A$4:$P$190,+F$2,FALSE),2),0)</f>
        <v>0</v>
      </c>
      <c r="G134" s="211">
        <f>IFERROR(ROUND(VLOOKUP(+$A134,'[12]Marion Balance Sheet'!$A$4:$P$190,+G$2,FALSE),2),0)</f>
        <v>0</v>
      </c>
      <c r="H134" s="211">
        <f>IFERROR(ROUND(VLOOKUP(+$A134,'[12]Marion Balance Sheet'!$A$4:$P$190,+H$2,FALSE),2),0)</f>
        <v>0</v>
      </c>
      <c r="I134" s="211">
        <f>IFERROR(ROUND(VLOOKUP(+$A134,'[12]Marion Balance Sheet'!$A$4:$P$190,+I$2,FALSE),2),0)</f>
        <v>0</v>
      </c>
      <c r="J134" s="211">
        <f>IFERROR(ROUND(VLOOKUP(+$A134,'[12]Marion Balance Sheet'!$A$4:$P$190,+J$2,FALSE),2),0)</f>
        <v>0</v>
      </c>
      <c r="K134" s="211">
        <f>IFERROR(ROUND(VLOOKUP(+$A134,'[12]Marion Balance Sheet'!$A$4:$P$190,+K$2,FALSE),2),0)</f>
        <v>0</v>
      </c>
      <c r="L134" s="211">
        <f>IFERROR(ROUND(VLOOKUP(+$A134,'[12]Marion Balance Sheet'!$A$4:$P$190,+L$2,FALSE),2),0)</f>
        <v>0</v>
      </c>
      <c r="M134" s="211">
        <f>IFERROR(ROUND(VLOOKUP(+$A134,'[12]Marion Balance Sheet'!$A$4:$P$190,+M$2,FALSE),2),0)</f>
        <v>0</v>
      </c>
      <c r="N134" s="211">
        <f>IFERROR(ROUND(VLOOKUP(+$A134,'[12]Marion Balance Sheet'!$A$4:$P$190,+N$2,FALSE),2),0)</f>
        <v>0</v>
      </c>
      <c r="O134" s="211">
        <f>IFERROR(ROUND(VLOOKUP(+$A134,'[12]Marion Balance Sheet'!$A$4:$P$190,+O$2,FALSE),2),0)</f>
        <v>0</v>
      </c>
      <c r="P134" s="211">
        <f>IFERROR(ROUND(VLOOKUP(+$A134,'[12]Marion Balance Sheet'!$A$4:$P$190,+P$2,FALSE),2),0)</f>
        <v>0</v>
      </c>
      <c r="Q134" s="212">
        <f t="shared" si="14"/>
        <v>0</v>
      </c>
      <c r="R134" s="212"/>
      <c r="S134" s="212">
        <f t="shared" si="21"/>
        <v>0</v>
      </c>
    </row>
    <row r="135" spans="1:20" x14ac:dyDescent="0.25">
      <c r="A135" s="208">
        <v>1970</v>
      </c>
      <c r="B135" s="209">
        <v>108.1</v>
      </c>
      <c r="C135" s="210" t="s">
        <v>312</v>
      </c>
      <c r="D135" s="211">
        <f>IFERROR(ROUND(VLOOKUP(+$A135,'[12]Marion Balance Sheet'!$A$4:$P$190,+D$2,FALSE),2),0)</f>
        <v>-8364.5300000000007</v>
      </c>
      <c r="E135" s="211">
        <f>IFERROR(ROUND(VLOOKUP(+$A135,'[12]Marion Balance Sheet'!$A$4:$P$190,+E$2,FALSE),2),0)</f>
        <v>-8362.76</v>
      </c>
      <c r="F135" s="211">
        <f>IFERROR(ROUND(VLOOKUP(+$A135,'[12]Marion Balance Sheet'!$A$4:$P$190,+F$2,FALSE),2),0)</f>
        <v>-8343.39</v>
      </c>
      <c r="G135" s="211">
        <f>IFERROR(ROUND(VLOOKUP(+$A135,'[12]Marion Balance Sheet'!$A$4:$P$190,+G$2,FALSE),2),0)</f>
        <v>-8355.9599999999991</v>
      </c>
      <c r="H135" s="211">
        <f>IFERROR(ROUND(VLOOKUP(+$A135,'[12]Marion Balance Sheet'!$A$4:$P$190,+H$2,FALSE),2),0)</f>
        <v>-8401.32</v>
      </c>
      <c r="I135" s="211">
        <f>IFERROR(ROUND(VLOOKUP(+$A135,'[12]Marion Balance Sheet'!$A$4:$P$190,+I$2,FALSE),2),0)</f>
        <v>-8434.92</v>
      </c>
      <c r="J135" s="211">
        <f>IFERROR(ROUND(VLOOKUP(+$A135,'[12]Marion Balance Sheet'!$A$4:$P$190,+J$2,FALSE),2),0)</f>
        <v>-8475.9</v>
      </c>
      <c r="K135" s="211">
        <f>IFERROR(ROUND(VLOOKUP(+$A135,'[12]Marion Balance Sheet'!$A$4:$P$190,+K$2,FALSE),2),0)</f>
        <v>-8499.5499999999993</v>
      </c>
      <c r="L135" s="211">
        <f>IFERROR(ROUND(VLOOKUP(+$A135,'[12]Marion Balance Sheet'!$A$4:$P$190,+L$2,FALSE),2),0)</f>
        <v>-8524.11</v>
      </c>
      <c r="M135" s="211">
        <f>IFERROR(ROUND(VLOOKUP(+$A135,'[12]Marion Balance Sheet'!$A$4:$P$190,+M$2,FALSE),2),0)</f>
        <v>-8522.66</v>
      </c>
      <c r="N135" s="211">
        <f>IFERROR(ROUND(VLOOKUP(+$A135,'[12]Marion Balance Sheet'!$A$4:$P$190,+N$2,FALSE),2),0)</f>
        <v>-8552.7000000000007</v>
      </c>
      <c r="O135" s="211">
        <f>IFERROR(ROUND(VLOOKUP(+$A135,'[12]Marion Balance Sheet'!$A$4:$P$190,+O$2,FALSE),2),0)</f>
        <v>-8580.2800000000007</v>
      </c>
      <c r="P135" s="211">
        <f>IFERROR(ROUND(VLOOKUP(+$A135,'[12]Marion Balance Sheet'!$A$4:$P$190,+P$2,FALSE),2),0)</f>
        <v>-8600.9599999999991</v>
      </c>
      <c r="Q135" s="212">
        <f t="shared" si="14"/>
        <v>-8463.003076923078</v>
      </c>
      <c r="R135" s="212"/>
      <c r="S135" s="212">
        <f t="shared" ref="S135:S141" si="22">$Q135*(2592.5/3968)</f>
        <v>-5529.3184165632756</v>
      </c>
      <c r="T135" s="212">
        <f t="shared" ref="T135:T141" si="23">$Q135*(1375.5/3968)</f>
        <v>-2933.6846603598015</v>
      </c>
    </row>
    <row r="136" spans="1:20" x14ac:dyDescent="0.25">
      <c r="A136" s="208">
        <v>1975</v>
      </c>
      <c r="B136" s="209">
        <v>108.1</v>
      </c>
      <c r="C136" s="210" t="s">
        <v>313</v>
      </c>
      <c r="D136" s="211">
        <f>IFERROR(ROUND(VLOOKUP(+$A136,'[12]Marion Balance Sheet'!$A$4:$P$190,+D$2,FALSE),2),0)</f>
        <v>-5739.82</v>
      </c>
      <c r="E136" s="211">
        <f>IFERROR(ROUND(VLOOKUP(+$A136,'[12]Marion Balance Sheet'!$A$4:$P$190,+E$2,FALSE),2),0)</f>
        <v>-5742.97</v>
      </c>
      <c r="F136" s="211">
        <f>IFERROR(ROUND(VLOOKUP(+$A136,'[12]Marion Balance Sheet'!$A$4:$P$190,+F$2,FALSE),2),0)</f>
        <v>-5792.76</v>
      </c>
      <c r="G136" s="211">
        <f>IFERROR(ROUND(VLOOKUP(+$A136,'[12]Marion Balance Sheet'!$A$4:$P$190,+G$2,FALSE),2),0)</f>
        <v>-5806.71</v>
      </c>
      <c r="H136" s="211">
        <f>IFERROR(ROUND(VLOOKUP(+$A136,'[12]Marion Balance Sheet'!$A$4:$P$190,+H$2,FALSE),2),0)</f>
        <v>-5843.9</v>
      </c>
      <c r="I136" s="211">
        <f>IFERROR(ROUND(VLOOKUP(+$A136,'[12]Marion Balance Sheet'!$A$4:$P$190,+I$2,FALSE),2),0)</f>
        <v>-5871.35</v>
      </c>
      <c r="J136" s="211">
        <f>IFERROR(ROUND(VLOOKUP(+$A136,'[12]Marion Balance Sheet'!$A$4:$P$190,+J$2,FALSE),2),0)</f>
        <v>-5904.23</v>
      </c>
      <c r="K136" s="211">
        <f>IFERROR(ROUND(VLOOKUP(+$A136,'[12]Marion Balance Sheet'!$A$4:$P$190,+K$2,FALSE),2),0)</f>
        <v>-5924.31</v>
      </c>
      <c r="L136" s="211">
        <f>IFERROR(ROUND(VLOOKUP(+$A136,'[12]Marion Balance Sheet'!$A$4:$P$190,+L$2,FALSE),2),0)</f>
        <v>-5945.48</v>
      </c>
      <c r="M136" s="211">
        <f>IFERROR(ROUND(VLOOKUP(+$A136,'[12]Marion Balance Sheet'!$A$4:$P$190,+M$2,FALSE),2),0)</f>
        <v>-5944.23</v>
      </c>
      <c r="N136" s="211">
        <f>IFERROR(ROUND(VLOOKUP(+$A136,'[12]Marion Balance Sheet'!$A$4:$P$190,+N$2,FALSE),2),0)</f>
        <v>-5969.26</v>
      </c>
      <c r="O136" s="211">
        <f>IFERROR(ROUND(VLOOKUP(+$A136,'[12]Marion Balance Sheet'!$A$4:$P$190,+O$2,FALSE),2),0)</f>
        <v>-5992.53</v>
      </c>
      <c r="P136" s="211">
        <f>IFERROR(ROUND(VLOOKUP(+$A136,'[12]Marion Balance Sheet'!$A$4:$P$190,+P$2,FALSE),2),0)</f>
        <v>-6010.82</v>
      </c>
      <c r="Q136" s="212">
        <f t="shared" si="14"/>
        <v>-5883.7207692307693</v>
      </c>
      <c r="R136" s="212"/>
      <c r="S136" s="212">
        <f t="shared" si="22"/>
        <v>-3844.1396406831573</v>
      </c>
      <c r="T136" s="212">
        <f t="shared" si="23"/>
        <v>-2039.5811285476116</v>
      </c>
    </row>
    <row r="137" spans="1:20" x14ac:dyDescent="0.25">
      <c r="A137" s="208">
        <v>1985</v>
      </c>
      <c r="B137" s="209">
        <v>108.1</v>
      </c>
      <c r="C137" s="210" t="s">
        <v>314</v>
      </c>
      <c r="D137" s="211">
        <f>IFERROR(ROUND(VLOOKUP(+$A137,'[12]Marion Balance Sheet'!$A$4:$P$190,+D$2,FALSE),2),0)</f>
        <v>-9851.41</v>
      </c>
      <c r="E137" s="211">
        <f>IFERROR(ROUND(VLOOKUP(+$A137,'[12]Marion Balance Sheet'!$A$4:$P$190,+E$2,FALSE),2),0)</f>
        <v>-9889.02</v>
      </c>
      <c r="F137" s="211">
        <f>IFERROR(ROUND(VLOOKUP(+$A137,'[12]Marion Balance Sheet'!$A$4:$P$190,+F$2,FALSE),2),0)</f>
        <v>-9942.56</v>
      </c>
      <c r="G137" s="211">
        <f>IFERROR(ROUND(VLOOKUP(+$A137,'[12]Marion Balance Sheet'!$A$4:$P$190,+G$2,FALSE),2),0)</f>
        <v>-9982.58</v>
      </c>
      <c r="H137" s="211">
        <f>IFERROR(ROUND(VLOOKUP(+$A137,'[12]Marion Balance Sheet'!$A$4:$P$190,+H$2,FALSE),2),0)</f>
        <v>-10031.65</v>
      </c>
      <c r="I137" s="211">
        <f>IFERROR(ROUND(VLOOKUP(+$A137,'[12]Marion Balance Sheet'!$A$4:$P$190,+I$2,FALSE),2),0)</f>
        <v>-10081.459999999999</v>
      </c>
      <c r="J137" s="211">
        <f>IFERROR(ROUND(VLOOKUP(+$A137,'[12]Marion Balance Sheet'!$A$4:$P$190,+J$2,FALSE),2),0)</f>
        <v>-10132.9</v>
      </c>
      <c r="K137" s="211">
        <f>IFERROR(ROUND(VLOOKUP(+$A137,'[12]Marion Balance Sheet'!$A$4:$P$190,+K$2,FALSE),2),0)</f>
        <v>-10180.85</v>
      </c>
      <c r="L137" s="211">
        <f>IFERROR(ROUND(VLOOKUP(+$A137,'[12]Marion Balance Sheet'!$A$4:$P$190,+L$2,FALSE),2),0)</f>
        <v>-10227.9</v>
      </c>
      <c r="M137" s="211">
        <f>IFERROR(ROUND(VLOOKUP(+$A137,'[12]Marion Balance Sheet'!$A$4:$P$190,+M$2,FALSE),2),0)</f>
        <v>-10278.049999999999</v>
      </c>
      <c r="N137" s="211">
        <f>IFERROR(ROUND(VLOOKUP(+$A137,'[12]Marion Balance Sheet'!$A$4:$P$190,+N$2,FALSE),2),0)</f>
        <v>-10319.09</v>
      </c>
      <c r="O137" s="211">
        <f>IFERROR(ROUND(VLOOKUP(+$A137,'[12]Marion Balance Sheet'!$A$4:$P$190,+O$2,FALSE),2),0)</f>
        <v>-10366.879999999999</v>
      </c>
      <c r="P137" s="211">
        <f>IFERROR(ROUND(VLOOKUP(+$A137,'[12]Marion Balance Sheet'!$A$4:$P$190,+P$2,FALSE),2),0)</f>
        <v>-10413.25</v>
      </c>
      <c r="Q137" s="212">
        <f t="shared" si="14"/>
        <v>-10130.584615384616</v>
      </c>
      <c r="R137" s="212"/>
      <c r="S137" s="212">
        <f t="shared" si="22"/>
        <v>-6618.8358405707195</v>
      </c>
      <c r="T137" s="212">
        <f t="shared" si="23"/>
        <v>-3511.7487748138956</v>
      </c>
    </row>
    <row r="138" spans="1:20" x14ac:dyDescent="0.25">
      <c r="A138" s="208">
        <v>1990</v>
      </c>
      <c r="B138" s="209">
        <v>108.1</v>
      </c>
      <c r="C138" s="210" t="s">
        <v>315</v>
      </c>
      <c r="D138" s="211">
        <f>IFERROR(ROUND(VLOOKUP(+$A138,'[12]Marion Balance Sheet'!$A$4:$P$190,+D$2,FALSE),2),0)</f>
        <v>-1272</v>
      </c>
      <c r="E138" s="211">
        <f>IFERROR(ROUND(VLOOKUP(+$A138,'[12]Marion Balance Sheet'!$A$4:$P$190,+E$2,FALSE),2),0)</f>
        <v>-1279.46</v>
      </c>
      <c r="F138" s="211">
        <f>IFERROR(ROUND(VLOOKUP(+$A138,'[12]Marion Balance Sheet'!$A$4:$P$190,+F$2,FALSE),2),0)</f>
        <v>-1320.62</v>
      </c>
      <c r="G138" s="211">
        <f>IFERROR(ROUND(VLOOKUP(+$A138,'[12]Marion Balance Sheet'!$A$4:$P$190,+G$2,FALSE),2),0)</f>
        <v>-1329.01</v>
      </c>
      <c r="H138" s="211">
        <f>IFERROR(ROUND(VLOOKUP(+$A138,'[12]Marion Balance Sheet'!$A$4:$P$190,+H$2,FALSE),2),0)</f>
        <v>-1337.4</v>
      </c>
      <c r="I138" s="211">
        <f>IFERROR(ROUND(VLOOKUP(+$A138,'[12]Marion Balance Sheet'!$A$4:$P$190,+I$2,FALSE),2),0)</f>
        <v>-1345.79</v>
      </c>
      <c r="J138" s="211">
        <f>IFERROR(ROUND(VLOOKUP(+$A138,'[12]Marion Balance Sheet'!$A$4:$P$190,+J$2,FALSE),2),0)</f>
        <v>-1354.18</v>
      </c>
      <c r="K138" s="211">
        <f>IFERROR(ROUND(VLOOKUP(+$A138,'[12]Marion Balance Sheet'!$A$4:$P$190,+K$2,FALSE),2),0)</f>
        <v>-1362.57</v>
      </c>
      <c r="L138" s="211">
        <f>IFERROR(ROUND(VLOOKUP(+$A138,'[12]Marion Balance Sheet'!$A$4:$P$190,+L$2,FALSE),2),0)</f>
        <v>-1370.96</v>
      </c>
      <c r="M138" s="211">
        <f>IFERROR(ROUND(VLOOKUP(+$A138,'[12]Marion Balance Sheet'!$A$4:$P$190,+M$2,FALSE),2),0)</f>
        <v>-1379.35</v>
      </c>
      <c r="N138" s="211">
        <f>IFERROR(ROUND(VLOOKUP(+$A138,'[12]Marion Balance Sheet'!$A$4:$P$190,+N$2,FALSE),2),0)</f>
        <v>-1387.74</v>
      </c>
      <c r="O138" s="211">
        <f>IFERROR(ROUND(VLOOKUP(+$A138,'[12]Marion Balance Sheet'!$A$4:$P$190,+O$2,FALSE),2),0)</f>
        <v>-1396.13</v>
      </c>
      <c r="P138" s="211">
        <f>IFERROR(ROUND(VLOOKUP(+$A138,'[12]Marion Balance Sheet'!$A$4:$P$190,+P$2,FALSE),2),0)</f>
        <v>-1404.52</v>
      </c>
      <c r="Q138" s="212">
        <f t="shared" si="14"/>
        <v>-1349.21</v>
      </c>
      <c r="R138" s="212"/>
      <c r="S138" s="212">
        <f t="shared" si="22"/>
        <v>-881.50880166330649</v>
      </c>
      <c r="T138" s="212">
        <f t="shared" si="23"/>
        <v>-467.70119833669355</v>
      </c>
    </row>
    <row r="139" spans="1:20" x14ac:dyDescent="0.25">
      <c r="A139" s="208">
        <v>1995</v>
      </c>
      <c r="B139" s="209">
        <v>108.1</v>
      </c>
      <c r="C139" s="210" t="s">
        <v>316</v>
      </c>
      <c r="D139" s="211">
        <f>IFERROR(ROUND(VLOOKUP(+$A139,'[12]Marion Balance Sheet'!$A$4:$P$190,+D$2,FALSE),2),0)</f>
        <v>0</v>
      </c>
      <c r="E139" s="211">
        <f>IFERROR(ROUND(VLOOKUP(+$A139,'[12]Marion Balance Sheet'!$A$4:$P$190,+E$2,FALSE),2),0)</f>
        <v>0</v>
      </c>
      <c r="F139" s="211">
        <f>IFERROR(ROUND(VLOOKUP(+$A139,'[12]Marion Balance Sheet'!$A$4:$P$190,+F$2,FALSE),2),0)</f>
        <v>0</v>
      </c>
      <c r="G139" s="211">
        <f>IFERROR(ROUND(VLOOKUP(+$A139,'[12]Marion Balance Sheet'!$A$4:$P$190,+G$2,FALSE),2),0)</f>
        <v>0</v>
      </c>
      <c r="H139" s="211">
        <f>IFERROR(ROUND(VLOOKUP(+$A139,'[12]Marion Balance Sheet'!$A$4:$P$190,+H$2,FALSE),2),0)</f>
        <v>0</v>
      </c>
      <c r="I139" s="211">
        <f>IFERROR(ROUND(VLOOKUP(+$A139,'[12]Marion Balance Sheet'!$A$4:$P$190,+I$2,FALSE),2),0)</f>
        <v>0</v>
      </c>
      <c r="J139" s="211">
        <f>IFERROR(ROUND(VLOOKUP(+$A139,'[12]Marion Balance Sheet'!$A$4:$P$190,+J$2,FALSE),2),0)</f>
        <v>0</v>
      </c>
      <c r="K139" s="211">
        <f>IFERROR(ROUND(VLOOKUP(+$A139,'[12]Marion Balance Sheet'!$A$4:$P$190,+K$2,FALSE),2),0)</f>
        <v>0</v>
      </c>
      <c r="L139" s="211">
        <f>IFERROR(ROUND(VLOOKUP(+$A139,'[12]Marion Balance Sheet'!$A$4:$P$190,+L$2,FALSE),2),0)</f>
        <v>0</v>
      </c>
      <c r="M139" s="211">
        <f>IFERROR(ROUND(VLOOKUP(+$A139,'[12]Marion Balance Sheet'!$A$4:$P$190,+M$2,FALSE),2),0)</f>
        <v>0</v>
      </c>
      <c r="N139" s="211">
        <f>IFERROR(ROUND(VLOOKUP(+$A139,'[12]Marion Balance Sheet'!$A$4:$P$190,+N$2,FALSE),2),0)</f>
        <v>0</v>
      </c>
      <c r="O139" s="211">
        <f>IFERROR(ROUND(VLOOKUP(+$A139,'[12]Marion Balance Sheet'!$A$4:$P$190,+O$2,FALSE),2),0)</f>
        <v>0</v>
      </c>
      <c r="P139" s="211">
        <f>IFERROR(ROUND(VLOOKUP(+$A139,'[12]Marion Balance Sheet'!$A$4:$P$190,+P$2,FALSE),2),0)</f>
        <v>0</v>
      </c>
      <c r="Q139" s="212">
        <f t="shared" si="14"/>
        <v>0</v>
      </c>
      <c r="R139" s="212"/>
      <c r="S139" s="212">
        <f t="shared" si="22"/>
        <v>0</v>
      </c>
      <c r="T139" s="212">
        <f t="shared" si="23"/>
        <v>0</v>
      </c>
    </row>
    <row r="140" spans="1:20" x14ac:dyDescent="0.25">
      <c r="A140" s="208">
        <v>2000</v>
      </c>
      <c r="B140" s="209">
        <v>108.1</v>
      </c>
      <c r="C140" s="210" t="s">
        <v>317</v>
      </c>
      <c r="D140" s="211">
        <f>IFERROR(ROUND(VLOOKUP(+$A140,'[12]Marion Balance Sheet'!$A$4:$P$190,+D$2,FALSE),2),0)</f>
        <v>-484.9</v>
      </c>
      <c r="E140" s="211">
        <f>IFERROR(ROUND(VLOOKUP(+$A140,'[12]Marion Balance Sheet'!$A$4:$P$190,+E$2,FALSE),2),0)</f>
        <v>-491.23</v>
      </c>
      <c r="F140" s="211">
        <f>IFERROR(ROUND(VLOOKUP(+$A140,'[12]Marion Balance Sheet'!$A$4:$P$190,+F$2,FALSE),2),0)</f>
        <v>-494.27</v>
      </c>
      <c r="G140" s="211">
        <f>IFERROR(ROUND(VLOOKUP(+$A140,'[12]Marion Balance Sheet'!$A$4:$P$190,+G$2,FALSE),2),0)</f>
        <v>-501.74</v>
      </c>
      <c r="H140" s="211">
        <f>IFERROR(ROUND(VLOOKUP(+$A140,'[12]Marion Balance Sheet'!$A$4:$P$190,+H$2,FALSE),2),0)</f>
        <v>-511.59</v>
      </c>
      <c r="I140" s="211">
        <f>IFERROR(ROUND(VLOOKUP(+$A140,'[12]Marion Balance Sheet'!$A$4:$P$190,+I$2,FALSE),2),0)</f>
        <v>-519.89</v>
      </c>
      <c r="J140" s="211">
        <f>IFERROR(ROUND(VLOOKUP(+$A140,'[12]Marion Balance Sheet'!$A$4:$P$190,+J$2,FALSE),2),0)</f>
        <v>-528.82000000000005</v>
      </c>
      <c r="K140" s="211">
        <f>IFERROR(ROUND(VLOOKUP(+$A140,'[12]Marion Balance Sheet'!$A$4:$P$190,+K$2,FALSE),2),0)</f>
        <v>-536.20000000000005</v>
      </c>
      <c r="L140" s="211">
        <f>IFERROR(ROUND(VLOOKUP(+$A140,'[12]Marion Balance Sheet'!$A$4:$P$190,+L$2,FALSE),2),0)</f>
        <v>-543.85</v>
      </c>
      <c r="M140" s="211">
        <f>IFERROR(ROUND(VLOOKUP(+$A140,'[12]Marion Balance Sheet'!$A$4:$P$190,+M$2,FALSE),2),0)</f>
        <v>-547.5</v>
      </c>
      <c r="N140" s="211">
        <f>IFERROR(ROUND(VLOOKUP(+$A140,'[12]Marion Balance Sheet'!$A$4:$P$190,+N$2,FALSE),2),0)</f>
        <v>-555.48</v>
      </c>
      <c r="O140" s="211">
        <f>IFERROR(ROUND(VLOOKUP(+$A140,'[12]Marion Balance Sheet'!$A$4:$P$190,+O$2,FALSE),2),0)</f>
        <v>-563.29</v>
      </c>
      <c r="P140" s="211">
        <f>IFERROR(ROUND(VLOOKUP(+$A140,'[12]Marion Balance Sheet'!$A$4:$P$190,+P$2,FALSE),2),0)</f>
        <v>-570.41999999999996</v>
      </c>
      <c r="Q140" s="212">
        <f t="shared" si="14"/>
        <v>-526.86000000000013</v>
      </c>
      <c r="R140" s="212"/>
      <c r="S140" s="212">
        <f t="shared" si="22"/>
        <v>-344.22493699596782</v>
      </c>
      <c r="T140" s="212">
        <f t="shared" si="23"/>
        <v>-182.63506300403228</v>
      </c>
    </row>
    <row r="141" spans="1:20" x14ac:dyDescent="0.25">
      <c r="A141" s="208">
        <v>2005</v>
      </c>
      <c r="B141" s="209">
        <v>108.1</v>
      </c>
      <c r="C141" s="210" t="s">
        <v>318</v>
      </c>
      <c r="D141" s="211">
        <f>IFERROR(ROUND(VLOOKUP(+$A141,'[12]Marion Balance Sheet'!$A$4:$P$190,+D$2,FALSE),2),0)</f>
        <v>-92.87</v>
      </c>
      <c r="E141" s="211">
        <f>IFERROR(ROUND(VLOOKUP(+$A141,'[12]Marion Balance Sheet'!$A$4:$P$190,+E$2,FALSE),2),0)</f>
        <v>-94.43</v>
      </c>
      <c r="F141" s="211">
        <f>IFERROR(ROUND(VLOOKUP(+$A141,'[12]Marion Balance Sheet'!$A$4:$P$190,+F$2,FALSE),2),0)</f>
        <v>-101.42</v>
      </c>
      <c r="G141" s="211">
        <f>IFERROR(ROUND(VLOOKUP(+$A141,'[12]Marion Balance Sheet'!$A$4:$P$190,+G$2,FALSE),2),0)</f>
        <v>-102.98</v>
      </c>
      <c r="H141" s="211">
        <f>IFERROR(ROUND(VLOOKUP(+$A141,'[12]Marion Balance Sheet'!$A$4:$P$190,+H$2,FALSE),2),0)</f>
        <v>-104.54</v>
      </c>
      <c r="I141" s="211">
        <f>IFERROR(ROUND(VLOOKUP(+$A141,'[12]Marion Balance Sheet'!$A$4:$P$190,+I$2,FALSE),2),0)</f>
        <v>-106.1</v>
      </c>
      <c r="J141" s="211">
        <f>IFERROR(ROUND(VLOOKUP(+$A141,'[12]Marion Balance Sheet'!$A$4:$P$190,+J$2,FALSE),2),0)</f>
        <v>-107.66</v>
      </c>
      <c r="K141" s="211">
        <f>IFERROR(ROUND(VLOOKUP(+$A141,'[12]Marion Balance Sheet'!$A$4:$P$190,+K$2,FALSE),2),0)</f>
        <v>-109.22</v>
      </c>
      <c r="L141" s="211">
        <f>IFERROR(ROUND(VLOOKUP(+$A141,'[12]Marion Balance Sheet'!$A$4:$P$190,+L$2,FALSE),2),0)</f>
        <v>-110.78</v>
      </c>
      <c r="M141" s="211">
        <f>IFERROR(ROUND(VLOOKUP(+$A141,'[12]Marion Balance Sheet'!$A$4:$P$190,+M$2,FALSE),2),0)</f>
        <v>-112.34</v>
      </c>
      <c r="N141" s="211">
        <f>IFERROR(ROUND(VLOOKUP(+$A141,'[12]Marion Balance Sheet'!$A$4:$P$190,+N$2,FALSE),2),0)</f>
        <v>-113.9</v>
      </c>
      <c r="O141" s="211">
        <f>IFERROR(ROUND(VLOOKUP(+$A141,'[12]Marion Balance Sheet'!$A$4:$P$190,+O$2,FALSE),2),0)</f>
        <v>-115.46</v>
      </c>
      <c r="P141" s="211">
        <f>IFERROR(ROUND(VLOOKUP(+$A141,'[12]Marion Balance Sheet'!$A$4:$P$190,+P$2,FALSE),2),0)</f>
        <v>-117.02</v>
      </c>
      <c r="Q141" s="212">
        <f t="shared" si="14"/>
        <v>-106.82461538461538</v>
      </c>
      <c r="R141" s="212"/>
      <c r="S141" s="212">
        <f t="shared" si="22"/>
        <v>-69.794056296526051</v>
      </c>
      <c r="T141" s="212">
        <f t="shared" si="23"/>
        <v>-37.030559088089326</v>
      </c>
    </row>
    <row r="142" spans="1:20" x14ac:dyDescent="0.25">
      <c r="A142" s="208">
        <v>2010</v>
      </c>
      <c r="B142" s="209">
        <v>108.1</v>
      </c>
      <c r="C142" s="210" t="s">
        <v>319</v>
      </c>
      <c r="D142" s="211">
        <f>+'[12]Common Plant'!D9</f>
        <v>102143.66773094934</v>
      </c>
      <c r="E142" s="211">
        <f>+'[12]Common Plant'!E9</f>
        <v>101921.38756875115</v>
      </c>
      <c r="F142" s="211">
        <f>+'[12]Common Plant'!F9</f>
        <v>102186.42469008084</v>
      </c>
      <c r="G142" s="211">
        <f>+'[12]Common Plant'!G9</f>
        <v>102451.46181141051</v>
      </c>
      <c r="H142" s="211">
        <f>+'[12]Common Plant'!H9</f>
        <v>102716.4989327402</v>
      </c>
      <c r="I142" s="211">
        <f>+'[12]Common Plant'!I9</f>
        <v>102981.53605406986</v>
      </c>
      <c r="J142" s="211">
        <f>+'[12]Common Plant'!J9</f>
        <v>103246.57317539955</v>
      </c>
      <c r="K142" s="211">
        <f>+'[12]Common Plant'!K9</f>
        <v>103511.61029672922</v>
      </c>
      <c r="L142" s="211">
        <f>+'[12]Common Plant'!L9</f>
        <v>103776.6474180589</v>
      </c>
      <c r="M142" s="211">
        <f>+'[12]Common Plant'!M9</f>
        <v>104041.68453938857</v>
      </c>
      <c r="N142" s="211">
        <f>+'[12]Common Plant'!N9</f>
        <v>104306.72166071825</v>
      </c>
      <c r="O142" s="211">
        <f>+'[12]Common Plant'!O9</f>
        <v>104571.75878204792</v>
      </c>
      <c r="P142" s="211">
        <f>+'[12]Common Plant'!P9</f>
        <v>104836.79590337761</v>
      </c>
      <c r="Q142" s="212">
        <f t="shared" si="14"/>
        <v>103284.05912028633</v>
      </c>
      <c r="R142" s="212"/>
      <c r="S142" s="212">
        <f t="shared" ref="S142" si="24">Q142</f>
        <v>103284.05912028633</v>
      </c>
    </row>
    <row r="143" spans="1:20" x14ac:dyDescent="0.25">
      <c r="A143" s="208">
        <v>2230</v>
      </c>
      <c r="B143" s="209">
        <v>108.1</v>
      </c>
      <c r="C143" s="210" t="s">
        <v>314</v>
      </c>
      <c r="D143" s="211">
        <f>IFERROR(ROUND(VLOOKUP(+$A143,'[12]Marion Balance Sheet'!$A$4:$P$190,+D$2,FALSE),2),0)</f>
        <v>-0.75</v>
      </c>
      <c r="E143" s="211">
        <f>IFERROR(ROUND(VLOOKUP(+$A143,'[12]Marion Balance Sheet'!$A$4:$P$190,+E$2,FALSE),2),0)</f>
        <v>-0.74</v>
      </c>
      <c r="F143" s="211">
        <f>IFERROR(ROUND(VLOOKUP(+$A143,'[12]Marion Balance Sheet'!$A$4:$P$190,+F$2,FALSE),2),0)</f>
        <v>-0.75</v>
      </c>
      <c r="G143" s="211">
        <f>IFERROR(ROUND(VLOOKUP(+$A143,'[12]Marion Balance Sheet'!$A$4:$P$190,+G$2,FALSE),2),0)</f>
        <v>-0.75</v>
      </c>
      <c r="H143" s="211">
        <f>IFERROR(ROUND(VLOOKUP(+$A143,'[12]Marion Balance Sheet'!$A$4:$P$190,+H$2,FALSE),2),0)</f>
        <v>-0.76</v>
      </c>
      <c r="I143" s="211">
        <f>IFERROR(ROUND(VLOOKUP(+$A143,'[12]Marion Balance Sheet'!$A$4:$P$190,+I$2,FALSE),2),0)</f>
        <v>-0.77</v>
      </c>
      <c r="J143" s="211">
        <f>IFERROR(ROUND(VLOOKUP(+$A143,'[12]Marion Balance Sheet'!$A$4:$P$190,+J$2,FALSE),2),0)</f>
        <v>-0.78</v>
      </c>
      <c r="K143" s="211">
        <f>IFERROR(ROUND(VLOOKUP(+$A143,'[12]Marion Balance Sheet'!$A$4:$P$190,+K$2,FALSE),2),0)</f>
        <v>-0.79</v>
      </c>
      <c r="L143" s="211">
        <f>IFERROR(ROUND(VLOOKUP(+$A143,'[12]Marion Balance Sheet'!$A$4:$P$190,+L$2,FALSE),2),0)</f>
        <v>-0.8</v>
      </c>
      <c r="M143" s="211">
        <f>IFERROR(ROUND(VLOOKUP(+$A143,'[12]Marion Balance Sheet'!$A$4:$P$190,+M$2,FALSE),2),0)</f>
        <v>-0.8</v>
      </c>
      <c r="N143" s="211">
        <f>IFERROR(ROUND(VLOOKUP(+$A143,'[12]Marion Balance Sheet'!$A$4:$P$190,+N$2,FALSE),2),0)</f>
        <v>-0.81</v>
      </c>
      <c r="O143" s="211">
        <f>IFERROR(ROUND(VLOOKUP(+$A143,'[12]Marion Balance Sheet'!$A$4:$P$190,+O$2,FALSE),2),0)</f>
        <v>-0.82</v>
      </c>
      <c r="P143" s="211">
        <f>IFERROR(ROUND(VLOOKUP(+$A143,'[12]Marion Balance Sheet'!$A$4:$P$190,+P$2,FALSE),2),0)</f>
        <v>-0.83</v>
      </c>
      <c r="Q143" s="212">
        <f t="shared" si="14"/>
        <v>-0.78076923076923077</v>
      </c>
      <c r="R143" s="212"/>
      <c r="S143" s="212">
        <f t="shared" ref="S143:S148" si="25">$Q143*(2592.5/3968)</f>
        <v>-0.51011699364143914</v>
      </c>
      <c r="T143" s="212">
        <f t="shared" ref="T143:T148" si="26">$Q143*(1375.5/3968)</f>
        <v>-0.27065223712779152</v>
      </c>
    </row>
    <row r="144" spans="1:20" x14ac:dyDescent="0.25">
      <c r="A144" s="217">
        <v>2300</v>
      </c>
      <c r="B144" s="218">
        <v>108.1</v>
      </c>
      <c r="C144" s="219" t="s">
        <v>320</v>
      </c>
      <c r="D144" s="211">
        <f>+'[12]Common Plant'!D10</f>
        <v>-19755.053537675609</v>
      </c>
      <c r="E144" s="211">
        <f>+'[12]Common Plant'!E10</f>
        <v>-19917.704878497905</v>
      </c>
      <c r="F144" s="211">
        <f>+'[12]Common Plant'!F10</f>
        <v>-20015.149026431489</v>
      </c>
      <c r="G144" s="211">
        <f>+'[12]Common Plant'!G10</f>
        <v>-20872.820127243573</v>
      </c>
      <c r="H144" s="211">
        <f>+'[12]Common Plant'!H10</f>
        <v>-20795.653731960894</v>
      </c>
      <c r="I144" s="211">
        <f>+'[12]Common Plant'!I10</f>
        <v>-20961.485405472507</v>
      </c>
      <c r="J144" s="211">
        <f>+'[12]Common Plant'!J10</f>
        <v>-21138.265827755647</v>
      </c>
      <c r="K144" s="211">
        <f>+'[12]Common Plant'!K10</f>
        <v>-18991.538382661765</v>
      </c>
      <c r="L144" s="211">
        <f>+'[12]Common Plant'!L10</f>
        <v>-19141.301482853145</v>
      </c>
      <c r="M144" s="211">
        <f>+'[12]Common Plant'!M10</f>
        <v>-19330.359719029631</v>
      </c>
      <c r="N144" s="211">
        <f>+'[12]Common Plant'!N10</f>
        <v>-19517.715888894629</v>
      </c>
      <c r="O144" s="211">
        <f>+'[12]Common Plant'!O10</f>
        <v>-19681.82732860911</v>
      </c>
      <c r="P144" s="211">
        <f>+'[12]Common Plant'!P10</f>
        <v>-19864.788670149479</v>
      </c>
      <c r="Q144" s="212">
        <f t="shared" si="14"/>
        <v>-19998.743385171951</v>
      </c>
      <c r="R144" s="212"/>
      <c r="S144" s="212">
        <f t="shared" si="25"/>
        <v>-13066.215278744527</v>
      </c>
      <c r="T144" s="212">
        <f t="shared" si="26"/>
        <v>-6932.5281064274232</v>
      </c>
    </row>
    <row r="145" spans="1:20" x14ac:dyDescent="0.25">
      <c r="A145" s="217">
        <v>2320</v>
      </c>
      <c r="B145" s="218">
        <v>108.1</v>
      </c>
      <c r="C145" s="219" t="s">
        <v>321</v>
      </c>
      <c r="D145" s="211">
        <f>+'[12]Common Plant'!D11</f>
        <v>-2353.0234567901234</v>
      </c>
      <c r="E145" s="211">
        <f>+'[12]Common Plant'!E11</f>
        <v>-2341.3369836031652</v>
      </c>
      <c r="F145" s="211">
        <f>+'[12]Common Plant'!F11</f>
        <v>-2318.4056425800441</v>
      </c>
      <c r="G145" s="211">
        <f>+'[12]Common Plant'!G11</f>
        <v>-2314.7914484042822</v>
      </c>
      <c r="H145" s="211">
        <f>+'[12]Common Plant'!H11</f>
        <v>-2321.8222653494017</v>
      </c>
      <c r="I145" s="211">
        <f>+'[12]Common Plant'!I11</f>
        <v>-2322.3099487922195</v>
      </c>
      <c r="J145" s="211">
        <f>+'[12]Common Plant'!J11</f>
        <v>-2325.4222661770018</v>
      </c>
      <c r="K145" s="211">
        <f>+'[12]Common Plant'!K11</f>
        <v>-2322.0680941395531</v>
      </c>
      <c r="L145" s="211">
        <f>+'[12]Common Plant'!L11</f>
        <v>-2319.8017003051768</v>
      </c>
      <c r="M145" s="211">
        <f>+'[12]Common Plant'!M11</f>
        <v>-2302.2831345368013</v>
      </c>
      <c r="N145" s="211">
        <f>+'[12]Common Plant'!N11</f>
        <v>-2301.7744449387051</v>
      </c>
      <c r="O145" s="211">
        <f>+'[12]Common Plant'!O11</f>
        <v>-2300.53678497905</v>
      </c>
      <c r="P145" s="211">
        <f>+'[12]Common Plant'!P11</f>
        <v>-2296.7664639735153</v>
      </c>
      <c r="Q145" s="212">
        <f t="shared" si="14"/>
        <v>-2318.4878949668487</v>
      </c>
      <c r="R145" s="212"/>
      <c r="S145" s="212">
        <f t="shared" si="25"/>
        <v>-1514.7882731102709</v>
      </c>
      <c r="T145" s="212">
        <f t="shared" si="26"/>
        <v>-803.69962185657766</v>
      </c>
    </row>
    <row r="146" spans="1:20" x14ac:dyDescent="0.25">
      <c r="A146" s="217">
        <v>2325</v>
      </c>
      <c r="B146" s="218">
        <v>108.1</v>
      </c>
      <c r="C146" s="219" t="s">
        <v>322</v>
      </c>
      <c r="D146" s="211">
        <f>+'[12]Common Plant'!D12</f>
        <v>-7635.0056790123463</v>
      </c>
      <c r="E146" s="211">
        <f>+'[12]Common Plant'!E12</f>
        <v>-7682.3353412300212</v>
      </c>
      <c r="F146" s="211">
        <f>+'[12]Common Plant'!F12</f>
        <v>-7726.2813535405785</v>
      </c>
      <c r="G146" s="211">
        <f>+'[12]Common Plant'!G12</f>
        <v>-7802.3582674184045</v>
      </c>
      <c r="H146" s="211">
        <f>+'[12]Common Plant'!H12</f>
        <v>-7901.8576121657279</v>
      </c>
      <c r="I146" s="211">
        <f>+'[12]Common Plant'!I12</f>
        <v>-7997.7058600320706</v>
      </c>
      <c r="J146" s="211">
        <f>+'[12]Common Plant'!J12</f>
        <v>-8108.3889953964735</v>
      </c>
      <c r="K146" s="211">
        <f>+'[12]Common Plant'!K12</f>
        <v>-8204.3757703408701</v>
      </c>
      <c r="L146" s="211">
        <f>+'[12]Common Plant'!L12</f>
        <v>-8308.5407524957354</v>
      </c>
      <c r="M146" s="211">
        <f>+'[12]Common Plant'!M12</f>
        <v>-8383.8512255728565</v>
      </c>
      <c r="N146" s="211">
        <f>+'[12]Common Plant'!N12</f>
        <v>-8493.5828388765349</v>
      </c>
      <c r="O146" s="211">
        <f>+'[12]Common Plant'!O12</f>
        <v>-8600.9697110639863</v>
      </c>
      <c r="P146" s="211">
        <f>+'[12]Common Plant'!P12</f>
        <v>-8704.2143965240793</v>
      </c>
      <c r="Q146" s="212">
        <f t="shared" si="14"/>
        <v>-8119.1898310515153</v>
      </c>
      <c r="R146" s="212"/>
      <c r="S146" s="212">
        <f t="shared" si="25"/>
        <v>-5304.6874085184108</v>
      </c>
      <c r="T146" s="212">
        <f t="shared" si="26"/>
        <v>-2814.5024225331044</v>
      </c>
    </row>
    <row r="147" spans="1:20" x14ac:dyDescent="0.25">
      <c r="A147" s="217">
        <v>2330</v>
      </c>
      <c r="B147" s="218">
        <v>108.1</v>
      </c>
      <c r="C147" s="219" t="s">
        <v>323</v>
      </c>
      <c r="D147" s="211">
        <f>+'[12]Common Plant'!D13</f>
        <v>-40760.107449978714</v>
      </c>
      <c r="E147" s="211">
        <f>+'[12]Common Plant'!E13</f>
        <v>-41070.588719391708</v>
      </c>
      <c r="F147" s="211">
        <f>+'[12]Common Plant'!F13</f>
        <v>-41151.269955413016</v>
      </c>
      <c r="G147" s="211">
        <f>+'[12]Common Plant'!G13</f>
        <v>-41599.502135416122</v>
      </c>
      <c r="H147" s="211">
        <f>+'[12]Common Plant'!H13</f>
        <v>-42319.794683908338</v>
      </c>
      <c r="I147" s="211">
        <f>+'[12]Common Plant'!I13</f>
        <v>-42843.557617752027</v>
      </c>
      <c r="J147" s="211">
        <f>+'[12]Common Plant'!J13</f>
        <v>-43372.244507939788</v>
      </c>
      <c r="K147" s="211">
        <f>+'[12]Common Plant'!K13</f>
        <v>-43825.685078984112</v>
      </c>
      <c r="L147" s="211">
        <f>+'[12]Common Plant'!L13</f>
        <v>-44310.734804117303</v>
      </c>
      <c r="M147" s="211">
        <f>+'[12]Common Plant'!M13</f>
        <v>-44466.821324781456</v>
      </c>
      <c r="N147" s="211">
        <f>+'[12]Common Plant'!N13</f>
        <v>-44973.561324574555</v>
      </c>
      <c r="O147" s="211">
        <f>+'[12]Common Plant'!O13</f>
        <v>-45465.411934412659</v>
      </c>
      <c r="P147" s="211">
        <f>+'[12]Common Plant'!P13</f>
        <v>-45874.276876222</v>
      </c>
      <c r="Q147" s="212">
        <f t="shared" si="14"/>
        <v>-43233.350493299375</v>
      </c>
      <c r="R147" s="212"/>
      <c r="S147" s="212">
        <f t="shared" si="25"/>
        <v>-28246.587992408928</v>
      </c>
      <c r="T147" s="212">
        <f t="shared" si="26"/>
        <v>-14986.762500890445</v>
      </c>
    </row>
    <row r="148" spans="1:20" x14ac:dyDescent="0.25">
      <c r="A148" s="217">
        <v>2335</v>
      </c>
      <c r="B148" s="218">
        <v>108.1</v>
      </c>
      <c r="C148" s="219" t="s">
        <v>324</v>
      </c>
      <c r="D148" s="211">
        <f>+'[12]Common Plant'!D14</f>
        <v>-1283.1495444870156</v>
      </c>
      <c r="E148" s="211">
        <f>+'[12]Common Plant'!E14</f>
        <v>-1276.6360291729166</v>
      </c>
      <c r="F148" s="211">
        <f>+'[12]Common Plant'!F14</f>
        <v>-1264.5154775771991</v>
      </c>
      <c r="G148" s="211">
        <f>+'[12]Common Plant'!G14</f>
        <v>-1262.3030184658351</v>
      </c>
      <c r="H148" s="211">
        <f>+'[12]Common Plant'!H14</f>
        <v>-1265.8019626545281</v>
      </c>
      <c r="I148" s="211">
        <f>+'[12]Common Plant'!I14</f>
        <v>-1265.9314059897579</v>
      </c>
      <c r="J148" s="211">
        <f>+'[12]Common Plant'!J14</f>
        <v>-1267.4552038483416</v>
      </c>
      <c r="K148" s="211">
        <f>+'[12]Common Plant'!K14</f>
        <v>-1265.5498887911856</v>
      </c>
      <c r="L148" s="211">
        <f>+'[12]Common Plant'!L14</f>
        <v>-1264.1884628355656</v>
      </c>
      <c r="M148" s="211">
        <f>+'[12]Common Plant'!M14</f>
        <v>-1255.0065020431382</v>
      </c>
      <c r="N148" s="211">
        <f>+'[12]Common Plant'!N14</f>
        <v>-1254.5903530750525</v>
      </c>
      <c r="O148" s="211">
        <f>+'[12]Common Plant'!O14</f>
        <v>-1253.7796290280862</v>
      </c>
      <c r="P148" s="211">
        <f>+'[12]Common Plant'!P14</f>
        <v>-1251.6296206486313</v>
      </c>
      <c r="Q148" s="212">
        <f t="shared" si="14"/>
        <v>-1263.8874691244039</v>
      </c>
      <c r="R148" s="212"/>
      <c r="S148" s="212">
        <f t="shared" si="25"/>
        <v>-825.76317129662721</v>
      </c>
      <c r="T148" s="212">
        <f t="shared" si="26"/>
        <v>-438.12429782777656</v>
      </c>
    </row>
    <row r="149" spans="1:20" x14ac:dyDescent="0.25">
      <c r="A149" s="221" t="s">
        <v>325</v>
      </c>
      <c r="B149" s="209"/>
      <c r="C149" s="210"/>
      <c r="D149" s="222">
        <f>SUM(D113:D148)</f>
        <v>-526119.64193699451</v>
      </c>
      <c r="E149" s="222">
        <f t="shared" ref="E149:T149" si="27">SUM(E113:E148)</f>
        <v>-529511.37438314466</v>
      </c>
      <c r="F149" s="222">
        <f t="shared" si="27"/>
        <v>-526921.27676546166</v>
      </c>
      <c r="G149" s="222">
        <f t="shared" si="27"/>
        <v>-528579.12318553764</v>
      </c>
      <c r="H149" s="222">
        <f t="shared" si="27"/>
        <v>-532547.25132329878</v>
      </c>
      <c r="I149" s="222">
        <f t="shared" si="27"/>
        <v>-535152.62418396876</v>
      </c>
      <c r="J149" s="222">
        <f t="shared" si="27"/>
        <v>-537734.2236257178</v>
      </c>
      <c r="K149" s="222">
        <f t="shared" si="27"/>
        <v>-535792.27691818809</v>
      </c>
      <c r="L149" s="222">
        <f t="shared" si="27"/>
        <v>-538430.3897845482</v>
      </c>
      <c r="M149" s="222">
        <f t="shared" si="27"/>
        <v>-542021.28736657521</v>
      </c>
      <c r="N149" s="222">
        <f t="shared" si="27"/>
        <v>-546106.94318964111</v>
      </c>
      <c r="O149" s="222">
        <f t="shared" si="27"/>
        <v>-549952.32660604513</v>
      </c>
      <c r="P149" s="222">
        <f t="shared" si="27"/>
        <v>-553914.11012414028</v>
      </c>
      <c r="Q149" s="222">
        <f t="shared" si="27"/>
        <v>-537137.14226101991</v>
      </c>
      <c r="R149" s="222">
        <f t="shared" si="27"/>
        <v>0</v>
      </c>
      <c r="S149" s="222">
        <f t="shared" si="27"/>
        <v>-501988.87327509763</v>
      </c>
      <c r="T149" s="222">
        <f t="shared" si="27"/>
        <v>-35148.268985922572</v>
      </c>
    </row>
    <row r="150" spans="1:20" x14ac:dyDescent="0.25">
      <c r="A150" s="208"/>
      <c r="B150" s="209"/>
      <c r="C150" s="210"/>
      <c r="D150" s="212"/>
      <c r="E150" s="212"/>
      <c r="F150" s="212"/>
      <c r="G150" s="212"/>
      <c r="H150" s="212"/>
      <c r="I150" s="212"/>
      <c r="J150" s="212"/>
      <c r="K150" s="212"/>
      <c r="L150" s="212"/>
      <c r="M150" s="212"/>
      <c r="N150" s="212"/>
      <c r="O150" s="212"/>
      <c r="P150" s="212"/>
      <c r="Q150" s="212"/>
      <c r="R150" s="212"/>
      <c r="S150" s="212"/>
    </row>
    <row r="151" spans="1:20" x14ac:dyDescent="0.25">
      <c r="A151" s="208">
        <v>2010</v>
      </c>
      <c r="B151" s="209">
        <v>108.1</v>
      </c>
      <c r="C151" s="210" t="s">
        <v>319</v>
      </c>
      <c r="D151" s="212">
        <f>+'[12]Common Plant'!D23</f>
        <v>14501.649222814069</v>
      </c>
      <c r="E151" s="212">
        <f>+'[12]Common Plant'!E23</f>
        <v>14188.764595941308</v>
      </c>
      <c r="F151" s="212">
        <f>+'[12]Common Plant'!F23</f>
        <v>14225.661163123501</v>
      </c>
      <c r="G151" s="212">
        <f>+'[12]Common Plant'!G23</f>
        <v>14262.557730305694</v>
      </c>
      <c r="H151" s="212">
        <f>+'[12]Common Plant'!H23</f>
        <v>14299.454297487886</v>
      </c>
      <c r="I151" s="212">
        <f>+'[12]Common Plant'!I23</f>
        <v>14336.350864670077</v>
      </c>
      <c r="J151" s="212">
        <f>+'[12]Common Plant'!J23</f>
        <v>14373.247431852271</v>
      </c>
      <c r="K151" s="212">
        <f>+'[12]Common Plant'!K23</f>
        <v>14410.143999034464</v>
      </c>
      <c r="L151" s="212">
        <f>+'[12]Common Plant'!L23</f>
        <v>14447.040566216656</v>
      </c>
      <c r="M151" s="212">
        <f>+'[12]Common Plant'!M23</f>
        <v>14483.937133398849</v>
      </c>
      <c r="N151" s="212">
        <f>+'[12]Common Plant'!N23</f>
        <v>14520.833700581041</v>
      </c>
      <c r="O151" s="212">
        <f>+'[12]Common Plant'!O23</f>
        <v>14557.730267763234</v>
      </c>
      <c r="P151" s="212">
        <f>+'[12]Common Plant'!P23</f>
        <v>14594.626834945426</v>
      </c>
      <c r="Q151" s="212">
        <f t="shared" si="14"/>
        <v>14400.153677548806</v>
      </c>
      <c r="R151" s="212"/>
      <c r="S151" s="212"/>
    </row>
    <row r="152" spans="1:20" x14ac:dyDescent="0.25">
      <c r="A152" s="208">
        <v>2030</v>
      </c>
      <c r="B152" s="209">
        <v>108.1</v>
      </c>
      <c r="C152" s="210" t="s">
        <v>291</v>
      </c>
      <c r="D152" s="211">
        <f>IFERROR(ROUND(VLOOKUP(+$A152,'[12]Marion Balance Sheet'!$A$4:$P$190,+D$2,FALSE),2),0)</f>
        <v>0</v>
      </c>
      <c r="E152" s="211">
        <f>IFERROR(ROUND(VLOOKUP(+$A152,'[12]Marion Balance Sheet'!$A$4:$P$190,+E$2,FALSE),2),0)</f>
        <v>0.02</v>
      </c>
      <c r="F152" s="211">
        <f>IFERROR(ROUND(VLOOKUP(+$A152,'[12]Marion Balance Sheet'!$A$4:$P$190,+F$2,FALSE),2),0)</f>
        <v>0.04</v>
      </c>
      <c r="G152" s="211">
        <f>IFERROR(ROUND(VLOOKUP(+$A152,'[12]Marion Balance Sheet'!$A$4:$P$190,+G$2,FALSE),2),0)</f>
        <v>0.06</v>
      </c>
      <c r="H152" s="211">
        <f>IFERROR(ROUND(VLOOKUP(+$A152,'[12]Marion Balance Sheet'!$A$4:$P$190,+H$2,FALSE),2),0)</f>
        <v>0.08</v>
      </c>
      <c r="I152" s="211">
        <f>IFERROR(ROUND(VLOOKUP(+$A152,'[12]Marion Balance Sheet'!$A$4:$P$190,+I$2,FALSE),2),0)</f>
        <v>0.1</v>
      </c>
      <c r="J152" s="211">
        <f>IFERROR(ROUND(VLOOKUP(+$A152,'[12]Marion Balance Sheet'!$A$4:$P$190,+J$2,FALSE),2),0)</f>
        <v>0.12</v>
      </c>
      <c r="K152" s="211">
        <f>IFERROR(ROUND(VLOOKUP(+$A152,'[12]Marion Balance Sheet'!$A$4:$P$190,+K$2,FALSE),2),0)</f>
        <v>0.14000000000000001</v>
      </c>
      <c r="L152" s="211">
        <f>IFERROR(ROUND(VLOOKUP(+$A152,'[12]Marion Balance Sheet'!$A$4:$P$190,+L$2,FALSE),2),0)</f>
        <v>0.16</v>
      </c>
      <c r="M152" s="211">
        <f>IFERROR(ROUND(VLOOKUP(+$A152,'[12]Marion Balance Sheet'!$A$4:$P$190,+M$2,FALSE),2),0)</f>
        <v>0.18</v>
      </c>
      <c r="N152" s="211">
        <f>IFERROR(ROUND(VLOOKUP(+$A152,'[12]Marion Balance Sheet'!$A$4:$P$190,+N$2,FALSE),2),0)</f>
        <v>0.2</v>
      </c>
      <c r="O152" s="211">
        <f>IFERROR(ROUND(VLOOKUP(+$A152,'[12]Marion Balance Sheet'!$A$4:$P$190,+O$2,FALSE),2),0)</f>
        <v>0.22</v>
      </c>
      <c r="P152" s="211">
        <f>IFERROR(ROUND(VLOOKUP(+$A152,'[12]Marion Balance Sheet'!$A$4:$P$190,+P$2,FALSE),2),0)</f>
        <v>0.24</v>
      </c>
      <c r="Q152" s="212">
        <f t="shared" si="14"/>
        <v>0.12000000000000001</v>
      </c>
      <c r="R152" s="212"/>
      <c r="T152" s="212">
        <f t="shared" ref="T152:T166" si="28">Q152</f>
        <v>0.12000000000000001</v>
      </c>
    </row>
    <row r="153" spans="1:20" x14ac:dyDescent="0.25">
      <c r="A153" s="208">
        <v>2055</v>
      </c>
      <c r="B153" s="209">
        <v>108.1</v>
      </c>
      <c r="C153" s="210" t="s">
        <v>326</v>
      </c>
      <c r="D153" s="211">
        <f>IFERROR(ROUND(VLOOKUP(+$A153,'[12]Marion Balance Sheet'!$A$4:$P$190,+D$2,FALSE),2),0)</f>
        <v>2265.61</v>
      </c>
      <c r="E153" s="211">
        <f>IFERROR(ROUND(VLOOKUP(+$A153,'[12]Marion Balance Sheet'!$A$4:$P$190,+E$2,FALSE),2),0)</f>
        <v>2266.61</v>
      </c>
      <c r="F153" s="211">
        <f>IFERROR(ROUND(VLOOKUP(+$A153,'[12]Marion Balance Sheet'!$A$4:$P$190,+F$2,FALSE),2),0)</f>
        <v>2267.61</v>
      </c>
      <c r="G153" s="211">
        <f>IFERROR(ROUND(VLOOKUP(+$A153,'[12]Marion Balance Sheet'!$A$4:$P$190,+G$2,FALSE),2),0)</f>
        <v>2268.61</v>
      </c>
      <c r="H153" s="211">
        <f>IFERROR(ROUND(VLOOKUP(+$A153,'[12]Marion Balance Sheet'!$A$4:$P$190,+H$2,FALSE),2),0)</f>
        <v>2269.61</v>
      </c>
      <c r="I153" s="211">
        <f>IFERROR(ROUND(VLOOKUP(+$A153,'[12]Marion Balance Sheet'!$A$4:$P$190,+I$2,FALSE),2),0)</f>
        <v>2270.61</v>
      </c>
      <c r="J153" s="211">
        <f>IFERROR(ROUND(VLOOKUP(+$A153,'[12]Marion Balance Sheet'!$A$4:$P$190,+J$2,FALSE),2),0)</f>
        <v>2271.61</v>
      </c>
      <c r="K153" s="211">
        <f>IFERROR(ROUND(VLOOKUP(+$A153,'[12]Marion Balance Sheet'!$A$4:$P$190,+K$2,FALSE),2),0)</f>
        <v>2272.61</v>
      </c>
      <c r="L153" s="211">
        <f>IFERROR(ROUND(VLOOKUP(+$A153,'[12]Marion Balance Sheet'!$A$4:$P$190,+L$2,FALSE),2),0)</f>
        <v>2273.61</v>
      </c>
      <c r="M153" s="211">
        <f>IFERROR(ROUND(VLOOKUP(+$A153,'[12]Marion Balance Sheet'!$A$4:$P$190,+M$2,FALSE),2),0)</f>
        <v>2274.61</v>
      </c>
      <c r="N153" s="211">
        <f>IFERROR(ROUND(VLOOKUP(+$A153,'[12]Marion Balance Sheet'!$A$4:$P$190,+N$2,FALSE),2),0)</f>
        <v>2275.61</v>
      </c>
      <c r="O153" s="211">
        <f>IFERROR(ROUND(VLOOKUP(+$A153,'[12]Marion Balance Sheet'!$A$4:$P$190,+O$2,FALSE),2),0)</f>
        <v>2276.61</v>
      </c>
      <c r="P153" s="211">
        <f>IFERROR(ROUND(VLOOKUP(+$A153,'[12]Marion Balance Sheet'!$A$4:$P$190,+P$2,FALSE),2),0)</f>
        <v>2277.61</v>
      </c>
      <c r="Q153" s="212">
        <f t="shared" si="14"/>
        <v>2271.61</v>
      </c>
      <c r="R153" s="212"/>
      <c r="T153" s="212">
        <f t="shared" si="28"/>
        <v>2271.61</v>
      </c>
    </row>
    <row r="154" spans="1:20" s="227" customFormat="1" x14ac:dyDescent="0.25">
      <c r="A154" s="224">
        <v>2060</v>
      </c>
      <c r="B154" s="225" t="s">
        <v>246</v>
      </c>
      <c r="C154" s="226" t="s">
        <v>327</v>
      </c>
      <c r="D154" s="211">
        <f>IFERROR(ROUND(VLOOKUP(+$A154,'[12]Marion Balance Sheet'!$A$4:$P$190,+D$2,FALSE),2),0)</f>
        <v>0</v>
      </c>
      <c r="E154" s="211">
        <f>IFERROR(ROUND(VLOOKUP(+$A154,'[12]Marion Balance Sheet'!$A$4:$P$190,+E$2,FALSE),2),0)</f>
        <v>0</v>
      </c>
      <c r="F154" s="211">
        <f>IFERROR(ROUND(VLOOKUP(+$A154,'[12]Marion Balance Sheet'!$A$4:$P$190,+F$2,FALSE),2),0)</f>
        <v>374.84</v>
      </c>
      <c r="G154" s="211">
        <f>IFERROR(ROUND(VLOOKUP(+$A154,'[12]Marion Balance Sheet'!$A$4:$P$190,+G$2,FALSE),2),0)</f>
        <v>364.61</v>
      </c>
      <c r="H154" s="211">
        <f>IFERROR(ROUND(VLOOKUP(+$A154,'[12]Marion Balance Sheet'!$A$4:$P$190,+H$2,FALSE),2),0)</f>
        <v>354.38</v>
      </c>
      <c r="I154" s="211">
        <f>IFERROR(ROUND(VLOOKUP(+$A154,'[12]Marion Balance Sheet'!$A$4:$P$190,+I$2,FALSE),2),0)</f>
        <v>344.15</v>
      </c>
      <c r="J154" s="211">
        <f>IFERROR(ROUND(VLOOKUP(+$A154,'[12]Marion Balance Sheet'!$A$4:$P$190,+J$2,FALSE),2),0)</f>
        <v>333.92</v>
      </c>
      <c r="K154" s="211">
        <f>IFERROR(ROUND(VLOOKUP(+$A154,'[12]Marion Balance Sheet'!$A$4:$P$190,+K$2,FALSE),2),0)</f>
        <v>323.69</v>
      </c>
      <c r="L154" s="211">
        <f>IFERROR(ROUND(VLOOKUP(+$A154,'[12]Marion Balance Sheet'!$A$4:$P$190,+L$2,FALSE),2),0)</f>
        <v>313.45999999999998</v>
      </c>
      <c r="M154" s="211">
        <f>IFERROR(ROUND(VLOOKUP(+$A154,'[12]Marion Balance Sheet'!$A$4:$P$190,+M$2,FALSE),2),0)</f>
        <v>303.23</v>
      </c>
      <c r="N154" s="211">
        <f>IFERROR(ROUND(VLOOKUP(+$A154,'[12]Marion Balance Sheet'!$A$4:$P$190,+N$2,FALSE),2),0)</f>
        <v>293</v>
      </c>
      <c r="O154" s="211">
        <f>IFERROR(ROUND(VLOOKUP(+$A154,'[12]Marion Balance Sheet'!$A$4:$P$190,+O$2,FALSE),2),0)</f>
        <v>282.77</v>
      </c>
      <c r="P154" s="211">
        <f>IFERROR(ROUND(VLOOKUP(+$A154,'[12]Marion Balance Sheet'!$A$4:$P$190,+P$2,FALSE),2),0)</f>
        <v>272.54000000000002</v>
      </c>
      <c r="Q154" s="212">
        <f t="shared" si="14"/>
        <v>273.89153846153846</v>
      </c>
    </row>
    <row r="155" spans="1:20" x14ac:dyDescent="0.25">
      <c r="A155" s="236">
        <v>2075</v>
      </c>
      <c r="B155" s="209">
        <v>108.1</v>
      </c>
      <c r="C155" s="210" t="s">
        <v>328</v>
      </c>
      <c r="D155" s="211">
        <f>IFERROR(ROUND(VLOOKUP(+$A155,'[12]Marion Balance Sheet'!$A$4:$P$190,+D$2,FALSE),2),0)</f>
        <v>-1322.73</v>
      </c>
      <c r="E155" s="211">
        <f>IFERROR(ROUND(VLOOKUP(+$A155,'[12]Marion Balance Sheet'!$A$4:$P$190,+E$2,FALSE),2),0)</f>
        <v>-1295.97</v>
      </c>
      <c r="F155" s="211">
        <f>IFERROR(ROUND(VLOOKUP(+$A155,'[12]Marion Balance Sheet'!$A$4:$P$190,+F$2,FALSE),2),0)</f>
        <v>-1707.4</v>
      </c>
      <c r="G155" s="211">
        <f>IFERROR(ROUND(VLOOKUP(+$A155,'[12]Marion Balance Sheet'!$A$4:$P$190,+G$2,FALSE),2),0)</f>
        <v>-1716.23</v>
      </c>
      <c r="H155" s="211">
        <f>IFERROR(ROUND(VLOOKUP(+$A155,'[12]Marion Balance Sheet'!$A$4:$P$190,+H$2,FALSE),2),0)</f>
        <v>-1725.06</v>
      </c>
      <c r="I155" s="211">
        <f>IFERROR(ROUND(VLOOKUP(+$A155,'[12]Marion Balance Sheet'!$A$4:$P$190,+I$2,FALSE),2),0)</f>
        <v>-1733.89</v>
      </c>
      <c r="J155" s="211">
        <f>IFERROR(ROUND(VLOOKUP(+$A155,'[12]Marion Balance Sheet'!$A$4:$P$190,+J$2,FALSE),2),0)</f>
        <v>-1742.72</v>
      </c>
      <c r="K155" s="211">
        <f>IFERROR(ROUND(VLOOKUP(+$A155,'[12]Marion Balance Sheet'!$A$4:$P$190,+K$2,FALSE),2),0)</f>
        <v>-1751.55</v>
      </c>
      <c r="L155" s="211">
        <f>IFERROR(ROUND(VLOOKUP(+$A155,'[12]Marion Balance Sheet'!$A$4:$P$190,+L$2,FALSE),2),0)</f>
        <v>-1760.38</v>
      </c>
      <c r="M155" s="211">
        <f>IFERROR(ROUND(VLOOKUP(+$A155,'[12]Marion Balance Sheet'!$A$4:$P$190,+M$2,FALSE),2),0)</f>
        <v>-1769.21</v>
      </c>
      <c r="N155" s="211">
        <f>IFERROR(ROUND(VLOOKUP(+$A155,'[12]Marion Balance Sheet'!$A$4:$P$190,+N$2,FALSE),2),0)</f>
        <v>-1778.04</v>
      </c>
      <c r="O155" s="211">
        <f>IFERROR(ROUND(VLOOKUP(+$A155,'[12]Marion Balance Sheet'!$A$4:$P$190,+O$2,FALSE),2),0)</f>
        <v>-1786.87</v>
      </c>
      <c r="P155" s="211">
        <f>IFERROR(ROUND(VLOOKUP(+$A155,'[12]Marion Balance Sheet'!$A$4:$P$190,+P$2,FALSE),2),0)</f>
        <v>-1795.7</v>
      </c>
      <c r="Q155" s="212">
        <f t="shared" si="14"/>
        <v>-1683.5192307692305</v>
      </c>
      <c r="R155" s="212"/>
      <c r="T155" s="212">
        <f>Q155</f>
        <v>-1683.5192307692305</v>
      </c>
    </row>
    <row r="156" spans="1:20" x14ac:dyDescent="0.25">
      <c r="A156" s="208">
        <v>2080</v>
      </c>
      <c r="B156" s="209">
        <v>108.1</v>
      </c>
      <c r="C156" s="210" t="s">
        <v>329</v>
      </c>
      <c r="D156" s="211">
        <f>IFERROR(ROUND(VLOOKUP(+$A156,'[12]Marion Balance Sheet'!$A$4:$P$190,+D$2,FALSE),2),0)</f>
        <v>0</v>
      </c>
      <c r="E156" s="211">
        <f>IFERROR(ROUND(VLOOKUP(+$A156,'[12]Marion Balance Sheet'!$A$4:$P$190,+E$2,FALSE),2),0)</f>
        <v>0</v>
      </c>
      <c r="F156" s="211">
        <f>IFERROR(ROUND(VLOOKUP(+$A156,'[12]Marion Balance Sheet'!$A$4:$P$190,+F$2,FALSE),2),0)</f>
        <v>0</v>
      </c>
      <c r="G156" s="211">
        <f>IFERROR(ROUND(VLOOKUP(+$A156,'[12]Marion Balance Sheet'!$A$4:$P$190,+G$2,FALSE),2),0)</f>
        <v>0</v>
      </c>
      <c r="H156" s="211">
        <f>IFERROR(ROUND(VLOOKUP(+$A156,'[12]Marion Balance Sheet'!$A$4:$P$190,+H$2,FALSE),2),0)</f>
        <v>0</v>
      </c>
      <c r="I156" s="211">
        <f>IFERROR(ROUND(VLOOKUP(+$A156,'[12]Marion Balance Sheet'!$A$4:$P$190,+I$2,FALSE),2),0)</f>
        <v>0</v>
      </c>
      <c r="J156" s="211">
        <f>IFERROR(ROUND(VLOOKUP(+$A156,'[12]Marion Balance Sheet'!$A$4:$P$190,+J$2,FALSE),2),0)</f>
        <v>0</v>
      </c>
      <c r="K156" s="211">
        <f>IFERROR(ROUND(VLOOKUP(+$A156,'[12]Marion Balance Sheet'!$A$4:$P$190,+K$2,FALSE),2),0)</f>
        <v>0</v>
      </c>
      <c r="L156" s="211">
        <f>IFERROR(ROUND(VLOOKUP(+$A156,'[12]Marion Balance Sheet'!$A$4:$P$190,+L$2,FALSE),2),0)</f>
        <v>0</v>
      </c>
      <c r="M156" s="211">
        <f>IFERROR(ROUND(VLOOKUP(+$A156,'[12]Marion Balance Sheet'!$A$4:$P$190,+M$2,FALSE),2),0)</f>
        <v>0</v>
      </c>
      <c r="N156" s="211">
        <f>IFERROR(ROUND(VLOOKUP(+$A156,'[12]Marion Balance Sheet'!$A$4:$P$190,+N$2,FALSE),2),0)</f>
        <v>0</v>
      </c>
      <c r="O156" s="211">
        <f>IFERROR(ROUND(VLOOKUP(+$A156,'[12]Marion Balance Sheet'!$A$4:$P$190,+O$2,FALSE),2),0)</f>
        <v>0</v>
      </c>
      <c r="P156" s="211">
        <f>IFERROR(ROUND(VLOOKUP(+$A156,'[12]Marion Balance Sheet'!$A$4:$P$190,+P$2,FALSE),2),0)</f>
        <v>0</v>
      </c>
      <c r="Q156" s="212">
        <f t="shared" si="14"/>
        <v>0</v>
      </c>
      <c r="R156" s="212"/>
      <c r="T156" s="212">
        <f t="shared" si="28"/>
        <v>0</v>
      </c>
    </row>
    <row r="157" spans="1:20" x14ac:dyDescent="0.25">
      <c r="A157" s="208">
        <v>2105</v>
      </c>
      <c r="B157" s="209">
        <v>108.1</v>
      </c>
      <c r="C157" s="210" t="s">
        <v>330</v>
      </c>
      <c r="D157" s="211">
        <f>IFERROR(ROUND(VLOOKUP(+$A157,'[12]Marion Balance Sheet'!$A$4:$P$190,+D$2,FALSE),2),0)</f>
        <v>2128.5100000000002</v>
      </c>
      <c r="E157" s="211">
        <f>IFERROR(ROUND(VLOOKUP(+$A157,'[12]Marion Balance Sheet'!$A$4:$P$190,+E$2,FALSE),2),0)</f>
        <v>2118.9899999999998</v>
      </c>
      <c r="F157" s="211">
        <f>IFERROR(ROUND(VLOOKUP(+$A157,'[12]Marion Balance Sheet'!$A$4:$P$190,+F$2,FALSE),2),0)</f>
        <v>-314.89</v>
      </c>
      <c r="G157" s="211">
        <f>IFERROR(ROUND(VLOOKUP(+$A157,'[12]Marion Balance Sheet'!$A$4:$P$190,+G$2,FALSE),2),0)</f>
        <v>-317.08999999999997</v>
      </c>
      <c r="H157" s="211">
        <f>IFERROR(ROUND(VLOOKUP(+$A157,'[12]Marion Balance Sheet'!$A$4:$P$190,+H$2,FALSE),2),0)</f>
        <v>-319.29000000000002</v>
      </c>
      <c r="I157" s="211">
        <f>IFERROR(ROUND(VLOOKUP(+$A157,'[12]Marion Balance Sheet'!$A$4:$P$190,+I$2,FALSE),2),0)</f>
        <v>-321.49</v>
      </c>
      <c r="J157" s="211">
        <f>IFERROR(ROUND(VLOOKUP(+$A157,'[12]Marion Balance Sheet'!$A$4:$P$190,+J$2,FALSE),2),0)</f>
        <v>-323.69</v>
      </c>
      <c r="K157" s="211">
        <f>IFERROR(ROUND(VLOOKUP(+$A157,'[12]Marion Balance Sheet'!$A$4:$P$190,+K$2,FALSE),2),0)</f>
        <v>-325.89</v>
      </c>
      <c r="L157" s="211">
        <f>IFERROR(ROUND(VLOOKUP(+$A157,'[12]Marion Balance Sheet'!$A$4:$P$190,+L$2,FALSE),2),0)</f>
        <v>-328.09</v>
      </c>
      <c r="M157" s="211">
        <f>IFERROR(ROUND(VLOOKUP(+$A157,'[12]Marion Balance Sheet'!$A$4:$P$190,+M$2,FALSE),2),0)</f>
        <v>-330.29</v>
      </c>
      <c r="N157" s="211">
        <f>IFERROR(ROUND(VLOOKUP(+$A157,'[12]Marion Balance Sheet'!$A$4:$P$190,+N$2,FALSE),2),0)</f>
        <v>-332.69</v>
      </c>
      <c r="O157" s="211">
        <f>IFERROR(ROUND(VLOOKUP(+$A157,'[12]Marion Balance Sheet'!$A$4:$P$190,+O$2,FALSE),2),0)</f>
        <v>-335.09</v>
      </c>
      <c r="P157" s="211">
        <f>IFERROR(ROUND(VLOOKUP(+$A157,'[12]Marion Balance Sheet'!$A$4:$P$190,+P$2,FALSE),2),0)</f>
        <v>-337.49</v>
      </c>
      <c r="Q157" s="212">
        <f t="shared" si="14"/>
        <v>50.885384615384616</v>
      </c>
      <c r="R157" s="212"/>
      <c r="T157" s="212">
        <f t="shared" si="28"/>
        <v>50.885384615384616</v>
      </c>
    </row>
    <row r="158" spans="1:20" x14ac:dyDescent="0.25">
      <c r="A158" s="208">
        <v>2110</v>
      </c>
      <c r="B158" s="209">
        <v>108.1</v>
      </c>
      <c r="C158" s="210" t="s">
        <v>331</v>
      </c>
      <c r="D158" s="211">
        <f>IFERROR(ROUND(VLOOKUP(+$A158,'[12]Marion Balance Sheet'!$A$4:$P$190,+D$2,FALSE),2),0)</f>
        <v>-35543.15</v>
      </c>
      <c r="E158" s="211">
        <f>IFERROR(ROUND(VLOOKUP(+$A158,'[12]Marion Balance Sheet'!$A$4:$P$190,+E$2,FALSE),2),0)</f>
        <v>-35653.49</v>
      </c>
      <c r="F158" s="211">
        <f>IFERROR(ROUND(VLOOKUP(+$A158,'[12]Marion Balance Sheet'!$A$4:$P$190,+F$2,FALSE),2),0)</f>
        <v>-35783.08</v>
      </c>
      <c r="G158" s="211">
        <f>IFERROR(ROUND(VLOOKUP(+$A158,'[12]Marion Balance Sheet'!$A$4:$P$190,+G$2,FALSE),2),0)</f>
        <v>-35893.589999999997</v>
      </c>
      <c r="H158" s="211">
        <f>IFERROR(ROUND(VLOOKUP(+$A158,'[12]Marion Balance Sheet'!$A$4:$P$190,+H$2,FALSE),2),0)</f>
        <v>-36004.1</v>
      </c>
      <c r="I158" s="211">
        <f>IFERROR(ROUND(VLOOKUP(+$A158,'[12]Marion Balance Sheet'!$A$4:$P$190,+I$2,FALSE),2),0)</f>
        <v>-36114.61</v>
      </c>
      <c r="J158" s="211">
        <f>IFERROR(ROUND(VLOOKUP(+$A158,'[12]Marion Balance Sheet'!$A$4:$P$190,+J$2,FALSE),2),0)</f>
        <v>-36225.120000000003</v>
      </c>
      <c r="K158" s="211">
        <f>IFERROR(ROUND(VLOOKUP(+$A158,'[12]Marion Balance Sheet'!$A$4:$P$190,+K$2,FALSE),2),0)</f>
        <v>-36335.629999999997</v>
      </c>
      <c r="L158" s="211">
        <f>IFERROR(ROUND(VLOOKUP(+$A158,'[12]Marion Balance Sheet'!$A$4:$P$190,+L$2,FALSE),2),0)</f>
        <v>-36446.14</v>
      </c>
      <c r="M158" s="211">
        <f>IFERROR(ROUND(VLOOKUP(+$A158,'[12]Marion Balance Sheet'!$A$4:$P$190,+M$2,FALSE),2),0)</f>
        <v>-36556.65</v>
      </c>
      <c r="N158" s="211">
        <f>IFERROR(ROUND(VLOOKUP(+$A158,'[12]Marion Balance Sheet'!$A$4:$P$190,+N$2,FALSE),2),0)</f>
        <v>-36667.160000000003</v>
      </c>
      <c r="O158" s="211">
        <f>IFERROR(ROUND(VLOOKUP(+$A158,'[12]Marion Balance Sheet'!$A$4:$P$190,+O$2,FALSE),2),0)</f>
        <v>-36777.67</v>
      </c>
      <c r="P158" s="211">
        <f>IFERROR(ROUND(VLOOKUP(+$A158,'[12]Marion Balance Sheet'!$A$4:$P$190,+P$2,FALSE),2),0)</f>
        <v>-36888.18</v>
      </c>
      <c r="Q158" s="212">
        <f t="shared" si="14"/>
        <v>-36222.197692307695</v>
      </c>
      <c r="R158" s="212"/>
      <c r="T158" s="212">
        <f t="shared" si="28"/>
        <v>-36222.197692307695</v>
      </c>
    </row>
    <row r="159" spans="1:20" x14ac:dyDescent="0.25">
      <c r="A159" s="208">
        <v>2113</v>
      </c>
      <c r="B159" s="209">
        <v>108.1</v>
      </c>
      <c r="C159" s="210" t="s">
        <v>332</v>
      </c>
      <c r="D159" s="211">
        <f>IFERROR(ROUND(VLOOKUP(+$A159,'[12]Marion Balance Sheet'!$A$4:$P$190,+D$2,FALSE),2),0)</f>
        <v>0</v>
      </c>
      <c r="E159" s="211">
        <f>IFERROR(ROUND(VLOOKUP(+$A159,'[12]Marion Balance Sheet'!$A$4:$P$190,+E$2,FALSE),2),0)</f>
        <v>0</v>
      </c>
      <c r="F159" s="211">
        <f>IFERROR(ROUND(VLOOKUP(+$A159,'[12]Marion Balance Sheet'!$A$4:$P$190,+F$2,FALSE),2),0)</f>
        <v>0</v>
      </c>
      <c r="G159" s="211">
        <f>IFERROR(ROUND(VLOOKUP(+$A159,'[12]Marion Balance Sheet'!$A$4:$P$190,+G$2,FALSE),2),0)</f>
        <v>0</v>
      </c>
      <c r="H159" s="211">
        <f>IFERROR(ROUND(VLOOKUP(+$A159,'[12]Marion Balance Sheet'!$A$4:$P$190,+H$2,FALSE),2),0)</f>
        <v>0</v>
      </c>
      <c r="I159" s="211">
        <f>IFERROR(ROUND(VLOOKUP(+$A159,'[12]Marion Balance Sheet'!$A$4:$P$190,+I$2,FALSE),2),0)</f>
        <v>0</v>
      </c>
      <c r="J159" s="211">
        <f>IFERROR(ROUND(VLOOKUP(+$A159,'[12]Marion Balance Sheet'!$A$4:$P$190,+J$2,FALSE),2),0)</f>
        <v>0</v>
      </c>
      <c r="K159" s="211">
        <f>IFERROR(ROUND(VLOOKUP(+$A159,'[12]Marion Balance Sheet'!$A$4:$P$190,+K$2,FALSE),2),0)</f>
        <v>0</v>
      </c>
      <c r="L159" s="211">
        <f>IFERROR(ROUND(VLOOKUP(+$A159,'[12]Marion Balance Sheet'!$A$4:$P$190,+L$2,FALSE),2),0)</f>
        <v>0</v>
      </c>
      <c r="M159" s="211">
        <f>IFERROR(ROUND(VLOOKUP(+$A159,'[12]Marion Balance Sheet'!$A$4:$P$190,+M$2,FALSE),2),0)</f>
        <v>0</v>
      </c>
      <c r="N159" s="211">
        <f>IFERROR(ROUND(VLOOKUP(+$A159,'[12]Marion Balance Sheet'!$A$4:$P$190,+N$2,FALSE),2),0)</f>
        <v>0</v>
      </c>
      <c r="O159" s="211">
        <f>IFERROR(ROUND(VLOOKUP(+$A159,'[12]Marion Balance Sheet'!$A$4:$P$190,+O$2,FALSE),2),0)</f>
        <v>0</v>
      </c>
      <c r="P159" s="211">
        <f>IFERROR(ROUND(VLOOKUP(+$A159,'[12]Marion Balance Sheet'!$A$4:$P$190,+P$2,FALSE),2),0)</f>
        <v>0</v>
      </c>
      <c r="Q159" s="212">
        <f t="shared" si="14"/>
        <v>0</v>
      </c>
      <c r="R159" s="212"/>
      <c r="T159" s="212">
        <f t="shared" si="28"/>
        <v>0</v>
      </c>
    </row>
    <row r="160" spans="1:20" s="227" customFormat="1" x14ac:dyDescent="0.25">
      <c r="A160" s="224">
        <v>2120</v>
      </c>
      <c r="B160" s="225" t="s">
        <v>246</v>
      </c>
      <c r="C160" s="226" t="s">
        <v>333</v>
      </c>
      <c r="D160" s="211">
        <f>IFERROR(ROUND(VLOOKUP(+$A160,'[12]Marion Balance Sheet'!$A$4:$P$190,+D$2,FALSE),2),0)</f>
        <v>0</v>
      </c>
      <c r="E160" s="211">
        <f>IFERROR(ROUND(VLOOKUP(+$A160,'[12]Marion Balance Sheet'!$A$4:$P$190,+E$2,FALSE),2),0)</f>
        <v>0</v>
      </c>
      <c r="F160" s="211">
        <f>IFERROR(ROUND(VLOOKUP(+$A160,'[12]Marion Balance Sheet'!$A$4:$P$190,+F$2,FALSE),2),0)</f>
        <v>1898.89</v>
      </c>
      <c r="G160" s="211">
        <f>IFERROR(ROUND(VLOOKUP(+$A160,'[12]Marion Balance Sheet'!$A$4:$P$190,+G$2,FALSE),2),0)</f>
        <v>1893.32</v>
      </c>
      <c r="H160" s="211">
        <f>IFERROR(ROUND(VLOOKUP(+$A160,'[12]Marion Balance Sheet'!$A$4:$P$190,+H$2,FALSE),2),0)</f>
        <v>1887.75</v>
      </c>
      <c r="I160" s="211">
        <f>IFERROR(ROUND(VLOOKUP(+$A160,'[12]Marion Balance Sheet'!$A$4:$P$190,+I$2,FALSE),2),0)</f>
        <v>1882.18</v>
      </c>
      <c r="J160" s="211">
        <f>IFERROR(ROUND(VLOOKUP(+$A160,'[12]Marion Balance Sheet'!$A$4:$P$190,+J$2,FALSE),2),0)</f>
        <v>1876.61</v>
      </c>
      <c r="K160" s="211">
        <f>IFERROR(ROUND(VLOOKUP(+$A160,'[12]Marion Balance Sheet'!$A$4:$P$190,+K$2,FALSE),2),0)</f>
        <v>1871.04</v>
      </c>
      <c r="L160" s="211">
        <f>IFERROR(ROUND(VLOOKUP(+$A160,'[12]Marion Balance Sheet'!$A$4:$P$190,+L$2,FALSE),2),0)</f>
        <v>1865.47</v>
      </c>
      <c r="M160" s="211">
        <f>IFERROR(ROUND(VLOOKUP(+$A160,'[12]Marion Balance Sheet'!$A$4:$P$190,+M$2,FALSE),2),0)</f>
        <v>1859.69</v>
      </c>
      <c r="N160" s="211">
        <f>IFERROR(ROUND(VLOOKUP(+$A160,'[12]Marion Balance Sheet'!$A$4:$P$190,+N$2,FALSE),2),0)</f>
        <v>1853.91</v>
      </c>
      <c r="O160" s="211">
        <f>IFERROR(ROUND(VLOOKUP(+$A160,'[12]Marion Balance Sheet'!$A$4:$P$190,+O$2,FALSE),2),0)</f>
        <v>1848.13</v>
      </c>
      <c r="P160" s="211">
        <f>IFERROR(ROUND(VLOOKUP(+$A160,'[12]Marion Balance Sheet'!$A$4:$P$190,+P$2,FALSE),2),0)</f>
        <v>1842.35</v>
      </c>
      <c r="Q160" s="212">
        <f t="shared" si="14"/>
        <v>1583.0261538461539</v>
      </c>
    </row>
    <row r="161" spans="1:20" x14ac:dyDescent="0.25">
      <c r="A161" s="208">
        <v>2125</v>
      </c>
      <c r="B161" s="209">
        <v>108.1</v>
      </c>
      <c r="C161" s="210" t="s">
        <v>334</v>
      </c>
      <c r="D161" s="211">
        <f>IFERROR(ROUND(VLOOKUP(+$A161,'[12]Marion Balance Sheet'!$A$4:$P$190,+D$2,FALSE),2),0)</f>
        <v>772.93</v>
      </c>
      <c r="E161" s="211">
        <f>IFERROR(ROUND(VLOOKUP(+$A161,'[12]Marion Balance Sheet'!$A$4:$P$190,+E$2,FALSE),2),0)</f>
        <v>728.8</v>
      </c>
      <c r="F161" s="211">
        <f>IFERROR(ROUND(VLOOKUP(+$A161,'[12]Marion Balance Sheet'!$A$4:$P$190,+F$2,FALSE),2),0)</f>
        <v>684.67</v>
      </c>
      <c r="G161" s="211">
        <f>IFERROR(ROUND(VLOOKUP(+$A161,'[12]Marion Balance Sheet'!$A$4:$P$190,+G$2,FALSE),2),0)</f>
        <v>640.54</v>
      </c>
      <c r="H161" s="211">
        <f>IFERROR(ROUND(VLOOKUP(+$A161,'[12]Marion Balance Sheet'!$A$4:$P$190,+H$2,FALSE),2),0)</f>
        <v>596.41</v>
      </c>
      <c r="I161" s="211">
        <f>IFERROR(ROUND(VLOOKUP(+$A161,'[12]Marion Balance Sheet'!$A$4:$P$190,+I$2,FALSE),2),0)</f>
        <v>552.28</v>
      </c>
      <c r="J161" s="211">
        <f>IFERROR(ROUND(VLOOKUP(+$A161,'[12]Marion Balance Sheet'!$A$4:$P$190,+J$2,FALSE),2),0)</f>
        <v>508.15</v>
      </c>
      <c r="K161" s="211">
        <f>IFERROR(ROUND(VLOOKUP(+$A161,'[12]Marion Balance Sheet'!$A$4:$P$190,+K$2,FALSE),2),0)</f>
        <v>464.02</v>
      </c>
      <c r="L161" s="211">
        <f>IFERROR(ROUND(VLOOKUP(+$A161,'[12]Marion Balance Sheet'!$A$4:$P$190,+L$2,FALSE),2),0)</f>
        <v>419.89</v>
      </c>
      <c r="M161" s="211">
        <f>IFERROR(ROUND(VLOOKUP(+$A161,'[12]Marion Balance Sheet'!$A$4:$P$190,+M$2,FALSE),2),0)</f>
        <v>375.76</v>
      </c>
      <c r="N161" s="211">
        <f>IFERROR(ROUND(VLOOKUP(+$A161,'[12]Marion Balance Sheet'!$A$4:$P$190,+N$2,FALSE),2),0)</f>
        <v>331.63</v>
      </c>
      <c r="O161" s="211">
        <f>IFERROR(ROUND(VLOOKUP(+$A161,'[12]Marion Balance Sheet'!$A$4:$P$190,+O$2,FALSE),2),0)</f>
        <v>287.5</v>
      </c>
      <c r="P161" s="211">
        <f>IFERROR(ROUND(VLOOKUP(+$A161,'[12]Marion Balance Sheet'!$A$4:$P$190,+P$2,FALSE),2),0)</f>
        <v>243.37</v>
      </c>
      <c r="Q161" s="212">
        <f t="shared" si="14"/>
        <v>508.15</v>
      </c>
      <c r="R161" s="212"/>
      <c r="T161" s="212">
        <f t="shared" si="28"/>
        <v>508.15</v>
      </c>
    </row>
    <row r="162" spans="1:20" x14ac:dyDescent="0.25">
      <c r="A162" s="208">
        <v>2130</v>
      </c>
      <c r="B162" s="209">
        <v>108.1</v>
      </c>
      <c r="C162" s="210" t="s">
        <v>335</v>
      </c>
      <c r="D162" s="211">
        <f>IFERROR(ROUND(VLOOKUP(+$A162,'[12]Marion Balance Sheet'!$A$4:$P$190,+D$2,FALSE),2),0)</f>
        <v>0</v>
      </c>
      <c r="E162" s="211">
        <f>IFERROR(ROUND(VLOOKUP(+$A162,'[12]Marion Balance Sheet'!$A$4:$P$190,+E$2,FALSE),2),0)</f>
        <v>0</v>
      </c>
      <c r="F162" s="211">
        <f>IFERROR(ROUND(VLOOKUP(+$A162,'[12]Marion Balance Sheet'!$A$4:$P$190,+F$2,FALSE),2),0)</f>
        <v>0</v>
      </c>
      <c r="G162" s="211">
        <f>IFERROR(ROUND(VLOOKUP(+$A162,'[12]Marion Balance Sheet'!$A$4:$P$190,+G$2,FALSE),2),0)</f>
        <v>0</v>
      </c>
      <c r="H162" s="211">
        <f>IFERROR(ROUND(VLOOKUP(+$A162,'[12]Marion Balance Sheet'!$A$4:$P$190,+H$2,FALSE),2),0)</f>
        <v>0</v>
      </c>
      <c r="I162" s="211">
        <f>IFERROR(ROUND(VLOOKUP(+$A162,'[12]Marion Balance Sheet'!$A$4:$P$190,+I$2,FALSE),2),0)</f>
        <v>0</v>
      </c>
      <c r="J162" s="211">
        <f>IFERROR(ROUND(VLOOKUP(+$A162,'[12]Marion Balance Sheet'!$A$4:$P$190,+J$2,FALSE),2),0)</f>
        <v>0</v>
      </c>
      <c r="K162" s="211">
        <f>IFERROR(ROUND(VLOOKUP(+$A162,'[12]Marion Balance Sheet'!$A$4:$P$190,+K$2,FALSE),2),0)</f>
        <v>0</v>
      </c>
      <c r="L162" s="211">
        <f>IFERROR(ROUND(VLOOKUP(+$A162,'[12]Marion Balance Sheet'!$A$4:$P$190,+L$2,FALSE),2),0)</f>
        <v>0</v>
      </c>
      <c r="M162" s="211">
        <f>IFERROR(ROUND(VLOOKUP(+$A162,'[12]Marion Balance Sheet'!$A$4:$P$190,+M$2,FALSE),2),0)</f>
        <v>0</v>
      </c>
      <c r="N162" s="211">
        <f>IFERROR(ROUND(VLOOKUP(+$A162,'[12]Marion Balance Sheet'!$A$4:$P$190,+N$2,FALSE),2),0)</f>
        <v>0</v>
      </c>
      <c r="O162" s="211">
        <f>IFERROR(ROUND(VLOOKUP(+$A162,'[12]Marion Balance Sheet'!$A$4:$P$190,+O$2,FALSE),2),0)</f>
        <v>0</v>
      </c>
      <c r="P162" s="211">
        <f>IFERROR(ROUND(VLOOKUP(+$A162,'[12]Marion Balance Sheet'!$A$4:$P$190,+P$2,FALSE),2),0)</f>
        <v>0</v>
      </c>
      <c r="Q162" s="212">
        <f t="shared" si="14"/>
        <v>0</v>
      </c>
      <c r="R162" s="212"/>
      <c r="T162" s="212">
        <f t="shared" si="28"/>
        <v>0</v>
      </c>
    </row>
    <row r="163" spans="1:20" x14ac:dyDescent="0.25">
      <c r="A163" s="208">
        <v>2140</v>
      </c>
      <c r="B163" s="209">
        <v>108.1</v>
      </c>
      <c r="C163" s="210" t="s">
        <v>336</v>
      </c>
      <c r="D163" s="211">
        <f>IFERROR(ROUND(VLOOKUP(+$A163,'[12]Marion Balance Sheet'!$A$4:$P$190,+D$2,FALSE),2),0)</f>
        <v>11019.74</v>
      </c>
      <c r="E163" s="211">
        <f>IFERROR(ROUND(VLOOKUP(+$A163,'[12]Marion Balance Sheet'!$A$4:$P$190,+E$2,FALSE),2),0)</f>
        <v>10867.39</v>
      </c>
      <c r="F163" s="211">
        <f>IFERROR(ROUND(VLOOKUP(+$A163,'[12]Marion Balance Sheet'!$A$4:$P$190,+F$2,FALSE),2),0)</f>
        <v>10424.27</v>
      </c>
      <c r="G163" s="211">
        <f>IFERROR(ROUND(VLOOKUP(+$A163,'[12]Marion Balance Sheet'!$A$4:$P$190,+G$2,FALSE),2),0)</f>
        <v>10271.17</v>
      </c>
      <c r="H163" s="211">
        <f>IFERROR(ROUND(VLOOKUP(+$A163,'[12]Marion Balance Sheet'!$A$4:$P$190,+H$2,FALSE),2),0)</f>
        <v>10118.07</v>
      </c>
      <c r="I163" s="211">
        <f>IFERROR(ROUND(VLOOKUP(+$A163,'[12]Marion Balance Sheet'!$A$4:$P$190,+I$2,FALSE),2),0)</f>
        <v>9964.9699999999993</v>
      </c>
      <c r="J163" s="211">
        <f>IFERROR(ROUND(VLOOKUP(+$A163,'[12]Marion Balance Sheet'!$A$4:$P$190,+J$2,FALSE),2),0)</f>
        <v>9811.8700000000008</v>
      </c>
      <c r="K163" s="211">
        <f>IFERROR(ROUND(VLOOKUP(+$A163,'[12]Marion Balance Sheet'!$A$4:$P$190,+K$2,FALSE),2),0)</f>
        <v>9658.77</v>
      </c>
      <c r="L163" s="211">
        <f>IFERROR(ROUND(VLOOKUP(+$A163,'[12]Marion Balance Sheet'!$A$4:$P$190,+L$2,FALSE),2),0)</f>
        <v>9505.67</v>
      </c>
      <c r="M163" s="211">
        <f>IFERROR(ROUND(VLOOKUP(+$A163,'[12]Marion Balance Sheet'!$A$4:$P$190,+M$2,FALSE),2),0)</f>
        <v>9348.86</v>
      </c>
      <c r="N163" s="211">
        <f>IFERROR(ROUND(VLOOKUP(+$A163,'[12]Marion Balance Sheet'!$A$4:$P$190,+N$2,FALSE),2),0)</f>
        <v>9188.52</v>
      </c>
      <c r="O163" s="211">
        <f>IFERROR(ROUND(VLOOKUP(+$A163,'[12]Marion Balance Sheet'!$A$4:$P$190,+O$2,FALSE),2),0)</f>
        <v>9028.18</v>
      </c>
      <c r="P163" s="211">
        <f>IFERROR(ROUND(VLOOKUP(+$A163,'[12]Marion Balance Sheet'!$A$4:$P$190,+P$2,FALSE),2),0)</f>
        <v>8867.84</v>
      </c>
      <c r="Q163" s="212">
        <f t="shared" si="14"/>
        <v>9851.9476923076927</v>
      </c>
      <c r="R163" s="212"/>
      <c r="T163" s="212">
        <f t="shared" si="28"/>
        <v>9851.9476923076927</v>
      </c>
    </row>
    <row r="164" spans="1:20" x14ac:dyDescent="0.25">
      <c r="A164" s="208">
        <v>2155</v>
      </c>
      <c r="B164" s="209">
        <v>108.1</v>
      </c>
      <c r="C164" s="210" t="s">
        <v>337</v>
      </c>
      <c r="D164" s="211">
        <f>IFERROR(ROUND(VLOOKUP(+$A164,'[12]Marion Balance Sheet'!$A$4:$P$190,+D$2,FALSE),2),0)</f>
        <v>-5078.92</v>
      </c>
      <c r="E164" s="211">
        <f>IFERROR(ROUND(VLOOKUP(+$A164,'[12]Marion Balance Sheet'!$A$4:$P$190,+E$2,FALSE),2),0)</f>
        <v>-5110.28</v>
      </c>
      <c r="F164" s="211">
        <f>IFERROR(ROUND(VLOOKUP(+$A164,'[12]Marion Balance Sheet'!$A$4:$P$190,+F$2,FALSE),2),0)</f>
        <v>-5689.86</v>
      </c>
      <c r="G164" s="211">
        <f>IFERROR(ROUND(VLOOKUP(+$A164,'[12]Marion Balance Sheet'!$A$4:$P$190,+G$2,FALSE),2),0)</f>
        <v>-5721.22</v>
      </c>
      <c r="H164" s="211">
        <f>IFERROR(ROUND(VLOOKUP(+$A164,'[12]Marion Balance Sheet'!$A$4:$P$190,+H$2,FALSE),2),0)</f>
        <v>-5752.58</v>
      </c>
      <c r="I164" s="211">
        <f>IFERROR(ROUND(VLOOKUP(+$A164,'[12]Marion Balance Sheet'!$A$4:$P$190,+I$2,FALSE),2),0)</f>
        <v>-5783.94</v>
      </c>
      <c r="J164" s="211">
        <f>IFERROR(ROUND(VLOOKUP(+$A164,'[12]Marion Balance Sheet'!$A$4:$P$190,+J$2,FALSE),2),0)</f>
        <v>-5815.3</v>
      </c>
      <c r="K164" s="211">
        <f>IFERROR(ROUND(VLOOKUP(+$A164,'[12]Marion Balance Sheet'!$A$4:$P$190,+K$2,FALSE),2),0)</f>
        <v>-5846.66</v>
      </c>
      <c r="L164" s="211">
        <f>IFERROR(ROUND(VLOOKUP(+$A164,'[12]Marion Balance Sheet'!$A$4:$P$190,+L$2,FALSE),2),0)</f>
        <v>-5878.02</v>
      </c>
      <c r="M164" s="211">
        <f>IFERROR(ROUND(VLOOKUP(+$A164,'[12]Marion Balance Sheet'!$A$4:$P$190,+M$2,FALSE),2),0)</f>
        <v>-5909.38</v>
      </c>
      <c r="N164" s="211">
        <f>IFERROR(ROUND(VLOOKUP(+$A164,'[12]Marion Balance Sheet'!$A$4:$P$190,+N$2,FALSE),2),0)</f>
        <v>-5940.74</v>
      </c>
      <c r="O164" s="211">
        <f>IFERROR(ROUND(VLOOKUP(+$A164,'[12]Marion Balance Sheet'!$A$4:$P$190,+O$2,FALSE),2),0)</f>
        <v>-5972.1</v>
      </c>
      <c r="P164" s="211">
        <f>IFERROR(ROUND(VLOOKUP(+$A164,'[12]Marion Balance Sheet'!$A$4:$P$190,+P$2,FALSE),2),0)</f>
        <v>-6003.46</v>
      </c>
      <c r="Q164" s="212">
        <f t="shared" si="14"/>
        <v>-5730.9584615384629</v>
      </c>
      <c r="R164" s="212"/>
      <c r="T164" s="212">
        <f t="shared" si="28"/>
        <v>-5730.9584615384629</v>
      </c>
    </row>
    <row r="165" spans="1:20" x14ac:dyDescent="0.25">
      <c r="A165" s="208">
        <v>2160</v>
      </c>
      <c r="B165" s="209">
        <v>108.1</v>
      </c>
      <c r="C165" s="210" t="s">
        <v>338</v>
      </c>
      <c r="D165" s="211">
        <f>IFERROR(ROUND(VLOOKUP(+$A165,'[12]Marion Balance Sheet'!$A$4:$P$190,+D$2,FALSE),2),0)</f>
        <v>-82114.100000000006</v>
      </c>
      <c r="E165" s="211">
        <f>IFERROR(ROUND(VLOOKUP(+$A165,'[12]Marion Balance Sheet'!$A$4:$P$190,+E$2,FALSE),2),0)</f>
        <v>-82595.16</v>
      </c>
      <c r="F165" s="211">
        <f>IFERROR(ROUND(VLOOKUP(+$A165,'[12]Marion Balance Sheet'!$A$4:$P$190,+F$2,FALSE),2),0)</f>
        <v>-102086.11</v>
      </c>
      <c r="G165" s="211">
        <f>IFERROR(ROUND(VLOOKUP(+$A165,'[12]Marion Balance Sheet'!$A$4:$P$190,+G$2,FALSE),2),0)</f>
        <v>-102567.52</v>
      </c>
      <c r="H165" s="211">
        <f>IFERROR(ROUND(VLOOKUP(+$A165,'[12]Marion Balance Sheet'!$A$4:$P$190,+H$2,FALSE),2),0)</f>
        <v>-103048.93</v>
      </c>
      <c r="I165" s="211">
        <f>IFERROR(ROUND(VLOOKUP(+$A165,'[12]Marion Balance Sheet'!$A$4:$P$190,+I$2,FALSE),2),0)</f>
        <v>-103530.34</v>
      </c>
      <c r="J165" s="211">
        <f>IFERROR(ROUND(VLOOKUP(+$A165,'[12]Marion Balance Sheet'!$A$4:$P$190,+J$2,FALSE),2),0)</f>
        <v>-104011.75</v>
      </c>
      <c r="K165" s="211">
        <f>IFERROR(ROUND(VLOOKUP(+$A165,'[12]Marion Balance Sheet'!$A$4:$P$190,+K$2,FALSE),2),0)</f>
        <v>-104493.16</v>
      </c>
      <c r="L165" s="211">
        <f>IFERROR(ROUND(VLOOKUP(+$A165,'[12]Marion Balance Sheet'!$A$4:$P$190,+L$2,FALSE),2),0)</f>
        <v>-104974.57</v>
      </c>
      <c r="M165" s="211">
        <f>IFERROR(ROUND(VLOOKUP(+$A165,'[12]Marion Balance Sheet'!$A$4:$P$190,+M$2,FALSE),2),0)</f>
        <v>-104726.11</v>
      </c>
      <c r="N165" s="211">
        <f>IFERROR(ROUND(VLOOKUP(+$A165,'[12]Marion Balance Sheet'!$A$4:$P$190,+N$2,FALSE),2),0)</f>
        <v>-105216.67</v>
      </c>
      <c r="O165" s="211">
        <f>IFERROR(ROUND(VLOOKUP(+$A165,'[12]Marion Balance Sheet'!$A$4:$P$190,+O$2,FALSE),2),0)</f>
        <v>-105707.23</v>
      </c>
      <c r="P165" s="211">
        <f>IFERROR(ROUND(VLOOKUP(+$A165,'[12]Marion Balance Sheet'!$A$4:$P$190,+P$2,FALSE),2),0)</f>
        <v>-106197.79</v>
      </c>
      <c r="Q165" s="212">
        <f t="shared" si="14"/>
        <v>-100866.88000000002</v>
      </c>
      <c r="R165" s="212"/>
      <c r="T165" s="212">
        <f t="shared" si="28"/>
        <v>-100866.88000000002</v>
      </c>
    </row>
    <row r="166" spans="1:20" x14ac:dyDescent="0.25">
      <c r="A166" s="208">
        <v>2195</v>
      </c>
      <c r="B166" s="209">
        <v>108.1</v>
      </c>
      <c r="C166" s="210" t="s">
        <v>339</v>
      </c>
      <c r="D166" s="211">
        <f>IFERROR(ROUND(VLOOKUP(+$A166,'[12]Marion Balance Sheet'!$A$4:$P$190,+D$2,FALSE),2),0)</f>
        <v>0</v>
      </c>
      <c r="E166" s="211">
        <f>IFERROR(ROUND(VLOOKUP(+$A166,'[12]Marion Balance Sheet'!$A$4:$P$190,+E$2,FALSE),2),0)</f>
        <v>0</v>
      </c>
      <c r="F166" s="211">
        <f>IFERROR(ROUND(VLOOKUP(+$A166,'[12]Marion Balance Sheet'!$A$4:$P$190,+F$2,FALSE),2),0)</f>
        <v>0</v>
      </c>
      <c r="G166" s="211">
        <f>IFERROR(ROUND(VLOOKUP(+$A166,'[12]Marion Balance Sheet'!$A$4:$P$190,+G$2,FALSE),2),0)</f>
        <v>0</v>
      </c>
      <c r="H166" s="211">
        <f>IFERROR(ROUND(VLOOKUP(+$A166,'[12]Marion Balance Sheet'!$A$4:$P$190,+H$2,FALSE),2),0)</f>
        <v>0</v>
      </c>
      <c r="I166" s="211">
        <f>IFERROR(ROUND(VLOOKUP(+$A166,'[12]Marion Balance Sheet'!$A$4:$P$190,+I$2,FALSE),2),0)</f>
        <v>0</v>
      </c>
      <c r="J166" s="211">
        <f>IFERROR(ROUND(VLOOKUP(+$A166,'[12]Marion Balance Sheet'!$A$4:$P$190,+J$2,FALSE),2),0)</f>
        <v>0</v>
      </c>
      <c r="K166" s="211">
        <f>IFERROR(ROUND(VLOOKUP(+$A166,'[12]Marion Balance Sheet'!$A$4:$P$190,+K$2,FALSE),2),0)</f>
        <v>0</v>
      </c>
      <c r="L166" s="211">
        <f>IFERROR(ROUND(VLOOKUP(+$A166,'[12]Marion Balance Sheet'!$A$4:$P$190,+L$2,FALSE),2),0)</f>
        <v>0</v>
      </c>
      <c r="M166" s="211">
        <f>IFERROR(ROUND(VLOOKUP(+$A166,'[12]Marion Balance Sheet'!$A$4:$P$190,+M$2,FALSE),2),0)</f>
        <v>0</v>
      </c>
      <c r="N166" s="211">
        <f>IFERROR(ROUND(VLOOKUP(+$A166,'[12]Marion Balance Sheet'!$A$4:$P$190,+N$2,FALSE),2),0)</f>
        <v>0</v>
      </c>
      <c r="O166" s="211">
        <f>IFERROR(ROUND(VLOOKUP(+$A166,'[12]Marion Balance Sheet'!$A$4:$P$190,+O$2,FALSE),2),0)</f>
        <v>0</v>
      </c>
      <c r="P166" s="211">
        <f>IFERROR(ROUND(VLOOKUP(+$A166,'[12]Marion Balance Sheet'!$A$4:$P$190,+P$2,FALSE),2),0)</f>
        <v>0</v>
      </c>
      <c r="Q166" s="212">
        <f t="shared" si="14"/>
        <v>0</v>
      </c>
      <c r="R166" s="212"/>
      <c r="T166" s="212">
        <f t="shared" si="28"/>
        <v>0</v>
      </c>
    </row>
    <row r="167" spans="1:20" x14ac:dyDescent="0.25">
      <c r="A167" s="208">
        <v>2220</v>
      </c>
      <c r="B167" s="209">
        <v>108.1</v>
      </c>
      <c r="C167" s="210" t="s">
        <v>313</v>
      </c>
      <c r="D167" s="211">
        <f>IFERROR(ROUND(VLOOKUP(+$A167,'[12]Marion Balance Sheet'!$A$4:$P$190,+D$2,FALSE),2),0)</f>
        <v>-19.11</v>
      </c>
      <c r="E167" s="211">
        <f>IFERROR(ROUND(VLOOKUP(+$A167,'[12]Marion Balance Sheet'!$A$4:$P$190,+E$2,FALSE),2),0)</f>
        <v>-23.99</v>
      </c>
      <c r="F167" s="211">
        <f>IFERROR(ROUND(VLOOKUP(+$A167,'[12]Marion Balance Sheet'!$A$4:$P$190,+F$2,FALSE),2),0)</f>
        <v>-99.8</v>
      </c>
      <c r="G167" s="211">
        <f>IFERROR(ROUND(VLOOKUP(+$A167,'[12]Marion Balance Sheet'!$A$4:$P$190,+G$2,FALSE),2),0)</f>
        <v>-104.68</v>
      </c>
      <c r="H167" s="211">
        <f>IFERROR(ROUND(VLOOKUP(+$A167,'[12]Marion Balance Sheet'!$A$4:$P$190,+H$2,FALSE),2),0)</f>
        <v>-109.56</v>
      </c>
      <c r="I167" s="211">
        <f>IFERROR(ROUND(VLOOKUP(+$A167,'[12]Marion Balance Sheet'!$A$4:$P$190,+I$2,FALSE),2),0)</f>
        <v>-114.44</v>
      </c>
      <c r="J167" s="211">
        <f>IFERROR(ROUND(VLOOKUP(+$A167,'[12]Marion Balance Sheet'!$A$4:$P$190,+J$2,FALSE),2),0)</f>
        <v>-119.32</v>
      </c>
      <c r="K167" s="211">
        <f>IFERROR(ROUND(VLOOKUP(+$A167,'[12]Marion Balance Sheet'!$A$4:$P$190,+K$2,FALSE),2),0)</f>
        <v>-124.2</v>
      </c>
      <c r="L167" s="211">
        <f>IFERROR(ROUND(VLOOKUP(+$A167,'[12]Marion Balance Sheet'!$A$4:$P$190,+L$2,FALSE),2),0)</f>
        <v>-129.08000000000001</v>
      </c>
      <c r="M167" s="211">
        <f>IFERROR(ROUND(VLOOKUP(+$A167,'[12]Marion Balance Sheet'!$A$4:$P$190,+M$2,FALSE),2),0)</f>
        <v>-133.96</v>
      </c>
      <c r="N167" s="211">
        <f>IFERROR(ROUND(VLOOKUP(+$A167,'[12]Marion Balance Sheet'!$A$4:$P$190,+N$2,FALSE),2),0)</f>
        <v>-138.84</v>
      </c>
      <c r="O167" s="211">
        <f>IFERROR(ROUND(VLOOKUP(+$A167,'[12]Marion Balance Sheet'!$A$4:$P$190,+O$2,FALSE),2),0)</f>
        <v>-143.72</v>
      </c>
      <c r="P167" s="211">
        <f>IFERROR(ROUND(VLOOKUP(+$A167,'[12]Marion Balance Sheet'!$A$4:$P$190,+P$2,FALSE),2),0)</f>
        <v>-148.6</v>
      </c>
      <c r="Q167" s="212">
        <f>SUM(D167:P167)/13</f>
        <v>-108.4076923076923</v>
      </c>
      <c r="R167" s="212"/>
      <c r="S167" s="212">
        <f>$Q167*(2592.5/3968)</f>
        <v>-70.82836247673697</v>
      </c>
      <c r="T167" s="212">
        <f>$Q167*(1375.5/3968)</f>
        <v>-37.579329830955331</v>
      </c>
    </row>
    <row r="168" spans="1:20" x14ac:dyDescent="0.25">
      <c r="A168" s="208">
        <v>2240</v>
      </c>
      <c r="B168" s="209">
        <v>108.1</v>
      </c>
      <c r="C168" s="210" t="s">
        <v>316</v>
      </c>
      <c r="D168" s="211">
        <f>IFERROR(ROUND(VLOOKUP(+$A168,'[12]Marion Balance Sheet'!$A$4:$P$190,+D$2,FALSE),2),0)</f>
        <v>0</v>
      </c>
      <c r="E168" s="211">
        <f>IFERROR(ROUND(VLOOKUP(+$A168,'[12]Marion Balance Sheet'!$A$4:$P$190,+E$2,FALSE),2),0)</f>
        <v>0</v>
      </c>
      <c r="F168" s="211">
        <f>IFERROR(ROUND(VLOOKUP(+$A168,'[12]Marion Balance Sheet'!$A$4:$P$190,+F$2,FALSE),2),0)</f>
        <v>0</v>
      </c>
      <c r="G168" s="211">
        <f>IFERROR(ROUND(VLOOKUP(+$A168,'[12]Marion Balance Sheet'!$A$4:$P$190,+G$2,FALSE),2),0)</f>
        <v>-14.23</v>
      </c>
      <c r="H168" s="211">
        <f>IFERROR(ROUND(VLOOKUP(+$A168,'[12]Marion Balance Sheet'!$A$4:$P$190,+H$2,FALSE),2),0)</f>
        <v>-28.46</v>
      </c>
      <c r="I168" s="211">
        <f>IFERROR(ROUND(VLOOKUP(+$A168,'[12]Marion Balance Sheet'!$A$4:$P$190,+I$2,FALSE),2),0)</f>
        <v>-42.69</v>
      </c>
      <c r="J168" s="211">
        <f>IFERROR(ROUND(VLOOKUP(+$A168,'[12]Marion Balance Sheet'!$A$4:$P$190,+J$2,FALSE),2),0)</f>
        <v>-56.92</v>
      </c>
      <c r="K168" s="211">
        <f>IFERROR(ROUND(VLOOKUP(+$A168,'[12]Marion Balance Sheet'!$A$4:$P$190,+K$2,FALSE),2),0)</f>
        <v>-71.150000000000006</v>
      </c>
      <c r="L168" s="211">
        <f>IFERROR(ROUND(VLOOKUP(+$A168,'[12]Marion Balance Sheet'!$A$4:$P$190,+L$2,FALSE),2),0)</f>
        <v>-85.38</v>
      </c>
      <c r="M168" s="211">
        <f>IFERROR(ROUND(VLOOKUP(+$A168,'[12]Marion Balance Sheet'!$A$4:$P$190,+M$2,FALSE),2),0)</f>
        <v>-99.61</v>
      </c>
      <c r="N168" s="211">
        <f>IFERROR(ROUND(VLOOKUP(+$A168,'[12]Marion Balance Sheet'!$A$4:$P$190,+N$2,FALSE),2),0)</f>
        <v>-113.84</v>
      </c>
      <c r="O168" s="211">
        <f>IFERROR(ROUND(VLOOKUP(+$A168,'[12]Marion Balance Sheet'!$A$4:$P$190,+O$2,FALSE),2),0)</f>
        <v>-128.07</v>
      </c>
      <c r="P168" s="211">
        <f>IFERROR(ROUND(VLOOKUP(+$A168,'[12]Marion Balance Sheet'!$A$4:$P$190,+P$2,FALSE),2),0)</f>
        <v>-142.30000000000001</v>
      </c>
      <c r="Q168" s="212">
        <f>SUM(D168:P168)/13</f>
        <v>-60.203846153846158</v>
      </c>
      <c r="R168" s="212"/>
      <c r="S168" s="212">
        <f>$Q168*(2592.5/3968)</f>
        <v>-39.334292125465261</v>
      </c>
      <c r="T168" s="212">
        <f>$Q168*(1375.5/3968)</f>
        <v>-20.869554028380893</v>
      </c>
    </row>
    <row r="169" spans="1:20" x14ac:dyDescent="0.25">
      <c r="A169" s="208">
        <v>2255</v>
      </c>
      <c r="B169" s="209">
        <v>108.1</v>
      </c>
      <c r="C169" s="210" t="s">
        <v>340</v>
      </c>
      <c r="D169" s="211">
        <f>IFERROR(ROUND(VLOOKUP(+$A169,'[12]Marion Balance Sheet'!$A$4:$P$190,+D$2,FALSE),2),0)</f>
        <v>26589.95</v>
      </c>
      <c r="E169" s="211">
        <f>IFERROR(ROUND(VLOOKUP(+$A169,'[12]Marion Balance Sheet'!$A$4:$P$190,+E$2,FALSE),2),0)</f>
        <v>25934.29</v>
      </c>
      <c r="F169" s="211">
        <f>IFERROR(ROUND(VLOOKUP(+$A169,'[12]Marion Balance Sheet'!$A$4:$P$190,+F$2,FALSE),2),0)</f>
        <v>25965.95</v>
      </c>
      <c r="G169" s="211">
        <f>IFERROR(ROUND(VLOOKUP(+$A169,'[12]Marion Balance Sheet'!$A$4:$P$190,+G$2,FALSE),2),0)</f>
        <v>26027.599999999999</v>
      </c>
      <c r="H169" s="211">
        <f>IFERROR(ROUND(VLOOKUP(+$A169,'[12]Marion Balance Sheet'!$A$4:$P$190,+H$2,FALSE),2),0)</f>
        <v>26089.24</v>
      </c>
      <c r="I169" s="211">
        <f>IFERROR(ROUND(VLOOKUP(+$A169,'[12]Marion Balance Sheet'!$A$4:$P$190,+I$2,FALSE),2),0)</f>
        <v>26150.89</v>
      </c>
      <c r="J169" s="211">
        <f>IFERROR(ROUND(VLOOKUP(+$A169,'[12]Marion Balance Sheet'!$A$4:$P$190,+J$2,FALSE),2),0)</f>
        <v>26212.54</v>
      </c>
      <c r="K169" s="211">
        <f>IFERROR(ROUND(VLOOKUP(+$A169,'[12]Marion Balance Sheet'!$A$4:$P$190,+K$2,FALSE),2),0)</f>
        <v>26274.19</v>
      </c>
      <c r="L169" s="211">
        <f>IFERROR(ROUND(VLOOKUP(+$A169,'[12]Marion Balance Sheet'!$A$4:$P$190,+L$2,FALSE),2),0)</f>
        <v>26335.84</v>
      </c>
      <c r="M169" s="211">
        <f>IFERROR(ROUND(VLOOKUP(+$A169,'[12]Marion Balance Sheet'!$A$4:$P$190,+M$2,FALSE),2),0)</f>
        <v>26397.49</v>
      </c>
      <c r="N169" s="211">
        <f>IFERROR(ROUND(VLOOKUP(+$A169,'[12]Marion Balance Sheet'!$A$4:$P$190,+N$2,FALSE),2),0)</f>
        <v>26459.14</v>
      </c>
      <c r="O169" s="211">
        <f>IFERROR(ROUND(VLOOKUP(+$A169,'[12]Marion Balance Sheet'!$A$4:$P$190,+O$2,FALSE),2),0)</f>
        <v>26520.79</v>
      </c>
      <c r="P169" s="211">
        <f>IFERROR(ROUND(VLOOKUP(+$A169,'[12]Marion Balance Sheet'!$A$4:$P$190,+P$2,FALSE),2),0)</f>
        <v>26582.44</v>
      </c>
      <c r="Q169" s="212">
        <f t="shared" ref="Q169:Q267" si="29">SUM(D169:P169)/13</f>
        <v>26272.334615384614</v>
      </c>
      <c r="R169" s="212"/>
      <c r="S169" s="212">
        <f t="shared" ref="S169:S171" si="30">$Q169*(2592.5/3968)</f>
        <v>17165.077492536442</v>
      </c>
      <c r="T169" s="212">
        <f t="shared" ref="T169:T171" si="31">$Q169*(1375.5/3968)</f>
        <v>9107.2571228481684</v>
      </c>
    </row>
    <row r="170" spans="1:20" x14ac:dyDescent="0.25">
      <c r="A170" s="208">
        <v>2280</v>
      </c>
      <c r="B170" s="209">
        <v>108.1</v>
      </c>
      <c r="C170" s="210" t="s">
        <v>341</v>
      </c>
      <c r="D170" s="211">
        <f>IFERROR(ROUND(VLOOKUP(+$A170,'[12]Marion Balance Sheet'!$A$4:$P$190,+D$2,FALSE),2),0)</f>
        <v>-4.59</v>
      </c>
      <c r="E170" s="211">
        <f>IFERROR(ROUND(VLOOKUP(+$A170,'[12]Marion Balance Sheet'!$A$4:$P$190,+E$2,FALSE),2),0)</f>
        <v>-4.68</v>
      </c>
      <c r="F170" s="211">
        <f>IFERROR(ROUND(VLOOKUP(+$A170,'[12]Marion Balance Sheet'!$A$4:$P$190,+F$2,FALSE),2),0)</f>
        <v>-4.7699999999999996</v>
      </c>
      <c r="G170" s="211">
        <f>IFERROR(ROUND(VLOOKUP(+$A170,'[12]Marion Balance Sheet'!$A$4:$P$190,+G$2,FALSE),2),0)</f>
        <v>-4.8600000000000003</v>
      </c>
      <c r="H170" s="211">
        <f>IFERROR(ROUND(VLOOKUP(+$A170,'[12]Marion Balance Sheet'!$A$4:$P$190,+H$2,FALSE),2),0)</f>
        <v>-4.95</v>
      </c>
      <c r="I170" s="211">
        <f>IFERROR(ROUND(VLOOKUP(+$A170,'[12]Marion Balance Sheet'!$A$4:$P$190,+I$2,FALSE),2),0)</f>
        <v>-5.04</v>
      </c>
      <c r="J170" s="211">
        <f>IFERROR(ROUND(VLOOKUP(+$A170,'[12]Marion Balance Sheet'!$A$4:$P$190,+J$2,FALSE),2),0)</f>
        <v>-5.13</v>
      </c>
      <c r="K170" s="211">
        <f>IFERROR(ROUND(VLOOKUP(+$A170,'[12]Marion Balance Sheet'!$A$4:$P$190,+K$2,FALSE),2),0)</f>
        <v>-5.22</v>
      </c>
      <c r="L170" s="211">
        <f>IFERROR(ROUND(VLOOKUP(+$A170,'[12]Marion Balance Sheet'!$A$4:$P$190,+L$2,FALSE),2),0)</f>
        <v>-5.31</v>
      </c>
      <c r="M170" s="211">
        <f>IFERROR(ROUND(VLOOKUP(+$A170,'[12]Marion Balance Sheet'!$A$4:$P$190,+M$2,FALSE),2),0)</f>
        <v>-5.4</v>
      </c>
      <c r="N170" s="211">
        <f>IFERROR(ROUND(VLOOKUP(+$A170,'[12]Marion Balance Sheet'!$A$4:$P$190,+N$2,FALSE),2),0)</f>
        <v>-5.49</v>
      </c>
      <c r="O170" s="211">
        <f>IFERROR(ROUND(VLOOKUP(+$A170,'[12]Marion Balance Sheet'!$A$4:$P$190,+O$2,FALSE),2),0)</f>
        <v>-5.58</v>
      </c>
      <c r="P170" s="211">
        <f>IFERROR(ROUND(VLOOKUP(+$A170,'[12]Marion Balance Sheet'!$A$4:$P$190,+P$2,FALSE),2),0)</f>
        <v>-5.67</v>
      </c>
      <c r="Q170" s="212">
        <f t="shared" si="29"/>
        <v>-5.13</v>
      </c>
      <c r="R170" s="212"/>
      <c r="S170" s="212">
        <f t="shared" si="30"/>
        <v>-3.3516948084677418</v>
      </c>
      <c r="T170" s="212">
        <f t="shared" si="31"/>
        <v>-1.7783051915322579</v>
      </c>
    </row>
    <row r="171" spans="1:20" x14ac:dyDescent="0.25">
      <c r="A171" s="208">
        <v>2285</v>
      </c>
      <c r="B171" s="209">
        <v>108.1</v>
      </c>
      <c r="C171" s="210" t="s">
        <v>342</v>
      </c>
      <c r="D171" s="211">
        <f>IFERROR(ROUND(VLOOKUP(+$A171,'[12]Marion Balance Sheet'!$A$4:$P$190,+D$2,FALSE),2),0)</f>
        <v>-96.61</v>
      </c>
      <c r="E171" s="211">
        <f>IFERROR(ROUND(VLOOKUP(+$A171,'[12]Marion Balance Sheet'!$A$4:$P$190,+E$2,FALSE),2),0)</f>
        <v>-98.88</v>
      </c>
      <c r="F171" s="211">
        <f>IFERROR(ROUND(VLOOKUP(+$A171,'[12]Marion Balance Sheet'!$A$4:$P$190,+F$2,FALSE),2),0)</f>
        <v>-101.15</v>
      </c>
      <c r="G171" s="211">
        <f>IFERROR(ROUND(VLOOKUP(+$A171,'[12]Marion Balance Sheet'!$A$4:$P$190,+G$2,FALSE),2),0)</f>
        <v>-103.42</v>
      </c>
      <c r="H171" s="211">
        <f>IFERROR(ROUND(VLOOKUP(+$A171,'[12]Marion Balance Sheet'!$A$4:$P$190,+H$2,FALSE),2),0)</f>
        <v>-105.69</v>
      </c>
      <c r="I171" s="211">
        <f>IFERROR(ROUND(VLOOKUP(+$A171,'[12]Marion Balance Sheet'!$A$4:$P$190,+I$2,FALSE),2),0)</f>
        <v>-107.96</v>
      </c>
      <c r="J171" s="211">
        <f>IFERROR(ROUND(VLOOKUP(+$A171,'[12]Marion Balance Sheet'!$A$4:$P$190,+J$2,FALSE),2),0)</f>
        <v>-110.23</v>
      </c>
      <c r="K171" s="211">
        <f>IFERROR(ROUND(VLOOKUP(+$A171,'[12]Marion Balance Sheet'!$A$4:$P$190,+K$2,FALSE),2),0)</f>
        <v>-112.5</v>
      </c>
      <c r="L171" s="211">
        <f>IFERROR(ROUND(VLOOKUP(+$A171,'[12]Marion Balance Sheet'!$A$4:$P$190,+L$2,FALSE),2),0)</f>
        <v>-114.77</v>
      </c>
      <c r="M171" s="211">
        <f>IFERROR(ROUND(VLOOKUP(+$A171,'[12]Marion Balance Sheet'!$A$4:$P$190,+M$2,FALSE),2),0)</f>
        <v>-117.04</v>
      </c>
      <c r="N171" s="211">
        <f>IFERROR(ROUND(VLOOKUP(+$A171,'[12]Marion Balance Sheet'!$A$4:$P$190,+N$2,FALSE),2),0)</f>
        <v>-119.31</v>
      </c>
      <c r="O171" s="211">
        <f>IFERROR(ROUND(VLOOKUP(+$A171,'[12]Marion Balance Sheet'!$A$4:$P$190,+O$2,FALSE),2),0)</f>
        <v>-121.58</v>
      </c>
      <c r="P171" s="211">
        <f>IFERROR(ROUND(VLOOKUP(+$A171,'[12]Marion Balance Sheet'!$A$4:$P$190,+P$2,FALSE),2),0)</f>
        <v>-123.85</v>
      </c>
      <c r="Q171" s="212">
        <f t="shared" si="29"/>
        <v>-110.22999999999999</v>
      </c>
      <c r="R171" s="212"/>
      <c r="S171" s="212">
        <f t="shared" si="30"/>
        <v>-72.018970514112894</v>
      </c>
      <c r="T171" s="212">
        <f t="shared" si="31"/>
        <v>-38.211029485887089</v>
      </c>
    </row>
    <row r="172" spans="1:20" x14ac:dyDescent="0.25">
      <c r="A172" s="217">
        <v>2300</v>
      </c>
      <c r="B172" s="218">
        <v>108.1</v>
      </c>
      <c r="C172" s="219" t="s">
        <v>320</v>
      </c>
      <c r="D172" s="211">
        <f>+'[12]Common Plant'!D24</f>
        <v>-2804.6854312681062</v>
      </c>
      <c r="E172" s="211">
        <f>+'[12]Common Plant'!E24</f>
        <v>-2772.8000231728138</v>
      </c>
      <c r="F172" s="211">
        <f>+'[12]Common Plant'!F24</f>
        <v>-2786.365498577562</v>
      </c>
      <c r="G172" s="211">
        <f>+'[12]Common Plant'!G24</f>
        <v>-2905.7643180054829</v>
      </c>
      <c r="H172" s="211">
        <f>+'[12]Common Plant'!H24</f>
        <v>-2895.0217658925153</v>
      </c>
      <c r="I172" s="211">
        <f>+'[12]Common Plant'!I24</f>
        <v>-2918.1076621321058</v>
      </c>
      <c r="J172" s="211">
        <f>+'[12]Common Plant'!J24</f>
        <v>-2942.7177646511145</v>
      </c>
      <c r="K172" s="211">
        <f>+'[12]Common Plant'!K24</f>
        <v>-2643.8657660994154</v>
      </c>
      <c r="L172" s="211">
        <f>+'[12]Common Plant'!L24</f>
        <v>-2664.7147108053582</v>
      </c>
      <c r="M172" s="211">
        <f>+'[12]Common Plant'!M24</f>
        <v>-2691.0340425179738</v>
      </c>
      <c r="N172" s="211">
        <f>+'[12]Common Plant'!N24</f>
        <v>-2717.1164247659435</v>
      </c>
      <c r="O172" s="211">
        <f>+'[12]Common Plant'!O24</f>
        <v>-2739.9628423938339</v>
      </c>
      <c r="P172" s="211">
        <f>+'[12]Common Plant'!P24</f>
        <v>-2765.4334081622092</v>
      </c>
      <c r="Q172" s="212">
        <f t="shared" si="29"/>
        <v>-2788.2761275726489</v>
      </c>
      <c r="R172" s="212"/>
      <c r="S172" s="212"/>
      <c r="T172" s="212"/>
    </row>
    <row r="173" spans="1:20" x14ac:dyDescent="0.25">
      <c r="A173" s="217">
        <v>2320</v>
      </c>
      <c r="B173" s="218">
        <v>108.1</v>
      </c>
      <c r="C173" s="219" t="s">
        <v>321</v>
      </c>
      <c r="D173" s="211">
        <f>+'[12]Common Plant'!D25</f>
        <v>-334.06594399277327</v>
      </c>
      <c r="E173" s="211">
        <f>+'[12]Common Plant'!E25</f>
        <v>-325.94414276108211</v>
      </c>
      <c r="F173" s="211">
        <f>+'[12]Common Plant'!F25</f>
        <v>-322.75180592768839</v>
      </c>
      <c r="G173" s="211">
        <f>+'[12]Common Plant'!G25</f>
        <v>-322.2486637355816</v>
      </c>
      <c r="H173" s="211">
        <f>+'[12]Common Plant'!H25</f>
        <v>-323.22744364558002</v>
      </c>
      <c r="I173" s="211">
        <f>+'[12]Common Plant'!I25</f>
        <v>-323.29533543681777</v>
      </c>
      <c r="J173" s="211">
        <f>+'[12]Common Plant'!J25</f>
        <v>-323.72860994155059</v>
      </c>
      <c r="K173" s="211">
        <f>+'[12]Common Plant'!K25</f>
        <v>-323.2616661666579</v>
      </c>
      <c r="L173" s="211">
        <f>+'[12]Common Plant'!L25</f>
        <v>-322.94615507163905</v>
      </c>
      <c r="M173" s="211">
        <f>+'[12]Common Plant'!M25</f>
        <v>-320.50734598872384</v>
      </c>
      <c r="N173" s="211">
        <f>+'[12]Common Plant'!N25</f>
        <v>-320.43652987120458</v>
      </c>
      <c r="O173" s="211">
        <f>+'[12]Common Plant'!O25</f>
        <v>-320.26423172813315</v>
      </c>
      <c r="P173" s="211">
        <f>+'[12]Common Plant'!P25</f>
        <v>-319.7393546785288</v>
      </c>
      <c r="Q173" s="212">
        <f t="shared" si="29"/>
        <v>-323.26286376507392</v>
      </c>
      <c r="R173" s="212"/>
      <c r="S173" s="212"/>
      <c r="T173" s="212"/>
    </row>
    <row r="174" spans="1:20" x14ac:dyDescent="0.25">
      <c r="A174" s="217">
        <v>2325</v>
      </c>
      <c r="B174" s="218">
        <v>108.1</v>
      </c>
      <c r="C174" s="219" t="s">
        <v>322</v>
      </c>
      <c r="D174" s="211">
        <f>+'[12]Common Plant'!D26</f>
        <v>-1083.9651309846433</v>
      </c>
      <c r="E174" s="211">
        <f>+'[12]Common Plant'!E26</f>
        <v>-1069.4796284073866</v>
      </c>
      <c r="F174" s="211">
        <f>+'[12]Common Plant'!F26</f>
        <v>-1075.5974770599494</v>
      </c>
      <c r="G174" s="211">
        <f>+'[12]Common Plant'!G26</f>
        <v>-1086.1883593855068</v>
      </c>
      <c r="H174" s="211">
        <f>+'[12]Common Plant'!H26</f>
        <v>-1100.0399445507683</v>
      </c>
      <c r="I174" s="211">
        <f>+'[12]Common Plant'!I26</f>
        <v>-1113.3832501939692</v>
      </c>
      <c r="J174" s="211">
        <f>+'[12]Common Plant'!J26</f>
        <v>-1128.7917624786637</v>
      </c>
      <c r="K174" s="211">
        <f>+'[12]Common Plant'!K26</f>
        <v>-1142.1543528681534</v>
      </c>
      <c r="L174" s="211">
        <f>+'[12]Common Plant'!L26</f>
        <v>-1156.6554546112868</v>
      </c>
      <c r="M174" s="211">
        <f>+'[12]Common Plant'!M26</f>
        <v>-1167.1396385454927</v>
      </c>
      <c r="N174" s="211">
        <f>+'[12]Common Plant'!N26</f>
        <v>-1182.4156867532204</v>
      </c>
      <c r="O174" s="211">
        <f>+'[12]Common Plant'!O26</f>
        <v>-1197.3653169192576</v>
      </c>
      <c r="P174" s="211">
        <f>+'[12]Common Plant'!P26</f>
        <v>-1211.7383015569239</v>
      </c>
      <c r="Q174" s="212">
        <f t="shared" si="29"/>
        <v>-1131.9164849473248</v>
      </c>
      <c r="R174" s="212"/>
      <c r="S174" s="212"/>
      <c r="T174" s="212"/>
    </row>
    <row r="175" spans="1:20" x14ac:dyDescent="0.25">
      <c r="A175" s="217">
        <v>2330</v>
      </c>
      <c r="B175" s="218">
        <v>108.1</v>
      </c>
      <c r="C175" s="219" t="s">
        <v>323</v>
      </c>
      <c r="D175" s="211">
        <f>+'[12]Common Plant'!D27</f>
        <v>-5786.8372426253</v>
      </c>
      <c r="E175" s="211">
        <f>+'[12]Common Plant'!E27</f>
        <v>-5717.5528027724613</v>
      </c>
      <c r="F175" s="211">
        <f>+'[12]Common Plant'!F27</f>
        <v>-5728.7846658045828</v>
      </c>
      <c r="G175" s="211">
        <f>+'[12]Common Plant'!G27</f>
        <v>-5791.1843351781927</v>
      </c>
      <c r="H175" s="211">
        <f>+'[12]Common Plant'!H27</f>
        <v>-5891.4582978327217</v>
      </c>
      <c r="I175" s="211">
        <f>+'[12]Common Plant'!I27</f>
        <v>-5964.3728170485701</v>
      </c>
      <c r="J175" s="211">
        <f>+'[12]Common Plant'!J27</f>
        <v>-6037.9728141519681</v>
      </c>
      <c r="K175" s="211">
        <f>+'[12]Common Plant'!K27</f>
        <v>-6101.0975583716954</v>
      </c>
      <c r="L175" s="211">
        <f>+'[12]Common Plant'!L27</f>
        <v>-6168.6227023224537</v>
      </c>
      <c r="M175" s="211">
        <f>+'[12]Common Plant'!M27</f>
        <v>-6190.3519482749698</v>
      </c>
      <c r="N175" s="211">
        <f>+'[12]Common Plant'!N27</f>
        <v>-6260.8966567009775</v>
      </c>
      <c r="O175" s="211">
        <f>+'[12]Common Plant'!O27</f>
        <v>-6329.3685710443287</v>
      </c>
      <c r="P175" s="211">
        <f>+'[12]Common Plant'!P27</f>
        <v>-6386.2878158588937</v>
      </c>
      <c r="Q175" s="212">
        <f t="shared" si="29"/>
        <v>-6027.2914021528559</v>
      </c>
      <c r="R175" s="212"/>
      <c r="S175" s="212"/>
      <c r="T175" s="212"/>
    </row>
    <row r="176" spans="1:20" x14ac:dyDescent="0.25">
      <c r="A176" s="217">
        <v>2335</v>
      </c>
      <c r="B176" s="218">
        <v>108.1</v>
      </c>
      <c r="C176" s="219" t="s">
        <v>324</v>
      </c>
      <c r="D176" s="211">
        <f>+'[12]Common Plant'!D28</f>
        <v>-182.17266922094507</v>
      </c>
      <c r="E176" s="211">
        <f>+'[12]Common Plant'!E28</f>
        <v>-177.72411193296435</v>
      </c>
      <c r="F176" s="211">
        <f>+'[12]Common Plant'!F28</f>
        <v>-176.03677566854597</v>
      </c>
      <c r="G176" s="211">
        <f>+'[12]Common Plant'!G28</f>
        <v>-175.7287729788444</v>
      </c>
      <c r="H176" s="211">
        <f>+'[12]Common Plant'!H28</f>
        <v>-176.21587089432572</v>
      </c>
      <c r="I176" s="211">
        <f>+'[12]Common Plant'!I28</f>
        <v>-176.23389106708731</v>
      </c>
      <c r="J176" s="211">
        <f>+'[12]Common Plant'!J28</f>
        <v>-176.44602327626333</v>
      </c>
      <c r="K176" s="211">
        <f>+'[12]Common Plant'!K28</f>
        <v>-176.18077897894787</v>
      </c>
      <c r="L176" s="211">
        <f>+'[12]Common Plant'!L28</f>
        <v>-175.9912510215693</v>
      </c>
      <c r="M176" s="211">
        <f>+'[12]Common Plant'!M28</f>
        <v>-174.71300429317742</v>
      </c>
      <c r="N176" s="211">
        <f>+'[12]Common Plant'!N28</f>
        <v>-174.65507101846578</v>
      </c>
      <c r="O176" s="211">
        <f>+'[12]Common Plant'!O28</f>
        <v>-174.54220783116943</v>
      </c>
      <c r="P176" s="211">
        <f>+'[12]Common Plant'!P28</f>
        <v>-174.24289908446693</v>
      </c>
      <c r="Q176" s="212">
        <f t="shared" si="29"/>
        <v>-176.22179440513639</v>
      </c>
      <c r="R176" s="212"/>
      <c r="S176" s="212"/>
      <c r="T176" s="212"/>
    </row>
    <row r="177" spans="1:20" x14ac:dyDescent="0.25">
      <c r="A177" s="221" t="s">
        <v>343</v>
      </c>
      <c r="D177" s="222">
        <f>SUM(D151:D176)</f>
        <v>-77092.547195277715</v>
      </c>
      <c r="E177" s="222">
        <f t="shared" ref="E177:Q177" si="32">SUM(E151:E176)</f>
        <v>-78741.086113105397</v>
      </c>
      <c r="F177" s="222">
        <f t="shared" si="32"/>
        <v>-100034.66505991484</v>
      </c>
      <c r="G177" s="222">
        <f t="shared" si="32"/>
        <v>-100995.48671897789</v>
      </c>
      <c r="H177" s="222">
        <f t="shared" si="32"/>
        <v>-101869.58902532801</v>
      </c>
      <c r="I177" s="222">
        <f t="shared" si="32"/>
        <v>-102748.26209120848</v>
      </c>
      <c r="J177" s="222">
        <f t="shared" si="32"/>
        <v>-103631.76954264729</v>
      </c>
      <c r="K177" s="222">
        <f t="shared" si="32"/>
        <v>-104177.9161234504</v>
      </c>
      <c r="L177" s="222">
        <f t="shared" si="32"/>
        <v>-105049.52970761567</v>
      </c>
      <c r="M177" s="222">
        <f t="shared" si="32"/>
        <v>-105147.63884622148</v>
      </c>
      <c r="N177" s="222">
        <f t="shared" si="32"/>
        <v>-106045.45666852877</v>
      </c>
      <c r="O177" s="222">
        <f t="shared" si="32"/>
        <v>-106937.48290215348</v>
      </c>
      <c r="P177" s="222">
        <f t="shared" si="32"/>
        <v>-107819.46494439562</v>
      </c>
      <c r="Q177" s="222">
        <f t="shared" si="32"/>
        <v>-100022.3765337558</v>
      </c>
      <c r="R177" s="222"/>
      <c r="S177" s="222">
        <f t="shared" ref="S177:T177" si="33">SUM(S152:S171)</f>
        <v>16979.544172611659</v>
      </c>
      <c r="T177" s="222">
        <f t="shared" si="33"/>
        <v>-122812.02340338091</v>
      </c>
    </row>
    <row r="179" spans="1:20" x14ac:dyDescent="0.25">
      <c r="A179" s="208">
        <v>2400</v>
      </c>
      <c r="B179" s="209">
        <v>114</v>
      </c>
      <c r="C179" s="210" t="s">
        <v>344</v>
      </c>
      <c r="D179" s="211">
        <f>IFERROR(ROUND(VLOOKUP(+$A179,'[12]Marion Balance Sheet'!$A$4:$P$190,+D$2,FALSE),2),0)</f>
        <v>5529.03</v>
      </c>
      <c r="E179" s="211">
        <f>IFERROR(ROUND(VLOOKUP(+$A179,'[12]Marion Balance Sheet'!$A$4:$P$190,+E$2,FALSE),2),0)</f>
        <v>5528.58</v>
      </c>
      <c r="F179" s="211">
        <f>IFERROR(ROUND(VLOOKUP(+$A179,'[12]Marion Balance Sheet'!$A$4:$P$190,+F$2,FALSE),2),0)</f>
        <v>5528.58</v>
      </c>
      <c r="G179" s="211">
        <f>IFERROR(ROUND(VLOOKUP(+$A179,'[12]Marion Balance Sheet'!$A$4:$P$190,+G$2,FALSE),2),0)</f>
        <v>5528.58</v>
      </c>
      <c r="H179" s="211">
        <f>IFERROR(ROUND(VLOOKUP(+$A179,'[12]Marion Balance Sheet'!$A$4:$P$190,+H$2,FALSE),2),0)</f>
        <v>5528.58</v>
      </c>
      <c r="I179" s="211">
        <f>IFERROR(ROUND(VLOOKUP(+$A179,'[12]Marion Balance Sheet'!$A$4:$P$190,+I$2,FALSE),2),0)</f>
        <v>5528.58</v>
      </c>
      <c r="J179" s="211">
        <f>IFERROR(ROUND(VLOOKUP(+$A179,'[12]Marion Balance Sheet'!$A$4:$P$190,+J$2,FALSE),2),0)</f>
        <v>5528.58</v>
      </c>
      <c r="K179" s="211">
        <f>IFERROR(ROUND(VLOOKUP(+$A179,'[12]Marion Balance Sheet'!$A$4:$P$190,+K$2,FALSE),2),0)</f>
        <v>5528.58</v>
      </c>
      <c r="L179" s="211">
        <f>IFERROR(ROUND(VLOOKUP(+$A179,'[12]Marion Balance Sheet'!$A$4:$P$190,+L$2,FALSE),2),0)</f>
        <v>5528.58</v>
      </c>
      <c r="M179" s="211">
        <f>IFERROR(ROUND(VLOOKUP(+$A179,'[12]Marion Balance Sheet'!$A$4:$P$190,+M$2,FALSE),2),0)</f>
        <v>5528.58</v>
      </c>
      <c r="N179" s="211">
        <f>IFERROR(ROUND(VLOOKUP(+$A179,'[12]Marion Balance Sheet'!$A$4:$P$190,+N$2,FALSE),2),0)</f>
        <v>5528.58</v>
      </c>
      <c r="O179" s="211">
        <f>IFERROR(ROUND(VLOOKUP(+$A179,'[12]Marion Balance Sheet'!$A$4:$P$190,+O$2,FALSE),2),0)</f>
        <v>5528.58</v>
      </c>
      <c r="P179" s="211">
        <f>IFERROR(ROUND(VLOOKUP(+$A179,'[12]Marion Balance Sheet'!$A$4:$P$190,+P$2,FALSE),2),0)</f>
        <v>5528.58</v>
      </c>
      <c r="Q179" s="212">
        <f>SUM(D179:P179)/13</f>
        <v>5528.6146153846166</v>
      </c>
      <c r="R179" s="212"/>
      <c r="S179" s="212">
        <f>Q179</f>
        <v>5528.6146153846166</v>
      </c>
    </row>
    <row r="180" spans="1:20" x14ac:dyDescent="0.25">
      <c r="A180" s="208">
        <v>2420</v>
      </c>
      <c r="B180" s="209">
        <v>115</v>
      </c>
      <c r="C180" s="210" t="s">
        <v>345</v>
      </c>
      <c r="D180" s="211">
        <f>IFERROR(ROUND(VLOOKUP(+$A180,'[12]Marion Balance Sheet'!$A$4:$P$190,+D$2,FALSE),2),0)</f>
        <v>-2178.69</v>
      </c>
      <c r="E180" s="211">
        <f>IFERROR(ROUND(VLOOKUP(+$A180,'[12]Marion Balance Sheet'!$A$4:$P$190,+E$2,FALSE),2),0)</f>
        <v>-2177.7199999999998</v>
      </c>
      <c r="F180" s="211">
        <f>IFERROR(ROUND(VLOOKUP(+$A180,'[12]Marion Balance Sheet'!$A$4:$P$190,+F$2,FALSE),2),0)</f>
        <v>-2177.7199999999998</v>
      </c>
      <c r="G180" s="211">
        <f>IFERROR(ROUND(VLOOKUP(+$A180,'[12]Marion Balance Sheet'!$A$4:$P$190,+G$2,FALSE),2),0)</f>
        <v>-2177.7199999999998</v>
      </c>
      <c r="H180" s="211">
        <f>IFERROR(ROUND(VLOOKUP(+$A180,'[12]Marion Balance Sheet'!$A$4:$P$190,+H$2,FALSE),2),0)</f>
        <v>-2177.7199999999998</v>
      </c>
      <c r="I180" s="211">
        <f>IFERROR(ROUND(VLOOKUP(+$A180,'[12]Marion Balance Sheet'!$A$4:$P$190,+I$2,FALSE),2),0)</f>
        <v>-2177.7199999999998</v>
      </c>
      <c r="J180" s="211">
        <f>IFERROR(ROUND(VLOOKUP(+$A180,'[12]Marion Balance Sheet'!$A$4:$P$190,+J$2,FALSE),2),0)</f>
        <v>-2177.7199999999998</v>
      </c>
      <c r="K180" s="211">
        <f>IFERROR(ROUND(VLOOKUP(+$A180,'[12]Marion Balance Sheet'!$A$4:$P$190,+K$2,FALSE),2),0)</f>
        <v>-2177.7199999999998</v>
      </c>
      <c r="L180" s="211">
        <f>IFERROR(ROUND(VLOOKUP(+$A180,'[12]Marion Balance Sheet'!$A$4:$P$190,+L$2,FALSE),2),0)</f>
        <v>-2177.7199999999998</v>
      </c>
      <c r="M180" s="211">
        <f>IFERROR(ROUND(VLOOKUP(+$A180,'[12]Marion Balance Sheet'!$A$4:$P$190,+M$2,FALSE),2),0)</f>
        <v>-2177.7199999999998</v>
      </c>
      <c r="N180" s="211">
        <f>IFERROR(ROUND(VLOOKUP(+$A180,'[12]Marion Balance Sheet'!$A$4:$P$190,+N$2,FALSE),2),0)</f>
        <v>-2177.7199999999998</v>
      </c>
      <c r="O180" s="211">
        <f>IFERROR(ROUND(VLOOKUP(+$A180,'[12]Marion Balance Sheet'!$A$4:$P$190,+O$2,FALSE),2),0)</f>
        <v>-2177.7199999999998</v>
      </c>
      <c r="P180" s="211">
        <f>IFERROR(ROUND(VLOOKUP(+$A180,'[12]Marion Balance Sheet'!$A$4:$P$190,+P$2,FALSE),2),0)</f>
        <v>-2177.7199999999998</v>
      </c>
      <c r="Q180" s="212">
        <f>SUM(D180:P180)/13</f>
        <v>-2177.7946153846156</v>
      </c>
      <c r="R180" s="212"/>
      <c r="S180" s="212">
        <f t="shared" ref="S180" si="34">Q180</f>
        <v>-2177.7946153846156</v>
      </c>
    </row>
    <row r="181" spans="1:20" x14ac:dyDescent="0.25">
      <c r="A181" s="199" t="s">
        <v>346</v>
      </c>
      <c r="D181" s="222">
        <f>SUM(D179:D180)</f>
        <v>3350.3399999999997</v>
      </c>
      <c r="E181" s="222">
        <f t="shared" ref="E181:T181" si="35">SUM(E179:E180)</f>
        <v>3350.86</v>
      </c>
      <c r="F181" s="222">
        <f t="shared" si="35"/>
        <v>3350.86</v>
      </c>
      <c r="G181" s="222">
        <f t="shared" si="35"/>
        <v>3350.86</v>
      </c>
      <c r="H181" s="222">
        <f t="shared" si="35"/>
        <v>3350.86</v>
      </c>
      <c r="I181" s="222">
        <f t="shared" si="35"/>
        <v>3350.86</v>
      </c>
      <c r="J181" s="222">
        <f t="shared" si="35"/>
        <v>3350.86</v>
      </c>
      <c r="K181" s="222">
        <f t="shared" si="35"/>
        <v>3350.86</v>
      </c>
      <c r="L181" s="222">
        <f t="shared" si="35"/>
        <v>3350.86</v>
      </c>
      <c r="M181" s="222">
        <f t="shared" si="35"/>
        <v>3350.86</v>
      </c>
      <c r="N181" s="222">
        <f t="shared" si="35"/>
        <v>3350.86</v>
      </c>
      <c r="O181" s="222">
        <f t="shared" si="35"/>
        <v>3350.86</v>
      </c>
      <c r="P181" s="222">
        <f t="shared" si="35"/>
        <v>3350.86</v>
      </c>
      <c r="Q181" s="222">
        <f t="shared" si="35"/>
        <v>3350.8200000000011</v>
      </c>
      <c r="R181" s="222"/>
      <c r="S181" s="222">
        <f t="shared" si="35"/>
        <v>3350.8200000000011</v>
      </c>
      <c r="T181" s="222">
        <f t="shared" si="35"/>
        <v>0</v>
      </c>
    </row>
    <row r="183" spans="1:20" x14ac:dyDescent="0.25">
      <c r="A183" s="208">
        <v>2410</v>
      </c>
      <c r="B183" s="209">
        <v>114</v>
      </c>
      <c r="C183" s="210" t="s">
        <v>347</v>
      </c>
      <c r="D183" s="211">
        <f>IFERROR(ROUND(VLOOKUP(+$A183,'[12]Marion Balance Sheet'!$A$4:$P$190,+D$2,FALSE),2),0)</f>
        <v>0</v>
      </c>
      <c r="E183" s="211">
        <f>IFERROR(ROUND(VLOOKUP(+$A183,'[12]Marion Balance Sheet'!$A$4:$P$190,+E$2,FALSE),2),0)</f>
        <v>0</v>
      </c>
      <c r="F183" s="211">
        <f>IFERROR(ROUND(VLOOKUP(+$A183,'[12]Marion Balance Sheet'!$A$4:$P$190,+F$2,FALSE),2),0)</f>
        <v>0</v>
      </c>
      <c r="G183" s="211">
        <f>IFERROR(ROUND(VLOOKUP(+$A183,'[12]Marion Balance Sheet'!$A$4:$P$190,+G$2,FALSE),2),0)</f>
        <v>0</v>
      </c>
      <c r="H183" s="211">
        <f>IFERROR(ROUND(VLOOKUP(+$A183,'[12]Marion Balance Sheet'!$A$4:$P$190,+H$2,FALSE),2),0)</f>
        <v>0</v>
      </c>
      <c r="I183" s="211">
        <f>IFERROR(ROUND(VLOOKUP(+$A183,'[12]Marion Balance Sheet'!$A$4:$P$190,+I$2,FALSE),2),0)</f>
        <v>0</v>
      </c>
      <c r="J183" s="211">
        <f>IFERROR(ROUND(VLOOKUP(+$A183,'[12]Marion Balance Sheet'!$A$4:$P$190,+J$2,FALSE),2),0)</f>
        <v>0</v>
      </c>
      <c r="K183" s="211">
        <f>IFERROR(ROUND(VLOOKUP(+$A183,'[12]Marion Balance Sheet'!$A$4:$P$190,+K$2,FALSE),2),0)</f>
        <v>0</v>
      </c>
      <c r="L183" s="211">
        <f>IFERROR(ROUND(VLOOKUP(+$A183,'[12]Marion Balance Sheet'!$A$4:$P$190,+L$2,FALSE),2),0)</f>
        <v>0</v>
      </c>
      <c r="M183" s="211">
        <f>IFERROR(ROUND(VLOOKUP(+$A183,'[12]Marion Balance Sheet'!$A$4:$P$190,+M$2,FALSE),2),0)</f>
        <v>0</v>
      </c>
      <c r="N183" s="211">
        <f>IFERROR(ROUND(VLOOKUP(+$A183,'[12]Marion Balance Sheet'!$A$4:$P$190,+N$2,FALSE),2),0)</f>
        <v>0</v>
      </c>
      <c r="O183" s="211">
        <f>IFERROR(ROUND(VLOOKUP(+$A183,'[12]Marion Balance Sheet'!$A$4:$P$190,+O$2,FALSE),2),0)</f>
        <v>0</v>
      </c>
      <c r="P183" s="211">
        <f>IFERROR(ROUND(VLOOKUP(+$A183,'[12]Marion Balance Sheet'!$A$4:$P$190,+P$2,FALSE),2),0)</f>
        <v>0</v>
      </c>
      <c r="Q183" s="212">
        <f t="shared" si="29"/>
        <v>0</v>
      </c>
      <c r="R183" s="212"/>
      <c r="T183" s="212">
        <f t="shared" ref="T183:T184" si="36">Q183</f>
        <v>0</v>
      </c>
    </row>
    <row r="184" spans="1:20" x14ac:dyDescent="0.25">
      <c r="A184" s="208">
        <v>2425</v>
      </c>
      <c r="B184" s="209">
        <v>115</v>
      </c>
      <c r="C184" s="210" t="s">
        <v>348</v>
      </c>
      <c r="D184" s="211">
        <f>IFERROR(ROUND(VLOOKUP(+$A184,'[12]Marion Balance Sheet'!$A$4:$P$190,+D$2,FALSE),2),0)</f>
        <v>0</v>
      </c>
      <c r="E184" s="211">
        <f>IFERROR(ROUND(VLOOKUP(+$A184,'[12]Marion Balance Sheet'!$A$4:$P$190,+E$2,FALSE),2),0)</f>
        <v>0</v>
      </c>
      <c r="F184" s="211">
        <f>IFERROR(ROUND(VLOOKUP(+$A184,'[12]Marion Balance Sheet'!$A$4:$P$190,+F$2,FALSE),2),0)</f>
        <v>0</v>
      </c>
      <c r="G184" s="211">
        <f>IFERROR(ROUND(VLOOKUP(+$A184,'[12]Marion Balance Sheet'!$A$4:$P$190,+G$2,FALSE),2),0)</f>
        <v>0</v>
      </c>
      <c r="H184" s="211">
        <f>IFERROR(ROUND(VLOOKUP(+$A184,'[12]Marion Balance Sheet'!$A$4:$P$190,+H$2,FALSE),2),0)</f>
        <v>0</v>
      </c>
      <c r="I184" s="211">
        <f>IFERROR(ROUND(VLOOKUP(+$A184,'[12]Marion Balance Sheet'!$A$4:$P$190,+I$2,FALSE),2),0)</f>
        <v>0</v>
      </c>
      <c r="J184" s="211">
        <f>IFERROR(ROUND(VLOOKUP(+$A184,'[12]Marion Balance Sheet'!$A$4:$P$190,+J$2,FALSE),2),0)</f>
        <v>0</v>
      </c>
      <c r="K184" s="211">
        <f>IFERROR(ROUND(VLOOKUP(+$A184,'[12]Marion Balance Sheet'!$A$4:$P$190,+K$2,FALSE),2),0)</f>
        <v>0</v>
      </c>
      <c r="L184" s="211">
        <f>IFERROR(ROUND(VLOOKUP(+$A184,'[12]Marion Balance Sheet'!$A$4:$P$190,+L$2,FALSE),2),0)</f>
        <v>0</v>
      </c>
      <c r="M184" s="211">
        <f>IFERROR(ROUND(VLOOKUP(+$A184,'[12]Marion Balance Sheet'!$A$4:$P$190,+M$2,FALSE),2),0)</f>
        <v>0</v>
      </c>
      <c r="N184" s="211">
        <f>IFERROR(ROUND(VLOOKUP(+$A184,'[12]Marion Balance Sheet'!$A$4:$P$190,+N$2,FALSE),2),0)</f>
        <v>0</v>
      </c>
      <c r="O184" s="211">
        <f>IFERROR(ROUND(VLOOKUP(+$A184,'[12]Marion Balance Sheet'!$A$4:$P$190,+O$2,FALSE),2),0)</f>
        <v>0</v>
      </c>
      <c r="P184" s="211">
        <f>IFERROR(ROUND(VLOOKUP(+$A184,'[12]Marion Balance Sheet'!$A$4:$P$190,+P$2,FALSE),2),0)</f>
        <v>0</v>
      </c>
      <c r="Q184" s="212">
        <f t="shared" si="29"/>
        <v>0</v>
      </c>
      <c r="R184" s="212"/>
      <c r="T184" s="212">
        <f t="shared" si="36"/>
        <v>0</v>
      </c>
    </row>
    <row r="185" spans="1:20" x14ac:dyDescent="0.25">
      <c r="A185" s="199" t="s">
        <v>349</v>
      </c>
      <c r="B185" s="209"/>
      <c r="C185" s="210"/>
      <c r="D185" s="222">
        <f>SUM(D183:D184)</f>
        <v>0</v>
      </c>
      <c r="E185" s="222">
        <f t="shared" ref="E185:T185" si="37">SUM(E183:E184)</f>
        <v>0</v>
      </c>
      <c r="F185" s="222">
        <f t="shared" si="37"/>
        <v>0</v>
      </c>
      <c r="G185" s="222">
        <f t="shared" si="37"/>
        <v>0</v>
      </c>
      <c r="H185" s="222">
        <f t="shared" si="37"/>
        <v>0</v>
      </c>
      <c r="I185" s="222">
        <f t="shared" si="37"/>
        <v>0</v>
      </c>
      <c r="J185" s="222">
        <f t="shared" si="37"/>
        <v>0</v>
      </c>
      <c r="K185" s="222">
        <f t="shared" si="37"/>
        <v>0</v>
      </c>
      <c r="L185" s="222">
        <f t="shared" si="37"/>
        <v>0</v>
      </c>
      <c r="M185" s="222">
        <f t="shared" si="37"/>
        <v>0</v>
      </c>
      <c r="N185" s="222">
        <f t="shared" si="37"/>
        <v>0</v>
      </c>
      <c r="O185" s="222">
        <f t="shared" si="37"/>
        <v>0</v>
      </c>
      <c r="P185" s="222">
        <f t="shared" si="37"/>
        <v>0</v>
      </c>
      <c r="Q185" s="222">
        <f t="shared" si="37"/>
        <v>0</v>
      </c>
      <c r="R185" s="222"/>
      <c r="S185" s="222">
        <f t="shared" si="37"/>
        <v>0</v>
      </c>
      <c r="T185" s="222">
        <f t="shared" si="37"/>
        <v>0</v>
      </c>
    </row>
    <row r="186" spans="1:20" x14ac:dyDescent="0.25">
      <c r="A186" s="208"/>
      <c r="B186" s="209"/>
      <c r="C186" s="210"/>
      <c r="D186" s="212"/>
      <c r="E186" s="212"/>
      <c r="F186" s="212"/>
      <c r="G186" s="212"/>
      <c r="H186" s="212"/>
      <c r="I186" s="212"/>
      <c r="J186" s="212"/>
      <c r="K186" s="212"/>
      <c r="L186" s="212"/>
      <c r="M186" s="212"/>
      <c r="N186" s="212"/>
      <c r="O186" s="212"/>
      <c r="P186" s="212"/>
      <c r="Q186" s="212"/>
      <c r="R186" s="212"/>
      <c r="T186" s="212"/>
    </row>
    <row r="187" spans="1:20" s="237" customFormat="1" x14ac:dyDescent="0.25">
      <c r="A187" s="237">
        <v>2620</v>
      </c>
      <c r="B187" s="237" t="s">
        <v>60</v>
      </c>
      <c r="C187" s="237" t="s">
        <v>350</v>
      </c>
      <c r="D187" s="238">
        <v>206.66177096636866</v>
      </c>
      <c r="E187" s="238">
        <v>205.6758082035897</v>
      </c>
      <c r="F187" s="238">
        <v>205.6758082035897</v>
      </c>
      <c r="G187" s="238">
        <v>205.6758082035897</v>
      </c>
      <c r="H187" s="238">
        <v>205.6758082035897</v>
      </c>
      <c r="I187" s="238">
        <v>205.6758082035897</v>
      </c>
      <c r="J187" s="238">
        <v>205.6758082035897</v>
      </c>
      <c r="K187" s="238">
        <v>205.6758082035897</v>
      </c>
      <c r="L187" s="238">
        <v>205.6758082035897</v>
      </c>
      <c r="M187" s="238">
        <v>205.6758082035897</v>
      </c>
      <c r="N187" s="238">
        <v>205.6758082035897</v>
      </c>
      <c r="O187" s="238">
        <v>205.6758082035897</v>
      </c>
      <c r="P187" s="238">
        <v>205.6758082035897</v>
      </c>
    </row>
    <row r="188" spans="1:20" s="237" customFormat="1" x14ac:dyDescent="0.25">
      <c r="A188" s="237">
        <v>2620</v>
      </c>
      <c r="B188" s="239" t="s">
        <v>111</v>
      </c>
      <c r="C188" s="237" t="s">
        <v>350</v>
      </c>
      <c r="D188" s="238">
        <v>29.340404323583467</v>
      </c>
      <c r="E188" s="238">
        <v>28.632710908808772</v>
      </c>
      <c r="F188" s="238">
        <v>28.632710908808772</v>
      </c>
      <c r="G188" s="238">
        <v>28.632710908808772</v>
      </c>
      <c r="H188" s="238">
        <v>28.632710908808772</v>
      </c>
      <c r="I188" s="238">
        <v>28.632710908808772</v>
      </c>
      <c r="J188" s="238">
        <v>28.632710908808772</v>
      </c>
      <c r="K188" s="238">
        <v>28.632710908808772</v>
      </c>
      <c r="L188" s="238">
        <v>28.632710908808772</v>
      </c>
      <c r="M188" s="238">
        <v>28.632710908808772</v>
      </c>
      <c r="N188" s="238">
        <v>28.632710908808772</v>
      </c>
      <c r="O188" s="238">
        <v>28.632710908808772</v>
      </c>
      <c r="P188" s="238">
        <v>28.632710908808772</v>
      </c>
    </row>
    <row r="189" spans="1:20" s="237" customFormat="1" x14ac:dyDescent="0.25">
      <c r="A189" s="237">
        <v>2640</v>
      </c>
      <c r="B189" s="237" t="s">
        <v>60</v>
      </c>
      <c r="C189" s="237" t="s">
        <v>351</v>
      </c>
      <c r="D189" s="238">
        <v>-59.171068539804168</v>
      </c>
      <c r="E189" s="238">
        <v>0</v>
      </c>
      <c r="F189" s="238">
        <v>0</v>
      </c>
      <c r="G189" s="238">
        <v>0</v>
      </c>
      <c r="H189" s="238">
        <v>17.339161847618062</v>
      </c>
      <c r="I189" s="238">
        <v>58.700849324988354</v>
      </c>
      <c r="J189" s="238">
        <v>28.373070708115652</v>
      </c>
      <c r="K189" s="238">
        <v>0</v>
      </c>
      <c r="L189" s="238">
        <v>0</v>
      </c>
      <c r="M189" s="238">
        <v>0</v>
      </c>
      <c r="N189" s="238">
        <v>0</v>
      </c>
      <c r="O189" s="238">
        <v>0</v>
      </c>
      <c r="P189" s="238">
        <v>0</v>
      </c>
    </row>
    <row r="190" spans="1:20" s="237" customFormat="1" x14ac:dyDescent="0.25">
      <c r="A190" s="237">
        <v>2640</v>
      </c>
      <c r="B190" s="239" t="s">
        <v>111</v>
      </c>
      <c r="C190" s="237" t="s">
        <v>351</v>
      </c>
      <c r="D190" s="238">
        <v>-8.4006977541039785</v>
      </c>
      <c r="E190" s="238">
        <v>0</v>
      </c>
      <c r="F190" s="238">
        <v>0</v>
      </c>
      <c r="G190" s="238">
        <v>0</v>
      </c>
      <c r="H190" s="238">
        <v>2.4138337557544096</v>
      </c>
      <c r="I190" s="238">
        <v>8.1719112398489635</v>
      </c>
      <c r="J190" s="238">
        <v>3.9498954119898619</v>
      </c>
      <c r="K190" s="238">
        <v>0</v>
      </c>
      <c r="L190" s="238">
        <v>0</v>
      </c>
      <c r="M190" s="238">
        <v>0</v>
      </c>
      <c r="N190" s="238">
        <v>0</v>
      </c>
      <c r="O190" s="238">
        <v>0</v>
      </c>
      <c r="P190" s="238">
        <v>0</v>
      </c>
    </row>
    <row r="191" spans="1:20" s="237" customFormat="1" x14ac:dyDescent="0.25">
      <c r="A191" s="237">
        <v>2650</v>
      </c>
      <c r="B191" s="237" t="s">
        <v>60</v>
      </c>
      <c r="C191" s="237" t="s">
        <v>352</v>
      </c>
      <c r="D191" s="238">
        <v>171.13665389527458</v>
      </c>
      <c r="E191" s="238">
        <v>170.3201779341023</v>
      </c>
      <c r="F191" s="238">
        <v>170.3201779341023</v>
      </c>
      <c r="G191" s="238">
        <v>170.3201779341023</v>
      </c>
      <c r="H191" s="238">
        <v>170.3201779341023</v>
      </c>
      <c r="I191" s="238">
        <v>170.3201779341023</v>
      </c>
      <c r="J191" s="238">
        <v>170.3201779341023</v>
      </c>
      <c r="K191" s="238">
        <v>170.3201779341023</v>
      </c>
      <c r="L191" s="238">
        <v>170.3201779341023</v>
      </c>
      <c r="M191" s="238">
        <v>170.3201779341023</v>
      </c>
      <c r="N191" s="238">
        <v>170.3201779341023</v>
      </c>
      <c r="O191" s="238">
        <v>170.3201779341023</v>
      </c>
      <c r="P191" s="238">
        <v>170.3201779341023</v>
      </c>
    </row>
    <row r="192" spans="1:20" s="237" customFormat="1" x14ac:dyDescent="0.25">
      <c r="A192" s="237">
        <v>2650</v>
      </c>
      <c r="B192" s="239" t="s">
        <v>111</v>
      </c>
      <c r="C192" s="237" t="s">
        <v>352</v>
      </c>
      <c r="D192" s="238">
        <v>24.296794692084852</v>
      </c>
      <c r="E192" s="238">
        <v>23.710753633683339</v>
      </c>
      <c r="F192" s="238">
        <v>23.710753633683339</v>
      </c>
      <c r="G192" s="238">
        <v>23.710753633683339</v>
      </c>
      <c r="H192" s="238">
        <v>23.710753633683339</v>
      </c>
      <c r="I192" s="238">
        <v>23.710753633683339</v>
      </c>
      <c r="J192" s="238">
        <v>23.710753633683339</v>
      </c>
      <c r="K192" s="238">
        <v>23.710753633683339</v>
      </c>
      <c r="L192" s="238">
        <v>23.710753633683339</v>
      </c>
      <c r="M192" s="238">
        <v>23.710753633683339</v>
      </c>
      <c r="N192" s="238">
        <v>23.710753633683339</v>
      </c>
      <c r="O192" s="238">
        <v>23.710753633683339</v>
      </c>
      <c r="P192" s="238">
        <v>23.710753633683339</v>
      </c>
    </row>
    <row r="193" spans="1:20" s="237" customFormat="1" x14ac:dyDescent="0.25">
      <c r="A193" s="237">
        <v>2675</v>
      </c>
      <c r="B193" s="237" t="s">
        <v>60</v>
      </c>
      <c r="C193" s="237" t="s">
        <v>353</v>
      </c>
      <c r="D193" s="238">
        <v>18049.55128139634</v>
      </c>
      <c r="E193" s="238">
        <v>17885.382064656285</v>
      </c>
      <c r="F193" s="238">
        <v>17667.729341540369</v>
      </c>
      <c r="G193" s="238">
        <v>16483.545943619712</v>
      </c>
      <c r="H193" s="238">
        <v>16815.18828448766</v>
      </c>
      <c r="I193" s="238">
        <v>17891.306935912686</v>
      </c>
      <c r="J193" s="238">
        <v>17434.719983447987</v>
      </c>
      <c r="K193" s="238">
        <v>16042.739155640611</v>
      </c>
      <c r="L193" s="238">
        <v>17630.32816593389</v>
      </c>
      <c r="M193" s="238">
        <v>17033.728943464539</v>
      </c>
      <c r="N193" s="238">
        <v>17461.299014948527</v>
      </c>
      <c r="O193" s="238">
        <v>18125.84633693684</v>
      </c>
      <c r="P193" s="238">
        <v>17776.823389644644</v>
      </c>
    </row>
    <row r="194" spans="1:20" s="237" customFormat="1" x14ac:dyDescent="0.25">
      <c r="A194" s="237">
        <v>2675</v>
      </c>
      <c r="B194" s="239" t="s">
        <v>111</v>
      </c>
      <c r="C194" s="237" t="s">
        <v>353</v>
      </c>
      <c r="D194" s="238">
        <v>2562.5500545120394</v>
      </c>
      <c r="E194" s="238">
        <v>2489.8746168727048</v>
      </c>
      <c r="F194" s="238">
        <v>2459.5745657683751</v>
      </c>
      <c r="G194" s="238">
        <v>2294.7210460870015</v>
      </c>
      <c r="H194" s="238">
        <v>2340.8899142399005</v>
      </c>
      <c r="I194" s="238">
        <v>2490.6994349557749</v>
      </c>
      <c r="J194" s="238">
        <v>2427.1366740805875</v>
      </c>
      <c r="K194" s="238">
        <v>2233.3550865359744</v>
      </c>
      <c r="L194" s="238">
        <v>2454.3678423421088</v>
      </c>
      <c r="M194" s="238">
        <v>2371.3135774065067</v>
      </c>
      <c r="N194" s="238">
        <v>2430.836816220969</v>
      </c>
      <c r="O194" s="238">
        <v>2523.3503282470383</v>
      </c>
      <c r="P194" s="238">
        <v>2474.7618567216668</v>
      </c>
    </row>
    <row r="195" spans="1:20" s="237" customFormat="1" x14ac:dyDescent="0.25">
      <c r="A195" s="237">
        <v>2680</v>
      </c>
      <c r="B195" s="237" t="s">
        <v>60</v>
      </c>
      <c r="C195" s="237" t="s">
        <v>354</v>
      </c>
      <c r="D195" s="238">
        <v>9527.8620689655163</v>
      </c>
      <c r="E195" s="238">
        <v>9019.3050225003863</v>
      </c>
      <c r="F195" s="238">
        <v>8989.2151243986955</v>
      </c>
      <c r="G195" s="238">
        <v>9697.7470646045604</v>
      </c>
      <c r="H195" s="238">
        <v>10132.006744943877</v>
      </c>
      <c r="I195" s="238">
        <v>10615.886370454662</v>
      </c>
      <c r="J195" s="238">
        <v>10195.93358506181</v>
      </c>
      <c r="K195" s="238">
        <v>10029.701091398127</v>
      </c>
      <c r="L195" s="238">
        <v>9174.5234779909988</v>
      </c>
      <c r="M195" s="238">
        <v>9460.1504163864884</v>
      </c>
      <c r="N195" s="238">
        <v>9832.0161382092774</v>
      </c>
      <c r="O195" s="238">
        <v>10121.844307660476</v>
      </c>
      <c r="P195" s="238">
        <v>11807.446335281642</v>
      </c>
    </row>
    <row r="196" spans="1:20" s="237" customFormat="1" x14ac:dyDescent="0.25">
      <c r="A196" s="237">
        <v>2680</v>
      </c>
      <c r="B196" s="239" t="s">
        <v>111</v>
      </c>
      <c r="C196" s="237" t="s">
        <v>354</v>
      </c>
      <c r="D196" s="238">
        <v>1352.699747687132</v>
      </c>
      <c r="E196" s="238">
        <v>1255.6029586717013</v>
      </c>
      <c r="F196" s="238">
        <v>1251.4140588630839</v>
      </c>
      <c r="G196" s="238">
        <v>1350.0507939792064</v>
      </c>
      <c r="H196" s="238">
        <v>1410.5053121605545</v>
      </c>
      <c r="I196" s="238">
        <v>1477.8675632338488</v>
      </c>
      <c r="J196" s="238">
        <v>1419.4047483577303</v>
      </c>
      <c r="K196" s="238">
        <v>1396.2630528112554</v>
      </c>
      <c r="L196" s="238">
        <v>1277.2113588165314</v>
      </c>
      <c r="M196" s="238">
        <v>1316.9742926602182</v>
      </c>
      <c r="N196" s="238">
        <v>1368.7427714270937</v>
      </c>
      <c r="O196" s="238">
        <v>1409.0905705270782</v>
      </c>
      <c r="P196" s="238">
        <v>1643.7479956550976</v>
      </c>
    </row>
    <row r="197" spans="1:20" s="237" customFormat="1" x14ac:dyDescent="0.25">
      <c r="A197" s="237">
        <v>2685</v>
      </c>
      <c r="B197" s="237" t="s">
        <v>60</v>
      </c>
      <c r="C197" s="237" t="s">
        <v>355</v>
      </c>
      <c r="D197" s="238">
        <v>-365.66426564495532</v>
      </c>
      <c r="E197" s="238">
        <v>-363.91971778823768</v>
      </c>
      <c r="F197" s="238">
        <v>-363.91971778823768</v>
      </c>
      <c r="G197" s="238">
        <v>-363.91971778823768</v>
      </c>
      <c r="H197" s="238">
        <v>-363.91971778823768</v>
      </c>
      <c r="I197" s="238">
        <v>-363.91971778823768</v>
      </c>
      <c r="J197" s="238">
        <v>-363.91971778823768</v>
      </c>
      <c r="K197" s="238">
        <v>0</v>
      </c>
      <c r="L197" s="238">
        <v>0</v>
      </c>
      <c r="M197" s="238">
        <v>0</v>
      </c>
      <c r="N197" s="238">
        <v>0</v>
      </c>
      <c r="O197" s="238">
        <v>0</v>
      </c>
      <c r="P197" s="238">
        <v>0</v>
      </c>
    </row>
    <row r="198" spans="1:20" s="237" customFormat="1" x14ac:dyDescent="0.25">
      <c r="A198" s="237">
        <v>2685</v>
      </c>
      <c r="B198" s="239" t="s">
        <v>111</v>
      </c>
      <c r="C198" s="237" t="s">
        <v>355</v>
      </c>
      <c r="D198" s="238">
        <v>-51.914475282683867</v>
      </c>
      <c r="E198" s="238">
        <v>-50.662293074018521</v>
      </c>
      <c r="F198" s="238">
        <v>-50.662293074018521</v>
      </c>
      <c r="G198" s="238">
        <v>-50.662293074018521</v>
      </c>
      <c r="H198" s="238">
        <v>-50.662293074018521</v>
      </c>
      <c r="I198" s="238">
        <v>-50.662293074018521</v>
      </c>
      <c r="J198" s="238">
        <v>-50.662293074018521</v>
      </c>
      <c r="K198" s="238">
        <v>0</v>
      </c>
      <c r="L198" s="238">
        <v>0</v>
      </c>
      <c r="M198" s="238">
        <v>0</v>
      </c>
      <c r="N198" s="238">
        <v>0</v>
      </c>
      <c r="O198" s="238">
        <v>0</v>
      </c>
      <c r="P198" s="238">
        <v>0</v>
      </c>
    </row>
    <row r="199" spans="1:20" s="237" customFormat="1" x14ac:dyDescent="0.25">
      <c r="A199" s="237">
        <v>2690</v>
      </c>
      <c r="B199" s="237" t="s">
        <v>60</v>
      </c>
      <c r="C199" s="237" t="s">
        <v>356</v>
      </c>
      <c r="D199" s="238">
        <v>-866.08381438910169</v>
      </c>
      <c r="E199" s="238">
        <v>-918.83250897429252</v>
      </c>
      <c r="F199" s="238">
        <v>-1002.8446399420677</v>
      </c>
      <c r="G199" s="238">
        <v>-1015.0259390679148</v>
      </c>
      <c r="H199" s="238">
        <v>-879.004838566182</v>
      </c>
      <c r="I199" s="238">
        <v>-888.4712340557594</v>
      </c>
      <c r="J199" s="238">
        <v>-865.58133760926887</v>
      </c>
      <c r="K199" s="238">
        <v>-834.9958077897893</v>
      </c>
      <c r="L199" s="238">
        <v>-889.39607262194158</v>
      </c>
      <c r="M199" s="238">
        <v>-899.86338302384513</v>
      </c>
      <c r="N199" s="238">
        <v>-1012.2826487353228</v>
      </c>
      <c r="O199" s="238">
        <v>-1029.9987859101018</v>
      </c>
      <c r="P199" s="238">
        <v>-1073.5803130398797</v>
      </c>
    </row>
    <row r="200" spans="1:20" s="237" customFormat="1" x14ac:dyDescent="0.25">
      <c r="A200" s="237">
        <v>2690</v>
      </c>
      <c r="B200" s="239" t="s">
        <v>111</v>
      </c>
      <c r="C200" s="237" t="s">
        <v>356</v>
      </c>
      <c r="D200" s="238">
        <v>-122.9605706631779</v>
      </c>
      <c r="E200" s="238">
        <v>-127.91327202193141</v>
      </c>
      <c r="F200" s="238">
        <v>-139.60883835928203</v>
      </c>
      <c r="G200" s="238">
        <v>-141.30463145916309</v>
      </c>
      <c r="H200" s="238">
        <v>-122.3687493922309</v>
      </c>
      <c r="I200" s="238">
        <v>-123.68659307919101</v>
      </c>
      <c r="J200" s="238">
        <v>-120.50002586251486</v>
      </c>
      <c r="K200" s="238">
        <v>-116.24212776082345</v>
      </c>
      <c r="L200" s="238">
        <v>-123.81534247142191</v>
      </c>
      <c r="M200" s="238">
        <v>-125.27252635390265</v>
      </c>
      <c r="N200" s="238">
        <v>-140.92273025396989</v>
      </c>
      <c r="O200" s="238">
        <v>-143.38904381110018</v>
      </c>
      <c r="P200" s="238">
        <v>-149.45615145088706</v>
      </c>
    </row>
    <row r="201" spans="1:20" s="237" customFormat="1" x14ac:dyDescent="0.25">
      <c r="A201" s="237">
        <v>2710</v>
      </c>
      <c r="B201" s="237" t="s">
        <v>60</v>
      </c>
      <c r="C201" s="237" t="s">
        <v>357</v>
      </c>
      <c r="D201" s="238">
        <v>307555.82338016178</v>
      </c>
      <c r="E201" s="238">
        <v>303737.75851859507</v>
      </c>
      <c r="F201" s="238">
        <v>306623.02831924678</v>
      </c>
      <c r="G201" s="238">
        <v>301628.93866777001</v>
      </c>
      <c r="H201" s="238">
        <v>306857.61427445291</v>
      </c>
      <c r="I201" s="238">
        <v>310913.51793513668</v>
      </c>
      <c r="J201" s="238">
        <v>312435.76020276197</v>
      </c>
      <c r="K201" s="238">
        <v>309109.14994424029</v>
      </c>
      <c r="L201" s="238">
        <v>313369.05403031071</v>
      </c>
      <c r="M201" s="238">
        <v>304858.5538558939</v>
      </c>
      <c r="N201" s="238">
        <v>306075.20141519664</v>
      </c>
      <c r="O201" s="238">
        <v>291720.66734722996</v>
      </c>
      <c r="P201" s="238">
        <v>290687.28259618254</v>
      </c>
    </row>
    <row r="202" spans="1:20" s="237" customFormat="1" x14ac:dyDescent="0.25">
      <c r="A202" s="237">
        <v>2710</v>
      </c>
      <c r="B202" s="239" t="s">
        <v>111</v>
      </c>
      <c r="C202" s="237" t="s">
        <v>357</v>
      </c>
      <c r="D202" s="238">
        <v>43664.641834096503</v>
      </c>
      <c r="E202" s="238">
        <v>42284.192330212587</v>
      </c>
      <c r="F202" s="238">
        <v>42685.85889867066</v>
      </c>
      <c r="G202" s="238">
        <v>41990.617555061282</v>
      </c>
      <c r="H202" s="238">
        <v>42718.516272901245</v>
      </c>
      <c r="I202" s="238">
        <v>43283.150091553289</v>
      </c>
      <c r="J202" s="238">
        <v>43495.065742512787</v>
      </c>
      <c r="K202" s="238">
        <v>43031.95892080896</v>
      </c>
      <c r="L202" s="238">
        <v>43624.992215589904</v>
      </c>
      <c r="M202" s="238">
        <v>42440.2214187141</v>
      </c>
      <c r="N202" s="238">
        <v>42609.594366109741</v>
      </c>
      <c r="O202" s="238">
        <v>40611.259084053156</v>
      </c>
      <c r="P202" s="238">
        <v>40467.398670459814</v>
      </c>
    </row>
    <row r="203" spans="1:20" s="237" customFormat="1" x14ac:dyDescent="0.25">
      <c r="A203" s="237">
        <v>2755</v>
      </c>
      <c r="B203" s="237" t="s">
        <v>60</v>
      </c>
      <c r="C203" s="237" t="s">
        <v>358</v>
      </c>
      <c r="D203" s="238">
        <v>283.11707109408258</v>
      </c>
      <c r="E203" s="238">
        <v>281.76634769564987</v>
      </c>
      <c r="F203" s="238">
        <v>281.76634769564987</v>
      </c>
      <c r="G203" s="238">
        <v>281.76634769564987</v>
      </c>
      <c r="H203" s="238">
        <v>281.76634769564987</v>
      </c>
      <c r="I203" s="238">
        <v>281.76634769564987</v>
      </c>
      <c r="J203" s="238">
        <v>281.76634769564987</v>
      </c>
      <c r="K203" s="238">
        <v>281.76634769564987</v>
      </c>
      <c r="L203" s="238">
        <v>281.76634769564987</v>
      </c>
      <c r="M203" s="238">
        <v>281.76634769564987</v>
      </c>
      <c r="N203" s="238">
        <v>281.76634769564987</v>
      </c>
      <c r="O203" s="238">
        <v>281.76634769564987</v>
      </c>
      <c r="P203" s="238">
        <v>249.85970102932805</v>
      </c>
    </row>
    <row r="204" spans="1:20" s="237" customFormat="1" x14ac:dyDescent="0.25">
      <c r="A204" s="237">
        <v>2755</v>
      </c>
      <c r="B204" s="239" t="s">
        <v>111</v>
      </c>
      <c r="C204" s="237" t="s">
        <v>358</v>
      </c>
      <c r="D204" s="238">
        <v>40.194997352272374</v>
      </c>
      <c r="E204" s="238">
        <v>39.225490094656806</v>
      </c>
      <c r="F204" s="238">
        <v>39.225490094656806</v>
      </c>
      <c r="G204" s="238">
        <v>39.225490094656806</v>
      </c>
      <c r="H204" s="238">
        <v>39.225490094656806</v>
      </c>
      <c r="I204" s="238">
        <v>39.225490094656806</v>
      </c>
      <c r="J204" s="238">
        <v>39.225490094656806</v>
      </c>
      <c r="K204" s="238">
        <v>39.225490094656806</v>
      </c>
      <c r="L204" s="238">
        <v>39.225490094656806</v>
      </c>
      <c r="M204" s="238">
        <v>39.225490094656806</v>
      </c>
      <c r="N204" s="238">
        <v>39.225490094656806</v>
      </c>
      <c r="O204" s="238">
        <v>39.225490094656806</v>
      </c>
      <c r="P204" s="238">
        <v>34.783675580613462</v>
      </c>
    </row>
    <row r="205" spans="1:20" s="237" customFormat="1" x14ac:dyDescent="0.25">
      <c r="A205" s="237">
        <v>2775</v>
      </c>
      <c r="B205" s="237" t="s">
        <v>60</v>
      </c>
      <c r="C205" s="237" t="s">
        <v>359</v>
      </c>
      <c r="D205" s="238">
        <v>232.17539378458918</v>
      </c>
      <c r="E205" s="238">
        <v>231.06770806393212</v>
      </c>
      <c r="F205" s="238">
        <v>231.06770806393212</v>
      </c>
      <c r="G205" s="238">
        <v>231.06770806393212</v>
      </c>
      <c r="H205" s="238">
        <v>231.06770806393212</v>
      </c>
      <c r="I205" s="238">
        <v>231.06770806393212</v>
      </c>
      <c r="J205" s="238">
        <v>231.06770806393212</v>
      </c>
      <c r="K205" s="238">
        <v>231.06770806393212</v>
      </c>
      <c r="L205" s="238">
        <v>231.06770806393212</v>
      </c>
      <c r="M205" s="238">
        <v>231.06770806393212</v>
      </c>
      <c r="N205" s="238">
        <v>231.06770806393212</v>
      </c>
      <c r="O205" s="238">
        <v>231.06770806393212</v>
      </c>
      <c r="P205" s="238">
        <v>231.06770806393212</v>
      </c>
    </row>
    <row r="206" spans="1:20" s="237" customFormat="1" x14ac:dyDescent="0.25">
      <c r="A206" s="237">
        <v>2775</v>
      </c>
      <c r="B206" s="239" t="s">
        <v>111</v>
      </c>
      <c r="C206" s="237" t="s">
        <v>359</v>
      </c>
      <c r="D206" s="238">
        <v>32.962651465595115</v>
      </c>
      <c r="E206" s="238">
        <v>32.167589096363727</v>
      </c>
      <c r="F206" s="238">
        <v>32.167589096363727</v>
      </c>
      <c r="G206" s="238">
        <v>32.167589096363727</v>
      </c>
      <c r="H206" s="238">
        <v>32.167589096363727</v>
      </c>
      <c r="I206" s="238">
        <v>32.167589096363727</v>
      </c>
      <c r="J206" s="238">
        <v>32.167589096363727</v>
      </c>
      <c r="K206" s="238">
        <v>32.167589096363727</v>
      </c>
      <c r="L206" s="238">
        <v>32.167589096363727</v>
      </c>
      <c r="M206" s="238">
        <v>32.167589096363727</v>
      </c>
      <c r="N206" s="238">
        <v>32.167589096363727</v>
      </c>
      <c r="O206" s="238">
        <v>32.167589096363727</v>
      </c>
      <c r="P206" s="238">
        <v>32.167589096363727</v>
      </c>
    </row>
    <row r="207" spans="1:20" x14ac:dyDescent="0.25">
      <c r="A207" s="221" t="s">
        <v>360</v>
      </c>
      <c r="B207" s="209"/>
      <c r="C207" s="210"/>
      <c r="D207" s="222">
        <f>SUM(D187:D206)</f>
        <v>382258.81921211939</v>
      </c>
      <c r="E207" s="222">
        <f t="shared" ref="E207:T207" si="38">SUM(E187:E206)</f>
        <v>376223.35430528101</v>
      </c>
      <c r="F207" s="222">
        <f t="shared" si="38"/>
        <v>379132.35140495509</v>
      </c>
      <c r="G207" s="222">
        <f t="shared" si="38"/>
        <v>372887.27507536323</v>
      </c>
      <c r="H207" s="222">
        <f t="shared" si="38"/>
        <v>379891.08478559961</v>
      </c>
      <c r="I207" s="222">
        <f t="shared" si="38"/>
        <v>386325.12783944531</v>
      </c>
      <c r="J207" s="222">
        <f t="shared" si="38"/>
        <v>387052.24711363972</v>
      </c>
      <c r="K207" s="222">
        <f t="shared" si="38"/>
        <v>381904.49590151536</v>
      </c>
      <c r="L207" s="222">
        <f t="shared" si="38"/>
        <v>387529.83226152154</v>
      </c>
      <c r="M207" s="222">
        <f t="shared" si="38"/>
        <v>377468.37318077876</v>
      </c>
      <c r="N207" s="222">
        <f t="shared" si="38"/>
        <v>379637.05172875372</v>
      </c>
      <c r="O207" s="222">
        <f t="shared" si="38"/>
        <v>364351.23673056409</v>
      </c>
      <c r="P207" s="222">
        <f t="shared" si="38"/>
        <v>364610.64250390505</v>
      </c>
      <c r="Q207" s="222">
        <f t="shared" si="38"/>
        <v>0</v>
      </c>
      <c r="R207" s="222">
        <f t="shared" si="38"/>
        <v>0</v>
      </c>
      <c r="S207" s="222">
        <f t="shared" si="38"/>
        <v>0</v>
      </c>
      <c r="T207" s="222">
        <f t="shared" si="38"/>
        <v>0</v>
      </c>
    </row>
    <row r="208" spans="1:20" x14ac:dyDescent="0.25">
      <c r="A208" s="208"/>
      <c r="B208" s="209"/>
      <c r="C208" s="210"/>
      <c r="D208" s="212"/>
      <c r="E208" s="212"/>
      <c r="F208" s="212"/>
      <c r="G208" s="212"/>
      <c r="H208" s="212"/>
      <c r="I208" s="212"/>
      <c r="J208" s="212"/>
      <c r="K208" s="212"/>
      <c r="L208" s="212"/>
      <c r="M208" s="212"/>
      <c r="N208" s="212"/>
      <c r="O208" s="212"/>
      <c r="P208" s="212"/>
      <c r="Q208" s="212"/>
      <c r="R208" s="212"/>
      <c r="S208" s="212"/>
      <c r="T208" s="212"/>
    </row>
    <row r="209" spans="1:20" x14ac:dyDescent="0.25">
      <c r="A209" s="208">
        <v>2906</v>
      </c>
      <c r="B209" s="209">
        <v>186.1</v>
      </c>
      <c r="C209" s="210" t="s">
        <v>361</v>
      </c>
      <c r="D209" s="211">
        <f>IFERROR(ROUND(VLOOKUP(+$A209,'[12]Marion Balance Sheet'!$A$4:$P$190,+D$2,FALSE),2),0)</f>
        <v>0</v>
      </c>
      <c r="E209" s="211">
        <f>IFERROR(ROUND(VLOOKUP(+$A209,'[12]Marion Balance Sheet'!$A$4:$P$190,+E$2,FALSE),2),0)</f>
        <v>0</v>
      </c>
      <c r="F209" s="211">
        <f>IFERROR(ROUND(VLOOKUP(+$A209,'[12]Marion Balance Sheet'!$A$4:$P$190,+F$2,FALSE),2),0)</f>
        <v>0</v>
      </c>
      <c r="G209" s="211">
        <f>IFERROR(ROUND(VLOOKUP(+$A209,'[12]Marion Balance Sheet'!$A$4:$P$190,+G$2,FALSE),2),0)</f>
        <v>0</v>
      </c>
      <c r="H209" s="211">
        <f>IFERROR(ROUND(VLOOKUP(+$A209,'[12]Marion Balance Sheet'!$A$4:$P$190,+H$2,FALSE),2),0)</f>
        <v>0</v>
      </c>
      <c r="I209" s="211">
        <f>IFERROR(ROUND(VLOOKUP(+$A209,'[12]Marion Balance Sheet'!$A$4:$P$190,+I$2,FALSE),2),0)</f>
        <v>0</v>
      </c>
      <c r="J209" s="211">
        <f>IFERROR(ROUND(VLOOKUP(+$A209,'[12]Marion Balance Sheet'!$A$4:$P$190,+J$2,FALSE),2),0)</f>
        <v>0</v>
      </c>
      <c r="K209" s="211">
        <f>IFERROR(ROUND(VLOOKUP(+$A209,'[12]Marion Balance Sheet'!$A$4:$P$190,+K$2,FALSE),2),0)</f>
        <v>0</v>
      </c>
      <c r="L209" s="211">
        <f>IFERROR(ROUND(VLOOKUP(+$A209,'[12]Marion Balance Sheet'!$A$4:$P$190,+L$2,FALSE),2),0)</f>
        <v>0</v>
      </c>
      <c r="M209" s="211">
        <f>IFERROR(ROUND(VLOOKUP(+$A209,'[12]Marion Balance Sheet'!$A$4:$P$190,+M$2,FALSE),2),0)</f>
        <v>0</v>
      </c>
      <c r="N209" s="211">
        <f>IFERROR(ROUND(VLOOKUP(+$A209,'[12]Marion Balance Sheet'!$A$4:$P$190,+N$2,FALSE),2),0)</f>
        <v>0</v>
      </c>
      <c r="O209" s="211">
        <f>IFERROR(ROUND(VLOOKUP(+$A209,'[12]Marion Balance Sheet'!$A$4:$P$190,+O$2,FALSE),2),0)</f>
        <v>0</v>
      </c>
      <c r="P209" s="211">
        <f>IFERROR(ROUND(VLOOKUP(+$A209,'[12]Marion Balance Sheet'!$A$4:$P$190,+P$2,FALSE),2),0)</f>
        <v>0</v>
      </c>
      <c r="Q209" s="212">
        <f t="shared" si="29"/>
        <v>0</v>
      </c>
      <c r="R209" s="212"/>
      <c r="S209" s="212">
        <f t="shared" ref="S209:S213" si="39">$Q209*(2592.5/3968)</f>
        <v>0</v>
      </c>
      <c r="T209" s="212">
        <f t="shared" ref="T209:T213" si="40">$Q209*(1375.5/3968)</f>
        <v>0</v>
      </c>
    </row>
    <row r="210" spans="1:20" x14ac:dyDescent="0.25">
      <c r="A210" s="208">
        <v>2907</v>
      </c>
      <c r="B210" s="209">
        <v>186.1</v>
      </c>
      <c r="C210" s="210" t="s">
        <v>362</v>
      </c>
      <c r="D210" s="211">
        <f>IFERROR(ROUND(VLOOKUP(+$A210,'[12]Marion Balance Sheet'!$A$4:$P$190,+D$2,FALSE),2),0)</f>
        <v>0</v>
      </c>
      <c r="E210" s="211">
        <f>IFERROR(ROUND(VLOOKUP(+$A210,'[12]Marion Balance Sheet'!$A$4:$P$190,+E$2,FALSE),2),0)</f>
        <v>0</v>
      </c>
      <c r="F210" s="211">
        <f>IFERROR(ROUND(VLOOKUP(+$A210,'[12]Marion Balance Sheet'!$A$4:$P$190,+F$2,FALSE),2),0)</f>
        <v>0</v>
      </c>
      <c r="G210" s="211">
        <f>IFERROR(ROUND(VLOOKUP(+$A210,'[12]Marion Balance Sheet'!$A$4:$P$190,+G$2,FALSE),2),0)</f>
        <v>0</v>
      </c>
      <c r="H210" s="211">
        <f>IFERROR(ROUND(VLOOKUP(+$A210,'[12]Marion Balance Sheet'!$A$4:$P$190,+H$2,FALSE),2),0)</f>
        <v>0</v>
      </c>
      <c r="I210" s="211">
        <f>IFERROR(ROUND(VLOOKUP(+$A210,'[12]Marion Balance Sheet'!$A$4:$P$190,+I$2,FALSE),2),0)</f>
        <v>0</v>
      </c>
      <c r="J210" s="211">
        <f>IFERROR(ROUND(VLOOKUP(+$A210,'[12]Marion Balance Sheet'!$A$4:$P$190,+J$2,FALSE),2),0)</f>
        <v>0</v>
      </c>
      <c r="K210" s="211">
        <f>IFERROR(ROUND(VLOOKUP(+$A210,'[12]Marion Balance Sheet'!$A$4:$P$190,+K$2,FALSE),2),0)</f>
        <v>0</v>
      </c>
      <c r="L210" s="211">
        <f>IFERROR(ROUND(VLOOKUP(+$A210,'[12]Marion Balance Sheet'!$A$4:$P$190,+L$2,FALSE),2),0)</f>
        <v>0</v>
      </c>
      <c r="M210" s="211">
        <f>IFERROR(ROUND(VLOOKUP(+$A210,'[12]Marion Balance Sheet'!$A$4:$P$190,+M$2,FALSE),2),0)</f>
        <v>0</v>
      </c>
      <c r="N210" s="211">
        <f>IFERROR(ROUND(VLOOKUP(+$A210,'[12]Marion Balance Sheet'!$A$4:$P$190,+N$2,FALSE),2),0)</f>
        <v>0</v>
      </c>
      <c r="O210" s="211">
        <f>IFERROR(ROUND(VLOOKUP(+$A210,'[12]Marion Balance Sheet'!$A$4:$P$190,+O$2,FALSE),2),0)</f>
        <v>0</v>
      </c>
      <c r="P210" s="211">
        <f>IFERROR(ROUND(VLOOKUP(+$A210,'[12]Marion Balance Sheet'!$A$4:$P$190,+P$2,FALSE),2),0)</f>
        <v>0</v>
      </c>
      <c r="Q210" s="212">
        <f t="shared" si="29"/>
        <v>0</v>
      </c>
      <c r="R210" s="212"/>
      <c r="S210" s="212">
        <f t="shared" si="39"/>
        <v>0</v>
      </c>
      <c r="T210" s="212">
        <f t="shared" si="40"/>
        <v>0</v>
      </c>
    </row>
    <row r="211" spans="1:20" x14ac:dyDescent="0.25">
      <c r="A211" s="208">
        <v>2908</v>
      </c>
      <c r="B211" s="209">
        <v>186.1</v>
      </c>
      <c r="C211" s="210" t="s">
        <v>363</v>
      </c>
      <c r="D211" s="211">
        <f>IFERROR(ROUND(VLOOKUP(+$A211,'[12]Marion Balance Sheet'!$A$4:$P$190,+D$2,FALSE),2),0)</f>
        <v>0</v>
      </c>
      <c r="E211" s="211">
        <f>IFERROR(ROUND(VLOOKUP(+$A211,'[12]Marion Balance Sheet'!$A$4:$P$190,+E$2,FALSE),2),0)</f>
        <v>0</v>
      </c>
      <c r="F211" s="211">
        <f>IFERROR(ROUND(VLOOKUP(+$A211,'[12]Marion Balance Sheet'!$A$4:$P$190,+F$2,FALSE),2),0)</f>
        <v>0</v>
      </c>
      <c r="G211" s="211">
        <f>IFERROR(ROUND(VLOOKUP(+$A211,'[12]Marion Balance Sheet'!$A$4:$P$190,+G$2,FALSE),2),0)</f>
        <v>0</v>
      </c>
      <c r="H211" s="211">
        <f>IFERROR(ROUND(VLOOKUP(+$A211,'[12]Marion Balance Sheet'!$A$4:$P$190,+H$2,FALSE),2),0)</f>
        <v>0</v>
      </c>
      <c r="I211" s="211">
        <f>IFERROR(ROUND(VLOOKUP(+$A211,'[12]Marion Balance Sheet'!$A$4:$P$190,+I$2,FALSE),2),0)</f>
        <v>0</v>
      </c>
      <c r="J211" s="211">
        <f>IFERROR(ROUND(VLOOKUP(+$A211,'[12]Marion Balance Sheet'!$A$4:$P$190,+J$2,FALSE),2),0)</f>
        <v>0</v>
      </c>
      <c r="K211" s="211">
        <f>IFERROR(ROUND(VLOOKUP(+$A211,'[12]Marion Balance Sheet'!$A$4:$P$190,+K$2,FALSE),2),0)</f>
        <v>0</v>
      </c>
      <c r="L211" s="211">
        <f>IFERROR(ROUND(VLOOKUP(+$A211,'[12]Marion Balance Sheet'!$A$4:$P$190,+L$2,FALSE),2),0)</f>
        <v>0</v>
      </c>
      <c r="M211" s="211">
        <f>IFERROR(ROUND(VLOOKUP(+$A211,'[12]Marion Balance Sheet'!$A$4:$P$190,+M$2,FALSE),2),0)</f>
        <v>0</v>
      </c>
      <c r="N211" s="211">
        <f>IFERROR(ROUND(VLOOKUP(+$A211,'[12]Marion Balance Sheet'!$A$4:$P$190,+N$2,FALSE),2),0)</f>
        <v>0</v>
      </c>
      <c r="O211" s="211">
        <f>IFERROR(ROUND(VLOOKUP(+$A211,'[12]Marion Balance Sheet'!$A$4:$P$190,+O$2,FALSE),2),0)</f>
        <v>0</v>
      </c>
      <c r="P211" s="211">
        <f>IFERROR(ROUND(VLOOKUP(+$A211,'[12]Marion Balance Sheet'!$A$4:$P$190,+P$2,FALSE),2),0)</f>
        <v>0</v>
      </c>
      <c r="Q211" s="212">
        <f t="shared" si="29"/>
        <v>0</v>
      </c>
      <c r="R211" s="212"/>
      <c r="S211" s="212">
        <f t="shared" si="39"/>
        <v>0</v>
      </c>
      <c r="T211" s="212">
        <f t="shared" si="40"/>
        <v>0</v>
      </c>
    </row>
    <row r="212" spans="1:20" x14ac:dyDescent="0.25">
      <c r="A212" s="208">
        <v>2909</v>
      </c>
      <c r="B212" s="209">
        <v>186.1</v>
      </c>
      <c r="C212" s="210" t="s">
        <v>364</v>
      </c>
      <c r="D212" s="211">
        <f>IFERROR(ROUND(VLOOKUP(+$A212,'[12]Marion Balance Sheet'!$A$4:$P$190,+D$2,FALSE),2),0)</f>
        <v>0</v>
      </c>
      <c r="E212" s="211">
        <f>IFERROR(ROUND(VLOOKUP(+$A212,'[12]Marion Balance Sheet'!$A$4:$P$190,+E$2,FALSE),2),0)</f>
        <v>0</v>
      </c>
      <c r="F212" s="211">
        <f>IFERROR(ROUND(VLOOKUP(+$A212,'[12]Marion Balance Sheet'!$A$4:$P$190,+F$2,FALSE),2),0)</f>
        <v>0</v>
      </c>
      <c r="G212" s="211">
        <f>IFERROR(ROUND(VLOOKUP(+$A212,'[12]Marion Balance Sheet'!$A$4:$P$190,+G$2,FALSE),2),0)</f>
        <v>0</v>
      </c>
      <c r="H212" s="211">
        <f>IFERROR(ROUND(VLOOKUP(+$A212,'[12]Marion Balance Sheet'!$A$4:$P$190,+H$2,FALSE),2),0)</f>
        <v>0</v>
      </c>
      <c r="I212" s="211">
        <f>IFERROR(ROUND(VLOOKUP(+$A212,'[12]Marion Balance Sheet'!$A$4:$P$190,+I$2,FALSE),2),0)</f>
        <v>0</v>
      </c>
      <c r="J212" s="211">
        <f>IFERROR(ROUND(VLOOKUP(+$A212,'[12]Marion Balance Sheet'!$A$4:$P$190,+J$2,FALSE),2),0)</f>
        <v>0</v>
      </c>
      <c r="K212" s="211">
        <f>IFERROR(ROUND(VLOOKUP(+$A212,'[12]Marion Balance Sheet'!$A$4:$P$190,+K$2,FALSE),2),0)</f>
        <v>0</v>
      </c>
      <c r="L212" s="211">
        <f>IFERROR(ROUND(VLOOKUP(+$A212,'[12]Marion Balance Sheet'!$A$4:$P$190,+L$2,FALSE),2),0)</f>
        <v>0</v>
      </c>
      <c r="M212" s="211">
        <f>IFERROR(ROUND(VLOOKUP(+$A212,'[12]Marion Balance Sheet'!$A$4:$P$190,+M$2,FALSE),2),0)</f>
        <v>0</v>
      </c>
      <c r="N212" s="211">
        <f>IFERROR(ROUND(VLOOKUP(+$A212,'[12]Marion Balance Sheet'!$A$4:$P$190,+N$2,FALSE),2),0)</f>
        <v>0</v>
      </c>
      <c r="O212" s="211">
        <f>IFERROR(ROUND(VLOOKUP(+$A212,'[12]Marion Balance Sheet'!$A$4:$P$190,+O$2,FALSE),2),0)</f>
        <v>0</v>
      </c>
      <c r="P212" s="211">
        <f>IFERROR(ROUND(VLOOKUP(+$A212,'[12]Marion Balance Sheet'!$A$4:$P$190,+P$2,FALSE),2),0)</f>
        <v>0</v>
      </c>
      <c r="Q212" s="212">
        <f t="shared" si="29"/>
        <v>0</v>
      </c>
      <c r="R212" s="212"/>
      <c r="S212" s="212">
        <f t="shared" si="39"/>
        <v>0</v>
      </c>
      <c r="T212" s="212">
        <f t="shared" si="40"/>
        <v>0</v>
      </c>
    </row>
    <row r="213" spans="1:20" x14ac:dyDescent="0.25">
      <c r="A213" s="208">
        <v>2910</v>
      </c>
      <c r="B213" s="209">
        <v>186.1</v>
      </c>
      <c r="C213" s="210" t="s">
        <v>365</v>
      </c>
      <c r="D213" s="211">
        <f>IFERROR(ROUND(VLOOKUP(+$A213,'[12]Marion Balance Sheet'!$A$4:$P$190,+D$2,FALSE),2),0)</f>
        <v>0</v>
      </c>
      <c r="E213" s="211">
        <f>IFERROR(ROUND(VLOOKUP(+$A213,'[12]Marion Balance Sheet'!$A$4:$P$190,+E$2,FALSE),2),0)</f>
        <v>0</v>
      </c>
      <c r="F213" s="211">
        <f>IFERROR(ROUND(VLOOKUP(+$A213,'[12]Marion Balance Sheet'!$A$4:$P$190,+F$2,FALSE),2),0)</f>
        <v>0</v>
      </c>
      <c r="G213" s="211">
        <f>IFERROR(ROUND(VLOOKUP(+$A213,'[12]Marion Balance Sheet'!$A$4:$P$190,+G$2,FALSE),2),0)</f>
        <v>0</v>
      </c>
      <c r="H213" s="211">
        <f>IFERROR(ROUND(VLOOKUP(+$A213,'[12]Marion Balance Sheet'!$A$4:$P$190,+H$2,FALSE),2),0)</f>
        <v>0</v>
      </c>
      <c r="I213" s="211">
        <f>IFERROR(ROUND(VLOOKUP(+$A213,'[12]Marion Balance Sheet'!$A$4:$P$190,+I$2,FALSE),2),0)</f>
        <v>0</v>
      </c>
      <c r="J213" s="211">
        <f>IFERROR(ROUND(VLOOKUP(+$A213,'[12]Marion Balance Sheet'!$A$4:$P$190,+J$2,FALSE),2),0)</f>
        <v>0</v>
      </c>
      <c r="K213" s="211">
        <f>IFERROR(ROUND(VLOOKUP(+$A213,'[12]Marion Balance Sheet'!$A$4:$P$190,+K$2,FALSE),2),0)</f>
        <v>0</v>
      </c>
      <c r="L213" s="211">
        <f>IFERROR(ROUND(VLOOKUP(+$A213,'[12]Marion Balance Sheet'!$A$4:$P$190,+L$2,FALSE),2),0)</f>
        <v>0</v>
      </c>
      <c r="M213" s="211">
        <f>IFERROR(ROUND(VLOOKUP(+$A213,'[12]Marion Balance Sheet'!$A$4:$P$190,+M$2,FALSE),2),0)</f>
        <v>0</v>
      </c>
      <c r="N213" s="211">
        <f>IFERROR(ROUND(VLOOKUP(+$A213,'[12]Marion Balance Sheet'!$A$4:$P$190,+N$2,FALSE),2),0)</f>
        <v>0</v>
      </c>
      <c r="O213" s="211">
        <f>IFERROR(ROUND(VLOOKUP(+$A213,'[12]Marion Balance Sheet'!$A$4:$P$190,+O$2,FALSE),2),0)</f>
        <v>0</v>
      </c>
      <c r="P213" s="211">
        <f>IFERROR(ROUND(VLOOKUP(+$A213,'[12]Marion Balance Sheet'!$A$4:$P$190,+P$2,FALSE),2),0)</f>
        <v>0</v>
      </c>
      <c r="Q213" s="212">
        <f t="shared" si="29"/>
        <v>0</v>
      </c>
      <c r="R213" s="212"/>
      <c r="S213" s="212">
        <f t="shared" si="39"/>
        <v>0</v>
      </c>
      <c r="T213" s="212">
        <f t="shared" si="40"/>
        <v>0</v>
      </c>
    </row>
    <row r="214" spans="1:20" s="237" customFormat="1" x14ac:dyDescent="0.25">
      <c r="A214" s="237">
        <v>2914</v>
      </c>
      <c r="B214" s="237" t="s">
        <v>60</v>
      </c>
      <c r="C214" s="237" t="s">
        <v>366</v>
      </c>
      <c r="D214" s="238">
        <v>0</v>
      </c>
      <c r="E214" s="238">
        <v>0</v>
      </c>
      <c r="F214" s="238">
        <v>0</v>
      </c>
      <c r="G214" s="238">
        <v>0</v>
      </c>
      <c r="H214" s="238">
        <v>0</v>
      </c>
      <c r="I214" s="238">
        <v>0</v>
      </c>
      <c r="J214" s="238">
        <v>6.1315264056276826</v>
      </c>
      <c r="K214" s="238">
        <v>241.35958868256344</v>
      </c>
      <c r="L214" s="238">
        <v>241.35958868256344</v>
      </c>
      <c r="M214" s="238">
        <v>406.92783365230429</v>
      </c>
      <c r="N214" s="238">
        <v>406.92783365230429</v>
      </c>
      <c r="O214" s="238">
        <v>406.92783365230429</v>
      </c>
      <c r="P214" s="238">
        <v>723.01199399989639</v>
      </c>
    </row>
    <row r="215" spans="1:20" s="237" customFormat="1" x14ac:dyDescent="0.25">
      <c r="A215" s="237">
        <v>2914</v>
      </c>
      <c r="B215" s="239" t="s">
        <v>111</v>
      </c>
      <c r="C215" s="237" t="s">
        <v>366</v>
      </c>
      <c r="D215" s="238">
        <v>0</v>
      </c>
      <c r="E215" s="238">
        <v>0</v>
      </c>
      <c r="F215" s="238">
        <v>0</v>
      </c>
      <c r="G215" s="238">
        <v>0</v>
      </c>
      <c r="H215" s="238">
        <v>0</v>
      </c>
      <c r="I215" s="238">
        <v>0</v>
      </c>
      <c r="J215" s="238">
        <v>0.85358713081260018</v>
      </c>
      <c r="K215" s="238">
        <v>33.600350902601768</v>
      </c>
      <c r="L215" s="238">
        <v>33.600350902601768</v>
      </c>
      <c r="M215" s="238">
        <v>56.649574509905342</v>
      </c>
      <c r="N215" s="238">
        <v>56.649574509905342</v>
      </c>
      <c r="O215" s="238">
        <v>56.649574509905342</v>
      </c>
      <c r="P215" s="238">
        <v>100.65254435421299</v>
      </c>
    </row>
    <row r="216" spans="1:20" s="237" customFormat="1" x14ac:dyDescent="0.25">
      <c r="A216" s="237">
        <v>2915</v>
      </c>
      <c r="B216" s="237" t="s">
        <v>60</v>
      </c>
      <c r="C216" s="237" t="s">
        <v>367</v>
      </c>
      <c r="D216" s="238">
        <v>25138.243695189441</v>
      </c>
      <c r="E216" s="238">
        <v>25018.043663373504</v>
      </c>
      <c r="F216" s="238">
        <v>25017.190927015978</v>
      </c>
      <c r="G216" s="238">
        <v>25015.630226452176</v>
      </c>
      <c r="H216" s="238">
        <v>25015.417893963688</v>
      </c>
      <c r="I216" s="238">
        <v>25015.348630424662</v>
      </c>
      <c r="J216" s="238">
        <v>25015.516111932964</v>
      </c>
      <c r="K216" s="238">
        <v>25015.180013448509</v>
      </c>
      <c r="L216" s="238">
        <v>25014.707658821702</v>
      </c>
      <c r="M216" s="238">
        <v>25014.763864480421</v>
      </c>
      <c r="N216" s="238">
        <v>25014.523145295607</v>
      </c>
      <c r="O216" s="238">
        <v>25014.165472921948</v>
      </c>
      <c r="P216" s="238">
        <v>25013.611364609736</v>
      </c>
    </row>
    <row r="217" spans="1:20" s="237" customFormat="1" x14ac:dyDescent="0.25">
      <c r="A217" s="237">
        <v>2915</v>
      </c>
      <c r="B217" s="239" t="s">
        <v>111</v>
      </c>
      <c r="C217" s="237" t="s">
        <v>367</v>
      </c>
      <c r="D217" s="238">
        <v>3568.9534186836122</v>
      </c>
      <c r="E217" s="238">
        <v>3482.8326091139502</v>
      </c>
      <c r="F217" s="238">
        <v>3482.7138972740909</v>
      </c>
      <c r="G217" s="238">
        <v>3482.4966277349608</v>
      </c>
      <c r="H217" s="238">
        <v>3482.4670683287645</v>
      </c>
      <c r="I217" s="238">
        <v>3482.4574259556202</v>
      </c>
      <c r="J217" s="238">
        <v>3482.4807415300265</v>
      </c>
      <c r="K217" s="238">
        <v>3482.4339523095232</v>
      </c>
      <c r="L217" s="238">
        <v>3482.3681944861123</v>
      </c>
      <c r="M217" s="238">
        <v>3482.3760190348112</v>
      </c>
      <c r="N217" s="238">
        <v>3482.3425078363425</v>
      </c>
      <c r="O217" s="238">
        <v>3482.2927152537118</v>
      </c>
      <c r="P217" s="238">
        <v>3482.215576268557</v>
      </c>
    </row>
    <row r="218" spans="1:20" s="237" customFormat="1" x14ac:dyDescent="0.25">
      <c r="A218" s="237">
        <v>2920</v>
      </c>
      <c r="B218" s="237" t="s">
        <v>60</v>
      </c>
      <c r="C218" s="237" t="s">
        <v>368</v>
      </c>
      <c r="D218" s="238">
        <v>-8141.5410813111957</v>
      </c>
      <c r="E218" s="238">
        <v>-8102.6985982516926</v>
      </c>
      <c r="F218" s="238">
        <v>-8102.6985982516926</v>
      </c>
      <c r="G218" s="238">
        <v>-8102.6985982516926</v>
      </c>
      <c r="H218" s="238">
        <v>-8102.6985982516926</v>
      </c>
      <c r="I218" s="238">
        <v>-8102.6985982516926</v>
      </c>
      <c r="J218" s="238">
        <v>-8102.6985982516926</v>
      </c>
      <c r="K218" s="238">
        <v>-8102.6985982516926</v>
      </c>
      <c r="L218" s="238">
        <v>-8102.6985982516926</v>
      </c>
      <c r="M218" s="238">
        <v>-8102.6985982516926</v>
      </c>
      <c r="N218" s="238">
        <v>-8102.6985982516926</v>
      </c>
      <c r="O218" s="238">
        <v>-8102.6985982516926</v>
      </c>
      <c r="P218" s="238">
        <v>-8102.6985982516926</v>
      </c>
    </row>
    <row r="219" spans="1:20" s="237" customFormat="1" x14ac:dyDescent="0.25">
      <c r="A219" s="237">
        <v>2920</v>
      </c>
      <c r="B219" s="239" t="s">
        <v>111</v>
      </c>
      <c r="C219" s="237" t="s">
        <v>368</v>
      </c>
      <c r="D219" s="238">
        <v>-1155.8795128181168</v>
      </c>
      <c r="E219" s="238">
        <v>-1127.999586199762</v>
      </c>
      <c r="F219" s="238">
        <v>-1127.999586199762</v>
      </c>
      <c r="G219" s="238">
        <v>-1127.999586199762</v>
      </c>
      <c r="H219" s="238">
        <v>-1127.999586199762</v>
      </c>
      <c r="I219" s="238">
        <v>-1127.999586199762</v>
      </c>
      <c r="J219" s="238">
        <v>-1127.999586199762</v>
      </c>
      <c r="K219" s="238">
        <v>-1127.999586199762</v>
      </c>
      <c r="L219" s="238">
        <v>-1127.999586199762</v>
      </c>
      <c r="M219" s="238">
        <v>-1127.999586199762</v>
      </c>
      <c r="N219" s="238">
        <v>-1127.999586199762</v>
      </c>
      <c r="O219" s="238">
        <v>-1127.999586199762</v>
      </c>
      <c r="P219" s="238">
        <v>-1127.999586199762</v>
      </c>
    </row>
    <row r="220" spans="1:20" s="237" customFormat="1" x14ac:dyDescent="0.25">
      <c r="A220" s="237">
        <v>2930</v>
      </c>
      <c r="B220" s="237" t="s">
        <v>60</v>
      </c>
      <c r="C220" s="237" t="s">
        <v>369</v>
      </c>
      <c r="D220" s="238">
        <v>-36887.890225627925</v>
      </c>
      <c r="E220" s="238">
        <v>-36207.110231831575</v>
      </c>
      <c r="F220" s="238">
        <v>-35701.733361195875</v>
      </c>
      <c r="G220" s="238">
        <v>-35195.649094087821</v>
      </c>
      <c r="H220" s="238">
        <v>-34690.912627321159</v>
      </c>
      <c r="I220" s="238">
        <v>-34186.319797237884</v>
      </c>
      <c r="J220" s="238">
        <v>-33681.963144468005</v>
      </c>
      <c r="K220" s="238">
        <v>-33177.103479439291</v>
      </c>
      <c r="L220" s="238">
        <v>-32672.106990534314</v>
      </c>
      <c r="M220" s="238">
        <v>-32167.639629648787</v>
      </c>
      <c r="N220" s="238">
        <v>-31662.874776185792</v>
      </c>
      <c r="O220" s="238">
        <v>-31157.993537267885</v>
      </c>
      <c r="P220" s="238">
        <v>-30652.915294677485</v>
      </c>
    </row>
    <row r="221" spans="1:20" s="237" customFormat="1" x14ac:dyDescent="0.25">
      <c r="A221" s="237">
        <v>2930</v>
      </c>
      <c r="B221" s="239" t="s">
        <v>111</v>
      </c>
      <c r="C221" s="237" t="s">
        <v>369</v>
      </c>
      <c r="D221" s="238">
        <v>-5237.0867084073143</v>
      </c>
      <c r="E221" s="238">
        <v>-5040.4942086587698</v>
      </c>
      <c r="F221" s="238">
        <v>-4970.1392652976774</v>
      </c>
      <c r="G221" s="238">
        <v>-4899.6858432731597</v>
      </c>
      <c r="H221" s="238">
        <v>-4829.4200523457303</v>
      </c>
      <c r="I221" s="238">
        <v>-4759.1742574871996</v>
      </c>
      <c r="J221" s="238">
        <v>-4688.961341540371</v>
      </c>
      <c r="K221" s="238">
        <v>-4618.678399834479</v>
      </c>
      <c r="L221" s="238">
        <v>-4548.3764104898355</v>
      </c>
      <c r="M221" s="238">
        <v>-4478.148082553148</v>
      </c>
      <c r="N221" s="238">
        <v>-4407.8783398334454</v>
      </c>
      <c r="O221" s="238">
        <v>-4337.5923947654273</v>
      </c>
      <c r="P221" s="238">
        <v>-4267.2790242590381</v>
      </c>
    </row>
    <row r="222" spans="1:20" x14ac:dyDescent="0.25">
      <c r="A222" s="221" t="s">
        <v>370</v>
      </c>
      <c r="B222" s="209"/>
      <c r="C222" s="210"/>
      <c r="D222" s="222">
        <f t="shared" ref="D222:Q222" si="41">SUM(D209:D221)</f>
        <v>-22715.200414291496</v>
      </c>
      <c r="E222" s="222">
        <f t="shared" si="41"/>
        <v>-21977.426352454346</v>
      </c>
      <c r="F222" s="222">
        <f t="shared" si="41"/>
        <v>-21402.665986654938</v>
      </c>
      <c r="G222" s="222">
        <f t="shared" si="41"/>
        <v>-20827.906267625302</v>
      </c>
      <c r="H222" s="222">
        <f t="shared" si="41"/>
        <v>-20253.14590182589</v>
      </c>
      <c r="I222" s="222">
        <f t="shared" si="41"/>
        <v>-19678.386182796257</v>
      </c>
      <c r="J222" s="222">
        <f t="shared" si="41"/>
        <v>-19096.640703460398</v>
      </c>
      <c r="K222" s="222">
        <f t="shared" si="41"/>
        <v>-18253.906158382029</v>
      </c>
      <c r="L222" s="222">
        <f t="shared" si="41"/>
        <v>-17679.145792582625</v>
      </c>
      <c r="M222" s="222">
        <f t="shared" si="41"/>
        <v>-16915.768604975947</v>
      </c>
      <c r="N222" s="222">
        <f t="shared" si="41"/>
        <v>-16341.008239176532</v>
      </c>
      <c r="O222" s="222">
        <f t="shared" si="41"/>
        <v>-15766.248520146895</v>
      </c>
      <c r="P222" s="222">
        <f t="shared" si="41"/>
        <v>-14831.401024155573</v>
      </c>
      <c r="Q222" s="222">
        <f t="shared" si="41"/>
        <v>0</v>
      </c>
      <c r="R222" s="222"/>
      <c r="S222" s="222">
        <f>SUM(S209:S221)</f>
        <v>0</v>
      </c>
      <c r="T222" s="222">
        <f>SUM(T209:T221)</f>
        <v>0</v>
      </c>
    </row>
    <row r="223" spans="1:20" x14ac:dyDescent="0.25">
      <c r="A223" s="208"/>
      <c r="B223" s="209"/>
      <c r="C223" s="210"/>
      <c r="D223" s="212"/>
      <c r="E223" s="212"/>
      <c r="F223" s="212"/>
      <c r="G223" s="212"/>
      <c r="H223" s="212"/>
      <c r="I223" s="212"/>
      <c r="J223" s="212"/>
      <c r="K223" s="212"/>
      <c r="L223" s="212"/>
      <c r="M223" s="212"/>
      <c r="N223" s="212"/>
      <c r="O223" s="212"/>
      <c r="P223" s="212"/>
      <c r="Q223" s="212"/>
      <c r="R223" s="212"/>
      <c r="S223" s="212"/>
      <c r="T223" s="212"/>
    </row>
    <row r="224" spans="1:20" x14ac:dyDescent="0.25">
      <c r="A224" s="208">
        <v>2960</v>
      </c>
      <c r="B224" s="209" t="s">
        <v>371</v>
      </c>
      <c r="C224" s="210" t="s">
        <v>372</v>
      </c>
      <c r="D224" s="211">
        <f>IFERROR(ROUND(VLOOKUP(+$A224,'[12]Marion Balance Sheet'!$A$4:$P$190,+D$2,FALSE),2),0)</f>
        <v>30181.9</v>
      </c>
      <c r="E224" s="211">
        <f>IFERROR(ROUND(VLOOKUP(+$A224,'[12]Marion Balance Sheet'!$A$4:$P$190,+E$2,FALSE),2),0)</f>
        <v>30149.26</v>
      </c>
      <c r="F224" s="211">
        <f>IFERROR(ROUND(VLOOKUP(+$A224,'[12]Marion Balance Sheet'!$A$4:$P$190,+F$2,FALSE),2),0)</f>
        <v>30149.26</v>
      </c>
      <c r="G224" s="211">
        <f>IFERROR(ROUND(VLOOKUP(+$A224,'[12]Marion Balance Sheet'!$A$4:$P$190,+G$2,FALSE),2),0)</f>
        <v>30149.26</v>
      </c>
      <c r="H224" s="211">
        <f>IFERROR(ROUND(VLOOKUP(+$A224,'[12]Marion Balance Sheet'!$A$4:$P$190,+H$2,FALSE),2),0)</f>
        <v>30149.26</v>
      </c>
      <c r="I224" s="211">
        <f>IFERROR(ROUND(VLOOKUP(+$A224,'[12]Marion Balance Sheet'!$A$4:$P$190,+I$2,FALSE),2),0)</f>
        <v>30149.26</v>
      </c>
      <c r="J224" s="211">
        <f>IFERROR(ROUND(VLOOKUP(+$A224,'[12]Marion Balance Sheet'!$A$4:$P$190,+J$2,FALSE),2),0)</f>
        <v>30149.26</v>
      </c>
      <c r="K224" s="211">
        <f>IFERROR(ROUND(VLOOKUP(+$A224,'[12]Marion Balance Sheet'!$A$4:$P$190,+K$2,FALSE),2),0)</f>
        <v>30149.26</v>
      </c>
      <c r="L224" s="211">
        <f>IFERROR(ROUND(VLOOKUP(+$A224,'[12]Marion Balance Sheet'!$A$4:$P$190,+L$2,FALSE),2),0)</f>
        <v>30149.26</v>
      </c>
      <c r="M224" s="211">
        <f>IFERROR(ROUND(VLOOKUP(+$A224,'[12]Marion Balance Sheet'!$A$4:$P$190,+M$2,FALSE),2),0)</f>
        <v>30149.26</v>
      </c>
      <c r="N224" s="211">
        <f>IFERROR(ROUND(VLOOKUP(+$A224,'[12]Marion Balance Sheet'!$A$4:$P$190,+N$2,FALSE),2),0)</f>
        <v>30149.26</v>
      </c>
      <c r="O224" s="211">
        <f>IFERROR(ROUND(VLOOKUP(+$A224,'[12]Marion Balance Sheet'!$A$4:$P$190,+O$2,FALSE),2),0)</f>
        <v>30149.26</v>
      </c>
      <c r="P224" s="211">
        <f>IFERROR(ROUND(VLOOKUP(+$A224,'[12]Marion Balance Sheet'!$A$4:$P$190,+P$2,FALSE),2),0)</f>
        <v>30149.26</v>
      </c>
      <c r="Q224" s="212">
        <f t="shared" si="29"/>
        <v>30151.770769230774</v>
      </c>
      <c r="R224" s="212"/>
      <c r="S224" s="212">
        <f t="shared" ref="S224" si="42">Q224</f>
        <v>30151.770769230774</v>
      </c>
    </row>
    <row r="225" spans="1:20" s="237" customFormat="1" x14ac:dyDescent="0.25">
      <c r="A225" s="237">
        <v>2985</v>
      </c>
      <c r="B225" s="237" t="s">
        <v>60</v>
      </c>
      <c r="C225" s="237" t="s">
        <v>373</v>
      </c>
      <c r="D225" s="238">
        <v>-125.38612175393784</v>
      </c>
      <c r="E225" s="238">
        <v>-124.78791703305228</v>
      </c>
      <c r="F225" s="238">
        <v>-124.78791703305228</v>
      </c>
      <c r="G225" s="238">
        <v>-124.78791703305228</v>
      </c>
      <c r="H225" s="238">
        <v>-124.78791703305228</v>
      </c>
      <c r="I225" s="238">
        <v>-124.78791703305228</v>
      </c>
      <c r="J225" s="238">
        <v>-124.78791703305228</v>
      </c>
      <c r="K225" s="238">
        <v>-124.78791703305228</v>
      </c>
      <c r="L225" s="238">
        <v>-124.78791703305228</v>
      </c>
      <c r="M225" s="238">
        <v>-124.78791703305228</v>
      </c>
      <c r="N225" s="238">
        <v>-124.78791703305228</v>
      </c>
      <c r="O225" s="238">
        <v>-124.78791703305228</v>
      </c>
      <c r="P225" s="238">
        <v>-124.78791703305228</v>
      </c>
    </row>
    <row r="226" spans="1:20" s="237" customFormat="1" x14ac:dyDescent="0.25">
      <c r="A226" s="237">
        <v>2985</v>
      </c>
      <c r="B226" s="239" t="s">
        <v>111</v>
      </c>
      <c r="C226" s="237" t="s">
        <v>373</v>
      </c>
      <c r="D226" s="238">
        <v>-17.80145157773417</v>
      </c>
      <c r="E226" s="238">
        <v>-17.372078828945327</v>
      </c>
      <c r="F226" s="238">
        <v>-17.372078828945327</v>
      </c>
      <c r="G226" s="238">
        <v>-17.372078828945327</v>
      </c>
      <c r="H226" s="238">
        <v>-17.372078828945327</v>
      </c>
      <c r="I226" s="238">
        <v>-17.372078828945327</v>
      </c>
      <c r="J226" s="238">
        <v>-17.372078828945327</v>
      </c>
      <c r="K226" s="238">
        <v>-17.372078828945327</v>
      </c>
      <c r="L226" s="238">
        <v>-17.372078828945327</v>
      </c>
      <c r="M226" s="238">
        <v>-17.372078828945327</v>
      </c>
      <c r="N226" s="238">
        <v>-17.372078828945327</v>
      </c>
      <c r="O226" s="238">
        <v>-17.372078828945327</v>
      </c>
      <c r="P226" s="238">
        <v>-17.372078828945327</v>
      </c>
    </row>
    <row r="227" spans="1:20" s="237" customFormat="1" x14ac:dyDescent="0.25">
      <c r="A227" s="237">
        <v>3000</v>
      </c>
      <c r="B227" s="237" t="s">
        <v>60</v>
      </c>
      <c r="C227" s="237" t="s">
        <v>374</v>
      </c>
      <c r="D227" s="238">
        <v>151.76821973605786</v>
      </c>
      <c r="E227" s="238">
        <v>151.04414864863182</v>
      </c>
      <c r="F227" s="238">
        <v>151.04414864863182</v>
      </c>
      <c r="G227" s="238">
        <v>151.04414864863182</v>
      </c>
      <c r="H227" s="238">
        <v>151.04414864863182</v>
      </c>
      <c r="I227" s="238">
        <v>151.04414864863182</v>
      </c>
      <c r="J227" s="238">
        <v>151.04414864863182</v>
      </c>
      <c r="K227" s="238">
        <v>151.04414864863182</v>
      </c>
      <c r="L227" s="238">
        <v>151.04414864863182</v>
      </c>
      <c r="M227" s="238">
        <v>151.04414864863182</v>
      </c>
      <c r="N227" s="238">
        <v>151.04414864863182</v>
      </c>
      <c r="O227" s="238">
        <v>151.04414864863182</v>
      </c>
      <c r="P227" s="238">
        <v>151.04414864863182</v>
      </c>
    </row>
    <row r="228" spans="1:20" s="237" customFormat="1" x14ac:dyDescent="0.25">
      <c r="A228" s="237">
        <v>3000</v>
      </c>
      <c r="B228" s="239" t="s">
        <v>111</v>
      </c>
      <c r="C228" s="237" t="s">
        <v>374</v>
      </c>
      <c r="D228" s="238">
        <v>21.546998797620159</v>
      </c>
      <c r="E228" s="238">
        <v>21.027283084466969</v>
      </c>
      <c r="F228" s="238">
        <v>21.027283084466969</v>
      </c>
      <c r="G228" s="238">
        <v>21.027283084466969</v>
      </c>
      <c r="H228" s="238">
        <v>21.027283084466969</v>
      </c>
      <c r="I228" s="238">
        <v>21.027283084466969</v>
      </c>
      <c r="J228" s="238">
        <v>21.027283084466969</v>
      </c>
      <c r="K228" s="238">
        <v>21.027283084466969</v>
      </c>
      <c r="L228" s="238">
        <v>21.027283084466969</v>
      </c>
      <c r="M228" s="238">
        <v>21.027283084466969</v>
      </c>
      <c r="N228" s="238">
        <v>21.027283084466969</v>
      </c>
      <c r="O228" s="238">
        <v>21.027283084466969</v>
      </c>
      <c r="P228" s="238">
        <v>21.027283084466969</v>
      </c>
    </row>
    <row r="229" spans="1:20" s="237" customFormat="1" x14ac:dyDescent="0.25">
      <c r="A229" s="237">
        <v>3140</v>
      </c>
      <c r="B229" s="237" t="s">
        <v>60</v>
      </c>
      <c r="C229" s="237" t="s">
        <v>375</v>
      </c>
      <c r="D229" s="238">
        <v>125.38612175393806</v>
      </c>
      <c r="E229" s="238">
        <v>128.98744488698085</v>
      </c>
      <c r="F229" s="238">
        <v>131.06762199348287</v>
      </c>
      <c r="G229" s="238">
        <v>133.14723136605832</v>
      </c>
      <c r="H229" s="238">
        <v>135.22684073863334</v>
      </c>
      <c r="I229" s="238">
        <v>137.30701784513516</v>
      </c>
      <c r="J229" s="238">
        <v>139.38662721771061</v>
      </c>
      <c r="K229" s="238">
        <v>141.46623659028626</v>
      </c>
      <c r="L229" s="238">
        <v>143.54641369678805</v>
      </c>
      <c r="M229" s="238">
        <v>145.6260230693635</v>
      </c>
      <c r="N229" s="238">
        <v>147.70563244193875</v>
      </c>
      <c r="O229" s="238">
        <v>149.78580954844097</v>
      </c>
      <c r="P229" s="238">
        <v>151.86541892101619</v>
      </c>
    </row>
    <row r="230" spans="1:20" s="237" customFormat="1" x14ac:dyDescent="0.25">
      <c r="A230" s="237">
        <v>3140</v>
      </c>
      <c r="B230" s="239" t="s">
        <v>111</v>
      </c>
      <c r="C230" s="237" t="s">
        <v>375</v>
      </c>
      <c r="D230" s="238">
        <v>17.801451577734198</v>
      </c>
      <c r="E230" s="238">
        <v>17.956706977706521</v>
      </c>
      <c r="F230" s="238">
        <v>18.246294315419266</v>
      </c>
      <c r="G230" s="238">
        <v>18.535802617286546</v>
      </c>
      <c r="H230" s="238">
        <v>18.825310919153772</v>
      </c>
      <c r="I230" s="238">
        <v>19.114898256866486</v>
      </c>
      <c r="J230" s="238">
        <v>19.404406558733768</v>
      </c>
      <c r="K230" s="238">
        <v>19.693914860601076</v>
      </c>
      <c r="L230" s="238">
        <v>19.983502198313793</v>
      </c>
      <c r="M230" s="238">
        <v>20.273010500181073</v>
      </c>
      <c r="N230" s="238">
        <v>20.562518802048327</v>
      </c>
      <c r="O230" s="238">
        <v>20.852106139761098</v>
      </c>
      <c r="P230" s="238">
        <v>21.141614441628352</v>
      </c>
    </row>
    <row r="231" spans="1:20" s="237" customFormat="1" x14ac:dyDescent="0.25">
      <c r="A231" s="237">
        <v>3155</v>
      </c>
      <c r="B231" s="237" t="s">
        <v>60</v>
      </c>
      <c r="C231" s="237" t="s">
        <v>376</v>
      </c>
      <c r="D231" s="238">
        <v>658.90635163899537</v>
      </c>
      <c r="E231" s="238">
        <v>655.76277494439557</v>
      </c>
      <c r="F231" s="238">
        <v>655.76277494439557</v>
      </c>
      <c r="G231" s="238">
        <v>655.76277494439557</v>
      </c>
      <c r="H231" s="238">
        <v>655.76277494439557</v>
      </c>
      <c r="I231" s="238">
        <v>655.76277494439557</v>
      </c>
      <c r="J231" s="238">
        <v>192.366989499819</v>
      </c>
      <c r="K231" s="238">
        <v>201.5546276315109</v>
      </c>
      <c r="L231" s="238">
        <v>210.74226576320282</v>
      </c>
      <c r="M231" s="238">
        <v>150.24397082708327</v>
      </c>
      <c r="N231" s="238">
        <v>156.98694667149442</v>
      </c>
      <c r="O231" s="238">
        <v>163.6033178503078</v>
      </c>
      <c r="P231" s="238">
        <v>170.21912129519478</v>
      </c>
    </row>
    <row r="232" spans="1:20" s="237" customFormat="1" x14ac:dyDescent="0.25">
      <c r="A232" s="237">
        <v>3155</v>
      </c>
      <c r="B232" s="239" t="s">
        <v>111</v>
      </c>
      <c r="C232" s="237" t="s">
        <v>376</v>
      </c>
      <c r="D232" s="238">
        <v>93.546951998255622</v>
      </c>
      <c r="E232" s="238">
        <v>91.290590389489481</v>
      </c>
      <c r="F232" s="238">
        <v>91.290590389489481</v>
      </c>
      <c r="G232" s="238">
        <v>91.290590389489481</v>
      </c>
      <c r="H232" s="238">
        <v>91.290590389489481</v>
      </c>
      <c r="I232" s="238">
        <v>91.290590389489481</v>
      </c>
      <c r="J232" s="238">
        <v>26.779952619872763</v>
      </c>
      <c r="K232" s="238">
        <v>28.058989706719089</v>
      </c>
      <c r="L232" s="238">
        <v>29.338026793565412</v>
      </c>
      <c r="M232" s="238">
        <v>20.915888067035645</v>
      </c>
      <c r="N232" s="238">
        <v>21.854596803393179</v>
      </c>
      <c r="O232" s="238">
        <v>22.775680546216321</v>
      </c>
      <c r="P232" s="238">
        <v>23.69668525319403</v>
      </c>
    </row>
    <row r="233" spans="1:20" x14ac:dyDescent="0.25">
      <c r="A233" s="208">
        <v>3005</v>
      </c>
      <c r="B233" s="209" t="s">
        <v>371</v>
      </c>
      <c r="C233" s="210" t="s">
        <v>377</v>
      </c>
      <c r="D233" s="211">
        <f>IFERROR(ROUND(VLOOKUP(+$A233,'[12]Marion Balance Sheet'!$A$4:$P$190,+D$2,FALSE),2),0)</f>
        <v>75</v>
      </c>
      <c r="E233" s="211">
        <f>IFERROR(ROUND(VLOOKUP(+$A233,'[12]Marion Balance Sheet'!$A$4:$P$190,+E$2,FALSE),2),0)</f>
        <v>75</v>
      </c>
      <c r="F233" s="211">
        <f>IFERROR(ROUND(VLOOKUP(+$A233,'[12]Marion Balance Sheet'!$A$4:$P$190,+F$2,FALSE),2),0)</f>
        <v>75</v>
      </c>
      <c r="G233" s="211">
        <f>IFERROR(ROUND(VLOOKUP(+$A233,'[12]Marion Balance Sheet'!$A$4:$P$190,+G$2,FALSE),2),0)</f>
        <v>75</v>
      </c>
      <c r="H233" s="211">
        <f>IFERROR(ROUND(VLOOKUP(+$A233,'[12]Marion Balance Sheet'!$A$4:$P$190,+H$2,FALSE),2),0)</f>
        <v>75</v>
      </c>
      <c r="I233" s="211">
        <f>IFERROR(ROUND(VLOOKUP(+$A233,'[12]Marion Balance Sheet'!$A$4:$P$190,+I$2,FALSE),2),0)</f>
        <v>75</v>
      </c>
      <c r="J233" s="211">
        <f>IFERROR(ROUND(VLOOKUP(+$A233,'[12]Marion Balance Sheet'!$A$4:$P$190,+J$2,FALSE),2),0)</f>
        <v>75</v>
      </c>
      <c r="K233" s="211">
        <f>IFERROR(ROUND(VLOOKUP(+$A233,'[12]Marion Balance Sheet'!$A$4:$P$190,+K$2,FALSE),2),0)</f>
        <v>75</v>
      </c>
      <c r="L233" s="211">
        <f>IFERROR(ROUND(VLOOKUP(+$A233,'[12]Marion Balance Sheet'!$A$4:$P$190,+L$2,FALSE),2),0)</f>
        <v>75</v>
      </c>
      <c r="M233" s="211">
        <f>IFERROR(ROUND(VLOOKUP(+$A233,'[12]Marion Balance Sheet'!$A$4:$P$190,+M$2,FALSE),2),0)</f>
        <v>75</v>
      </c>
      <c r="N233" s="211">
        <f>IFERROR(ROUND(VLOOKUP(+$A233,'[12]Marion Balance Sheet'!$A$4:$P$190,+N$2,FALSE),2),0)</f>
        <v>75</v>
      </c>
      <c r="O233" s="211">
        <f>IFERROR(ROUND(VLOOKUP(+$A233,'[12]Marion Balance Sheet'!$A$4:$P$190,+O$2,FALSE),2),0)</f>
        <v>75</v>
      </c>
      <c r="P233" s="211">
        <f>IFERROR(ROUND(VLOOKUP(+$A233,'[12]Marion Balance Sheet'!$A$4:$P$190,+P$2,FALSE),2),0)</f>
        <v>75</v>
      </c>
      <c r="Q233" s="212">
        <f t="shared" si="29"/>
        <v>75</v>
      </c>
      <c r="R233" s="212"/>
      <c r="S233" s="212"/>
      <c r="T233" s="212">
        <f t="shared" ref="T233" si="43">Q233</f>
        <v>75</v>
      </c>
    </row>
    <row r="234" spans="1:20" x14ac:dyDescent="0.25">
      <c r="A234" s="208">
        <v>3110</v>
      </c>
      <c r="B234" s="209">
        <v>186.2</v>
      </c>
      <c r="C234" s="210" t="s">
        <v>378</v>
      </c>
      <c r="D234" s="211">
        <f>IFERROR(ROUND(VLOOKUP(+$A234,'[12]Marion Balance Sheet'!$A$4:$P$190,+D$2,FALSE),2),0)</f>
        <v>-13380.12</v>
      </c>
      <c r="E234" s="211">
        <f>IFERROR(ROUND(VLOOKUP(+$A234,'[12]Marion Balance Sheet'!$A$4:$P$190,+E$2,FALSE),2),0)</f>
        <v>-13708.31</v>
      </c>
      <c r="F234" s="211">
        <f>IFERROR(ROUND(VLOOKUP(+$A234,'[12]Marion Balance Sheet'!$A$4:$P$190,+F$2,FALSE),2),0)</f>
        <v>-14069.15</v>
      </c>
      <c r="G234" s="211">
        <f>IFERROR(ROUND(VLOOKUP(+$A234,'[12]Marion Balance Sheet'!$A$4:$P$190,+G$2,FALSE),2),0)</f>
        <v>-14429.98</v>
      </c>
      <c r="H234" s="211">
        <f>IFERROR(ROUND(VLOOKUP(+$A234,'[12]Marion Balance Sheet'!$A$4:$P$190,+H$2,FALSE),2),0)</f>
        <v>-14790.81</v>
      </c>
      <c r="I234" s="211">
        <f>IFERROR(ROUND(VLOOKUP(+$A234,'[12]Marion Balance Sheet'!$A$4:$P$190,+I$2,FALSE),2),0)</f>
        <v>-15151.65</v>
      </c>
      <c r="J234" s="211">
        <f>IFERROR(ROUND(VLOOKUP(+$A234,'[12]Marion Balance Sheet'!$A$4:$P$190,+J$2,FALSE),2),0)</f>
        <v>-15512.48</v>
      </c>
      <c r="K234" s="211">
        <f>IFERROR(ROUND(VLOOKUP(+$A234,'[12]Marion Balance Sheet'!$A$4:$P$190,+K$2,FALSE),2),0)</f>
        <v>-15873.31</v>
      </c>
      <c r="L234" s="211">
        <f>IFERROR(ROUND(VLOOKUP(+$A234,'[12]Marion Balance Sheet'!$A$4:$P$190,+L$2,FALSE),2),0)</f>
        <v>-16234.15</v>
      </c>
      <c r="M234" s="211">
        <f>IFERROR(ROUND(VLOOKUP(+$A234,'[12]Marion Balance Sheet'!$A$4:$P$190,+M$2,FALSE),2),0)</f>
        <v>-16594.98</v>
      </c>
      <c r="N234" s="211">
        <f>IFERROR(ROUND(VLOOKUP(+$A234,'[12]Marion Balance Sheet'!$A$4:$P$190,+N$2,FALSE),2),0)</f>
        <v>-16955.810000000001</v>
      </c>
      <c r="O234" s="211">
        <f>IFERROR(ROUND(VLOOKUP(+$A234,'[12]Marion Balance Sheet'!$A$4:$P$190,+O$2,FALSE),2),0)</f>
        <v>-17316.650000000001</v>
      </c>
      <c r="P234" s="211">
        <f>IFERROR(ROUND(VLOOKUP(+$A234,'[12]Marion Balance Sheet'!$A$4:$P$190,+P$2,FALSE),2),0)</f>
        <v>-17677.48</v>
      </c>
      <c r="Q234" s="212">
        <f t="shared" si="29"/>
        <v>-15514.99076923077</v>
      </c>
      <c r="R234" s="212"/>
      <c r="S234" s="212">
        <f t="shared" ref="S234" si="44">$Q234*(2592.5/3968)</f>
        <v>-10136.747371277916</v>
      </c>
      <c r="T234" s="212">
        <f t="shared" ref="T234" si="45">$Q234*(1375.5/3968)</f>
        <v>-5378.2433979528532</v>
      </c>
    </row>
    <row r="235" spans="1:20" x14ac:dyDescent="0.25">
      <c r="A235" s="208">
        <v>3160</v>
      </c>
      <c r="B235" s="209">
        <v>186.2</v>
      </c>
      <c r="C235" s="210" t="s">
        <v>379</v>
      </c>
      <c r="D235" s="211">
        <f>IFERROR(ROUND(VLOOKUP(+$A235,'[12]Marion Balance Sheet'!$A$4:$P$190,+D$2,FALSE),2),0)</f>
        <v>-75</v>
      </c>
      <c r="E235" s="211">
        <f>IFERROR(ROUND(VLOOKUP(+$A235,'[12]Marion Balance Sheet'!$A$4:$P$190,+E$2,FALSE),2),0)</f>
        <v>-75</v>
      </c>
      <c r="F235" s="211">
        <f>IFERROR(ROUND(VLOOKUP(+$A235,'[12]Marion Balance Sheet'!$A$4:$P$190,+F$2,FALSE),2),0)</f>
        <v>-75</v>
      </c>
      <c r="G235" s="211">
        <f>IFERROR(ROUND(VLOOKUP(+$A235,'[12]Marion Balance Sheet'!$A$4:$P$190,+G$2,FALSE),2),0)</f>
        <v>-75</v>
      </c>
      <c r="H235" s="211">
        <f>IFERROR(ROUND(VLOOKUP(+$A235,'[12]Marion Balance Sheet'!$A$4:$P$190,+H$2,FALSE),2),0)</f>
        <v>-75</v>
      </c>
      <c r="I235" s="211">
        <f>IFERROR(ROUND(VLOOKUP(+$A235,'[12]Marion Balance Sheet'!$A$4:$P$190,+I$2,FALSE),2),0)</f>
        <v>-75</v>
      </c>
      <c r="J235" s="211">
        <f>IFERROR(ROUND(VLOOKUP(+$A235,'[12]Marion Balance Sheet'!$A$4:$P$190,+J$2,FALSE),2),0)</f>
        <v>-75</v>
      </c>
      <c r="K235" s="211">
        <f>IFERROR(ROUND(VLOOKUP(+$A235,'[12]Marion Balance Sheet'!$A$4:$P$190,+K$2,FALSE),2),0)</f>
        <v>-75</v>
      </c>
      <c r="L235" s="211">
        <f>IFERROR(ROUND(VLOOKUP(+$A235,'[12]Marion Balance Sheet'!$A$4:$P$190,+L$2,FALSE),2),0)</f>
        <v>-75</v>
      </c>
      <c r="M235" s="211">
        <f>IFERROR(ROUND(VLOOKUP(+$A235,'[12]Marion Balance Sheet'!$A$4:$P$190,+M$2,FALSE),2),0)</f>
        <v>-75</v>
      </c>
      <c r="N235" s="211">
        <f>IFERROR(ROUND(VLOOKUP(+$A235,'[12]Marion Balance Sheet'!$A$4:$P$190,+N$2,FALSE),2),0)</f>
        <v>-75</v>
      </c>
      <c r="O235" s="211">
        <f>IFERROR(ROUND(VLOOKUP(+$A235,'[12]Marion Balance Sheet'!$A$4:$P$190,+O$2,FALSE),2),0)</f>
        <v>-75</v>
      </c>
      <c r="P235" s="211">
        <f>IFERROR(ROUND(VLOOKUP(+$A235,'[12]Marion Balance Sheet'!$A$4:$P$190,+P$2,FALSE),2),0)</f>
        <v>-75</v>
      </c>
      <c r="Q235" s="212">
        <f t="shared" si="29"/>
        <v>-75</v>
      </c>
      <c r="R235" s="212"/>
      <c r="S235" s="212"/>
      <c r="T235" s="212">
        <f>Q235</f>
        <v>-75</v>
      </c>
    </row>
    <row r="236" spans="1:20" s="207" customFormat="1" x14ac:dyDescent="0.25">
      <c r="A236" s="221" t="s">
        <v>380</v>
      </c>
      <c r="B236" s="240"/>
      <c r="C236" s="241"/>
      <c r="D236" s="222">
        <f t="shared" ref="D236:Q236" si="46">SUM(D224:D235)</f>
        <v>17727.548522170931</v>
      </c>
      <c r="E236" s="222">
        <f t="shared" si="46"/>
        <v>17364.85895306967</v>
      </c>
      <c r="F236" s="222">
        <f t="shared" si="46"/>
        <v>17006.388717513888</v>
      </c>
      <c r="G236" s="222">
        <f t="shared" si="46"/>
        <v>16647.927835188329</v>
      </c>
      <c r="H236" s="222">
        <f t="shared" si="46"/>
        <v>16289.466952862769</v>
      </c>
      <c r="I236" s="222">
        <f t="shared" si="46"/>
        <v>15930.996717306984</v>
      </c>
      <c r="J236" s="222">
        <f t="shared" si="46"/>
        <v>15044.629411767233</v>
      </c>
      <c r="K236" s="222">
        <f t="shared" si="46"/>
        <v>14696.635204660213</v>
      </c>
      <c r="L236" s="222">
        <f t="shared" si="46"/>
        <v>14348.631644322964</v>
      </c>
      <c r="M236" s="222">
        <f t="shared" si="46"/>
        <v>13921.250328334761</v>
      </c>
      <c r="N236" s="222">
        <f t="shared" si="46"/>
        <v>13570.471130589973</v>
      </c>
      <c r="O236" s="222">
        <f t="shared" si="46"/>
        <v>13219.538349955823</v>
      </c>
      <c r="P236" s="222">
        <f t="shared" si="46"/>
        <v>12868.614275782133</v>
      </c>
      <c r="Q236" s="222">
        <f t="shared" si="46"/>
        <v>14636.780000000004</v>
      </c>
      <c r="R236" s="222"/>
      <c r="S236" s="222">
        <f>SUM(S224:S235)</f>
        <v>20015.023397952857</v>
      </c>
      <c r="T236" s="222">
        <f>SUM(T224:T235)</f>
        <v>-5378.2433979528532</v>
      </c>
    </row>
    <row r="237" spans="1:20" x14ac:dyDescent="0.25">
      <c r="A237" s="208"/>
      <c r="B237" s="209"/>
      <c r="C237" s="210"/>
      <c r="D237" s="212"/>
      <c r="E237" s="212"/>
      <c r="F237" s="212"/>
      <c r="G237" s="212"/>
      <c r="H237" s="212"/>
      <c r="I237" s="212"/>
      <c r="J237" s="212"/>
      <c r="K237" s="212"/>
      <c r="L237" s="212"/>
      <c r="M237" s="212"/>
      <c r="N237" s="212"/>
      <c r="O237" s="212"/>
      <c r="P237" s="212"/>
      <c r="Q237" s="212"/>
      <c r="R237" s="212"/>
      <c r="S237" s="212"/>
      <c r="T237" s="212"/>
    </row>
    <row r="238" spans="1:20" x14ac:dyDescent="0.25">
      <c r="A238" s="208">
        <v>3225</v>
      </c>
      <c r="B238" s="209" t="s">
        <v>381</v>
      </c>
      <c r="C238" s="210" t="s">
        <v>382</v>
      </c>
      <c r="D238" s="211">
        <f>IFERROR(ROUND(VLOOKUP(+$A238,'[12]Marion Balance Sheet'!$A$4:$P$187,+D$2,FALSE),2),0)</f>
        <v>0</v>
      </c>
      <c r="E238" s="211">
        <f>IFERROR(ROUND(VLOOKUP(+$A238,'[12]Marion Balance Sheet'!$A$4:$P$187,+E$2,FALSE),2),0)</f>
        <v>0</v>
      </c>
      <c r="F238" s="211">
        <f>IFERROR(ROUND(VLOOKUP(+$A238,'[12]Marion Balance Sheet'!$A$4:$P$187,+F$2,FALSE),2),0)</f>
        <v>0</v>
      </c>
      <c r="G238" s="211">
        <f>IFERROR(ROUND(VLOOKUP(+$A238,'[12]Marion Balance Sheet'!$A$4:$P$187,+G$2,FALSE),2),0)</f>
        <v>0</v>
      </c>
      <c r="H238" s="211">
        <f>IFERROR(ROUND(VLOOKUP(+$A238,'[12]Marion Balance Sheet'!$A$4:$P$187,+H$2,FALSE),2),0)</f>
        <v>0</v>
      </c>
      <c r="I238" s="211">
        <f>IFERROR(ROUND(VLOOKUP(+$A238,'[12]Marion Balance Sheet'!$A$4:$P$187,+I$2,FALSE),2),0)</f>
        <v>0</v>
      </c>
      <c r="J238" s="211">
        <f>IFERROR(ROUND(VLOOKUP(+$A238,'[12]Marion Balance Sheet'!$A$4:$P$187,+J$2,FALSE),2),0)</f>
        <v>0</v>
      </c>
      <c r="K238" s="211">
        <f>IFERROR(ROUND(VLOOKUP(+$A238,'[12]Marion Balance Sheet'!$A$4:$P$187,+K$2,FALSE),2),0)</f>
        <v>0</v>
      </c>
      <c r="L238" s="211">
        <f>IFERROR(ROUND(VLOOKUP(+$A238,'[12]Marion Balance Sheet'!$A$4:$P$187,+L$2,FALSE),2),0)</f>
        <v>0</v>
      </c>
      <c r="M238" s="211">
        <f>IFERROR(ROUND(VLOOKUP(+$A238,'[12]Marion Balance Sheet'!$A$4:$P$187,+M$2,FALSE),2),0)</f>
        <v>0</v>
      </c>
      <c r="N238" s="211">
        <f>IFERROR(ROUND(VLOOKUP(+$A238,'[12]Marion Balance Sheet'!$A$4:$P$187,+N$2,FALSE),2),0)</f>
        <v>0</v>
      </c>
      <c r="O238" s="211">
        <f>IFERROR(ROUND(VLOOKUP(+$A238,'[12]Marion Balance Sheet'!$A$4:$P$187,+O$2,FALSE),2),0)</f>
        <v>0</v>
      </c>
      <c r="P238" s="211">
        <f>IFERROR(ROUND(VLOOKUP(+$A238,'[12]Marion Balance Sheet'!$A$4:$P$187,+P$2,FALSE),2),0)</f>
        <v>0</v>
      </c>
      <c r="Q238" s="212">
        <f t="shared" si="29"/>
        <v>0</v>
      </c>
      <c r="R238" s="212"/>
      <c r="S238" s="212">
        <f>Q238</f>
        <v>0</v>
      </c>
      <c r="T238" s="212"/>
    </row>
    <row r="239" spans="1:20" x14ac:dyDescent="0.25">
      <c r="A239" s="208">
        <v>3235</v>
      </c>
      <c r="B239" s="209" t="s">
        <v>381</v>
      </c>
      <c r="C239" s="210" t="s">
        <v>383</v>
      </c>
      <c r="D239" s="211">
        <f>IFERROR(ROUND(VLOOKUP(+$A239,'[12]Marion Balance Sheet'!$A$4:$P$187,+D$2,FALSE),2),0)</f>
        <v>130.94</v>
      </c>
      <c r="E239" s="211">
        <f>IFERROR(ROUND(VLOOKUP(+$A239,'[12]Marion Balance Sheet'!$A$4:$P$187,+E$2,FALSE),2),0)</f>
        <v>130.44</v>
      </c>
      <c r="F239" s="211">
        <f>IFERROR(ROUND(VLOOKUP(+$A239,'[12]Marion Balance Sheet'!$A$4:$P$187,+F$2,FALSE),2),0)</f>
        <v>130.44</v>
      </c>
      <c r="G239" s="211">
        <f>IFERROR(ROUND(VLOOKUP(+$A239,'[12]Marion Balance Sheet'!$A$4:$P$187,+G$2,FALSE),2),0)</f>
        <v>130.44</v>
      </c>
      <c r="H239" s="211">
        <f>IFERROR(ROUND(VLOOKUP(+$A239,'[12]Marion Balance Sheet'!$A$4:$P$187,+H$2,FALSE),2),0)</f>
        <v>130.44</v>
      </c>
      <c r="I239" s="211">
        <f>IFERROR(ROUND(VLOOKUP(+$A239,'[12]Marion Balance Sheet'!$A$4:$P$187,+I$2,FALSE),2),0)</f>
        <v>130.44</v>
      </c>
      <c r="J239" s="211">
        <f>IFERROR(ROUND(VLOOKUP(+$A239,'[12]Marion Balance Sheet'!$A$4:$P$187,+J$2,FALSE),2),0)</f>
        <v>130.44</v>
      </c>
      <c r="K239" s="211">
        <f>IFERROR(ROUND(VLOOKUP(+$A239,'[12]Marion Balance Sheet'!$A$4:$P$187,+K$2,FALSE),2),0)</f>
        <v>130.44</v>
      </c>
      <c r="L239" s="211">
        <f>IFERROR(ROUND(VLOOKUP(+$A239,'[12]Marion Balance Sheet'!$A$4:$P$187,+L$2,FALSE),2),0)</f>
        <v>130.44</v>
      </c>
      <c r="M239" s="211">
        <f>IFERROR(ROUND(VLOOKUP(+$A239,'[12]Marion Balance Sheet'!$A$4:$P$187,+M$2,FALSE),2),0)</f>
        <v>130.44</v>
      </c>
      <c r="N239" s="211">
        <f>IFERROR(ROUND(VLOOKUP(+$A239,'[12]Marion Balance Sheet'!$A$4:$P$187,+N$2,FALSE),2),0)</f>
        <v>130.44</v>
      </c>
      <c r="O239" s="211">
        <f>IFERROR(ROUND(VLOOKUP(+$A239,'[12]Marion Balance Sheet'!$A$4:$P$187,+O$2,FALSE),2),0)</f>
        <v>130.44</v>
      </c>
      <c r="P239" s="211">
        <f>IFERROR(ROUND(VLOOKUP(+$A239,'[12]Marion Balance Sheet'!$A$4:$P$187,+P$2,FALSE),2),0)</f>
        <v>130.44</v>
      </c>
      <c r="Q239" s="212">
        <f>SUM(D239:P239)/13</f>
        <v>130.47846153846157</v>
      </c>
      <c r="R239" s="212"/>
      <c r="S239" s="212">
        <f>Q239</f>
        <v>130.47846153846157</v>
      </c>
      <c r="T239" s="212"/>
    </row>
    <row r="240" spans="1:20" x14ac:dyDescent="0.25">
      <c r="A240" s="221" t="s">
        <v>384</v>
      </c>
      <c r="B240" s="209"/>
      <c r="C240" s="210"/>
      <c r="D240" s="222">
        <f>SUM(D238:D239)</f>
        <v>130.94</v>
      </c>
      <c r="E240" s="222">
        <f t="shared" ref="E240:T240" si="47">SUM(E238:E239)</f>
        <v>130.44</v>
      </c>
      <c r="F240" s="222">
        <f t="shared" si="47"/>
        <v>130.44</v>
      </c>
      <c r="G240" s="222">
        <f t="shared" si="47"/>
        <v>130.44</v>
      </c>
      <c r="H240" s="222">
        <f t="shared" si="47"/>
        <v>130.44</v>
      </c>
      <c r="I240" s="222">
        <f t="shared" si="47"/>
        <v>130.44</v>
      </c>
      <c r="J240" s="222">
        <f t="shared" si="47"/>
        <v>130.44</v>
      </c>
      <c r="K240" s="222">
        <f t="shared" si="47"/>
        <v>130.44</v>
      </c>
      <c r="L240" s="222">
        <f t="shared" si="47"/>
        <v>130.44</v>
      </c>
      <c r="M240" s="222">
        <f t="shared" si="47"/>
        <v>130.44</v>
      </c>
      <c r="N240" s="222">
        <f t="shared" si="47"/>
        <v>130.44</v>
      </c>
      <c r="O240" s="222">
        <f t="shared" si="47"/>
        <v>130.44</v>
      </c>
      <c r="P240" s="222">
        <f t="shared" si="47"/>
        <v>130.44</v>
      </c>
      <c r="Q240" s="222">
        <f t="shared" si="47"/>
        <v>130.47846153846157</v>
      </c>
      <c r="R240" s="222"/>
      <c r="S240" s="222">
        <f t="shared" si="47"/>
        <v>130.47846153846157</v>
      </c>
      <c r="T240" s="222">
        <f t="shared" si="47"/>
        <v>0</v>
      </c>
    </row>
    <row r="241" spans="1:20" x14ac:dyDescent="0.25">
      <c r="A241" s="208"/>
      <c r="B241" s="209"/>
      <c r="C241" s="210"/>
      <c r="D241" s="212"/>
      <c r="E241" s="212"/>
      <c r="F241" s="212"/>
      <c r="G241" s="212"/>
      <c r="H241" s="212"/>
      <c r="I241" s="212"/>
      <c r="J241" s="212"/>
      <c r="K241" s="212"/>
      <c r="L241" s="212"/>
      <c r="M241" s="212"/>
      <c r="N241" s="212"/>
      <c r="O241" s="212"/>
      <c r="P241" s="212"/>
      <c r="Q241" s="212"/>
      <c r="R241" s="212"/>
      <c r="S241" s="212"/>
      <c r="T241" s="212"/>
    </row>
    <row r="242" spans="1:20" x14ac:dyDescent="0.25">
      <c r="A242" s="208">
        <v>3230</v>
      </c>
      <c r="B242" s="209" t="s">
        <v>381</v>
      </c>
      <c r="C242" s="210" t="s">
        <v>385</v>
      </c>
      <c r="D242" s="211">
        <f>IFERROR(ROUND(VLOOKUP(+$A242,'[12]Marion Balance Sheet'!$A$4:$P$190,+D$2,FALSE),2),0)</f>
        <v>0</v>
      </c>
      <c r="E242" s="211">
        <f>IFERROR(ROUND(VLOOKUP(+$A242,'[12]Marion Balance Sheet'!$A$4:$P$190,+E$2,FALSE),2),0)</f>
        <v>0</v>
      </c>
      <c r="F242" s="211">
        <f>IFERROR(ROUND(VLOOKUP(+$A242,'[12]Marion Balance Sheet'!$A$4:$P$190,+F$2,FALSE),2),0)</f>
        <v>0</v>
      </c>
      <c r="G242" s="211">
        <f>IFERROR(ROUND(VLOOKUP(+$A242,'[12]Marion Balance Sheet'!$A$4:$P$190,+G$2,FALSE),2),0)</f>
        <v>0</v>
      </c>
      <c r="H242" s="211">
        <f>IFERROR(ROUND(VLOOKUP(+$A242,'[12]Marion Balance Sheet'!$A$4:$P$190,+H$2,FALSE),2),0)</f>
        <v>0</v>
      </c>
      <c r="I242" s="211">
        <f>IFERROR(ROUND(VLOOKUP(+$A242,'[12]Marion Balance Sheet'!$A$4:$P$190,+I$2,FALSE),2),0)</f>
        <v>0</v>
      </c>
      <c r="J242" s="211">
        <f>IFERROR(ROUND(VLOOKUP(+$A242,'[12]Marion Balance Sheet'!$A$4:$P$190,+J$2,FALSE),2),0)</f>
        <v>0</v>
      </c>
      <c r="K242" s="211">
        <f>IFERROR(ROUND(VLOOKUP(+$A242,'[12]Marion Balance Sheet'!$A$4:$P$190,+K$2,FALSE),2),0)</f>
        <v>0</v>
      </c>
      <c r="L242" s="211">
        <f>IFERROR(ROUND(VLOOKUP(+$A242,'[12]Marion Balance Sheet'!$A$4:$P$190,+L$2,FALSE),2),0)</f>
        <v>0</v>
      </c>
      <c r="M242" s="211">
        <f>IFERROR(ROUND(VLOOKUP(+$A242,'[12]Marion Balance Sheet'!$A$4:$P$190,+M$2,FALSE),2),0)</f>
        <v>0</v>
      </c>
      <c r="N242" s="211">
        <f>IFERROR(ROUND(VLOOKUP(+$A242,'[12]Marion Balance Sheet'!$A$4:$P$190,+N$2,FALSE),2),0)</f>
        <v>0</v>
      </c>
      <c r="O242" s="211">
        <f>IFERROR(ROUND(VLOOKUP(+$A242,'[12]Marion Balance Sheet'!$A$4:$P$190,+O$2,FALSE),2),0)</f>
        <v>0</v>
      </c>
      <c r="P242" s="211">
        <f>IFERROR(ROUND(VLOOKUP(+$A242,'[12]Marion Balance Sheet'!$A$4:$P$190,+P$2,FALSE),2),0)</f>
        <v>0</v>
      </c>
      <c r="Q242" s="212">
        <f t="shared" si="29"/>
        <v>0</v>
      </c>
      <c r="R242" s="212"/>
      <c r="T242" s="212">
        <f>Q242</f>
        <v>0</v>
      </c>
    </row>
    <row r="243" spans="1:20" x14ac:dyDescent="0.25">
      <c r="A243" s="208">
        <v>3240</v>
      </c>
      <c r="B243" s="209" t="s">
        <v>381</v>
      </c>
      <c r="C243" s="210" t="s">
        <v>386</v>
      </c>
      <c r="D243" s="211">
        <f>IFERROR(ROUND(VLOOKUP(+$A243,'[12]Marion Balance Sheet'!$A$4:$P$190,+D$2,FALSE),2),0)</f>
        <v>36.9</v>
      </c>
      <c r="E243" s="211">
        <f>IFERROR(ROUND(VLOOKUP(+$A243,'[12]Marion Balance Sheet'!$A$4:$P$190,+E$2,FALSE),2),0)</f>
        <v>35.93</v>
      </c>
      <c r="F243" s="211">
        <f>IFERROR(ROUND(VLOOKUP(+$A243,'[12]Marion Balance Sheet'!$A$4:$P$190,+F$2,FALSE),2),0)</f>
        <v>35.93</v>
      </c>
      <c r="G243" s="211">
        <f>IFERROR(ROUND(VLOOKUP(+$A243,'[12]Marion Balance Sheet'!$A$4:$P$190,+G$2,FALSE),2),0)</f>
        <v>35.93</v>
      </c>
      <c r="H243" s="211">
        <f>IFERROR(ROUND(VLOOKUP(+$A243,'[12]Marion Balance Sheet'!$A$4:$P$190,+H$2,FALSE),2),0)</f>
        <v>35.93</v>
      </c>
      <c r="I243" s="211">
        <f>IFERROR(ROUND(VLOOKUP(+$A243,'[12]Marion Balance Sheet'!$A$4:$P$190,+I$2,FALSE),2),0)</f>
        <v>35.93</v>
      </c>
      <c r="J243" s="211">
        <f>IFERROR(ROUND(VLOOKUP(+$A243,'[12]Marion Balance Sheet'!$A$4:$P$190,+J$2,FALSE),2),0)</f>
        <v>35.93</v>
      </c>
      <c r="K243" s="211">
        <f>IFERROR(ROUND(VLOOKUP(+$A243,'[12]Marion Balance Sheet'!$A$4:$P$190,+K$2,FALSE),2),0)</f>
        <v>35.93</v>
      </c>
      <c r="L243" s="211">
        <f>IFERROR(ROUND(VLOOKUP(+$A243,'[12]Marion Balance Sheet'!$A$4:$P$190,+L$2,FALSE),2),0)</f>
        <v>35.93</v>
      </c>
      <c r="M243" s="211">
        <f>IFERROR(ROUND(VLOOKUP(+$A243,'[12]Marion Balance Sheet'!$A$4:$P$190,+M$2,FALSE),2),0)</f>
        <v>35.93</v>
      </c>
      <c r="N243" s="211">
        <f>IFERROR(ROUND(VLOOKUP(+$A243,'[12]Marion Balance Sheet'!$A$4:$P$190,+N$2,FALSE),2),0)</f>
        <v>35.93</v>
      </c>
      <c r="O243" s="211">
        <f>IFERROR(ROUND(VLOOKUP(+$A243,'[12]Marion Balance Sheet'!$A$4:$P$190,+O$2,FALSE),2),0)</f>
        <v>35.93</v>
      </c>
      <c r="P243" s="211">
        <f>IFERROR(ROUND(VLOOKUP(+$A243,'[12]Marion Balance Sheet'!$A$4:$P$190,+P$2,FALSE),2),0)</f>
        <v>35.93</v>
      </c>
      <c r="Q243" s="212">
        <f t="shared" si="29"/>
        <v>36.004615384615391</v>
      </c>
      <c r="R243" s="212"/>
      <c r="T243" s="212">
        <f>Q243</f>
        <v>36.004615384615391</v>
      </c>
    </row>
    <row r="244" spans="1:20" x14ac:dyDescent="0.25">
      <c r="A244" s="221" t="s">
        <v>387</v>
      </c>
      <c r="B244" s="209"/>
      <c r="C244" s="210"/>
      <c r="D244" s="222">
        <f>SUM(D242:D243)</f>
        <v>36.9</v>
      </c>
      <c r="E244" s="222">
        <f t="shared" ref="E244:T244" si="48">SUM(E242:E243)</f>
        <v>35.93</v>
      </c>
      <c r="F244" s="222">
        <f t="shared" si="48"/>
        <v>35.93</v>
      </c>
      <c r="G244" s="222">
        <f t="shared" si="48"/>
        <v>35.93</v>
      </c>
      <c r="H244" s="222">
        <f t="shared" si="48"/>
        <v>35.93</v>
      </c>
      <c r="I244" s="222">
        <f t="shared" si="48"/>
        <v>35.93</v>
      </c>
      <c r="J244" s="222">
        <f t="shared" si="48"/>
        <v>35.93</v>
      </c>
      <c r="K244" s="222">
        <f t="shared" si="48"/>
        <v>35.93</v>
      </c>
      <c r="L244" s="222">
        <f t="shared" si="48"/>
        <v>35.93</v>
      </c>
      <c r="M244" s="222">
        <f t="shared" si="48"/>
        <v>35.93</v>
      </c>
      <c r="N244" s="222">
        <f t="shared" si="48"/>
        <v>35.93</v>
      </c>
      <c r="O244" s="222">
        <f t="shared" si="48"/>
        <v>35.93</v>
      </c>
      <c r="P244" s="222">
        <f t="shared" si="48"/>
        <v>35.93</v>
      </c>
      <c r="Q244" s="222">
        <f t="shared" si="48"/>
        <v>36.004615384615391</v>
      </c>
      <c r="R244" s="222"/>
      <c r="S244" s="222">
        <f t="shared" si="48"/>
        <v>0</v>
      </c>
      <c r="T244" s="222">
        <f t="shared" si="48"/>
        <v>36.004615384615391</v>
      </c>
    </row>
    <row r="245" spans="1:20" x14ac:dyDescent="0.25">
      <c r="A245" s="208"/>
      <c r="B245" s="209"/>
      <c r="C245" s="210"/>
      <c r="D245" s="212"/>
      <c r="E245" s="212"/>
      <c r="F245" s="212"/>
      <c r="G245" s="212"/>
      <c r="H245" s="212"/>
      <c r="I245" s="212"/>
      <c r="J245" s="212"/>
      <c r="K245" s="212"/>
      <c r="L245" s="212"/>
      <c r="M245" s="212"/>
      <c r="N245" s="212"/>
      <c r="O245" s="212"/>
      <c r="P245" s="212"/>
      <c r="Q245" s="212"/>
      <c r="R245" s="212"/>
      <c r="T245" s="212"/>
    </row>
    <row r="246" spans="1:20" x14ac:dyDescent="0.25">
      <c r="A246" s="208">
        <v>3265</v>
      </c>
      <c r="B246" s="209">
        <v>271.10000000000002</v>
      </c>
      <c r="C246" s="210" t="s">
        <v>388</v>
      </c>
      <c r="D246" s="211">
        <f>IFERROR(ROUND(VLOOKUP(+$A246,'[12]Marion Balance Sheet'!$A$4:$P$190,+D$2,FALSE),2),0)</f>
        <v>-2475.63</v>
      </c>
      <c r="E246" s="211">
        <f>IFERROR(ROUND(VLOOKUP(+$A246,'[12]Marion Balance Sheet'!$A$4:$P$190,+E$2,FALSE),2),0)</f>
        <v>-2475.63</v>
      </c>
      <c r="F246" s="211">
        <f>IFERROR(ROUND(VLOOKUP(+$A246,'[12]Marion Balance Sheet'!$A$4:$P$190,+F$2,FALSE),2),0)</f>
        <v>-2475.63</v>
      </c>
      <c r="G246" s="211">
        <f>IFERROR(ROUND(VLOOKUP(+$A246,'[12]Marion Balance Sheet'!$A$4:$P$190,+G$2,FALSE),2),0)</f>
        <v>-2475.63</v>
      </c>
      <c r="H246" s="211">
        <f>IFERROR(ROUND(VLOOKUP(+$A246,'[12]Marion Balance Sheet'!$A$4:$P$190,+H$2,FALSE),2),0)</f>
        <v>-2475.63</v>
      </c>
      <c r="I246" s="211">
        <f>IFERROR(ROUND(VLOOKUP(+$A246,'[12]Marion Balance Sheet'!$A$4:$P$190,+I$2,FALSE),2),0)</f>
        <v>-2475.63</v>
      </c>
      <c r="J246" s="211">
        <f>IFERROR(ROUND(VLOOKUP(+$A246,'[12]Marion Balance Sheet'!$A$4:$P$190,+J$2,FALSE),2),0)</f>
        <v>-2475.63</v>
      </c>
      <c r="K246" s="211">
        <f>IFERROR(ROUND(VLOOKUP(+$A246,'[12]Marion Balance Sheet'!$A$4:$P$190,+K$2,FALSE),2),0)</f>
        <v>-2475.63</v>
      </c>
      <c r="L246" s="211">
        <f>IFERROR(ROUND(VLOOKUP(+$A246,'[12]Marion Balance Sheet'!$A$4:$P$190,+L$2,FALSE),2),0)</f>
        <v>-2475.63</v>
      </c>
      <c r="M246" s="211">
        <f>IFERROR(ROUND(VLOOKUP(+$A246,'[12]Marion Balance Sheet'!$A$4:$P$190,+M$2,FALSE),2),0)</f>
        <v>-2475.63</v>
      </c>
      <c r="N246" s="211">
        <f>IFERROR(ROUND(VLOOKUP(+$A246,'[12]Marion Balance Sheet'!$A$4:$P$190,+N$2,FALSE),2),0)</f>
        <v>-2475.63</v>
      </c>
      <c r="O246" s="211">
        <f>IFERROR(ROUND(VLOOKUP(+$A246,'[12]Marion Balance Sheet'!$A$4:$P$190,+O$2,FALSE),2),0)</f>
        <v>-2475.63</v>
      </c>
      <c r="P246" s="211">
        <f>IFERROR(ROUND(VLOOKUP(+$A246,'[12]Marion Balance Sheet'!$A$4:$P$190,+P$2,FALSE),2),0)</f>
        <v>-2475.63</v>
      </c>
      <c r="Q246" s="212">
        <f t="shared" si="29"/>
        <v>-2475.6300000000006</v>
      </c>
      <c r="R246" s="212"/>
      <c r="S246" s="212">
        <f t="shared" ref="S246:S258" si="49">Q246</f>
        <v>-2475.6300000000006</v>
      </c>
    </row>
    <row r="247" spans="1:20" x14ac:dyDescent="0.25">
      <c r="A247" s="208">
        <v>3270</v>
      </c>
      <c r="B247" s="209">
        <v>271.10000000000002</v>
      </c>
      <c r="C247" s="210" t="s">
        <v>389</v>
      </c>
      <c r="D247" s="211">
        <f>IFERROR(ROUND(VLOOKUP(+$A247,'[12]Marion Balance Sheet'!$A$4:$P$190,+D$2,FALSE),2),0)</f>
        <v>-148.15</v>
      </c>
      <c r="E247" s="211">
        <f>IFERROR(ROUND(VLOOKUP(+$A247,'[12]Marion Balance Sheet'!$A$4:$P$190,+E$2,FALSE),2),0)</f>
        <v>-148.15</v>
      </c>
      <c r="F247" s="211">
        <f>IFERROR(ROUND(VLOOKUP(+$A247,'[12]Marion Balance Sheet'!$A$4:$P$190,+F$2,FALSE),2),0)</f>
        <v>-148.15</v>
      </c>
      <c r="G247" s="211">
        <f>IFERROR(ROUND(VLOOKUP(+$A247,'[12]Marion Balance Sheet'!$A$4:$P$190,+G$2,FALSE),2),0)</f>
        <v>-148.15</v>
      </c>
      <c r="H247" s="211">
        <f>IFERROR(ROUND(VLOOKUP(+$A247,'[12]Marion Balance Sheet'!$A$4:$P$190,+H$2,FALSE),2),0)</f>
        <v>-148.15</v>
      </c>
      <c r="I247" s="211">
        <f>IFERROR(ROUND(VLOOKUP(+$A247,'[12]Marion Balance Sheet'!$A$4:$P$190,+I$2,FALSE),2),0)</f>
        <v>-148.15</v>
      </c>
      <c r="J247" s="211">
        <f>IFERROR(ROUND(VLOOKUP(+$A247,'[12]Marion Balance Sheet'!$A$4:$P$190,+J$2,FALSE),2),0)</f>
        <v>-148.15</v>
      </c>
      <c r="K247" s="211">
        <f>IFERROR(ROUND(VLOOKUP(+$A247,'[12]Marion Balance Sheet'!$A$4:$P$190,+K$2,FALSE),2),0)</f>
        <v>-148.15</v>
      </c>
      <c r="L247" s="211">
        <f>IFERROR(ROUND(VLOOKUP(+$A247,'[12]Marion Balance Sheet'!$A$4:$P$190,+L$2,FALSE),2),0)</f>
        <v>-148.15</v>
      </c>
      <c r="M247" s="211">
        <f>IFERROR(ROUND(VLOOKUP(+$A247,'[12]Marion Balance Sheet'!$A$4:$P$190,+M$2,FALSE),2),0)</f>
        <v>-148.15</v>
      </c>
      <c r="N247" s="211">
        <f>IFERROR(ROUND(VLOOKUP(+$A247,'[12]Marion Balance Sheet'!$A$4:$P$190,+N$2,FALSE),2),0)</f>
        <v>-148.15</v>
      </c>
      <c r="O247" s="211">
        <f>IFERROR(ROUND(VLOOKUP(+$A247,'[12]Marion Balance Sheet'!$A$4:$P$190,+O$2,FALSE),2),0)</f>
        <v>-148.15</v>
      </c>
      <c r="P247" s="211">
        <f>IFERROR(ROUND(VLOOKUP(+$A247,'[12]Marion Balance Sheet'!$A$4:$P$190,+P$2,FALSE),2),0)</f>
        <v>-148.15</v>
      </c>
      <c r="Q247" s="212">
        <f t="shared" si="29"/>
        <v>-148.15000000000003</v>
      </c>
      <c r="R247" s="212"/>
      <c r="S247" s="212">
        <f t="shared" si="49"/>
        <v>-148.15000000000003</v>
      </c>
    </row>
    <row r="248" spans="1:20" x14ac:dyDescent="0.25">
      <c r="A248" s="208">
        <v>3295</v>
      </c>
      <c r="B248" s="209">
        <v>271.10000000000002</v>
      </c>
      <c r="C248" s="210" t="s">
        <v>390</v>
      </c>
      <c r="D248" s="211">
        <f>IFERROR(ROUND(VLOOKUP(+$A248,'[12]Marion Balance Sheet'!$A$4:$P$190,+D$2,FALSE),2),0)</f>
        <v>-4624.42</v>
      </c>
      <c r="E248" s="211">
        <f>IFERROR(ROUND(VLOOKUP(+$A248,'[12]Marion Balance Sheet'!$A$4:$P$190,+E$2,FALSE),2),0)</f>
        <v>-4624.42</v>
      </c>
      <c r="F248" s="211">
        <f>IFERROR(ROUND(VLOOKUP(+$A248,'[12]Marion Balance Sheet'!$A$4:$P$190,+F$2,FALSE),2),0)</f>
        <v>-4624.42</v>
      </c>
      <c r="G248" s="211">
        <f>IFERROR(ROUND(VLOOKUP(+$A248,'[12]Marion Balance Sheet'!$A$4:$P$190,+G$2,FALSE),2),0)</f>
        <v>-4624.42</v>
      </c>
      <c r="H248" s="211">
        <f>IFERROR(ROUND(VLOOKUP(+$A248,'[12]Marion Balance Sheet'!$A$4:$P$190,+H$2,FALSE),2),0)</f>
        <v>-4624.42</v>
      </c>
      <c r="I248" s="211">
        <f>IFERROR(ROUND(VLOOKUP(+$A248,'[12]Marion Balance Sheet'!$A$4:$P$190,+I$2,FALSE),2),0)</f>
        <v>-4624.42</v>
      </c>
      <c r="J248" s="211">
        <f>IFERROR(ROUND(VLOOKUP(+$A248,'[12]Marion Balance Sheet'!$A$4:$P$190,+J$2,FALSE),2),0)</f>
        <v>-4624.42</v>
      </c>
      <c r="K248" s="211">
        <f>IFERROR(ROUND(VLOOKUP(+$A248,'[12]Marion Balance Sheet'!$A$4:$P$190,+K$2,FALSE),2),0)</f>
        <v>-4624.42</v>
      </c>
      <c r="L248" s="211">
        <f>IFERROR(ROUND(VLOOKUP(+$A248,'[12]Marion Balance Sheet'!$A$4:$P$190,+L$2,FALSE),2),0)</f>
        <v>-4624.42</v>
      </c>
      <c r="M248" s="211">
        <f>IFERROR(ROUND(VLOOKUP(+$A248,'[12]Marion Balance Sheet'!$A$4:$P$190,+M$2,FALSE),2),0)</f>
        <v>-4624.42</v>
      </c>
      <c r="N248" s="211">
        <f>IFERROR(ROUND(VLOOKUP(+$A248,'[12]Marion Balance Sheet'!$A$4:$P$190,+N$2,FALSE),2),0)</f>
        <v>-4624.42</v>
      </c>
      <c r="O248" s="211">
        <f>IFERROR(ROUND(VLOOKUP(+$A248,'[12]Marion Balance Sheet'!$A$4:$P$190,+O$2,FALSE),2),0)</f>
        <v>-4624.42</v>
      </c>
      <c r="P248" s="211">
        <f>IFERROR(ROUND(VLOOKUP(+$A248,'[12]Marion Balance Sheet'!$A$4:$P$190,+P$2,FALSE),2),0)</f>
        <v>-4624.42</v>
      </c>
      <c r="Q248" s="212">
        <f t="shared" si="29"/>
        <v>-4624.4199999999992</v>
      </c>
      <c r="R248" s="212"/>
      <c r="S248" s="212">
        <f t="shared" si="49"/>
        <v>-4624.4199999999992</v>
      </c>
    </row>
    <row r="249" spans="1:20" x14ac:dyDescent="0.25">
      <c r="A249" s="208">
        <v>3315</v>
      </c>
      <c r="B249" s="209">
        <v>271.10000000000002</v>
      </c>
      <c r="C249" s="210" t="s">
        <v>391</v>
      </c>
      <c r="D249" s="211">
        <f>IFERROR(ROUND(VLOOKUP(+$A249,'[12]Marion Balance Sheet'!$A$4:$P$190,+D$2,FALSE),2),0)</f>
        <v>-12347.27</v>
      </c>
      <c r="E249" s="211">
        <f>IFERROR(ROUND(VLOOKUP(+$A249,'[12]Marion Balance Sheet'!$A$4:$P$190,+E$2,FALSE),2),0)</f>
        <v>-12347.27</v>
      </c>
      <c r="F249" s="211">
        <f>IFERROR(ROUND(VLOOKUP(+$A249,'[12]Marion Balance Sheet'!$A$4:$P$190,+F$2,FALSE),2),0)</f>
        <v>0</v>
      </c>
      <c r="G249" s="211">
        <f>IFERROR(ROUND(VLOOKUP(+$A249,'[12]Marion Balance Sheet'!$A$4:$P$190,+G$2,FALSE),2),0)</f>
        <v>0</v>
      </c>
      <c r="H249" s="211">
        <f>IFERROR(ROUND(VLOOKUP(+$A249,'[12]Marion Balance Sheet'!$A$4:$P$190,+H$2,FALSE),2),0)</f>
        <v>0</v>
      </c>
      <c r="I249" s="211">
        <f>IFERROR(ROUND(VLOOKUP(+$A249,'[12]Marion Balance Sheet'!$A$4:$P$190,+I$2,FALSE),2),0)</f>
        <v>0</v>
      </c>
      <c r="J249" s="211">
        <f>IFERROR(ROUND(VLOOKUP(+$A249,'[12]Marion Balance Sheet'!$A$4:$P$190,+J$2,FALSE),2),0)</f>
        <v>0</v>
      </c>
      <c r="K249" s="211">
        <f>IFERROR(ROUND(VLOOKUP(+$A249,'[12]Marion Balance Sheet'!$A$4:$P$190,+K$2,FALSE),2),0)</f>
        <v>0</v>
      </c>
      <c r="L249" s="211">
        <f>IFERROR(ROUND(VLOOKUP(+$A249,'[12]Marion Balance Sheet'!$A$4:$P$190,+L$2,FALSE),2),0)</f>
        <v>0</v>
      </c>
      <c r="M249" s="211">
        <f>IFERROR(ROUND(VLOOKUP(+$A249,'[12]Marion Balance Sheet'!$A$4:$P$190,+M$2,FALSE),2),0)</f>
        <v>0</v>
      </c>
      <c r="N249" s="211">
        <f>IFERROR(ROUND(VLOOKUP(+$A249,'[12]Marion Balance Sheet'!$A$4:$P$190,+N$2,FALSE),2),0)</f>
        <v>0</v>
      </c>
      <c r="O249" s="211">
        <f>IFERROR(ROUND(VLOOKUP(+$A249,'[12]Marion Balance Sheet'!$A$4:$P$190,+O$2,FALSE),2),0)</f>
        <v>0</v>
      </c>
      <c r="P249" s="211">
        <f>IFERROR(ROUND(VLOOKUP(+$A249,'[12]Marion Balance Sheet'!$A$4:$P$190,+P$2,FALSE),2),0)</f>
        <v>0</v>
      </c>
      <c r="Q249" s="212">
        <f t="shared" si="29"/>
        <v>-1899.5800000000002</v>
      </c>
      <c r="R249" s="212"/>
      <c r="S249" s="212">
        <f t="shared" si="49"/>
        <v>-1899.5800000000002</v>
      </c>
    </row>
    <row r="250" spans="1:20" ht="12" x14ac:dyDescent="0.3">
      <c r="A250" s="208">
        <v>3320</v>
      </c>
      <c r="B250" s="209">
        <v>271.10000000000002</v>
      </c>
      <c r="C250" s="242" t="s">
        <v>392</v>
      </c>
      <c r="D250" s="211">
        <f>IFERROR(ROUND(VLOOKUP(+$A250,'[12]Marion Balance Sheet'!$A$4:$P$190,+D$2,FALSE),2),0)</f>
        <v>0</v>
      </c>
      <c r="E250" s="211">
        <f>IFERROR(ROUND(VLOOKUP(+$A250,'[12]Marion Balance Sheet'!$A$4:$P$190,+E$2,FALSE),2),0)</f>
        <v>0</v>
      </c>
      <c r="F250" s="211">
        <f>IFERROR(ROUND(VLOOKUP(+$A250,'[12]Marion Balance Sheet'!$A$4:$P$190,+F$2,FALSE),2),0)</f>
        <v>-12347.27</v>
      </c>
      <c r="G250" s="211">
        <f>IFERROR(ROUND(VLOOKUP(+$A250,'[12]Marion Balance Sheet'!$A$4:$P$190,+G$2,FALSE),2),0)</f>
        <v>-12347.27</v>
      </c>
      <c r="H250" s="211">
        <f>IFERROR(ROUND(VLOOKUP(+$A250,'[12]Marion Balance Sheet'!$A$4:$P$190,+H$2,FALSE),2),0)</f>
        <v>-12347.27</v>
      </c>
      <c r="I250" s="211">
        <f>IFERROR(ROUND(VLOOKUP(+$A250,'[12]Marion Balance Sheet'!$A$4:$P$190,+I$2,FALSE),2),0)</f>
        <v>-12347.27</v>
      </c>
      <c r="J250" s="211">
        <f>IFERROR(ROUND(VLOOKUP(+$A250,'[12]Marion Balance Sheet'!$A$4:$P$190,+J$2,FALSE),2),0)</f>
        <v>-12347.27</v>
      </c>
      <c r="K250" s="211">
        <f>IFERROR(ROUND(VLOOKUP(+$A250,'[12]Marion Balance Sheet'!$A$4:$P$190,+K$2,FALSE),2),0)</f>
        <v>-12347.27</v>
      </c>
      <c r="L250" s="211">
        <f>IFERROR(ROUND(VLOOKUP(+$A250,'[12]Marion Balance Sheet'!$A$4:$P$190,+L$2,FALSE),2),0)</f>
        <v>-12347.27</v>
      </c>
      <c r="M250" s="211">
        <f>IFERROR(ROUND(VLOOKUP(+$A250,'[12]Marion Balance Sheet'!$A$4:$P$190,+M$2,FALSE),2),0)</f>
        <v>-12347.27</v>
      </c>
      <c r="N250" s="211">
        <f>IFERROR(ROUND(VLOOKUP(+$A250,'[12]Marion Balance Sheet'!$A$4:$P$190,+N$2,FALSE),2),0)</f>
        <v>-12347.27</v>
      </c>
      <c r="O250" s="211">
        <f>IFERROR(ROUND(VLOOKUP(+$A250,'[12]Marion Balance Sheet'!$A$4:$P$190,+O$2,FALSE),2),0)</f>
        <v>-12347.27</v>
      </c>
      <c r="P250" s="211">
        <f>IFERROR(ROUND(VLOOKUP(+$A250,'[12]Marion Balance Sheet'!$A$4:$P$190,+P$2,FALSE),2),0)</f>
        <v>-12347.27</v>
      </c>
      <c r="Q250" s="212">
        <f t="shared" si="29"/>
        <v>-10447.690000000002</v>
      </c>
      <c r="R250" s="212"/>
      <c r="S250" s="212">
        <f t="shared" si="49"/>
        <v>-10447.690000000002</v>
      </c>
    </row>
    <row r="251" spans="1:20" x14ac:dyDescent="0.25">
      <c r="A251" s="208">
        <v>3330</v>
      </c>
      <c r="B251" s="209">
        <v>271.10000000000002</v>
      </c>
      <c r="C251" s="210" t="s">
        <v>393</v>
      </c>
      <c r="D251" s="211">
        <f>IFERROR(ROUND(VLOOKUP(+$A251,'[12]Marion Balance Sheet'!$A$4:$P$190,+D$2,FALSE),2),0)</f>
        <v>-2205.4</v>
      </c>
      <c r="E251" s="211">
        <f>IFERROR(ROUND(VLOOKUP(+$A251,'[12]Marion Balance Sheet'!$A$4:$P$190,+E$2,FALSE),2),0)</f>
        <v>-2205.4</v>
      </c>
      <c r="F251" s="211">
        <f>IFERROR(ROUND(VLOOKUP(+$A251,'[12]Marion Balance Sheet'!$A$4:$P$190,+F$2,FALSE),2),0)</f>
        <v>-2205.4</v>
      </c>
      <c r="G251" s="211">
        <f>IFERROR(ROUND(VLOOKUP(+$A251,'[12]Marion Balance Sheet'!$A$4:$P$190,+G$2,FALSE),2),0)</f>
        <v>-2205.4</v>
      </c>
      <c r="H251" s="211">
        <f>IFERROR(ROUND(VLOOKUP(+$A251,'[12]Marion Balance Sheet'!$A$4:$P$190,+H$2,FALSE),2),0)</f>
        <v>-2205.4</v>
      </c>
      <c r="I251" s="211">
        <f>IFERROR(ROUND(VLOOKUP(+$A251,'[12]Marion Balance Sheet'!$A$4:$P$190,+I$2,FALSE),2),0)</f>
        <v>-2205.4</v>
      </c>
      <c r="J251" s="211">
        <f>IFERROR(ROUND(VLOOKUP(+$A251,'[12]Marion Balance Sheet'!$A$4:$P$190,+J$2,FALSE),2),0)</f>
        <v>-2205.4</v>
      </c>
      <c r="K251" s="211">
        <f>IFERROR(ROUND(VLOOKUP(+$A251,'[12]Marion Balance Sheet'!$A$4:$P$190,+K$2,FALSE),2),0)</f>
        <v>-2205.4</v>
      </c>
      <c r="L251" s="211">
        <f>IFERROR(ROUND(VLOOKUP(+$A251,'[12]Marion Balance Sheet'!$A$4:$P$190,+L$2,FALSE),2),0)</f>
        <v>-2205.4</v>
      </c>
      <c r="M251" s="211">
        <f>IFERROR(ROUND(VLOOKUP(+$A251,'[12]Marion Balance Sheet'!$A$4:$P$190,+M$2,FALSE),2),0)</f>
        <v>-2205.4</v>
      </c>
      <c r="N251" s="211">
        <f>IFERROR(ROUND(VLOOKUP(+$A251,'[12]Marion Balance Sheet'!$A$4:$P$190,+N$2,FALSE),2),0)</f>
        <v>-2205.4</v>
      </c>
      <c r="O251" s="211">
        <f>IFERROR(ROUND(VLOOKUP(+$A251,'[12]Marion Balance Sheet'!$A$4:$P$190,+O$2,FALSE),2),0)</f>
        <v>-2205.4</v>
      </c>
      <c r="P251" s="211">
        <f>IFERROR(ROUND(VLOOKUP(+$A251,'[12]Marion Balance Sheet'!$A$4:$P$190,+P$2,FALSE),2),0)</f>
        <v>-2205.4</v>
      </c>
      <c r="Q251" s="212">
        <f t="shared" si="29"/>
        <v>-2205.4000000000005</v>
      </c>
      <c r="R251" s="212"/>
      <c r="S251" s="212">
        <f t="shared" si="49"/>
        <v>-2205.4000000000005</v>
      </c>
    </row>
    <row r="252" spans="1:20" x14ac:dyDescent="0.25">
      <c r="A252" s="208">
        <v>3335</v>
      </c>
      <c r="B252" s="209">
        <v>271.10000000000002</v>
      </c>
      <c r="C252" s="210" t="s">
        <v>394</v>
      </c>
      <c r="D252" s="211">
        <f>IFERROR(ROUND(VLOOKUP(+$A252,'[12]Marion Balance Sheet'!$A$4:$P$190,+D$2,FALSE),2),0)</f>
        <v>-10418.209999999999</v>
      </c>
      <c r="E252" s="211">
        <f>IFERROR(ROUND(VLOOKUP(+$A252,'[12]Marion Balance Sheet'!$A$4:$P$190,+E$2,FALSE),2),0)</f>
        <v>-10418.209999999999</v>
      </c>
      <c r="F252" s="211">
        <f>IFERROR(ROUND(VLOOKUP(+$A252,'[12]Marion Balance Sheet'!$A$4:$P$190,+F$2,FALSE),2),0)</f>
        <v>-10418.209999999999</v>
      </c>
      <c r="G252" s="211">
        <f>IFERROR(ROUND(VLOOKUP(+$A252,'[12]Marion Balance Sheet'!$A$4:$P$190,+G$2,FALSE),2),0)</f>
        <v>-10418.209999999999</v>
      </c>
      <c r="H252" s="211">
        <f>IFERROR(ROUND(VLOOKUP(+$A252,'[12]Marion Balance Sheet'!$A$4:$P$190,+H$2,FALSE),2),0)</f>
        <v>-10418.209999999999</v>
      </c>
      <c r="I252" s="211">
        <f>IFERROR(ROUND(VLOOKUP(+$A252,'[12]Marion Balance Sheet'!$A$4:$P$190,+I$2,FALSE),2),0)</f>
        <v>-10418.209999999999</v>
      </c>
      <c r="J252" s="211">
        <f>IFERROR(ROUND(VLOOKUP(+$A252,'[12]Marion Balance Sheet'!$A$4:$P$190,+J$2,FALSE),2),0)</f>
        <v>-10418.209999999999</v>
      </c>
      <c r="K252" s="211">
        <f>IFERROR(ROUND(VLOOKUP(+$A252,'[12]Marion Balance Sheet'!$A$4:$P$190,+K$2,FALSE),2),0)</f>
        <v>-10418.209999999999</v>
      </c>
      <c r="L252" s="211">
        <f>IFERROR(ROUND(VLOOKUP(+$A252,'[12]Marion Balance Sheet'!$A$4:$P$190,+L$2,FALSE),2),0)</f>
        <v>-10418.209999999999</v>
      </c>
      <c r="M252" s="211">
        <f>IFERROR(ROUND(VLOOKUP(+$A252,'[12]Marion Balance Sheet'!$A$4:$P$190,+M$2,FALSE),2),0)</f>
        <v>-10418.209999999999</v>
      </c>
      <c r="N252" s="211">
        <f>IFERROR(ROUND(VLOOKUP(+$A252,'[12]Marion Balance Sheet'!$A$4:$P$190,+N$2,FALSE),2),0)</f>
        <v>-10418.209999999999</v>
      </c>
      <c r="O252" s="211">
        <f>IFERROR(ROUND(VLOOKUP(+$A252,'[12]Marion Balance Sheet'!$A$4:$P$190,+O$2,FALSE),2),0)</f>
        <v>-10418.209999999999</v>
      </c>
      <c r="P252" s="211">
        <f>IFERROR(ROUND(VLOOKUP(+$A252,'[12]Marion Balance Sheet'!$A$4:$P$190,+P$2,FALSE),2),0)</f>
        <v>-10418.209999999999</v>
      </c>
      <c r="Q252" s="212">
        <f t="shared" si="29"/>
        <v>-10418.209999999995</v>
      </c>
      <c r="R252" s="212"/>
      <c r="S252" s="212">
        <f t="shared" si="49"/>
        <v>-10418.209999999995</v>
      </c>
    </row>
    <row r="253" spans="1:20" x14ac:dyDescent="0.25">
      <c r="A253" s="208">
        <v>3340</v>
      </c>
      <c r="B253" s="209">
        <v>271.10000000000002</v>
      </c>
      <c r="C253" s="210" t="s">
        <v>395</v>
      </c>
      <c r="D253" s="211">
        <f>IFERROR(ROUND(VLOOKUP(+$A253,'[12]Marion Balance Sheet'!$A$4:$P$190,+D$2,FALSE),2),0)</f>
        <v>-33098.57</v>
      </c>
      <c r="E253" s="211">
        <f>IFERROR(ROUND(VLOOKUP(+$A253,'[12]Marion Balance Sheet'!$A$4:$P$190,+E$2,FALSE),2),0)</f>
        <v>-33098.57</v>
      </c>
      <c r="F253" s="211">
        <f>IFERROR(ROUND(VLOOKUP(+$A253,'[12]Marion Balance Sheet'!$A$4:$P$190,+F$2,FALSE),2),0)</f>
        <v>-33098.57</v>
      </c>
      <c r="G253" s="211">
        <f>IFERROR(ROUND(VLOOKUP(+$A253,'[12]Marion Balance Sheet'!$A$4:$P$190,+G$2,FALSE),2),0)</f>
        <v>-33098.57</v>
      </c>
      <c r="H253" s="211">
        <f>IFERROR(ROUND(VLOOKUP(+$A253,'[12]Marion Balance Sheet'!$A$4:$P$190,+H$2,FALSE),2),0)</f>
        <v>-33098.57</v>
      </c>
      <c r="I253" s="211">
        <f>IFERROR(ROUND(VLOOKUP(+$A253,'[12]Marion Balance Sheet'!$A$4:$P$190,+I$2,FALSE),2),0)</f>
        <v>-33098.57</v>
      </c>
      <c r="J253" s="211">
        <f>IFERROR(ROUND(VLOOKUP(+$A253,'[12]Marion Balance Sheet'!$A$4:$P$190,+J$2,FALSE),2),0)</f>
        <v>-33098.57</v>
      </c>
      <c r="K253" s="211">
        <f>IFERROR(ROUND(VLOOKUP(+$A253,'[12]Marion Balance Sheet'!$A$4:$P$190,+K$2,FALSE),2),0)</f>
        <v>-33098.57</v>
      </c>
      <c r="L253" s="211">
        <f>IFERROR(ROUND(VLOOKUP(+$A253,'[12]Marion Balance Sheet'!$A$4:$P$190,+L$2,FALSE),2),0)</f>
        <v>-33098.57</v>
      </c>
      <c r="M253" s="211">
        <f>IFERROR(ROUND(VLOOKUP(+$A253,'[12]Marion Balance Sheet'!$A$4:$P$190,+M$2,FALSE),2),0)</f>
        <v>-33098.57</v>
      </c>
      <c r="N253" s="211">
        <f>IFERROR(ROUND(VLOOKUP(+$A253,'[12]Marion Balance Sheet'!$A$4:$P$190,+N$2,FALSE),2),0)</f>
        <v>-33098.57</v>
      </c>
      <c r="O253" s="211">
        <f>IFERROR(ROUND(VLOOKUP(+$A253,'[12]Marion Balance Sheet'!$A$4:$P$190,+O$2,FALSE),2),0)</f>
        <v>-33098.57</v>
      </c>
      <c r="P253" s="211">
        <f>IFERROR(ROUND(VLOOKUP(+$A253,'[12]Marion Balance Sheet'!$A$4:$P$190,+P$2,FALSE),2),0)</f>
        <v>-33098.57</v>
      </c>
      <c r="Q253" s="212">
        <f t="shared" si="29"/>
        <v>-33098.57</v>
      </c>
      <c r="R253" s="212"/>
      <c r="S253" s="212">
        <f t="shared" si="49"/>
        <v>-33098.57</v>
      </c>
    </row>
    <row r="254" spans="1:20" x14ac:dyDescent="0.25">
      <c r="A254" s="208">
        <v>3345</v>
      </c>
      <c r="B254" s="209">
        <v>271.10000000000002</v>
      </c>
      <c r="C254" s="210" t="s">
        <v>396</v>
      </c>
      <c r="D254" s="211">
        <f>IFERROR(ROUND(VLOOKUP(+$A254,'[12]Marion Balance Sheet'!$A$4:$P$190,+D$2,FALSE),2),0)</f>
        <v>-13826.15</v>
      </c>
      <c r="E254" s="211">
        <f>IFERROR(ROUND(VLOOKUP(+$A254,'[12]Marion Balance Sheet'!$A$4:$P$190,+E$2,FALSE),2),0)</f>
        <v>-13826.15</v>
      </c>
      <c r="F254" s="211">
        <f>IFERROR(ROUND(VLOOKUP(+$A254,'[12]Marion Balance Sheet'!$A$4:$P$190,+F$2,FALSE),2),0)</f>
        <v>-13826.15</v>
      </c>
      <c r="G254" s="211">
        <f>IFERROR(ROUND(VLOOKUP(+$A254,'[12]Marion Balance Sheet'!$A$4:$P$190,+G$2,FALSE),2),0)</f>
        <v>-13826.15</v>
      </c>
      <c r="H254" s="211">
        <f>IFERROR(ROUND(VLOOKUP(+$A254,'[12]Marion Balance Sheet'!$A$4:$P$190,+H$2,FALSE),2),0)</f>
        <v>-13826.15</v>
      </c>
      <c r="I254" s="211">
        <f>IFERROR(ROUND(VLOOKUP(+$A254,'[12]Marion Balance Sheet'!$A$4:$P$190,+I$2,FALSE),2),0)</f>
        <v>-13826.15</v>
      </c>
      <c r="J254" s="211">
        <f>IFERROR(ROUND(VLOOKUP(+$A254,'[12]Marion Balance Sheet'!$A$4:$P$190,+J$2,FALSE),2),0)</f>
        <v>-13826.15</v>
      </c>
      <c r="K254" s="211">
        <f>IFERROR(ROUND(VLOOKUP(+$A254,'[12]Marion Balance Sheet'!$A$4:$P$190,+K$2,FALSE),2),0)</f>
        <v>-13826.15</v>
      </c>
      <c r="L254" s="211">
        <f>IFERROR(ROUND(VLOOKUP(+$A254,'[12]Marion Balance Sheet'!$A$4:$P$190,+L$2,FALSE),2),0)</f>
        <v>-13826.15</v>
      </c>
      <c r="M254" s="211">
        <f>IFERROR(ROUND(VLOOKUP(+$A254,'[12]Marion Balance Sheet'!$A$4:$P$190,+M$2,FALSE),2),0)</f>
        <v>-13826.15</v>
      </c>
      <c r="N254" s="211">
        <f>IFERROR(ROUND(VLOOKUP(+$A254,'[12]Marion Balance Sheet'!$A$4:$P$190,+N$2,FALSE),2),0)</f>
        <v>-13826.15</v>
      </c>
      <c r="O254" s="211">
        <f>IFERROR(ROUND(VLOOKUP(+$A254,'[12]Marion Balance Sheet'!$A$4:$P$190,+O$2,FALSE),2),0)</f>
        <v>-13826.15</v>
      </c>
      <c r="P254" s="211">
        <f>IFERROR(ROUND(VLOOKUP(+$A254,'[12]Marion Balance Sheet'!$A$4:$P$190,+P$2,FALSE),2),0)</f>
        <v>-13826.15</v>
      </c>
      <c r="Q254" s="212">
        <f t="shared" si="29"/>
        <v>-13826.149999999996</v>
      </c>
      <c r="R254" s="212"/>
      <c r="S254" s="212">
        <f t="shared" si="49"/>
        <v>-13826.149999999996</v>
      </c>
    </row>
    <row r="255" spans="1:20" x14ac:dyDescent="0.25">
      <c r="A255" s="208">
        <v>3350</v>
      </c>
      <c r="B255" s="209">
        <v>271.10000000000002</v>
      </c>
      <c r="C255" s="210" t="s">
        <v>397</v>
      </c>
      <c r="D255" s="211">
        <f>IFERROR(ROUND(VLOOKUP(+$A255,'[12]Marion Balance Sheet'!$A$4:$P$190,+D$2,FALSE),2),0)</f>
        <v>-4114.5200000000004</v>
      </c>
      <c r="E255" s="211">
        <f>IFERROR(ROUND(VLOOKUP(+$A255,'[12]Marion Balance Sheet'!$A$4:$P$190,+E$2,FALSE),2),0)</f>
        <v>-4114.5200000000004</v>
      </c>
      <c r="F255" s="211">
        <f>IFERROR(ROUND(VLOOKUP(+$A255,'[12]Marion Balance Sheet'!$A$4:$P$190,+F$2,FALSE),2),0)</f>
        <v>-4114.5200000000004</v>
      </c>
      <c r="G255" s="211">
        <f>IFERROR(ROUND(VLOOKUP(+$A255,'[12]Marion Balance Sheet'!$A$4:$P$190,+G$2,FALSE),2),0)</f>
        <v>-4114.5200000000004</v>
      </c>
      <c r="H255" s="211">
        <f>IFERROR(ROUND(VLOOKUP(+$A255,'[12]Marion Balance Sheet'!$A$4:$P$190,+H$2,FALSE),2),0)</f>
        <v>-4114.5200000000004</v>
      </c>
      <c r="I255" s="211">
        <f>IFERROR(ROUND(VLOOKUP(+$A255,'[12]Marion Balance Sheet'!$A$4:$P$190,+I$2,FALSE),2),0)</f>
        <v>-4114.5200000000004</v>
      </c>
      <c r="J255" s="211">
        <f>IFERROR(ROUND(VLOOKUP(+$A255,'[12]Marion Balance Sheet'!$A$4:$P$190,+J$2,FALSE),2),0)</f>
        <v>-4114.5200000000004</v>
      </c>
      <c r="K255" s="211">
        <f>IFERROR(ROUND(VLOOKUP(+$A255,'[12]Marion Balance Sheet'!$A$4:$P$190,+K$2,FALSE),2),0)</f>
        <v>-4114.5200000000004</v>
      </c>
      <c r="L255" s="211">
        <f>IFERROR(ROUND(VLOOKUP(+$A255,'[12]Marion Balance Sheet'!$A$4:$P$190,+L$2,FALSE),2),0)</f>
        <v>-4114.5200000000004</v>
      </c>
      <c r="M255" s="211">
        <f>IFERROR(ROUND(VLOOKUP(+$A255,'[12]Marion Balance Sheet'!$A$4:$P$190,+M$2,FALSE),2),0)</f>
        <v>-4114.5200000000004</v>
      </c>
      <c r="N255" s="211">
        <f>IFERROR(ROUND(VLOOKUP(+$A255,'[12]Marion Balance Sheet'!$A$4:$P$190,+N$2,FALSE),2),0)</f>
        <v>-4114.5200000000004</v>
      </c>
      <c r="O255" s="211">
        <f>IFERROR(ROUND(VLOOKUP(+$A255,'[12]Marion Balance Sheet'!$A$4:$P$190,+O$2,FALSE),2),0)</f>
        <v>-4114.5200000000004</v>
      </c>
      <c r="P255" s="211">
        <f>IFERROR(ROUND(VLOOKUP(+$A255,'[12]Marion Balance Sheet'!$A$4:$P$190,+P$2,FALSE),2),0)</f>
        <v>-4114.5200000000004</v>
      </c>
      <c r="Q255" s="212">
        <f t="shared" si="29"/>
        <v>-4114.5200000000023</v>
      </c>
      <c r="R255" s="212"/>
      <c r="S255" s="212">
        <f t="shared" si="49"/>
        <v>-4114.5200000000023</v>
      </c>
    </row>
    <row r="256" spans="1:20" x14ac:dyDescent="0.25">
      <c r="A256" s="208">
        <v>3355</v>
      </c>
      <c r="B256" s="209">
        <v>271.10000000000002</v>
      </c>
      <c r="C256" s="210" t="s">
        <v>398</v>
      </c>
      <c r="D256" s="211">
        <f>IFERROR(ROUND(VLOOKUP(+$A256,'[12]Marion Balance Sheet'!$A$4:$P$190,+D$2,FALSE),2),0)</f>
        <v>-155.63999999999999</v>
      </c>
      <c r="E256" s="211">
        <f>IFERROR(ROUND(VLOOKUP(+$A256,'[12]Marion Balance Sheet'!$A$4:$P$190,+E$2,FALSE),2),0)</f>
        <v>-155.63999999999999</v>
      </c>
      <c r="F256" s="211">
        <f>IFERROR(ROUND(VLOOKUP(+$A256,'[12]Marion Balance Sheet'!$A$4:$P$190,+F$2,FALSE),2),0)</f>
        <v>-155.63999999999999</v>
      </c>
      <c r="G256" s="211">
        <f>IFERROR(ROUND(VLOOKUP(+$A256,'[12]Marion Balance Sheet'!$A$4:$P$190,+G$2,FALSE),2),0)</f>
        <v>-155.63999999999999</v>
      </c>
      <c r="H256" s="211">
        <f>IFERROR(ROUND(VLOOKUP(+$A256,'[12]Marion Balance Sheet'!$A$4:$P$190,+H$2,FALSE),2),0)</f>
        <v>-155.63999999999999</v>
      </c>
      <c r="I256" s="211">
        <f>IFERROR(ROUND(VLOOKUP(+$A256,'[12]Marion Balance Sheet'!$A$4:$P$190,+I$2,FALSE),2),0)</f>
        <v>-155.63999999999999</v>
      </c>
      <c r="J256" s="211">
        <f>IFERROR(ROUND(VLOOKUP(+$A256,'[12]Marion Balance Sheet'!$A$4:$P$190,+J$2,FALSE),2),0)</f>
        <v>-155.63999999999999</v>
      </c>
      <c r="K256" s="211">
        <f>IFERROR(ROUND(VLOOKUP(+$A256,'[12]Marion Balance Sheet'!$A$4:$P$190,+K$2,FALSE),2),0)</f>
        <v>-155.63999999999999</v>
      </c>
      <c r="L256" s="211">
        <f>IFERROR(ROUND(VLOOKUP(+$A256,'[12]Marion Balance Sheet'!$A$4:$P$190,+L$2,FALSE),2),0)</f>
        <v>-155.63999999999999</v>
      </c>
      <c r="M256" s="211">
        <f>IFERROR(ROUND(VLOOKUP(+$A256,'[12]Marion Balance Sheet'!$A$4:$P$190,+M$2,FALSE),2),0)</f>
        <v>-155.63999999999999</v>
      </c>
      <c r="N256" s="211">
        <f>IFERROR(ROUND(VLOOKUP(+$A256,'[12]Marion Balance Sheet'!$A$4:$P$190,+N$2,FALSE),2),0)</f>
        <v>-155.63999999999999</v>
      </c>
      <c r="O256" s="211">
        <f>IFERROR(ROUND(VLOOKUP(+$A256,'[12]Marion Balance Sheet'!$A$4:$P$190,+O$2,FALSE),2),0)</f>
        <v>-155.63999999999999</v>
      </c>
      <c r="P256" s="211">
        <f>IFERROR(ROUND(VLOOKUP(+$A256,'[12]Marion Balance Sheet'!$A$4:$P$190,+P$2,FALSE),2),0)</f>
        <v>-155.63999999999999</v>
      </c>
      <c r="Q256" s="212">
        <f t="shared" si="29"/>
        <v>-155.63999999999993</v>
      </c>
      <c r="R256" s="212"/>
      <c r="S256" s="212">
        <f t="shared" si="49"/>
        <v>-155.63999999999993</v>
      </c>
    </row>
    <row r="257" spans="1:20" x14ac:dyDescent="0.25">
      <c r="A257" s="208">
        <v>3360</v>
      </c>
      <c r="B257" s="209">
        <v>271.10000000000002</v>
      </c>
      <c r="C257" s="210" t="s">
        <v>399</v>
      </c>
      <c r="D257" s="211">
        <f>IFERROR(ROUND(VLOOKUP(+$A257,'[12]Marion Balance Sheet'!$A$4:$P$190,+D$2,FALSE),2),0)</f>
        <v>-2970.04</v>
      </c>
      <c r="E257" s="211">
        <f>IFERROR(ROUND(VLOOKUP(+$A257,'[12]Marion Balance Sheet'!$A$4:$P$190,+E$2,FALSE),2),0)</f>
        <v>-2970.04</v>
      </c>
      <c r="F257" s="211">
        <f>IFERROR(ROUND(VLOOKUP(+$A257,'[12]Marion Balance Sheet'!$A$4:$P$190,+F$2,FALSE),2),0)</f>
        <v>-2970.04</v>
      </c>
      <c r="G257" s="211">
        <f>IFERROR(ROUND(VLOOKUP(+$A257,'[12]Marion Balance Sheet'!$A$4:$P$190,+G$2,FALSE),2),0)</f>
        <v>-2970.04</v>
      </c>
      <c r="H257" s="211">
        <f>IFERROR(ROUND(VLOOKUP(+$A257,'[12]Marion Balance Sheet'!$A$4:$P$190,+H$2,FALSE),2),0)</f>
        <v>-2970.04</v>
      </c>
      <c r="I257" s="211">
        <f>IFERROR(ROUND(VLOOKUP(+$A257,'[12]Marion Balance Sheet'!$A$4:$P$190,+I$2,FALSE),2),0)</f>
        <v>-2970.04</v>
      </c>
      <c r="J257" s="211">
        <f>IFERROR(ROUND(VLOOKUP(+$A257,'[12]Marion Balance Sheet'!$A$4:$P$190,+J$2,FALSE),2),0)</f>
        <v>-2970.04</v>
      </c>
      <c r="K257" s="211">
        <f>IFERROR(ROUND(VLOOKUP(+$A257,'[12]Marion Balance Sheet'!$A$4:$P$190,+K$2,FALSE),2),0)</f>
        <v>-2970.04</v>
      </c>
      <c r="L257" s="211">
        <f>IFERROR(ROUND(VLOOKUP(+$A257,'[12]Marion Balance Sheet'!$A$4:$P$190,+L$2,FALSE),2),0)</f>
        <v>-2970.04</v>
      </c>
      <c r="M257" s="211">
        <f>IFERROR(ROUND(VLOOKUP(+$A257,'[12]Marion Balance Sheet'!$A$4:$P$190,+M$2,FALSE),2),0)</f>
        <v>-2970.04</v>
      </c>
      <c r="N257" s="211">
        <f>IFERROR(ROUND(VLOOKUP(+$A257,'[12]Marion Balance Sheet'!$A$4:$P$190,+N$2,FALSE),2),0)</f>
        <v>-2970.04</v>
      </c>
      <c r="O257" s="211">
        <f>IFERROR(ROUND(VLOOKUP(+$A257,'[12]Marion Balance Sheet'!$A$4:$P$190,+O$2,FALSE),2),0)</f>
        <v>-2970.04</v>
      </c>
      <c r="P257" s="211">
        <f>IFERROR(ROUND(VLOOKUP(+$A257,'[12]Marion Balance Sheet'!$A$4:$P$190,+P$2,FALSE),2),0)</f>
        <v>-2970.04</v>
      </c>
      <c r="Q257" s="212">
        <f t="shared" si="29"/>
        <v>-2970.0400000000004</v>
      </c>
      <c r="R257" s="212"/>
      <c r="S257" s="212">
        <f t="shared" si="49"/>
        <v>-2970.0400000000004</v>
      </c>
    </row>
    <row r="258" spans="1:20" x14ac:dyDescent="0.25">
      <c r="A258" s="208">
        <v>3430</v>
      </c>
      <c r="B258" s="209">
        <v>271.10000000000002</v>
      </c>
      <c r="C258" s="210" t="s">
        <v>400</v>
      </c>
      <c r="D258" s="211">
        <f>IFERROR(ROUND(VLOOKUP(+$A258,'[12]Marion Balance Sheet'!$A$4:$P$190,+D$2,FALSE),2),0)</f>
        <v>-71731.94</v>
      </c>
      <c r="E258" s="211">
        <f>IFERROR(ROUND(VLOOKUP(+$A258,'[12]Marion Balance Sheet'!$A$4:$P$190,+E$2,FALSE),2),0)</f>
        <v>-71641.070000000007</v>
      </c>
      <c r="F258" s="211">
        <f>IFERROR(ROUND(VLOOKUP(+$A258,'[12]Marion Balance Sheet'!$A$4:$P$190,+F$2,FALSE),2),0)</f>
        <v>-71641.070000000007</v>
      </c>
      <c r="G258" s="211">
        <f>IFERROR(ROUND(VLOOKUP(+$A258,'[12]Marion Balance Sheet'!$A$4:$P$190,+G$2,FALSE),2),0)</f>
        <v>-71641.070000000007</v>
      </c>
      <c r="H258" s="211">
        <f>IFERROR(ROUND(VLOOKUP(+$A258,'[12]Marion Balance Sheet'!$A$4:$P$190,+H$2,FALSE),2),0)</f>
        <v>-71641.070000000007</v>
      </c>
      <c r="I258" s="211">
        <f>IFERROR(ROUND(VLOOKUP(+$A258,'[12]Marion Balance Sheet'!$A$4:$P$190,+I$2,FALSE),2),0)</f>
        <v>-71641.070000000007</v>
      </c>
      <c r="J258" s="211">
        <f>IFERROR(ROUND(VLOOKUP(+$A258,'[12]Marion Balance Sheet'!$A$4:$P$190,+J$2,FALSE),2),0)</f>
        <v>-71641.070000000007</v>
      </c>
      <c r="K258" s="211">
        <f>IFERROR(ROUND(VLOOKUP(+$A258,'[12]Marion Balance Sheet'!$A$4:$P$190,+K$2,FALSE),2),0)</f>
        <v>-71641.070000000007</v>
      </c>
      <c r="L258" s="211">
        <f>IFERROR(ROUND(VLOOKUP(+$A258,'[12]Marion Balance Sheet'!$A$4:$P$190,+L$2,FALSE),2),0)</f>
        <v>-71641.070000000007</v>
      </c>
      <c r="M258" s="211">
        <f>IFERROR(ROUND(VLOOKUP(+$A258,'[12]Marion Balance Sheet'!$A$4:$P$190,+M$2,FALSE),2),0)</f>
        <v>-71641.070000000007</v>
      </c>
      <c r="N258" s="211">
        <f>IFERROR(ROUND(VLOOKUP(+$A258,'[12]Marion Balance Sheet'!$A$4:$P$190,+N$2,FALSE),2),0)</f>
        <v>-71641.070000000007</v>
      </c>
      <c r="O258" s="211">
        <f>IFERROR(ROUND(VLOOKUP(+$A258,'[12]Marion Balance Sheet'!$A$4:$P$190,+O$2,FALSE),2),0)</f>
        <v>-71641.070000000007</v>
      </c>
      <c r="P258" s="211">
        <f>IFERROR(ROUND(VLOOKUP(+$A258,'[12]Marion Balance Sheet'!$A$4:$P$190,+P$2,FALSE),2),0)</f>
        <v>-71641.070000000007</v>
      </c>
      <c r="Q258" s="212">
        <f t="shared" si="29"/>
        <v>-71648.060000000027</v>
      </c>
      <c r="R258" s="212"/>
      <c r="S258" s="212">
        <f t="shared" si="49"/>
        <v>-71648.060000000027</v>
      </c>
    </row>
    <row r="259" spans="1:20" x14ac:dyDescent="0.25">
      <c r="A259" s="208">
        <v>3435</v>
      </c>
      <c r="B259" s="209">
        <v>271.10000000000002</v>
      </c>
      <c r="C259" s="210" t="s">
        <v>181</v>
      </c>
      <c r="D259" s="211">
        <f>IFERROR(ROUND(VLOOKUP(+$A259,'[12]Marion Balance Sheet'!$A$4:$P$190,+D$2,FALSE),2),0)</f>
        <v>-26450</v>
      </c>
      <c r="E259" s="211">
        <f>IFERROR(ROUND(VLOOKUP(+$A259,'[12]Marion Balance Sheet'!$A$4:$P$190,+E$2,FALSE),2),0)</f>
        <v>-26450</v>
      </c>
      <c r="F259" s="211">
        <f>IFERROR(ROUND(VLOOKUP(+$A259,'[12]Marion Balance Sheet'!$A$4:$P$190,+F$2,FALSE),2),0)</f>
        <v>-26450</v>
      </c>
      <c r="G259" s="211">
        <f>IFERROR(ROUND(VLOOKUP(+$A259,'[12]Marion Balance Sheet'!$A$4:$P$190,+G$2,FALSE),2),0)</f>
        <v>-26450</v>
      </c>
      <c r="H259" s="211">
        <f>IFERROR(ROUND(VLOOKUP(+$A259,'[12]Marion Balance Sheet'!$A$4:$P$190,+H$2,FALSE),2),0)</f>
        <v>-26450</v>
      </c>
      <c r="I259" s="211">
        <f>IFERROR(ROUND(VLOOKUP(+$A259,'[12]Marion Balance Sheet'!$A$4:$P$190,+I$2,FALSE),2),0)</f>
        <v>-26450</v>
      </c>
      <c r="J259" s="211">
        <f>IFERROR(ROUND(VLOOKUP(+$A259,'[12]Marion Balance Sheet'!$A$4:$P$190,+J$2,FALSE),2),0)</f>
        <v>-26450</v>
      </c>
      <c r="K259" s="211">
        <f>IFERROR(ROUND(VLOOKUP(+$A259,'[12]Marion Balance Sheet'!$A$4:$P$190,+K$2,FALSE),2),0)</f>
        <v>-26450</v>
      </c>
      <c r="L259" s="211">
        <f>IFERROR(ROUND(VLOOKUP(+$A259,'[12]Marion Balance Sheet'!$A$4:$P$190,+L$2,FALSE),2),0)</f>
        <v>-26450</v>
      </c>
      <c r="M259" s="211">
        <f>IFERROR(ROUND(VLOOKUP(+$A259,'[12]Marion Balance Sheet'!$A$4:$P$190,+M$2,FALSE),2),0)</f>
        <v>-26450</v>
      </c>
      <c r="N259" s="211">
        <f>IFERROR(ROUND(VLOOKUP(+$A259,'[12]Marion Balance Sheet'!$A$4:$P$190,+N$2,FALSE),2),0)</f>
        <v>-26800</v>
      </c>
      <c r="O259" s="211">
        <f>IFERROR(ROUND(VLOOKUP(+$A259,'[12]Marion Balance Sheet'!$A$4:$P$190,+O$2,FALSE),2),0)</f>
        <v>-26800</v>
      </c>
      <c r="P259" s="211">
        <f>IFERROR(ROUND(VLOOKUP(+$A259,'[12]Marion Balance Sheet'!$A$4:$P$190,+P$2,FALSE),2),0)</f>
        <v>-26800</v>
      </c>
      <c r="Q259" s="212">
        <f t="shared" si="29"/>
        <v>-26530.76923076923</v>
      </c>
      <c r="R259" s="212"/>
      <c r="T259" s="212">
        <f>Q259</f>
        <v>-26530.76923076923</v>
      </c>
    </row>
    <row r="260" spans="1:20" x14ac:dyDescent="0.25">
      <c r="A260" s="208">
        <v>3455</v>
      </c>
      <c r="B260" s="209">
        <v>271.10000000000002</v>
      </c>
      <c r="C260" s="210" t="s">
        <v>182</v>
      </c>
      <c r="D260" s="211">
        <f>IFERROR(ROUND(VLOOKUP(+$A260,'[12]Marion Balance Sheet'!$A$4:$P$190,+D$2,FALSE),2),0)</f>
        <v>-150</v>
      </c>
      <c r="E260" s="211">
        <f>IFERROR(ROUND(VLOOKUP(+$A260,'[12]Marion Balance Sheet'!$A$4:$P$190,+E$2,FALSE),2),0)</f>
        <v>-150</v>
      </c>
      <c r="F260" s="211">
        <f>IFERROR(ROUND(VLOOKUP(+$A260,'[12]Marion Balance Sheet'!$A$4:$P$190,+F$2,FALSE),2),0)</f>
        <v>-150</v>
      </c>
      <c r="G260" s="211">
        <f>IFERROR(ROUND(VLOOKUP(+$A260,'[12]Marion Balance Sheet'!$A$4:$P$190,+G$2,FALSE),2),0)</f>
        <v>-150</v>
      </c>
      <c r="H260" s="211">
        <f>IFERROR(ROUND(VLOOKUP(+$A260,'[12]Marion Balance Sheet'!$A$4:$P$190,+H$2,FALSE),2),0)</f>
        <v>-150</v>
      </c>
      <c r="I260" s="211">
        <f>IFERROR(ROUND(VLOOKUP(+$A260,'[12]Marion Balance Sheet'!$A$4:$P$190,+I$2,FALSE),2),0)</f>
        <v>-150</v>
      </c>
      <c r="J260" s="211">
        <f>IFERROR(ROUND(VLOOKUP(+$A260,'[12]Marion Balance Sheet'!$A$4:$P$190,+J$2,FALSE),2),0)</f>
        <v>-150</v>
      </c>
      <c r="K260" s="211">
        <f>IFERROR(ROUND(VLOOKUP(+$A260,'[12]Marion Balance Sheet'!$A$4:$P$190,+K$2,FALSE),2),0)</f>
        <v>-150</v>
      </c>
      <c r="L260" s="211">
        <f>IFERROR(ROUND(VLOOKUP(+$A260,'[12]Marion Balance Sheet'!$A$4:$P$190,+L$2,FALSE),2),0)</f>
        <v>-150</v>
      </c>
      <c r="M260" s="211">
        <f>IFERROR(ROUND(VLOOKUP(+$A260,'[12]Marion Balance Sheet'!$A$4:$P$190,+M$2,FALSE),2),0)</f>
        <v>-150</v>
      </c>
      <c r="N260" s="211">
        <f>IFERROR(ROUND(VLOOKUP(+$A260,'[12]Marion Balance Sheet'!$A$4:$P$190,+N$2,FALSE),2),0)</f>
        <v>-150</v>
      </c>
      <c r="O260" s="211">
        <f>IFERROR(ROUND(VLOOKUP(+$A260,'[12]Marion Balance Sheet'!$A$4:$P$190,+O$2,FALSE),2),0)</f>
        <v>-150</v>
      </c>
      <c r="P260" s="211">
        <f>IFERROR(ROUND(VLOOKUP(+$A260,'[12]Marion Balance Sheet'!$A$4:$P$190,+P$2,FALSE),2),0)</f>
        <v>-150</v>
      </c>
      <c r="Q260" s="212">
        <f t="shared" si="29"/>
        <v>-150</v>
      </c>
      <c r="R260" s="212"/>
      <c r="T260" s="212">
        <f t="shared" ref="T260:T271" si="50">Q260</f>
        <v>-150</v>
      </c>
    </row>
    <row r="261" spans="1:20" x14ac:dyDescent="0.25">
      <c r="A261" s="221" t="s">
        <v>401</v>
      </c>
      <c r="B261" s="209"/>
      <c r="C261" s="210"/>
      <c r="D261" s="222">
        <f>SUM(D246:D260)</f>
        <v>-184715.94</v>
      </c>
      <c r="E261" s="222">
        <f t="shared" ref="E261:T261" si="51">SUM(E246:E260)</f>
        <v>-184625.07</v>
      </c>
      <c r="F261" s="222">
        <f t="shared" si="51"/>
        <v>-184625.07</v>
      </c>
      <c r="G261" s="222">
        <f t="shared" si="51"/>
        <v>-184625.07</v>
      </c>
      <c r="H261" s="222">
        <f t="shared" si="51"/>
        <v>-184625.07</v>
      </c>
      <c r="I261" s="222">
        <f t="shared" si="51"/>
        <v>-184625.07</v>
      </c>
      <c r="J261" s="222">
        <f t="shared" si="51"/>
        <v>-184625.07</v>
      </c>
      <c r="K261" s="222">
        <f t="shared" si="51"/>
        <v>-184625.07</v>
      </c>
      <c r="L261" s="222">
        <f t="shared" si="51"/>
        <v>-184625.07</v>
      </c>
      <c r="M261" s="222">
        <f t="shared" si="51"/>
        <v>-184625.07</v>
      </c>
      <c r="N261" s="222">
        <f t="shared" si="51"/>
        <v>-184975.07</v>
      </c>
      <c r="O261" s="222">
        <f t="shared" si="51"/>
        <v>-184975.07</v>
      </c>
      <c r="P261" s="222">
        <f t="shared" si="51"/>
        <v>-184975.07</v>
      </c>
      <c r="Q261" s="222">
        <f t="shared" si="51"/>
        <v>-184712.82923076922</v>
      </c>
      <c r="R261" s="222"/>
      <c r="S261" s="222">
        <f t="shared" si="51"/>
        <v>-158032.06</v>
      </c>
      <c r="T261" s="222">
        <f t="shared" si="51"/>
        <v>-26680.76923076923</v>
      </c>
    </row>
    <row r="262" spans="1:20" x14ac:dyDescent="0.25">
      <c r="A262" s="208"/>
      <c r="B262" s="209"/>
      <c r="C262" s="210"/>
      <c r="D262" s="212"/>
      <c r="E262" s="212"/>
      <c r="F262" s="212"/>
      <c r="G262" s="212"/>
      <c r="H262" s="212"/>
      <c r="I262" s="212"/>
      <c r="J262" s="212"/>
      <c r="K262" s="212"/>
      <c r="L262" s="212"/>
      <c r="M262" s="212"/>
      <c r="N262" s="212"/>
      <c r="O262" s="212"/>
      <c r="P262" s="212"/>
      <c r="Q262" s="212"/>
      <c r="R262" s="212"/>
      <c r="T262" s="212"/>
    </row>
    <row r="263" spans="1:20" x14ac:dyDescent="0.25">
      <c r="A263" s="208">
        <v>3500</v>
      </c>
      <c r="B263" s="209">
        <v>271.2</v>
      </c>
      <c r="C263" s="210" t="s">
        <v>183</v>
      </c>
      <c r="D263" s="211">
        <f>IFERROR(ROUND(VLOOKUP(+$A263,'[12]Marion Balance Sheet'!$A$4:$P$190,+D$2,FALSE),2),0)</f>
        <v>0</v>
      </c>
      <c r="E263" s="211">
        <f>IFERROR(ROUND(VLOOKUP(+$A263,'[12]Marion Balance Sheet'!$A$4:$P$190,+E$2,FALSE),2),0)</f>
        <v>0</v>
      </c>
      <c r="F263" s="211">
        <f>IFERROR(ROUND(VLOOKUP(+$A263,'[12]Marion Balance Sheet'!$A$4:$P$190,+F$2,FALSE),2),0)</f>
        <v>0</v>
      </c>
      <c r="G263" s="211">
        <f>IFERROR(ROUND(VLOOKUP(+$A263,'[12]Marion Balance Sheet'!$A$4:$P$190,+G$2,FALSE),2),0)</f>
        <v>0</v>
      </c>
      <c r="H263" s="211">
        <f>IFERROR(ROUND(VLOOKUP(+$A263,'[12]Marion Balance Sheet'!$A$4:$P$190,+H$2,FALSE),2),0)</f>
        <v>0</v>
      </c>
      <c r="I263" s="211">
        <f>IFERROR(ROUND(VLOOKUP(+$A263,'[12]Marion Balance Sheet'!$A$4:$P$190,+I$2,FALSE),2),0)</f>
        <v>0</v>
      </c>
      <c r="J263" s="211">
        <f>IFERROR(ROUND(VLOOKUP(+$A263,'[12]Marion Balance Sheet'!$A$4:$P$190,+J$2,FALSE),2),0)</f>
        <v>0</v>
      </c>
      <c r="K263" s="211">
        <f>IFERROR(ROUND(VLOOKUP(+$A263,'[12]Marion Balance Sheet'!$A$4:$P$190,+K$2,FALSE),2),0)</f>
        <v>0</v>
      </c>
      <c r="L263" s="211">
        <f>IFERROR(ROUND(VLOOKUP(+$A263,'[12]Marion Balance Sheet'!$A$4:$P$190,+L$2,FALSE),2),0)</f>
        <v>0</v>
      </c>
      <c r="M263" s="211">
        <f>IFERROR(ROUND(VLOOKUP(+$A263,'[12]Marion Balance Sheet'!$A$4:$P$190,+M$2,FALSE),2),0)</f>
        <v>0</v>
      </c>
      <c r="N263" s="211">
        <f>IFERROR(ROUND(VLOOKUP(+$A263,'[12]Marion Balance Sheet'!$A$4:$P$190,+N$2,FALSE),2),0)</f>
        <v>0</v>
      </c>
      <c r="O263" s="211">
        <f>IFERROR(ROUND(VLOOKUP(+$A263,'[12]Marion Balance Sheet'!$A$4:$P$190,+O$2,FALSE),2),0)</f>
        <v>0</v>
      </c>
      <c r="P263" s="211">
        <f>IFERROR(ROUND(VLOOKUP(+$A263,'[12]Marion Balance Sheet'!$A$4:$P$190,+P$2,FALSE),2),0)</f>
        <v>0</v>
      </c>
      <c r="Q263" s="212">
        <f t="shared" si="29"/>
        <v>0</v>
      </c>
      <c r="R263" s="212"/>
      <c r="T263" s="212">
        <f t="shared" si="50"/>
        <v>0</v>
      </c>
    </row>
    <row r="264" spans="1:20" x14ac:dyDescent="0.25">
      <c r="A264" s="208">
        <v>3520</v>
      </c>
      <c r="B264" s="209">
        <v>271.2</v>
      </c>
      <c r="C264" s="210" t="s">
        <v>402</v>
      </c>
      <c r="D264" s="211">
        <f>IFERROR(ROUND(VLOOKUP(+$A264,'[12]Marion Balance Sheet'!$A$4:$P$190,+D$2,FALSE),2),0)</f>
        <v>-450</v>
      </c>
      <c r="E264" s="211">
        <f>IFERROR(ROUND(VLOOKUP(+$A264,'[12]Marion Balance Sheet'!$A$4:$P$190,+E$2,FALSE),2),0)</f>
        <v>-450</v>
      </c>
      <c r="F264" s="211">
        <f>IFERROR(ROUND(VLOOKUP(+$A264,'[12]Marion Balance Sheet'!$A$4:$P$190,+F$2,FALSE),2),0)</f>
        <v>0</v>
      </c>
      <c r="G264" s="211">
        <f>IFERROR(ROUND(VLOOKUP(+$A264,'[12]Marion Balance Sheet'!$A$4:$P$190,+G$2,FALSE),2),0)</f>
        <v>0</v>
      </c>
      <c r="H264" s="211">
        <f>IFERROR(ROUND(VLOOKUP(+$A264,'[12]Marion Balance Sheet'!$A$4:$P$190,+H$2,FALSE),2),0)</f>
        <v>0</v>
      </c>
      <c r="I264" s="211">
        <f>IFERROR(ROUND(VLOOKUP(+$A264,'[12]Marion Balance Sheet'!$A$4:$P$190,+I$2,FALSE),2),0)</f>
        <v>0</v>
      </c>
      <c r="J264" s="211">
        <f>IFERROR(ROUND(VLOOKUP(+$A264,'[12]Marion Balance Sheet'!$A$4:$P$190,+J$2,FALSE),2),0)</f>
        <v>0</v>
      </c>
      <c r="K264" s="211">
        <f>IFERROR(ROUND(VLOOKUP(+$A264,'[12]Marion Balance Sheet'!$A$4:$P$190,+K$2,FALSE),2),0)</f>
        <v>0</v>
      </c>
      <c r="L264" s="211">
        <f>IFERROR(ROUND(VLOOKUP(+$A264,'[12]Marion Balance Sheet'!$A$4:$P$190,+L$2,FALSE),2),0)</f>
        <v>0</v>
      </c>
      <c r="M264" s="211">
        <f>IFERROR(ROUND(VLOOKUP(+$A264,'[12]Marion Balance Sheet'!$A$4:$P$190,+M$2,FALSE),2),0)</f>
        <v>0</v>
      </c>
      <c r="N264" s="211">
        <f>IFERROR(ROUND(VLOOKUP(+$A264,'[12]Marion Balance Sheet'!$A$4:$P$190,+N$2,FALSE),2),0)</f>
        <v>0</v>
      </c>
      <c r="O264" s="211">
        <f>IFERROR(ROUND(VLOOKUP(+$A264,'[12]Marion Balance Sheet'!$A$4:$P$190,+O$2,FALSE),2),0)</f>
        <v>0</v>
      </c>
      <c r="P264" s="211">
        <f>IFERROR(ROUND(VLOOKUP(+$A264,'[12]Marion Balance Sheet'!$A$4:$P$190,+P$2,FALSE),2),0)</f>
        <v>0</v>
      </c>
      <c r="Q264" s="212">
        <f t="shared" si="29"/>
        <v>-69.230769230769226</v>
      </c>
      <c r="R264" s="212"/>
      <c r="T264" s="212">
        <f t="shared" si="50"/>
        <v>-69.230769230769226</v>
      </c>
    </row>
    <row r="265" spans="1:20" x14ac:dyDescent="0.25">
      <c r="A265" s="208">
        <v>3550</v>
      </c>
      <c r="B265" s="209">
        <v>271.2</v>
      </c>
      <c r="C265" s="210" t="s">
        <v>403</v>
      </c>
      <c r="D265" s="211">
        <f>IFERROR(ROUND(VLOOKUP(+$A265,'[12]Marion Balance Sheet'!$A$4:$P$190,+D$2,FALSE),2),0)</f>
        <v>0</v>
      </c>
      <c r="E265" s="211">
        <f>IFERROR(ROUND(VLOOKUP(+$A265,'[12]Marion Balance Sheet'!$A$4:$P$190,+E$2,FALSE),2),0)</f>
        <v>0</v>
      </c>
      <c r="F265" s="211">
        <f>IFERROR(ROUND(VLOOKUP(+$A265,'[12]Marion Balance Sheet'!$A$4:$P$190,+F$2,FALSE),2),0)</f>
        <v>0</v>
      </c>
      <c r="G265" s="211">
        <f>IFERROR(ROUND(VLOOKUP(+$A265,'[12]Marion Balance Sheet'!$A$4:$P$190,+G$2,FALSE),2),0)</f>
        <v>0</v>
      </c>
      <c r="H265" s="211">
        <f>IFERROR(ROUND(VLOOKUP(+$A265,'[12]Marion Balance Sheet'!$A$4:$P$190,+H$2,FALSE),2),0)</f>
        <v>0</v>
      </c>
      <c r="I265" s="211">
        <f>IFERROR(ROUND(VLOOKUP(+$A265,'[12]Marion Balance Sheet'!$A$4:$P$190,+I$2,FALSE),2),0)</f>
        <v>0</v>
      </c>
      <c r="J265" s="211">
        <f>IFERROR(ROUND(VLOOKUP(+$A265,'[12]Marion Balance Sheet'!$A$4:$P$190,+J$2,FALSE),2),0)</f>
        <v>0</v>
      </c>
      <c r="K265" s="211">
        <f>IFERROR(ROUND(VLOOKUP(+$A265,'[12]Marion Balance Sheet'!$A$4:$P$190,+K$2,FALSE),2),0)</f>
        <v>0</v>
      </c>
      <c r="L265" s="211">
        <f>IFERROR(ROUND(VLOOKUP(+$A265,'[12]Marion Balance Sheet'!$A$4:$P$190,+L$2,FALSE),2),0)</f>
        <v>0</v>
      </c>
      <c r="M265" s="211">
        <f>IFERROR(ROUND(VLOOKUP(+$A265,'[12]Marion Balance Sheet'!$A$4:$P$190,+M$2,FALSE),2),0)</f>
        <v>0</v>
      </c>
      <c r="N265" s="211">
        <f>IFERROR(ROUND(VLOOKUP(+$A265,'[12]Marion Balance Sheet'!$A$4:$P$190,+N$2,FALSE),2),0)</f>
        <v>0</v>
      </c>
      <c r="O265" s="211">
        <f>IFERROR(ROUND(VLOOKUP(+$A265,'[12]Marion Balance Sheet'!$A$4:$P$190,+O$2,FALSE),2),0)</f>
        <v>0</v>
      </c>
      <c r="P265" s="211">
        <f>IFERROR(ROUND(VLOOKUP(+$A265,'[12]Marion Balance Sheet'!$A$4:$P$190,+P$2,FALSE),2),0)</f>
        <v>0</v>
      </c>
      <c r="Q265" s="212">
        <f t="shared" si="29"/>
        <v>0</v>
      </c>
      <c r="R265" s="212"/>
      <c r="T265" s="212">
        <f t="shared" si="50"/>
        <v>0</v>
      </c>
    </row>
    <row r="266" spans="1:20" x14ac:dyDescent="0.25">
      <c r="A266" s="208">
        <v>3555</v>
      </c>
      <c r="B266" s="209">
        <v>271.2</v>
      </c>
      <c r="C266" s="210" t="s">
        <v>404</v>
      </c>
      <c r="D266" s="211">
        <f>IFERROR(ROUND(VLOOKUP(+$A266,'[12]Marion Balance Sheet'!$A$4:$P$190,+D$2,FALSE),2),0)</f>
        <v>0</v>
      </c>
      <c r="E266" s="211">
        <f>IFERROR(ROUND(VLOOKUP(+$A266,'[12]Marion Balance Sheet'!$A$4:$P$190,+E$2,FALSE),2),0)</f>
        <v>0</v>
      </c>
      <c r="F266" s="211">
        <f>IFERROR(ROUND(VLOOKUP(+$A266,'[12]Marion Balance Sheet'!$A$4:$P$190,+F$2,FALSE),2),0)</f>
        <v>0</v>
      </c>
      <c r="G266" s="211">
        <f>IFERROR(ROUND(VLOOKUP(+$A266,'[12]Marion Balance Sheet'!$A$4:$P$190,+G$2,FALSE),2),0)</f>
        <v>0</v>
      </c>
      <c r="H266" s="211">
        <f>IFERROR(ROUND(VLOOKUP(+$A266,'[12]Marion Balance Sheet'!$A$4:$P$190,+H$2,FALSE),2),0)</f>
        <v>0</v>
      </c>
      <c r="I266" s="211">
        <f>IFERROR(ROUND(VLOOKUP(+$A266,'[12]Marion Balance Sheet'!$A$4:$P$190,+I$2,FALSE),2),0)</f>
        <v>0</v>
      </c>
      <c r="J266" s="211">
        <f>IFERROR(ROUND(VLOOKUP(+$A266,'[12]Marion Balance Sheet'!$A$4:$P$190,+J$2,FALSE),2),0)</f>
        <v>0</v>
      </c>
      <c r="K266" s="211">
        <f>IFERROR(ROUND(VLOOKUP(+$A266,'[12]Marion Balance Sheet'!$A$4:$P$190,+K$2,FALSE),2),0)</f>
        <v>0</v>
      </c>
      <c r="L266" s="211">
        <f>IFERROR(ROUND(VLOOKUP(+$A266,'[12]Marion Balance Sheet'!$A$4:$P$190,+L$2,FALSE),2),0)</f>
        <v>0</v>
      </c>
      <c r="M266" s="211">
        <f>IFERROR(ROUND(VLOOKUP(+$A266,'[12]Marion Balance Sheet'!$A$4:$P$190,+M$2,FALSE),2),0)</f>
        <v>0</v>
      </c>
      <c r="N266" s="211">
        <f>IFERROR(ROUND(VLOOKUP(+$A266,'[12]Marion Balance Sheet'!$A$4:$P$190,+N$2,FALSE),2),0)</f>
        <v>0</v>
      </c>
      <c r="O266" s="211">
        <f>IFERROR(ROUND(VLOOKUP(+$A266,'[12]Marion Balance Sheet'!$A$4:$P$190,+O$2,FALSE),2),0)</f>
        <v>0</v>
      </c>
      <c r="P266" s="211">
        <f>IFERROR(ROUND(VLOOKUP(+$A266,'[12]Marion Balance Sheet'!$A$4:$P$190,+P$2,FALSE),2),0)</f>
        <v>0</v>
      </c>
      <c r="Q266" s="212">
        <f t="shared" si="29"/>
        <v>0</v>
      </c>
      <c r="R266" s="212"/>
      <c r="T266" s="212">
        <f t="shared" si="50"/>
        <v>0</v>
      </c>
    </row>
    <row r="267" spans="1:20" x14ac:dyDescent="0.25">
      <c r="A267" s="208">
        <v>3600</v>
      </c>
      <c r="B267" s="209">
        <v>271.2</v>
      </c>
      <c r="C267" s="210" t="s">
        <v>405</v>
      </c>
      <c r="D267" s="211">
        <f>IFERROR(ROUND(VLOOKUP(+$A267,'[12]Marion Balance Sheet'!$A$4:$P$190,+D$2,FALSE),2),0)</f>
        <v>0</v>
      </c>
      <c r="E267" s="211">
        <f>IFERROR(ROUND(VLOOKUP(+$A267,'[12]Marion Balance Sheet'!$A$4:$P$190,+E$2,FALSE),2),0)</f>
        <v>0</v>
      </c>
      <c r="F267" s="211">
        <f>IFERROR(ROUND(VLOOKUP(+$A267,'[12]Marion Balance Sheet'!$A$4:$P$190,+F$2,FALSE),2),0)</f>
        <v>0</v>
      </c>
      <c r="G267" s="211">
        <f>IFERROR(ROUND(VLOOKUP(+$A267,'[12]Marion Balance Sheet'!$A$4:$P$190,+G$2,FALSE),2),0)</f>
        <v>0</v>
      </c>
      <c r="H267" s="211">
        <f>IFERROR(ROUND(VLOOKUP(+$A267,'[12]Marion Balance Sheet'!$A$4:$P$190,+H$2,FALSE),2),0)</f>
        <v>0</v>
      </c>
      <c r="I267" s="211">
        <f>IFERROR(ROUND(VLOOKUP(+$A267,'[12]Marion Balance Sheet'!$A$4:$P$190,+I$2,FALSE),2),0)</f>
        <v>0</v>
      </c>
      <c r="J267" s="211">
        <f>IFERROR(ROUND(VLOOKUP(+$A267,'[12]Marion Balance Sheet'!$A$4:$P$190,+J$2,FALSE),2),0)</f>
        <v>0</v>
      </c>
      <c r="K267" s="211">
        <f>IFERROR(ROUND(VLOOKUP(+$A267,'[12]Marion Balance Sheet'!$A$4:$P$190,+K$2,FALSE),2),0)</f>
        <v>0</v>
      </c>
      <c r="L267" s="211">
        <f>IFERROR(ROUND(VLOOKUP(+$A267,'[12]Marion Balance Sheet'!$A$4:$P$190,+L$2,FALSE),2),0)</f>
        <v>0</v>
      </c>
      <c r="M267" s="211">
        <f>IFERROR(ROUND(VLOOKUP(+$A267,'[12]Marion Balance Sheet'!$A$4:$P$190,+M$2,FALSE),2),0)</f>
        <v>0</v>
      </c>
      <c r="N267" s="211">
        <f>IFERROR(ROUND(VLOOKUP(+$A267,'[12]Marion Balance Sheet'!$A$4:$P$190,+N$2,FALSE),2),0)</f>
        <v>0</v>
      </c>
      <c r="O267" s="211">
        <f>IFERROR(ROUND(VLOOKUP(+$A267,'[12]Marion Balance Sheet'!$A$4:$P$190,+O$2,FALSE),2),0)</f>
        <v>0</v>
      </c>
      <c r="P267" s="211">
        <f>IFERROR(ROUND(VLOOKUP(+$A267,'[12]Marion Balance Sheet'!$A$4:$P$190,+P$2,FALSE),2),0)</f>
        <v>0</v>
      </c>
      <c r="Q267" s="212">
        <f t="shared" si="29"/>
        <v>0</v>
      </c>
      <c r="R267" s="212"/>
      <c r="T267" s="212">
        <f t="shared" si="50"/>
        <v>0</v>
      </c>
    </row>
    <row r="268" spans="1:20" x14ac:dyDescent="0.25">
      <c r="A268" s="208">
        <v>3605</v>
      </c>
      <c r="B268" s="209">
        <v>271.2</v>
      </c>
      <c r="C268" s="210" t="s">
        <v>406</v>
      </c>
      <c r="D268" s="211">
        <f>IFERROR(ROUND(VLOOKUP(+$A268,'[12]Marion Balance Sheet'!$A$4:$P$190,+D$2,FALSE),2),0)</f>
        <v>0</v>
      </c>
      <c r="E268" s="211">
        <f>IFERROR(ROUND(VLOOKUP(+$A268,'[12]Marion Balance Sheet'!$A$4:$P$190,+E$2,FALSE),2),0)</f>
        <v>0</v>
      </c>
      <c r="F268" s="211">
        <f>IFERROR(ROUND(VLOOKUP(+$A268,'[12]Marion Balance Sheet'!$A$4:$P$190,+F$2,FALSE),2),0)</f>
        <v>0</v>
      </c>
      <c r="G268" s="211">
        <f>IFERROR(ROUND(VLOOKUP(+$A268,'[12]Marion Balance Sheet'!$A$4:$P$190,+G$2,FALSE),2),0)</f>
        <v>0</v>
      </c>
      <c r="H268" s="211">
        <f>IFERROR(ROUND(VLOOKUP(+$A268,'[12]Marion Balance Sheet'!$A$4:$P$190,+H$2,FALSE),2),0)</f>
        <v>0</v>
      </c>
      <c r="I268" s="211">
        <f>IFERROR(ROUND(VLOOKUP(+$A268,'[12]Marion Balance Sheet'!$A$4:$P$190,+I$2,FALSE),2),0)</f>
        <v>0</v>
      </c>
      <c r="J268" s="211">
        <f>IFERROR(ROUND(VLOOKUP(+$A268,'[12]Marion Balance Sheet'!$A$4:$P$190,+J$2,FALSE),2),0)</f>
        <v>0</v>
      </c>
      <c r="K268" s="211">
        <f>IFERROR(ROUND(VLOOKUP(+$A268,'[12]Marion Balance Sheet'!$A$4:$P$190,+K$2,FALSE),2),0)</f>
        <v>0</v>
      </c>
      <c r="L268" s="211">
        <f>IFERROR(ROUND(VLOOKUP(+$A268,'[12]Marion Balance Sheet'!$A$4:$P$190,+L$2,FALSE),2),0)</f>
        <v>0</v>
      </c>
      <c r="M268" s="211">
        <f>IFERROR(ROUND(VLOOKUP(+$A268,'[12]Marion Balance Sheet'!$A$4:$P$190,+M$2,FALSE),2),0)</f>
        <v>0</v>
      </c>
      <c r="N268" s="211">
        <f>IFERROR(ROUND(VLOOKUP(+$A268,'[12]Marion Balance Sheet'!$A$4:$P$190,+N$2,FALSE),2),0)</f>
        <v>0</v>
      </c>
      <c r="O268" s="211">
        <f>IFERROR(ROUND(VLOOKUP(+$A268,'[12]Marion Balance Sheet'!$A$4:$P$190,+O$2,FALSE),2),0)</f>
        <v>0</v>
      </c>
      <c r="P268" s="211">
        <f>IFERROR(ROUND(VLOOKUP(+$A268,'[12]Marion Balance Sheet'!$A$4:$P$190,+P$2,FALSE),2),0)</f>
        <v>0</v>
      </c>
      <c r="Q268" s="212">
        <f t="shared" ref="Q268:Q300" si="52">SUM(D268:P268)/13</f>
        <v>0</v>
      </c>
      <c r="R268" s="212"/>
      <c r="T268" s="212">
        <f t="shared" si="50"/>
        <v>0</v>
      </c>
    </row>
    <row r="269" spans="1:20" x14ac:dyDescent="0.25">
      <c r="A269" s="208">
        <v>3700</v>
      </c>
      <c r="B269" s="209">
        <v>271.10000000000002</v>
      </c>
      <c r="C269" s="210" t="s">
        <v>407</v>
      </c>
      <c r="D269" s="211">
        <f>IFERROR(ROUND(VLOOKUP(+$A269,'[12]Marion Balance Sheet'!$A$4:$P$190,+D$2,FALSE),2),0)</f>
        <v>0</v>
      </c>
      <c r="E269" s="211">
        <f>IFERROR(ROUND(VLOOKUP(+$A269,'[12]Marion Balance Sheet'!$A$4:$P$190,+E$2,FALSE),2),0)</f>
        <v>0</v>
      </c>
      <c r="F269" s="211">
        <f>IFERROR(ROUND(VLOOKUP(+$A269,'[12]Marion Balance Sheet'!$A$4:$P$190,+F$2,FALSE),2),0)</f>
        <v>-450</v>
      </c>
      <c r="G269" s="211">
        <f>IFERROR(ROUND(VLOOKUP(+$A269,'[12]Marion Balance Sheet'!$A$4:$P$190,+G$2,FALSE),2),0)</f>
        <v>-450</v>
      </c>
      <c r="H269" s="211">
        <f>IFERROR(ROUND(VLOOKUP(+$A269,'[12]Marion Balance Sheet'!$A$4:$P$190,+H$2,FALSE),2),0)</f>
        <v>-450</v>
      </c>
      <c r="I269" s="211">
        <f>IFERROR(ROUND(VLOOKUP(+$A269,'[12]Marion Balance Sheet'!$A$4:$P$190,+I$2,FALSE),2),0)</f>
        <v>-450</v>
      </c>
      <c r="J269" s="211">
        <f>IFERROR(ROUND(VLOOKUP(+$A269,'[12]Marion Balance Sheet'!$A$4:$P$190,+J$2,FALSE),2),0)</f>
        <v>-450</v>
      </c>
      <c r="K269" s="211">
        <f>IFERROR(ROUND(VLOOKUP(+$A269,'[12]Marion Balance Sheet'!$A$4:$P$190,+K$2,FALSE),2),0)</f>
        <v>-450</v>
      </c>
      <c r="L269" s="211">
        <f>IFERROR(ROUND(VLOOKUP(+$A269,'[12]Marion Balance Sheet'!$A$4:$P$190,+L$2,FALSE),2),0)</f>
        <v>-450</v>
      </c>
      <c r="M269" s="211">
        <f>IFERROR(ROUND(VLOOKUP(+$A269,'[12]Marion Balance Sheet'!$A$4:$P$190,+M$2,FALSE),2),0)</f>
        <v>-450</v>
      </c>
      <c r="N269" s="211">
        <f>IFERROR(ROUND(VLOOKUP(+$A269,'[12]Marion Balance Sheet'!$A$4:$P$190,+N$2,FALSE),2),0)</f>
        <v>-450</v>
      </c>
      <c r="O269" s="211">
        <f>IFERROR(ROUND(VLOOKUP(+$A269,'[12]Marion Balance Sheet'!$A$4:$P$190,+O$2,FALSE),2),0)</f>
        <v>-450</v>
      </c>
      <c r="P269" s="211">
        <f>IFERROR(ROUND(VLOOKUP(+$A269,'[12]Marion Balance Sheet'!$A$4:$P$190,+P$2,FALSE),2),0)</f>
        <v>-450</v>
      </c>
      <c r="Q269" s="212">
        <f t="shared" si="52"/>
        <v>-380.76923076923077</v>
      </c>
      <c r="R269" s="212"/>
      <c r="T269" s="212">
        <f t="shared" si="50"/>
        <v>-380.76923076923077</v>
      </c>
    </row>
    <row r="270" spans="1:20" x14ac:dyDescent="0.25">
      <c r="A270" s="208">
        <v>3705</v>
      </c>
      <c r="B270" s="209">
        <v>271.2</v>
      </c>
      <c r="C270" s="210" t="s">
        <v>184</v>
      </c>
      <c r="D270" s="211">
        <f>IFERROR(ROUND(VLOOKUP(+$A270,'[12]Marion Balance Sheet'!$A$4:$P$190,+D$2,FALSE),2),0)</f>
        <v>-6750</v>
      </c>
      <c r="E270" s="211">
        <f>IFERROR(ROUND(VLOOKUP(+$A270,'[12]Marion Balance Sheet'!$A$4:$P$190,+E$2,FALSE),2),0)</f>
        <v>-6750</v>
      </c>
      <c r="F270" s="211">
        <f>IFERROR(ROUND(VLOOKUP(+$A270,'[12]Marion Balance Sheet'!$A$4:$P$190,+F$2,FALSE),2),0)</f>
        <v>-6750</v>
      </c>
      <c r="G270" s="211">
        <f>IFERROR(ROUND(VLOOKUP(+$A270,'[12]Marion Balance Sheet'!$A$4:$P$190,+G$2,FALSE),2),0)</f>
        <v>-6750</v>
      </c>
      <c r="H270" s="211">
        <f>IFERROR(ROUND(VLOOKUP(+$A270,'[12]Marion Balance Sheet'!$A$4:$P$190,+H$2,FALSE),2),0)</f>
        <v>-6750</v>
      </c>
      <c r="I270" s="211">
        <f>IFERROR(ROUND(VLOOKUP(+$A270,'[12]Marion Balance Sheet'!$A$4:$P$190,+I$2,FALSE),2),0)</f>
        <v>-6750</v>
      </c>
      <c r="J270" s="211">
        <f>IFERROR(ROUND(VLOOKUP(+$A270,'[12]Marion Balance Sheet'!$A$4:$P$190,+J$2,FALSE),2),0)</f>
        <v>-6750</v>
      </c>
      <c r="K270" s="211">
        <f>IFERROR(ROUND(VLOOKUP(+$A270,'[12]Marion Balance Sheet'!$A$4:$P$190,+K$2,FALSE),2),0)</f>
        <v>-6750</v>
      </c>
      <c r="L270" s="211">
        <f>IFERROR(ROUND(VLOOKUP(+$A270,'[12]Marion Balance Sheet'!$A$4:$P$190,+L$2,FALSE),2),0)</f>
        <v>-6750</v>
      </c>
      <c r="M270" s="211">
        <f>IFERROR(ROUND(VLOOKUP(+$A270,'[12]Marion Balance Sheet'!$A$4:$P$190,+M$2,FALSE),2),0)</f>
        <v>-6750</v>
      </c>
      <c r="N270" s="211">
        <f>IFERROR(ROUND(VLOOKUP(+$A270,'[12]Marion Balance Sheet'!$A$4:$P$190,+N$2,FALSE),2),0)</f>
        <v>-6750</v>
      </c>
      <c r="O270" s="211">
        <f>IFERROR(ROUND(VLOOKUP(+$A270,'[12]Marion Balance Sheet'!$A$4:$P$190,+O$2,FALSE),2),0)</f>
        <v>-6750</v>
      </c>
      <c r="P270" s="211">
        <f>IFERROR(ROUND(VLOOKUP(+$A270,'[12]Marion Balance Sheet'!$A$4:$P$190,+P$2,FALSE),2),0)</f>
        <v>-6750</v>
      </c>
      <c r="Q270" s="212">
        <f t="shared" si="52"/>
        <v>-6750</v>
      </c>
      <c r="R270" s="212"/>
      <c r="T270" s="212">
        <f t="shared" si="50"/>
        <v>-6750</v>
      </c>
    </row>
    <row r="271" spans="1:20" x14ac:dyDescent="0.25">
      <c r="A271" s="217">
        <v>3780</v>
      </c>
      <c r="B271" s="218">
        <v>271.2</v>
      </c>
      <c r="C271" s="197" t="s">
        <v>185</v>
      </c>
      <c r="D271" s="211">
        <f>IFERROR(ROUND(VLOOKUP(+$A271,'[12]Marion Balance Sheet'!$A$4:$P$190,+D$2,FALSE),2),0)</f>
        <v>0</v>
      </c>
      <c r="E271" s="211">
        <f>IFERROR(ROUND(VLOOKUP(+$A271,'[12]Marion Balance Sheet'!$A$4:$P$190,+E$2,FALSE),2),0)</f>
        <v>0</v>
      </c>
      <c r="F271" s="211">
        <f>IFERROR(ROUND(VLOOKUP(+$A271,'[12]Marion Balance Sheet'!$A$4:$P$190,+F$2,FALSE),2),0)</f>
        <v>0</v>
      </c>
      <c r="G271" s="211">
        <f>IFERROR(ROUND(VLOOKUP(+$A271,'[12]Marion Balance Sheet'!$A$4:$P$190,+G$2,FALSE),2),0)</f>
        <v>0</v>
      </c>
      <c r="H271" s="211">
        <f>IFERROR(ROUND(VLOOKUP(+$A271,'[12]Marion Balance Sheet'!$A$4:$P$190,+H$2,FALSE),2),0)</f>
        <v>0</v>
      </c>
      <c r="I271" s="211">
        <f>IFERROR(ROUND(VLOOKUP(+$A271,'[12]Marion Balance Sheet'!$A$4:$P$190,+I$2,FALSE),2),0)</f>
        <v>0</v>
      </c>
      <c r="J271" s="211">
        <f>IFERROR(ROUND(VLOOKUP(+$A271,'[12]Marion Balance Sheet'!$A$4:$P$190,+J$2,FALSE),2),0)</f>
        <v>0</v>
      </c>
      <c r="K271" s="211">
        <f>IFERROR(ROUND(VLOOKUP(+$A271,'[12]Marion Balance Sheet'!$A$4:$P$190,+K$2,FALSE),2),0)</f>
        <v>0</v>
      </c>
      <c r="L271" s="211">
        <f>IFERROR(ROUND(VLOOKUP(+$A271,'[12]Marion Balance Sheet'!$A$4:$P$190,+L$2,FALSE),2),0)</f>
        <v>0</v>
      </c>
      <c r="M271" s="211">
        <f>IFERROR(ROUND(VLOOKUP(+$A271,'[12]Marion Balance Sheet'!$A$4:$P$190,+M$2,FALSE),2),0)</f>
        <v>0</v>
      </c>
      <c r="N271" s="211">
        <f>IFERROR(ROUND(VLOOKUP(+$A271,'[12]Marion Balance Sheet'!$A$4:$P$190,+N$2,FALSE),2),0)</f>
        <v>0</v>
      </c>
      <c r="O271" s="211">
        <f>IFERROR(ROUND(VLOOKUP(+$A271,'[12]Marion Balance Sheet'!$A$4:$P$190,+O$2,FALSE),2),0)</f>
        <v>0</v>
      </c>
      <c r="P271" s="211">
        <f>IFERROR(ROUND(VLOOKUP(+$A271,'[12]Marion Balance Sheet'!$A$4:$P$190,+P$2,FALSE),2),0)</f>
        <v>0</v>
      </c>
      <c r="Q271" s="212">
        <f t="shared" si="52"/>
        <v>0</v>
      </c>
      <c r="R271" s="212"/>
      <c r="T271" s="212">
        <f t="shared" si="50"/>
        <v>0</v>
      </c>
    </row>
    <row r="272" spans="1:20" x14ac:dyDescent="0.25">
      <c r="A272" s="221" t="s">
        <v>408</v>
      </c>
      <c r="B272" s="218"/>
      <c r="C272" s="197"/>
      <c r="D272" s="222">
        <f>SUM(D263:D271)</f>
        <v>-7200</v>
      </c>
      <c r="E272" s="222">
        <f t="shared" ref="E272:T272" si="53">SUM(E263:E271)</f>
        <v>-7200</v>
      </c>
      <c r="F272" s="222">
        <f t="shared" si="53"/>
        <v>-7200</v>
      </c>
      <c r="G272" s="222">
        <f t="shared" si="53"/>
        <v>-7200</v>
      </c>
      <c r="H272" s="222">
        <f t="shared" si="53"/>
        <v>-7200</v>
      </c>
      <c r="I272" s="222">
        <f t="shared" si="53"/>
        <v>-7200</v>
      </c>
      <c r="J272" s="222">
        <f t="shared" si="53"/>
        <v>-7200</v>
      </c>
      <c r="K272" s="222">
        <f t="shared" si="53"/>
        <v>-7200</v>
      </c>
      <c r="L272" s="222">
        <f t="shared" si="53"/>
        <v>-7200</v>
      </c>
      <c r="M272" s="222">
        <f t="shared" si="53"/>
        <v>-7200</v>
      </c>
      <c r="N272" s="222">
        <f t="shared" si="53"/>
        <v>-7200</v>
      </c>
      <c r="O272" s="222">
        <f t="shared" si="53"/>
        <v>-7200</v>
      </c>
      <c r="P272" s="222">
        <f t="shared" si="53"/>
        <v>-7200</v>
      </c>
      <c r="Q272" s="222">
        <f t="shared" si="53"/>
        <v>-7200</v>
      </c>
      <c r="R272" s="222"/>
      <c r="S272" s="222">
        <f t="shared" si="53"/>
        <v>0</v>
      </c>
      <c r="T272" s="222">
        <f t="shared" si="53"/>
        <v>-7200</v>
      </c>
    </row>
    <row r="273" spans="1:20" x14ac:dyDescent="0.25">
      <c r="A273" s="217"/>
      <c r="B273" s="218"/>
      <c r="C273" s="197"/>
      <c r="D273" s="212"/>
      <c r="E273" s="212"/>
      <c r="F273" s="212"/>
      <c r="G273" s="212"/>
      <c r="H273" s="212"/>
      <c r="I273" s="212"/>
      <c r="J273" s="212"/>
      <c r="K273" s="212"/>
      <c r="L273" s="212"/>
      <c r="M273" s="212"/>
      <c r="N273" s="212"/>
      <c r="O273" s="212"/>
      <c r="P273" s="212"/>
      <c r="Q273" s="212"/>
      <c r="R273" s="212"/>
      <c r="T273" s="212"/>
    </row>
    <row r="274" spans="1:20" x14ac:dyDescent="0.25">
      <c r="A274" s="217">
        <v>3800</v>
      </c>
      <c r="B274" s="218">
        <v>271.2</v>
      </c>
      <c r="C274" s="197" t="s">
        <v>409</v>
      </c>
      <c r="D274" s="211">
        <f>IFERROR(ROUND(VLOOKUP(+$A274,'[12]Marion Balance Sheet'!$A$4:$P$190,+D$2,FALSE),2),0)</f>
        <v>0</v>
      </c>
      <c r="E274" s="211">
        <f>IFERROR(ROUND(VLOOKUP(+$A274,'[12]Marion Balance Sheet'!$A$4:$P$190,+E$2,FALSE),2),0)</f>
        <v>0</v>
      </c>
      <c r="F274" s="211">
        <f>IFERROR(ROUND(VLOOKUP(+$A274,'[12]Marion Balance Sheet'!$A$4:$P$190,+F$2,FALSE),2),0)</f>
        <v>0</v>
      </c>
      <c r="G274" s="211">
        <f>IFERROR(ROUND(VLOOKUP(+$A274,'[12]Marion Balance Sheet'!$A$4:$P$190,+G$2,FALSE),2),0)</f>
        <v>0</v>
      </c>
      <c r="H274" s="211">
        <f>IFERROR(ROUND(VLOOKUP(+$A274,'[12]Marion Balance Sheet'!$A$4:$P$190,+H$2,FALSE),2),0)</f>
        <v>0</v>
      </c>
      <c r="I274" s="211">
        <f>IFERROR(ROUND(VLOOKUP(+$A274,'[12]Marion Balance Sheet'!$A$4:$P$190,+I$2,FALSE),2),0)</f>
        <v>0</v>
      </c>
      <c r="J274" s="211">
        <f>IFERROR(ROUND(VLOOKUP(+$A274,'[12]Marion Balance Sheet'!$A$4:$P$190,+J$2,FALSE),2),0)</f>
        <v>0</v>
      </c>
      <c r="K274" s="211">
        <f>IFERROR(ROUND(VLOOKUP(+$A274,'[12]Marion Balance Sheet'!$A$4:$P$190,+K$2,FALSE),2),0)</f>
        <v>0</v>
      </c>
      <c r="L274" s="211">
        <f>IFERROR(ROUND(VLOOKUP(+$A274,'[12]Marion Balance Sheet'!$A$4:$P$190,+L$2,FALSE),2),0)</f>
        <v>0</v>
      </c>
      <c r="M274" s="211">
        <f>IFERROR(ROUND(VLOOKUP(+$A274,'[12]Marion Balance Sheet'!$A$4:$P$190,+M$2,FALSE),2),0)</f>
        <v>0</v>
      </c>
      <c r="N274" s="211">
        <f>IFERROR(ROUND(VLOOKUP(+$A274,'[12]Marion Balance Sheet'!$A$4:$P$190,+N$2,FALSE),2),0)</f>
        <v>0</v>
      </c>
      <c r="O274" s="211">
        <f>IFERROR(ROUND(VLOOKUP(+$A274,'[12]Marion Balance Sheet'!$A$4:$P$190,+O$2,FALSE),2),0)</f>
        <v>0</v>
      </c>
      <c r="P274" s="211">
        <f>IFERROR(ROUND(VLOOKUP(+$A274,'[12]Marion Balance Sheet'!$A$4:$P$190,+P$2,FALSE),2),0)</f>
        <v>0</v>
      </c>
      <c r="Q274" s="212">
        <f t="shared" si="52"/>
        <v>0</v>
      </c>
      <c r="R274" s="212"/>
      <c r="S274" s="212">
        <f t="shared" ref="S274:S287" si="54">Q274</f>
        <v>0</v>
      </c>
    </row>
    <row r="275" spans="1:20" x14ac:dyDescent="0.25">
      <c r="A275" s="208">
        <v>3810</v>
      </c>
      <c r="B275" s="209">
        <v>272.10000000000002</v>
      </c>
      <c r="C275" s="210" t="s">
        <v>410</v>
      </c>
      <c r="D275" s="211">
        <f>IFERROR(ROUND(VLOOKUP(+$A275,'[12]Marion Balance Sheet'!$A$4:$P$190,+D$2,FALSE),2),0)</f>
        <v>851.52</v>
      </c>
      <c r="E275" s="211">
        <f>IFERROR(ROUND(VLOOKUP(+$A275,'[12]Marion Balance Sheet'!$A$4:$P$190,+E$2,FALSE),2),0)</f>
        <v>857.98</v>
      </c>
      <c r="F275" s="211">
        <f>IFERROR(ROUND(VLOOKUP(+$A275,'[12]Marion Balance Sheet'!$A$4:$P$190,+F$2,FALSE),2),0)</f>
        <v>872.77</v>
      </c>
      <c r="G275" s="211">
        <f>IFERROR(ROUND(VLOOKUP(+$A275,'[12]Marion Balance Sheet'!$A$4:$P$190,+G$2,FALSE),2),0)</f>
        <v>879.23</v>
      </c>
      <c r="H275" s="211">
        <f>IFERROR(ROUND(VLOOKUP(+$A275,'[12]Marion Balance Sheet'!$A$4:$P$190,+H$2,FALSE),2),0)</f>
        <v>885.69</v>
      </c>
      <c r="I275" s="211">
        <f>IFERROR(ROUND(VLOOKUP(+$A275,'[12]Marion Balance Sheet'!$A$4:$P$190,+I$2,FALSE),2),0)</f>
        <v>892.15</v>
      </c>
      <c r="J275" s="211">
        <f>IFERROR(ROUND(VLOOKUP(+$A275,'[12]Marion Balance Sheet'!$A$4:$P$190,+J$2,FALSE),2),0)</f>
        <v>898.61</v>
      </c>
      <c r="K275" s="211">
        <f>IFERROR(ROUND(VLOOKUP(+$A275,'[12]Marion Balance Sheet'!$A$4:$P$190,+K$2,FALSE),2),0)</f>
        <v>905.07</v>
      </c>
      <c r="L275" s="211">
        <f>IFERROR(ROUND(VLOOKUP(+$A275,'[12]Marion Balance Sheet'!$A$4:$P$190,+L$2,FALSE),2),0)</f>
        <v>911.53</v>
      </c>
      <c r="M275" s="211">
        <f>IFERROR(ROUND(VLOOKUP(+$A275,'[12]Marion Balance Sheet'!$A$4:$P$190,+M$2,FALSE),2),0)</f>
        <v>917.99</v>
      </c>
      <c r="N275" s="211">
        <f>IFERROR(ROUND(VLOOKUP(+$A275,'[12]Marion Balance Sheet'!$A$4:$P$190,+N$2,FALSE),2),0)</f>
        <v>924.45</v>
      </c>
      <c r="O275" s="211">
        <f>IFERROR(ROUND(VLOOKUP(+$A275,'[12]Marion Balance Sheet'!$A$4:$P$190,+O$2,FALSE),2),0)</f>
        <v>930.91</v>
      </c>
      <c r="P275" s="211">
        <f>IFERROR(ROUND(VLOOKUP(+$A275,'[12]Marion Balance Sheet'!$A$4:$P$190,+P$2,FALSE),2),0)</f>
        <v>937.37</v>
      </c>
      <c r="Q275" s="212">
        <f t="shared" si="52"/>
        <v>897.32846153846162</v>
      </c>
      <c r="R275" s="212"/>
      <c r="S275" s="212">
        <f t="shared" si="54"/>
        <v>897.32846153846162</v>
      </c>
    </row>
    <row r="276" spans="1:20" x14ac:dyDescent="0.25">
      <c r="A276" s="208">
        <v>3815</v>
      </c>
      <c r="B276" s="209">
        <v>272.10000000000002</v>
      </c>
      <c r="C276" s="210" t="s">
        <v>411</v>
      </c>
      <c r="D276" s="211">
        <f>IFERROR(ROUND(VLOOKUP(+$A276,'[12]Marion Balance Sheet'!$A$4:$P$190,+D$2,FALSE),2),0)</f>
        <v>51.31</v>
      </c>
      <c r="E276" s="211">
        <f>IFERROR(ROUND(VLOOKUP(+$A276,'[12]Marion Balance Sheet'!$A$4:$P$190,+E$2,FALSE),2),0)</f>
        <v>51.7</v>
      </c>
      <c r="F276" s="211">
        <f>IFERROR(ROUND(VLOOKUP(+$A276,'[12]Marion Balance Sheet'!$A$4:$P$190,+F$2,FALSE),2),0)</f>
        <v>52.52</v>
      </c>
      <c r="G276" s="211">
        <f>IFERROR(ROUND(VLOOKUP(+$A276,'[12]Marion Balance Sheet'!$A$4:$P$190,+G$2,FALSE),2),0)</f>
        <v>52.91</v>
      </c>
      <c r="H276" s="211">
        <f>IFERROR(ROUND(VLOOKUP(+$A276,'[12]Marion Balance Sheet'!$A$4:$P$190,+H$2,FALSE),2),0)</f>
        <v>53.3</v>
      </c>
      <c r="I276" s="211">
        <f>IFERROR(ROUND(VLOOKUP(+$A276,'[12]Marion Balance Sheet'!$A$4:$P$190,+I$2,FALSE),2),0)</f>
        <v>53.69</v>
      </c>
      <c r="J276" s="211">
        <f>IFERROR(ROUND(VLOOKUP(+$A276,'[12]Marion Balance Sheet'!$A$4:$P$190,+J$2,FALSE),2),0)</f>
        <v>54.08</v>
      </c>
      <c r="K276" s="211">
        <f>IFERROR(ROUND(VLOOKUP(+$A276,'[12]Marion Balance Sheet'!$A$4:$P$190,+K$2,FALSE),2),0)</f>
        <v>54.47</v>
      </c>
      <c r="L276" s="211">
        <f>IFERROR(ROUND(VLOOKUP(+$A276,'[12]Marion Balance Sheet'!$A$4:$P$190,+L$2,FALSE),2),0)</f>
        <v>54.86</v>
      </c>
      <c r="M276" s="211">
        <f>IFERROR(ROUND(VLOOKUP(+$A276,'[12]Marion Balance Sheet'!$A$4:$P$190,+M$2,FALSE),2),0)</f>
        <v>55.25</v>
      </c>
      <c r="N276" s="211">
        <f>IFERROR(ROUND(VLOOKUP(+$A276,'[12]Marion Balance Sheet'!$A$4:$P$190,+N$2,FALSE),2),0)</f>
        <v>55.64</v>
      </c>
      <c r="O276" s="211">
        <f>IFERROR(ROUND(VLOOKUP(+$A276,'[12]Marion Balance Sheet'!$A$4:$P$190,+O$2,FALSE),2),0)</f>
        <v>56.03</v>
      </c>
      <c r="P276" s="211">
        <f>IFERROR(ROUND(VLOOKUP(+$A276,'[12]Marion Balance Sheet'!$A$4:$P$190,+P$2,FALSE),2),0)</f>
        <v>56.42</v>
      </c>
      <c r="Q276" s="212">
        <f t="shared" si="52"/>
        <v>54.013846153846153</v>
      </c>
      <c r="R276" s="212"/>
      <c r="S276" s="212">
        <f t="shared" si="54"/>
        <v>54.013846153846153</v>
      </c>
    </row>
    <row r="277" spans="1:20" x14ac:dyDescent="0.25">
      <c r="A277" s="208">
        <v>3840</v>
      </c>
      <c r="B277" s="209">
        <v>272.10000000000002</v>
      </c>
      <c r="C277" s="210" t="s">
        <v>412</v>
      </c>
      <c r="D277" s="211">
        <f>IFERROR(ROUND(VLOOKUP(+$A277,'[12]Marion Balance Sheet'!$A$4:$P$190,+D$2,FALSE),2),0)</f>
        <v>1695.42</v>
      </c>
      <c r="E277" s="211">
        <f>IFERROR(ROUND(VLOOKUP(+$A277,'[12]Marion Balance Sheet'!$A$4:$P$190,+E$2,FALSE),2),0)</f>
        <v>1708.27</v>
      </c>
      <c r="F277" s="211">
        <f>IFERROR(ROUND(VLOOKUP(+$A277,'[12]Marion Balance Sheet'!$A$4:$P$190,+F$2,FALSE),2),0)</f>
        <v>1737.81</v>
      </c>
      <c r="G277" s="211">
        <f>IFERROR(ROUND(VLOOKUP(+$A277,'[12]Marion Balance Sheet'!$A$4:$P$190,+G$2,FALSE),2),0)</f>
        <v>1750.66</v>
      </c>
      <c r="H277" s="211">
        <f>IFERROR(ROUND(VLOOKUP(+$A277,'[12]Marion Balance Sheet'!$A$4:$P$190,+H$2,FALSE),2),0)</f>
        <v>1763.51</v>
      </c>
      <c r="I277" s="211">
        <f>IFERROR(ROUND(VLOOKUP(+$A277,'[12]Marion Balance Sheet'!$A$4:$P$190,+I$2,FALSE),2),0)</f>
        <v>1776.36</v>
      </c>
      <c r="J277" s="211">
        <f>IFERROR(ROUND(VLOOKUP(+$A277,'[12]Marion Balance Sheet'!$A$4:$P$190,+J$2,FALSE),2),0)</f>
        <v>1789.21</v>
      </c>
      <c r="K277" s="211">
        <f>IFERROR(ROUND(VLOOKUP(+$A277,'[12]Marion Balance Sheet'!$A$4:$P$190,+K$2,FALSE),2),0)</f>
        <v>1802.06</v>
      </c>
      <c r="L277" s="211">
        <f>IFERROR(ROUND(VLOOKUP(+$A277,'[12]Marion Balance Sheet'!$A$4:$P$190,+L$2,FALSE),2),0)</f>
        <v>1814.91</v>
      </c>
      <c r="M277" s="211">
        <f>IFERROR(ROUND(VLOOKUP(+$A277,'[12]Marion Balance Sheet'!$A$4:$P$190,+M$2,FALSE),2),0)</f>
        <v>1827.76</v>
      </c>
      <c r="N277" s="211">
        <f>IFERROR(ROUND(VLOOKUP(+$A277,'[12]Marion Balance Sheet'!$A$4:$P$190,+N$2,FALSE),2),0)</f>
        <v>1840.61</v>
      </c>
      <c r="O277" s="211">
        <f>IFERROR(ROUND(VLOOKUP(+$A277,'[12]Marion Balance Sheet'!$A$4:$P$190,+O$2,FALSE),2),0)</f>
        <v>1853.46</v>
      </c>
      <c r="P277" s="211">
        <f>IFERROR(ROUND(VLOOKUP(+$A277,'[12]Marion Balance Sheet'!$A$4:$P$190,+P$2,FALSE),2),0)</f>
        <v>1866.31</v>
      </c>
      <c r="Q277" s="212">
        <f t="shared" si="52"/>
        <v>1786.6423076923079</v>
      </c>
      <c r="R277" s="212"/>
      <c r="S277" s="212">
        <f t="shared" si="54"/>
        <v>1786.6423076923079</v>
      </c>
    </row>
    <row r="278" spans="1:20" x14ac:dyDescent="0.25">
      <c r="A278" s="208">
        <v>3860</v>
      </c>
      <c r="B278" s="209">
        <v>272.10000000000002</v>
      </c>
      <c r="C278" s="210" t="s">
        <v>413</v>
      </c>
      <c r="D278" s="211">
        <f>IFERROR(ROUND(VLOOKUP(+$A278,'[12]Marion Balance Sheet'!$A$4:$P$190,+D$2,FALSE),2),0)</f>
        <v>6791.35</v>
      </c>
      <c r="E278" s="211">
        <f>IFERROR(ROUND(VLOOKUP(+$A278,'[12]Marion Balance Sheet'!$A$4:$P$190,+E$2,FALSE),2),0)</f>
        <v>6842.8</v>
      </c>
      <c r="F278" s="211">
        <f>IFERROR(ROUND(VLOOKUP(+$A278,'[12]Marion Balance Sheet'!$A$4:$P$190,+F$2,FALSE),2),0)</f>
        <v>1955.1</v>
      </c>
      <c r="G278" s="211">
        <f>IFERROR(ROUND(VLOOKUP(+$A278,'[12]Marion Balance Sheet'!$A$4:$P$190,+G$2,FALSE),2),0)</f>
        <v>1955.1</v>
      </c>
      <c r="H278" s="211">
        <f>IFERROR(ROUND(VLOOKUP(+$A278,'[12]Marion Balance Sheet'!$A$4:$P$190,+H$2,FALSE),2),0)</f>
        <v>1955.1</v>
      </c>
      <c r="I278" s="211">
        <f>IFERROR(ROUND(VLOOKUP(+$A278,'[12]Marion Balance Sheet'!$A$4:$P$190,+I$2,FALSE),2),0)</f>
        <v>1955.1</v>
      </c>
      <c r="J278" s="211">
        <f>IFERROR(ROUND(VLOOKUP(+$A278,'[12]Marion Balance Sheet'!$A$4:$P$190,+J$2,FALSE),2),0)</f>
        <v>1955.1</v>
      </c>
      <c r="K278" s="211">
        <f>IFERROR(ROUND(VLOOKUP(+$A278,'[12]Marion Balance Sheet'!$A$4:$P$190,+K$2,FALSE),2),0)</f>
        <v>1955.1</v>
      </c>
      <c r="L278" s="211">
        <f>IFERROR(ROUND(VLOOKUP(+$A278,'[12]Marion Balance Sheet'!$A$4:$P$190,+L$2,FALSE),2),0)</f>
        <v>1955.1</v>
      </c>
      <c r="M278" s="211">
        <f>IFERROR(ROUND(VLOOKUP(+$A278,'[12]Marion Balance Sheet'!$A$4:$P$190,+M$2,FALSE),2),0)</f>
        <v>1955.1</v>
      </c>
      <c r="N278" s="211">
        <f>IFERROR(ROUND(VLOOKUP(+$A278,'[12]Marion Balance Sheet'!$A$4:$P$190,+N$2,FALSE),2),0)</f>
        <v>1955.1</v>
      </c>
      <c r="O278" s="211">
        <f>IFERROR(ROUND(VLOOKUP(+$A278,'[12]Marion Balance Sheet'!$A$4:$P$190,+O$2,FALSE),2),0)</f>
        <v>1955.1</v>
      </c>
      <c r="P278" s="211">
        <f>IFERROR(ROUND(VLOOKUP(+$A278,'[12]Marion Balance Sheet'!$A$4:$P$190,+P$2,FALSE),2),0)</f>
        <v>1955.1</v>
      </c>
      <c r="Q278" s="212">
        <f t="shared" si="52"/>
        <v>2703.0961538461534</v>
      </c>
      <c r="R278" s="212"/>
      <c r="S278" s="212">
        <f t="shared" si="54"/>
        <v>2703.0961538461534</v>
      </c>
    </row>
    <row r="279" spans="1:20" ht="12" x14ac:dyDescent="0.3">
      <c r="A279" s="208">
        <v>3865</v>
      </c>
      <c r="B279" s="209">
        <v>272.10000000000002</v>
      </c>
      <c r="C279" s="242" t="s">
        <v>414</v>
      </c>
      <c r="D279" s="211">
        <f>IFERROR(ROUND(VLOOKUP(+$A279,'[12]Marion Balance Sheet'!$A$4:$P$190,+D$2,FALSE),2),0)</f>
        <v>0</v>
      </c>
      <c r="E279" s="211">
        <f>IFERROR(ROUND(VLOOKUP(+$A279,'[12]Marion Balance Sheet'!$A$4:$P$190,+E$2,FALSE),2),0)</f>
        <v>0</v>
      </c>
      <c r="F279" s="211">
        <f>IFERROR(ROUND(VLOOKUP(+$A279,'[12]Marion Balance Sheet'!$A$4:$P$190,+F$2,FALSE),2),0)</f>
        <v>5644.7</v>
      </c>
      <c r="G279" s="211">
        <f>IFERROR(ROUND(VLOOKUP(+$A279,'[12]Marion Balance Sheet'!$A$4:$P$190,+G$2,FALSE),2),0)</f>
        <v>5671.08</v>
      </c>
      <c r="H279" s="211">
        <f>IFERROR(ROUND(VLOOKUP(+$A279,'[12]Marion Balance Sheet'!$A$4:$P$190,+H$2,FALSE),2),0)</f>
        <v>5697.46</v>
      </c>
      <c r="I279" s="211">
        <f>IFERROR(ROUND(VLOOKUP(+$A279,'[12]Marion Balance Sheet'!$A$4:$P$190,+I$2,FALSE),2),0)</f>
        <v>5723.84</v>
      </c>
      <c r="J279" s="211">
        <f>IFERROR(ROUND(VLOOKUP(+$A279,'[12]Marion Balance Sheet'!$A$4:$P$190,+J$2,FALSE),2),0)</f>
        <v>5750.22</v>
      </c>
      <c r="K279" s="211">
        <f>IFERROR(ROUND(VLOOKUP(+$A279,'[12]Marion Balance Sheet'!$A$4:$P$190,+K$2,FALSE),2),0)</f>
        <v>5776.6</v>
      </c>
      <c r="L279" s="211">
        <f>IFERROR(ROUND(VLOOKUP(+$A279,'[12]Marion Balance Sheet'!$A$4:$P$190,+L$2,FALSE),2),0)</f>
        <v>5802.98</v>
      </c>
      <c r="M279" s="211">
        <f>IFERROR(ROUND(VLOOKUP(+$A279,'[12]Marion Balance Sheet'!$A$4:$P$190,+M$2,FALSE),2),0)</f>
        <v>5829.36</v>
      </c>
      <c r="N279" s="211">
        <f>IFERROR(ROUND(VLOOKUP(+$A279,'[12]Marion Balance Sheet'!$A$4:$P$190,+N$2,FALSE),2),0)</f>
        <v>5855.74</v>
      </c>
      <c r="O279" s="211">
        <f>IFERROR(ROUND(VLOOKUP(+$A279,'[12]Marion Balance Sheet'!$A$4:$P$190,+O$2,FALSE),2),0)</f>
        <v>5882.12</v>
      </c>
      <c r="P279" s="211">
        <f>IFERROR(ROUND(VLOOKUP(+$A279,'[12]Marion Balance Sheet'!$A$4:$P$190,+P$2,FALSE),2),0)</f>
        <v>5908.5</v>
      </c>
      <c r="Q279" s="212">
        <f t="shared" si="52"/>
        <v>4887.8923076923083</v>
      </c>
      <c r="R279" s="212"/>
      <c r="S279" s="212">
        <f t="shared" si="54"/>
        <v>4887.8923076923083</v>
      </c>
    </row>
    <row r="280" spans="1:20" x14ac:dyDescent="0.25">
      <c r="A280" s="208">
        <v>3875</v>
      </c>
      <c r="B280" s="209">
        <v>272.10000000000002</v>
      </c>
      <c r="C280" s="210" t="s">
        <v>415</v>
      </c>
      <c r="D280" s="211">
        <f>IFERROR(ROUND(VLOOKUP(+$A280,'[12]Marion Balance Sheet'!$A$4:$P$190,+D$2,FALSE),2),0)</f>
        <v>959.84</v>
      </c>
      <c r="E280" s="211">
        <f>IFERROR(ROUND(VLOOKUP(+$A280,'[12]Marion Balance Sheet'!$A$4:$P$190,+E$2,FALSE),2),0)</f>
        <v>968.19</v>
      </c>
      <c r="F280" s="211">
        <f>IFERROR(ROUND(VLOOKUP(+$A280,'[12]Marion Balance Sheet'!$A$4:$P$190,+F$2,FALSE),2),0)</f>
        <v>1077.96</v>
      </c>
      <c r="G280" s="211">
        <f>IFERROR(ROUND(VLOOKUP(+$A280,'[12]Marion Balance Sheet'!$A$4:$P$190,+G$2,FALSE),2),0)</f>
        <v>1086.31</v>
      </c>
      <c r="H280" s="211">
        <f>IFERROR(ROUND(VLOOKUP(+$A280,'[12]Marion Balance Sheet'!$A$4:$P$190,+H$2,FALSE),2),0)</f>
        <v>1094.6600000000001</v>
      </c>
      <c r="I280" s="211">
        <f>IFERROR(ROUND(VLOOKUP(+$A280,'[12]Marion Balance Sheet'!$A$4:$P$190,+I$2,FALSE),2),0)</f>
        <v>1103.01</v>
      </c>
      <c r="J280" s="211">
        <f>IFERROR(ROUND(VLOOKUP(+$A280,'[12]Marion Balance Sheet'!$A$4:$P$190,+J$2,FALSE),2),0)</f>
        <v>1111.3599999999999</v>
      </c>
      <c r="K280" s="211">
        <f>IFERROR(ROUND(VLOOKUP(+$A280,'[12]Marion Balance Sheet'!$A$4:$P$190,+K$2,FALSE),2),0)</f>
        <v>1119.71</v>
      </c>
      <c r="L280" s="211">
        <f>IFERROR(ROUND(VLOOKUP(+$A280,'[12]Marion Balance Sheet'!$A$4:$P$190,+L$2,FALSE),2),0)</f>
        <v>1128.06</v>
      </c>
      <c r="M280" s="211">
        <f>IFERROR(ROUND(VLOOKUP(+$A280,'[12]Marion Balance Sheet'!$A$4:$P$190,+M$2,FALSE),2),0)</f>
        <v>1136.4100000000001</v>
      </c>
      <c r="N280" s="211">
        <f>IFERROR(ROUND(VLOOKUP(+$A280,'[12]Marion Balance Sheet'!$A$4:$P$190,+N$2,FALSE),2),0)</f>
        <v>1144.76</v>
      </c>
      <c r="O280" s="211">
        <f>IFERROR(ROUND(VLOOKUP(+$A280,'[12]Marion Balance Sheet'!$A$4:$P$190,+O$2,FALSE),2),0)</f>
        <v>1153.1099999999999</v>
      </c>
      <c r="P280" s="211">
        <f>IFERROR(ROUND(VLOOKUP(+$A280,'[12]Marion Balance Sheet'!$A$4:$P$190,+P$2,FALSE),2),0)</f>
        <v>1161.46</v>
      </c>
      <c r="Q280" s="212">
        <f t="shared" si="52"/>
        <v>1095.7569230769232</v>
      </c>
      <c r="R280" s="212"/>
      <c r="S280" s="212">
        <f t="shared" si="54"/>
        <v>1095.7569230769232</v>
      </c>
    </row>
    <row r="281" spans="1:20" x14ac:dyDescent="0.25">
      <c r="A281" s="208">
        <v>3880</v>
      </c>
      <c r="B281" s="209">
        <v>272.10000000000002</v>
      </c>
      <c r="C281" s="210" t="s">
        <v>416</v>
      </c>
      <c r="D281" s="211">
        <f>IFERROR(ROUND(VLOOKUP(+$A281,'[12]Marion Balance Sheet'!$A$4:$P$190,+D$2,FALSE),2),0)</f>
        <v>3720.76</v>
      </c>
      <c r="E281" s="211">
        <f>IFERROR(ROUND(VLOOKUP(+$A281,'[12]Marion Balance Sheet'!$A$4:$P$190,+E$2,FALSE),2),0)</f>
        <v>3744.22</v>
      </c>
      <c r="F281" s="211">
        <f>IFERROR(ROUND(VLOOKUP(+$A281,'[12]Marion Balance Sheet'!$A$4:$P$190,+F$2,FALSE),2),0)</f>
        <v>3228.6</v>
      </c>
      <c r="G281" s="211">
        <f>IFERROR(ROUND(VLOOKUP(+$A281,'[12]Marion Balance Sheet'!$A$4:$P$190,+G$2,FALSE),2),0)</f>
        <v>3252.06</v>
      </c>
      <c r="H281" s="211">
        <f>IFERROR(ROUND(VLOOKUP(+$A281,'[12]Marion Balance Sheet'!$A$4:$P$190,+H$2,FALSE),2),0)</f>
        <v>3275.52</v>
      </c>
      <c r="I281" s="211">
        <f>IFERROR(ROUND(VLOOKUP(+$A281,'[12]Marion Balance Sheet'!$A$4:$P$190,+I$2,FALSE),2),0)</f>
        <v>3298.98</v>
      </c>
      <c r="J281" s="211">
        <f>IFERROR(ROUND(VLOOKUP(+$A281,'[12]Marion Balance Sheet'!$A$4:$P$190,+J$2,FALSE),2),0)</f>
        <v>3322.44</v>
      </c>
      <c r="K281" s="211">
        <f>IFERROR(ROUND(VLOOKUP(+$A281,'[12]Marion Balance Sheet'!$A$4:$P$190,+K$2,FALSE),2),0)</f>
        <v>3345.9</v>
      </c>
      <c r="L281" s="211">
        <f>IFERROR(ROUND(VLOOKUP(+$A281,'[12]Marion Balance Sheet'!$A$4:$P$190,+L$2,FALSE),2),0)</f>
        <v>3369.36</v>
      </c>
      <c r="M281" s="211">
        <f>IFERROR(ROUND(VLOOKUP(+$A281,'[12]Marion Balance Sheet'!$A$4:$P$190,+M$2,FALSE),2),0)</f>
        <v>3392.82</v>
      </c>
      <c r="N281" s="211">
        <f>IFERROR(ROUND(VLOOKUP(+$A281,'[12]Marion Balance Sheet'!$A$4:$P$190,+N$2,FALSE),2),0)</f>
        <v>3416.28</v>
      </c>
      <c r="O281" s="211">
        <f>IFERROR(ROUND(VLOOKUP(+$A281,'[12]Marion Balance Sheet'!$A$4:$P$190,+O$2,FALSE),2),0)</f>
        <v>3439.74</v>
      </c>
      <c r="P281" s="211">
        <f>IFERROR(ROUND(VLOOKUP(+$A281,'[12]Marion Balance Sheet'!$A$4:$P$190,+P$2,FALSE),2),0)</f>
        <v>3463.2</v>
      </c>
      <c r="Q281" s="212">
        <f t="shared" si="52"/>
        <v>3405.3753846153845</v>
      </c>
      <c r="R281" s="212"/>
      <c r="S281" s="212">
        <f t="shared" si="54"/>
        <v>3405.3753846153845</v>
      </c>
    </row>
    <row r="282" spans="1:20" x14ac:dyDescent="0.25">
      <c r="A282" s="208">
        <v>3885</v>
      </c>
      <c r="B282" s="209">
        <v>272.10000000000002</v>
      </c>
      <c r="C282" s="210" t="s">
        <v>417</v>
      </c>
      <c r="D282" s="211">
        <f>IFERROR(ROUND(VLOOKUP(+$A282,'[12]Marion Balance Sheet'!$A$4:$P$190,+D$2,FALSE),2),0)</f>
        <v>9058.31</v>
      </c>
      <c r="E282" s="211">
        <f>IFERROR(ROUND(VLOOKUP(+$A282,'[12]Marion Balance Sheet'!$A$4:$P$190,+E$2,FALSE),2),0)</f>
        <v>9122.58</v>
      </c>
      <c r="F282" s="211">
        <f>IFERROR(ROUND(VLOOKUP(+$A282,'[12]Marion Balance Sheet'!$A$4:$P$190,+F$2,FALSE),2),0)</f>
        <v>8931.7000000000007</v>
      </c>
      <c r="G282" s="211">
        <f>IFERROR(ROUND(VLOOKUP(+$A282,'[12]Marion Balance Sheet'!$A$4:$P$190,+G$2,FALSE),2),0)</f>
        <v>8995.9699999999993</v>
      </c>
      <c r="H282" s="211">
        <f>IFERROR(ROUND(VLOOKUP(+$A282,'[12]Marion Balance Sheet'!$A$4:$P$190,+H$2,FALSE),2),0)</f>
        <v>9060.24</v>
      </c>
      <c r="I282" s="211">
        <f>IFERROR(ROUND(VLOOKUP(+$A282,'[12]Marion Balance Sheet'!$A$4:$P$190,+I$2,FALSE),2),0)</f>
        <v>9124.51</v>
      </c>
      <c r="J282" s="211">
        <f>IFERROR(ROUND(VLOOKUP(+$A282,'[12]Marion Balance Sheet'!$A$4:$P$190,+J$2,FALSE),2),0)</f>
        <v>9188.7800000000007</v>
      </c>
      <c r="K282" s="211">
        <f>IFERROR(ROUND(VLOOKUP(+$A282,'[12]Marion Balance Sheet'!$A$4:$P$190,+K$2,FALSE),2),0)</f>
        <v>9253.0499999999993</v>
      </c>
      <c r="L282" s="211">
        <f>IFERROR(ROUND(VLOOKUP(+$A282,'[12]Marion Balance Sheet'!$A$4:$P$190,+L$2,FALSE),2),0)</f>
        <v>9317.32</v>
      </c>
      <c r="M282" s="211">
        <f>IFERROR(ROUND(VLOOKUP(+$A282,'[12]Marion Balance Sheet'!$A$4:$P$190,+M$2,FALSE),2),0)</f>
        <v>9381.59</v>
      </c>
      <c r="N282" s="211">
        <f>IFERROR(ROUND(VLOOKUP(+$A282,'[12]Marion Balance Sheet'!$A$4:$P$190,+N$2,FALSE),2),0)</f>
        <v>9445.86</v>
      </c>
      <c r="O282" s="211">
        <f>IFERROR(ROUND(VLOOKUP(+$A282,'[12]Marion Balance Sheet'!$A$4:$P$190,+O$2,FALSE),2),0)</f>
        <v>9510.1299999999992</v>
      </c>
      <c r="P282" s="211">
        <f>IFERROR(ROUND(VLOOKUP(+$A282,'[12]Marion Balance Sheet'!$A$4:$P$190,+P$2,FALSE),2),0)</f>
        <v>9574.4</v>
      </c>
      <c r="Q282" s="212">
        <f t="shared" si="52"/>
        <v>9228.0338461538449</v>
      </c>
      <c r="R282" s="212"/>
      <c r="S282" s="212">
        <f t="shared" si="54"/>
        <v>9228.0338461538449</v>
      </c>
    </row>
    <row r="283" spans="1:20" x14ac:dyDescent="0.25">
      <c r="A283" s="208">
        <v>3890</v>
      </c>
      <c r="B283" s="209">
        <v>272.10000000000002</v>
      </c>
      <c r="C283" s="210" t="s">
        <v>418</v>
      </c>
      <c r="D283" s="211">
        <f>IFERROR(ROUND(VLOOKUP(+$A283,'[12]Marion Balance Sheet'!$A$4:$P$190,+D$2,FALSE),2),0)</f>
        <v>3801.66</v>
      </c>
      <c r="E283" s="211">
        <f>IFERROR(ROUND(VLOOKUP(+$A283,'[12]Marion Balance Sheet'!$A$4:$P$190,+E$2,FALSE),2),0)</f>
        <v>3830.46</v>
      </c>
      <c r="F283" s="211">
        <f>IFERROR(ROUND(VLOOKUP(+$A283,'[12]Marion Balance Sheet'!$A$4:$P$190,+F$2,FALSE),2),0)</f>
        <v>3908.84</v>
      </c>
      <c r="G283" s="211">
        <f>IFERROR(ROUND(VLOOKUP(+$A283,'[12]Marion Balance Sheet'!$A$4:$P$190,+G$2,FALSE),2),0)</f>
        <v>3937.64</v>
      </c>
      <c r="H283" s="211">
        <f>IFERROR(ROUND(VLOOKUP(+$A283,'[12]Marion Balance Sheet'!$A$4:$P$190,+H$2,FALSE),2),0)</f>
        <v>3966.44</v>
      </c>
      <c r="I283" s="211">
        <f>IFERROR(ROUND(VLOOKUP(+$A283,'[12]Marion Balance Sheet'!$A$4:$P$190,+I$2,FALSE),2),0)</f>
        <v>3995.24</v>
      </c>
      <c r="J283" s="211">
        <f>IFERROR(ROUND(VLOOKUP(+$A283,'[12]Marion Balance Sheet'!$A$4:$P$190,+J$2,FALSE),2),0)</f>
        <v>4024.04</v>
      </c>
      <c r="K283" s="211">
        <f>IFERROR(ROUND(VLOOKUP(+$A283,'[12]Marion Balance Sheet'!$A$4:$P$190,+K$2,FALSE),2),0)</f>
        <v>4052.84</v>
      </c>
      <c r="L283" s="211">
        <f>IFERROR(ROUND(VLOOKUP(+$A283,'[12]Marion Balance Sheet'!$A$4:$P$190,+L$2,FALSE),2),0)</f>
        <v>4081.64</v>
      </c>
      <c r="M283" s="211">
        <f>IFERROR(ROUND(VLOOKUP(+$A283,'[12]Marion Balance Sheet'!$A$4:$P$190,+M$2,FALSE),2),0)</f>
        <v>4110.4399999999996</v>
      </c>
      <c r="N283" s="211">
        <f>IFERROR(ROUND(VLOOKUP(+$A283,'[12]Marion Balance Sheet'!$A$4:$P$190,+N$2,FALSE),2),0)</f>
        <v>4139.24</v>
      </c>
      <c r="O283" s="211">
        <f>IFERROR(ROUND(VLOOKUP(+$A283,'[12]Marion Balance Sheet'!$A$4:$P$190,+O$2,FALSE),2),0)</f>
        <v>4168.04</v>
      </c>
      <c r="P283" s="211">
        <f>IFERROR(ROUND(VLOOKUP(+$A283,'[12]Marion Balance Sheet'!$A$4:$P$190,+P$2,FALSE),2),0)</f>
        <v>4196.84</v>
      </c>
      <c r="Q283" s="212">
        <f t="shared" si="52"/>
        <v>4016.4123076923079</v>
      </c>
      <c r="R283" s="212"/>
      <c r="S283" s="212">
        <f t="shared" si="54"/>
        <v>4016.4123076923079</v>
      </c>
    </row>
    <row r="284" spans="1:20" x14ac:dyDescent="0.25">
      <c r="A284" s="208">
        <v>3895</v>
      </c>
      <c r="B284" s="209">
        <v>272.10000000000002</v>
      </c>
      <c r="C284" s="210" t="s">
        <v>419</v>
      </c>
      <c r="D284" s="211">
        <f>IFERROR(ROUND(VLOOKUP(+$A284,'[12]Marion Balance Sheet'!$A$4:$P$190,+D$2,FALSE),2),0)</f>
        <v>2262.54</v>
      </c>
      <c r="E284" s="211">
        <f>IFERROR(ROUND(VLOOKUP(+$A284,'[12]Marion Balance Sheet'!$A$4:$P$190,+E$2,FALSE),2),0)</f>
        <v>2279.6799999999998</v>
      </c>
      <c r="F284" s="211">
        <f>IFERROR(ROUND(VLOOKUP(+$A284,'[12]Marion Balance Sheet'!$A$4:$P$190,+F$2,FALSE),2),0)</f>
        <v>2311.62</v>
      </c>
      <c r="G284" s="211">
        <f>IFERROR(ROUND(VLOOKUP(+$A284,'[12]Marion Balance Sheet'!$A$4:$P$190,+G$2,FALSE),2),0)</f>
        <v>2328.7600000000002</v>
      </c>
      <c r="H284" s="211">
        <f>IFERROR(ROUND(VLOOKUP(+$A284,'[12]Marion Balance Sheet'!$A$4:$P$190,+H$2,FALSE),2),0)</f>
        <v>2345.9</v>
      </c>
      <c r="I284" s="211">
        <f>IFERROR(ROUND(VLOOKUP(+$A284,'[12]Marion Balance Sheet'!$A$4:$P$190,+I$2,FALSE),2),0)</f>
        <v>2363.04</v>
      </c>
      <c r="J284" s="211">
        <f>IFERROR(ROUND(VLOOKUP(+$A284,'[12]Marion Balance Sheet'!$A$4:$P$190,+J$2,FALSE),2),0)</f>
        <v>2380.1799999999998</v>
      </c>
      <c r="K284" s="211">
        <f>IFERROR(ROUND(VLOOKUP(+$A284,'[12]Marion Balance Sheet'!$A$4:$P$190,+K$2,FALSE),2),0)</f>
        <v>2397.3200000000002</v>
      </c>
      <c r="L284" s="211">
        <f>IFERROR(ROUND(VLOOKUP(+$A284,'[12]Marion Balance Sheet'!$A$4:$P$190,+L$2,FALSE),2),0)</f>
        <v>2414.46</v>
      </c>
      <c r="M284" s="211">
        <f>IFERROR(ROUND(VLOOKUP(+$A284,'[12]Marion Balance Sheet'!$A$4:$P$190,+M$2,FALSE),2),0)</f>
        <v>2431.6</v>
      </c>
      <c r="N284" s="211">
        <f>IFERROR(ROUND(VLOOKUP(+$A284,'[12]Marion Balance Sheet'!$A$4:$P$190,+N$2,FALSE),2),0)</f>
        <v>2448.7399999999998</v>
      </c>
      <c r="O284" s="211">
        <f>IFERROR(ROUND(VLOOKUP(+$A284,'[12]Marion Balance Sheet'!$A$4:$P$190,+O$2,FALSE),2),0)</f>
        <v>2465.88</v>
      </c>
      <c r="P284" s="211">
        <f>IFERROR(ROUND(VLOOKUP(+$A284,'[12]Marion Balance Sheet'!$A$4:$P$190,+P$2,FALSE),2),0)</f>
        <v>2483.02</v>
      </c>
      <c r="Q284" s="212">
        <f t="shared" si="52"/>
        <v>2377.9030769230767</v>
      </c>
      <c r="R284" s="212"/>
      <c r="S284" s="212">
        <f t="shared" si="54"/>
        <v>2377.9030769230767</v>
      </c>
    </row>
    <row r="285" spans="1:20" x14ac:dyDescent="0.25">
      <c r="A285" s="208">
        <v>3900</v>
      </c>
      <c r="B285" s="209">
        <v>272.10000000000002</v>
      </c>
      <c r="C285" s="210" t="s">
        <v>420</v>
      </c>
      <c r="D285" s="211">
        <f>IFERROR(ROUND(VLOOKUP(+$A285,'[12]Marion Balance Sheet'!$A$4:$P$190,+D$2,FALSE),2),0)</f>
        <v>85.77</v>
      </c>
      <c r="E285" s="211">
        <f>IFERROR(ROUND(VLOOKUP(+$A285,'[12]Marion Balance Sheet'!$A$4:$P$190,+E$2,FALSE),2),0)</f>
        <v>86.42</v>
      </c>
      <c r="F285" s="211">
        <f>IFERROR(ROUND(VLOOKUP(+$A285,'[12]Marion Balance Sheet'!$A$4:$P$190,+F$2,FALSE),2),0)</f>
        <v>87.61</v>
      </c>
      <c r="G285" s="211">
        <f>IFERROR(ROUND(VLOOKUP(+$A285,'[12]Marion Balance Sheet'!$A$4:$P$190,+G$2,FALSE),2),0)</f>
        <v>88.26</v>
      </c>
      <c r="H285" s="211">
        <f>IFERROR(ROUND(VLOOKUP(+$A285,'[12]Marion Balance Sheet'!$A$4:$P$190,+H$2,FALSE),2),0)</f>
        <v>88.91</v>
      </c>
      <c r="I285" s="211">
        <f>IFERROR(ROUND(VLOOKUP(+$A285,'[12]Marion Balance Sheet'!$A$4:$P$190,+I$2,FALSE),2),0)</f>
        <v>89.56</v>
      </c>
      <c r="J285" s="211">
        <f>IFERROR(ROUND(VLOOKUP(+$A285,'[12]Marion Balance Sheet'!$A$4:$P$190,+J$2,FALSE),2),0)</f>
        <v>90.21</v>
      </c>
      <c r="K285" s="211">
        <f>IFERROR(ROUND(VLOOKUP(+$A285,'[12]Marion Balance Sheet'!$A$4:$P$190,+K$2,FALSE),2),0)</f>
        <v>90.86</v>
      </c>
      <c r="L285" s="211">
        <f>IFERROR(ROUND(VLOOKUP(+$A285,'[12]Marion Balance Sheet'!$A$4:$P$190,+L$2,FALSE),2),0)</f>
        <v>91.51</v>
      </c>
      <c r="M285" s="211">
        <f>IFERROR(ROUND(VLOOKUP(+$A285,'[12]Marion Balance Sheet'!$A$4:$P$190,+M$2,FALSE),2),0)</f>
        <v>92.16</v>
      </c>
      <c r="N285" s="211">
        <f>IFERROR(ROUND(VLOOKUP(+$A285,'[12]Marion Balance Sheet'!$A$4:$P$190,+N$2,FALSE),2),0)</f>
        <v>92.81</v>
      </c>
      <c r="O285" s="211">
        <f>IFERROR(ROUND(VLOOKUP(+$A285,'[12]Marion Balance Sheet'!$A$4:$P$190,+O$2,FALSE),2),0)</f>
        <v>93.46</v>
      </c>
      <c r="P285" s="211">
        <f>IFERROR(ROUND(VLOOKUP(+$A285,'[12]Marion Balance Sheet'!$A$4:$P$190,+P$2,FALSE),2),0)</f>
        <v>94.11</v>
      </c>
      <c r="Q285" s="212">
        <f t="shared" si="52"/>
        <v>90.126923076923063</v>
      </c>
      <c r="R285" s="212"/>
      <c r="S285" s="212">
        <f t="shared" si="54"/>
        <v>90.126923076923063</v>
      </c>
    </row>
    <row r="286" spans="1:20" x14ac:dyDescent="0.25">
      <c r="A286" s="208">
        <v>3905</v>
      </c>
      <c r="B286" s="209">
        <v>272.10000000000002</v>
      </c>
      <c r="C286" s="210" t="s">
        <v>421</v>
      </c>
      <c r="D286" s="211">
        <f>IFERROR(ROUND(VLOOKUP(+$A286,'[12]Marion Balance Sheet'!$A$4:$P$190,+D$2,FALSE),2),0)</f>
        <v>724.68</v>
      </c>
      <c r="E286" s="211">
        <f>IFERROR(ROUND(VLOOKUP(+$A286,'[12]Marion Balance Sheet'!$A$4:$P$190,+E$2,FALSE),2),0)</f>
        <v>730.17</v>
      </c>
      <c r="F286" s="211">
        <f>IFERROR(ROUND(VLOOKUP(+$A286,'[12]Marion Balance Sheet'!$A$4:$P$190,+F$2,FALSE),2),0)</f>
        <v>746.65</v>
      </c>
      <c r="G286" s="211">
        <f>IFERROR(ROUND(VLOOKUP(+$A286,'[12]Marion Balance Sheet'!$A$4:$P$190,+G$2,FALSE),2),0)</f>
        <v>752.14</v>
      </c>
      <c r="H286" s="211">
        <f>IFERROR(ROUND(VLOOKUP(+$A286,'[12]Marion Balance Sheet'!$A$4:$P$190,+H$2,FALSE),2),0)</f>
        <v>757.63</v>
      </c>
      <c r="I286" s="211">
        <f>IFERROR(ROUND(VLOOKUP(+$A286,'[12]Marion Balance Sheet'!$A$4:$P$190,+I$2,FALSE),2),0)</f>
        <v>763.12</v>
      </c>
      <c r="J286" s="211">
        <f>IFERROR(ROUND(VLOOKUP(+$A286,'[12]Marion Balance Sheet'!$A$4:$P$190,+J$2,FALSE),2),0)</f>
        <v>768.61</v>
      </c>
      <c r="K286" s="211">
        <f>IFERROR(ROUND(VLOOKUP(+$A286,'[12]Marion Balance Sheet'!$A$4:$P$190,+K$2,FALSE),2),0)</f>
        <v>774.1</v>
      </c>
      <c r="L286" s="211">
        <f>IFERROR(ROUND(VLOOKUP(+$A286,'[12]Marion Balance Sheet'!$A$4:$P$190,+L$2,FALSE),2),0)</f>
        <v>779.59</v>
      </c>
      <c r="M286" s="211">
        <f>IFERROR(ROUND(VLOOKUP(+$A286,'[12]Marion Balance Sheet'!$A$4:$P$190,+M$2,FALSE),2),0)</f>
        <v>785.08</v>
      </c>
      <c r="N286" s="211">
        <f>IFERROR(ROUND(VLOOKUP(+$A286,'[12]Marion Balance Sheet'!$A$4:$P$190,+N$2,FALSE),2),0)</f>
        <v>790.57</v>
      </c>
      <c r="O286" s="211">
        <f>IFERROR(ROUND(VLOOKUP(+$A286,'[12]Marion Balance Sheet'!$A$4:$P$190,+O$2,FALSE),2),0)</f>
        <v>796.06</v>
      </c>
      <c r="P286" s="211">
        <f>IFERROR(ROUND(VLOOKUP(+$A286,'[12]Marion Balance Sheet'!$A$4:$P$190,+P$2,FALSE),2),0)</f>
        <v>801.55</v>
      </c>
      <c r="Q286" s="212">
        <f t="shared" si="52"/>
        <v>766.91923076923069</v>
      </c>
      <c r="R286" s="212"/>
      <c r="S286" s="212">
        <f t="shared" si="54"/>
        <v>766.91923076923069</v>
      </c>
    </row>
    <row r="287" spans="1:20" x14ac:dyDescent="0.25">
      <c r="A287" s="208">
        <v>3975</v>
      </c>
      <c r="B287" s="209">
        <v>272.10000000000002</v>
      </c>
      <c r="C287" s="210" t="s">
        <v>422</v>
      </c>
      <c r="D287" s="211">
        <f>IFERROR(ROUND(VLOOKUP(+$A287,'[12]Marion Balance Sheet'!$A$4:$P$190,+D$2,FALSE),2),0)</f>
        <v>100244.68</v>
      </c>
      <c r="E287" s="211">
        <f>IFERROR(ROUND(VLOOKUP(+$A287,'[12]Marion Balance Sheet'!$A$4:$P$190,+E$2,FALSE),2),0)</f>
        <v>100661.45</v>
      </c>
      <c r="F287" s="211">
        <f>IFERROR(ROUND(VLOOKUP(+$A287,'[12]Marion Balance Sheet'!$A$4:$P$190,+F$2,FALSE),2),0)</f>
        <v>77376.820000000007</v>
      </c>
      <c r="G287" s="211">
        <f>IFERROR(ROUND(VLOOKUP(+$A287,'[12]Marion Balance Sheet'!$A$4:$P$190,+G$2,FALSE),2),0)</f>
        <v>77838.429999999993</v>
      </c>
      <c r="H287" s="211">
        <f>IFERROR(ROUND(VLOOKUP(+$A287,'[12]Marion Balance Sheet'!$A$4:$P$190,+H$2,FALSE),2),0)</f>
        <v>78300.05</v>
      </c>
      <c r="I287" s="211">
        <f>IFERROR(ROUND(VLOOKUP(+$A287,'[12]Marion Balance Sheet'!$A$4:$P$190,+I$2,FALSE),2),0)</f>
        <v>78761.67</v>
      </c>
      <c r="J287" s="211">
        <f>IFERROR(ROUND(VLOOKUP(+$A287,'[12]Marion Balance Sheet'!$A$4:$P$190,+J$2,FALSE),2),0)</f>
        <v>79223.289999999994</v>
      </c>
      <c r="K287" s="211">
        <f>IFERROR(ROUND(VLOOKUP(+$A287,'[12]Marion Balance Sheet'!$A$4:$P$190,+K$2,FALSE),2),0)</f>
        <v>79684.91</v>
      </c>
      <c r="L287" s="211">
        <f>IFERROR(ROUND(VLOOKUP(+$A287,'[12]Marion Balance Sheet'!$A$4:$P$190,+L$2,FALSE),2),0)</f>
        <v>80146.53</v>
      </c>
      <c r="M287" s="211">
        <f>IFERROR(ROUND(VLOOKUP(+$A287,'[12]Marion Balance Sheet'!$A$4:$P$190,+M$2,FALSE),2),0)</f>
        <v>80608.14</v>
      </c>
      <c r="N287" s="211">
        <f>IFERROR(ROUND(VLOOKUP(+$A287,'[12]Marion Balance Sheet'!$A$4:$P$190,+N$2,FALSE),2),0)</f>
        <v>81069.759999999995</v>
      </c>
      <c r="O287" s="211">
        <f>IFERROR(ROUND(VLOOKUP(+$A287,'[12]Marion Balance Sheet'!$A$4:$P$190,+O$2,FALSE),2),0)</f>
        <v>81531.38</v>
      </c>
      <c r="P287" s="211">
        <f>IFERROR(ROUND(VLOOKUP(+$A287,'[12]Marion Balance Sheet'!$A$4:$P$190,+P$2,FALSE),2),0)</f>
        <v>81993</v>
      </c>
      <c r="Q287" s="212">
        <f t="shared" si="52"/>
        <v>82880.008461538469</v>
      </c>
      <c r="R287" s="212"/>
      <c r="S287" s="212">
        <f t="shared" si="54"/>
        <v>82880.008461538469</v>
      </c>
    </row>
    <row r="288" spans="1:20" x14ac:dyDescent="0.25">
      <c r="A288" s="208">
        <v>3980</v>
      </c>
      <c r="B288" s="209">
        <v>272.10000000000002</v>
      </c>
      <c r="C288" s="210" t="s">
        <v>423</v>
      </c>
      <c r="D288" s="211">
        <f>IFERROR(ROUND(VLOOKUP(+$A288,'[12]Marion Balance Sheet'!$A$4:$P$190,+D$2,FALSE),2),0)</f>
        <v>6072.12</v>
      </c>
      <c r="E288" s="211">
        <f>IFERROR(ROUND(VLOOKUP(+$A288,'[12]Marion Balance Sheet'!$A$4:$P$190,+E$2,FALSE),2),0)</f>
        <v>6127.23</v>
      </c>
      <c r="F288" s="211">
        <f>IFERROR(ROUND(VLOOKUP(+$A288,'[12]Marion Balance Sheet'!$A$4:$P$190,+F$2,FALSE),2),0)</f>
        <v>6348.65</v>
      </c>
      <c r="G288" s="211">
        <f>IFERROR(ROUND(VLOOKUP(+$A288,'[12]Marion Balance Sheet'!$A$4:$P$190,+G$2,FALSE),2),0)</f>
        <v>6403.76</v>
      </c>
      <c r="H288" s="211">
        <f>IFERROR(ROUND(VLOOKUP(+$A288,'[12]Marion Balance Sheet'!$A$4:$P$190,+H$2,FALSE),2),0)</f>
        <v>6458.87</v>
      </c>
      <c r="I288" s="211">
        <f>IFERROR(ROUND(VLOOKUP(+$A288,'[12]Marion Balance Sheet'!$A$4:$P$190,+I$2,FALSE),2),0)</f>
        <v>6513.98</v>
      </c>
      <c r="J288" s="211">
        <f>IFERROR(ROUND(VLOOKUP(+$A288,'[12]Marion Balance Sheet'!$A$4:$P$190,+J$2,FALSE),2),0)</f>
        <v>6569.09</v>
      </c>
      <c r="K288" s="211">
        <f>IFERROR(ROUND(VLOOKUP(+$A288,'[12]Marion Balance Sheet'!$A$4:$P$190,+K$2,FALSE),2),0)</f>
        <v>6624.2</v>
      </c>
      <c r="L288" s="211">
        <f>IFERROR(ROUND(VLOOKUP(+$A288,'[12]Marion Balance Sheet'!$A$4:$P$190,+L$2,FALSE),2),0)</f>
        <v>6679.31</v>
      </c>
      <c r="M288" s="211">
        <f>IFERROR(ROUND(VLOOKUP(+$A288,'[12]Marion Balance Sheet'!$A$4:$P$190,+M$2,FALSE),2),0)</f>
        <v>6734.42</v>
      </c>
      <c r="N288" s="211">
        <f>IFERROR(ROUND(VLOOKUP(+$A288,'[12]Marion Balance Sheet'!$A$4:$P$190,+N$2,FALSE),2),0)</f>
        <v>6790.26</v>
      </c>
      <c r="O288" s="211">
        <f>IFERROR(ROUND(VLOOKUP(+$A288,'[12]Marion Balance Sheet'!$A$4:$P$190,+O$2,FALSE),2),0)</f>
        <v>6846.1</v>
      </c>
      <c r="P288" s="211">
        <f>IFERROR(ROUND(VLOOKUP(+$A288,'[12]Marion Balance Sheet'!$A$4:$P$190,+P$2,FALSE),2),0)</f>
        <v>6901.94</v>
      </c>
      <c r="Q288" s="212">
        <f t="shared" si="52"/>
        <v>6543.8407692307683</v>
      </c>
      <c r="R288" s="212"/>
      <c r="T288" s="212">
        <f t="shared" ref="T288:T300" si="55">Q288</f>
        <v>6543.8407692307683</v>
      </c>
    </row>
    <row r="289" spans="1:20" x14ac:dyDescent="0.25">
      <c r="A289" s="208">
        <v>4005</v>
      </c>
      <c r="B289" s="209">
        <v>272.10000000000002</v>
      </c>
      <c r="C289" s="210" t="s">
        <v>424</v>
      </c>
      <c r="D289" s="211">
        <f>IFERROR(ROUND(VLOOKUP(+$A289,'[12]Marion Balance Sheet'!$A$4:$P$190,+D$2,FALSE),2),0)</f>
        <v>23.14</v>
      </c>
      <c r="E289" s="211">
        <f>IFERROR(ROUND(VLOOKUP(+$A289,'[12]Marion Balance Sheet'!$A$4:$P$190,+E$2,FALSE),2),0)</f>
        <v>23.45</v>
      </c>
      <c r="F289" s="211">
        <f>IFERROR(ROUND(VLOOKUP(+$A289,'[12]Marion Balance Sheet'!$A$4:$P$190,+F$2,FALSE),2),0)</f>
        <v>29.6</v>
      </c>
      <c r="G289" s="211">
        <f>IFERROR(ROUND(VLOOKUP(+$A289,'[12]Marion Balance Sheet'!$A$4:$P$190,+G$2,FALSE),2),0)</f>
        <v>29.91</v>
      </c>
      <c r="H289" s="211">
        <f>IFERROR(ROUND(VLOOKUP(+$A289,'[12]Marion Balance Sheet'!$A$4:$P$190,+H$2,FALSE),2),0)</f>
        <v>30.22</v>
      </c>
      <c r="I289" s="211">
        <f>IFERROR(ROUND(VLOOKUP(+$A289,'[12]Marion Balance Sheet'!$A$4:$P$190,+I$2,FALSE),2),0)</f>
        <v>30.53</v>
      </c>
      <c r="J289" s="211">
        <f>IFERROR(ROUND(VLOOKUP(+$A289,'[12]Marion Balance Sheet'!$A$4:$P$190,+J$2,FALSE),2),0)</f>
        <v>30.84</v>
      </c>
      <c r="K289" s="211">
        <f>IFERROR(ROUND(VLOOKUP(+$A289,'[12]Marion Balance Sheet'!$A$4:$P$190,+K$2,FALSE),2),0)</f>
        <v>31.15</v>
      </c>
      <c r="L289" s="211">
        <f>IFERROR(ROUND(VLOOKUP(+$A289,'[12]Marion Balance Sheet'!$A$4:$P$190,+L$2,FALSE),2),0)</f>
        <v>31.46</v>
      </c>
      <c r="M289" s="211">
        <f>IFERROR(ROUND(VLOOKUP(+$A289,'[12]Marion Balance Sheet'!$A$4:$P$190,+M$2,FALSE),2),0)</f>
        <v>31.77</v>
      </c>
      <c r="N289" s="211">
        <f>IFERROR(ROUND(VLOOKUP(+$A289,'[12]Marion Balance Sheet'!$A$4:$P$190,+N$2,FALSE),2),0)</f>
        <v>32.08</v>
      </c>
      <c r="O289" s="211">
        <f>IFERROR(ROUND(VLOOKUP(+$A289,'[12]Marion Balance Sheet'!$A$4:$P$190,+O$2,FALSE),2),0)</f>
        <v>32.39</v>
      </c>
      <c r="P289" s="211">
        <f>IFERROR(ROUND(VLOOKUP(+$A289,'[12]Marion Balance Sheet'!$A$4:$P$190,+P$2,FALSE),2),0)</f>
        <v>32.700000000000003</v>
      </c>
      <c r="Q289" s="212">
        <f t="shared" si="52"/>
        <v>29.941538461538457</v>
      </c>
      <c r="R289" s="212"/>
      <c r="T289" s="212">
        <f t="shared" si="55"/>
        <v>29.941538461538457</v>
      </c>
    </row>
    <row r="290" spans="1:20" x14ac:dyDescent="0.25">
      <c r="A290" s="221" t="s">
        <v>425</v>
      </c>
      <c r="B290" s="209"/>
      <c r="C290" s="210"/>
      <c r="D290" s="222">
        <f>SUM(D274:D289)</f>
        <v>136343.1</v>
      </c>
      <c r="E290" s="222">
        <f t="shared" ref="E290:T290" si="56">SUM(E274:E289)</f>
        <v>137034.6</v>
      </c>
      <c r="F290" s="222">
        <f t="shared" si="56"/>
        <v>114310.95000000001</v>
      </c>
      <c r="G290" s="222">
        <f t="shared" si="56"/>
        <v>115022.21999999999</v>
      </c>
      <c r="H290" s="222">
        <f t="shared" si="56"/>
        <v>115733.5</v>
      </c>
      <c r="I290" s="222">
        <f t="shared" si="56"/>
        <v>116444.77999999998</v>
      </c>
      <c r="J290" s="222">
        <f t="shared" si="56"/>
        <v>117156.06</v>
      </c>
      <c r="K290" s="222">
        <f t="shared" si="56"/>
        <v>117867.34</v>
      </c>
      <c r="L290" s="222">
        <f t="shared" si="56"/>
        <v>118578.62</v>
      </c>
      <c r="M290" s="222">
        <f t="shared" si="56"/>
        <v>119289.89</v>
      </c>
      <c r="N290" s="222">
        <f t="shared" si="56"/>
        <v>120001.9</v>
      </c>
      <c r="O290" s="222">
        <f t="shared" si="56"/>
        <v>120713.91000000002</v>
      </c>
      <c r="P290" s="222">
        <f t="shared" si="56"/>
        <v>121425.92</v>
      </c>
      <c r="Q290" s="222">
        <f t="shared" si="56"/>
        <v>120763.29153846155</v>
      </c>
      <c r="R290" s="222"/>
      <c r="S290" s="222">
        <f t="shared" si="56"/>
        <v>114189.50923076924</v>
      </c>
      <c r="T290" s="222">
        <f t="shared" si="56"/>
        <v>6573.7823076923069</v>
      </c>
    </row>
    <row r="291" spans="1:20" x14ac:dyDescent="0.25">
      <c r="A291" s="208"/>
      <c r="B291" s="209"/>
      <c r="C291" s="210"/>
      <c r="D291" s="212"/>
      <c r="E291" s="212"/>
      <c r="F291" s="212"/>
      <c r="G291" s="212"/>
      <c r="H291" s="212"/>
      <c r="I291" s="212"/>
      <c r="J291" s="212"/>
      <c r="K291" s="212"/>
      <c r="L291" s="212"/>
      <c r="M291" s="212"/>
      <c r="N291" s="212"/>
      <c r="O291" s="212"/>
      <c r="P291" s="212"/>
      <c r="Q291" s="212"/>
      <c r="R291" s="212"/>
      <c r="T291" s="212"/>
    </row>
    <row r="292" spans="1:20" x14ac:dyDescent="0.25">
      <c r="A292" s="217">
        <v>4030</v>
      </c>
      <c r="B292" s="218">
        <v>272.10000000000002</v>
      </c>
      <c r="C292" s="197" t="s">
        <v>409</v>
      </c>
      <c r="D292" s="211">
        <f>IFERROR(ROUND(VLOOKUP(+$A292,'[12]Marion Balance Sheet'!$A$4:$P$190,+D$2,FALSE),2),0)</f>
        <v>0</v>
      </c>
      <c r="E292" s="211">
        <f>IFERROR(ROUND(VLOOKUP(+$A292,'[12]Marion Balance Sheet'!$A$4:$P$190,+E$2,FALSE),2),0)</f>
        <v>0</v>
      </c>
      <c r="F292" s="211">
        <f>IFERROR(ROUND(VLOOKUP(+$A292,'[12]Marion Balance Sheet'!$A$4:$P$190,+F$2,FALSE),2),0)</f>
        <v>0</v>
      </c>
      <c r="G292" s="211">
        <f>IFERROR(ROUND(VLOOKUP(+$A292,'[12]Marion Balance Sheet'!$A$4:$P$190,+G$2,FALSE),2),0)</f>
        <v>0</v>
      </c>
      <c r="H292" s="211">
        <f>IFERROR(ROUND(VLOOKUP(+$A292,'[12]Marion Balance Sheet'!$A$4:$P$190,+H$2,FALSE),2),0)</f>
        <v>0</v>
      </c>
      <c r="I292" s="211">
        <f>IFERROR(ROUND(VLOOKUP(+$A292,'[12]Marion Balance Sheet'!$A$4:$P$190,+I$2,FALSE),2),0)</f>
        <v>0</v>
      </c>
      <c r="J292" s="211">
        <f>IFERROR(ROUND(VLOOKUP(+$A292,'[12]Marion Balance Sheet'!$A$4:$P$190,+J$2,FALSE),2),0)</f>
        <v>0</v>
      </c>
      <c r="K292" s="211">
        <f>IFERROR(ROUND(VLOOKUP(+$A292,'[12]Marion Balance Sheet'!$A$4:$P$190,+K$2,FALSE),2),0)</f>
        <v>0</v>
      </c>
      <c r="L292" s="211">
        <f>IFERROR(ROUND(VLOOKUP(+$A292,'[12]Marion Balance Sheet'!$A$4:$P$190,+L$2,FALSE),2),0)</f>
        <v>0</v>
      </c>
      <c r="M292" s="211">
        <f>IFERROR(ROUND(VLOOKUP(+$A292,'[12]Marion Balance Sheet'!$A$4:$P$190,+M$2,FALSE),2),0)</f>
        <v>0</v>
      </c>
      <c r="N292" s="211">
        <f>IFERROR(ROUND(VLOOKUP(+$A292,'[12]Marion Balance Sheet'!$A$4:$P$190,+N$2,FALSE),2),0)</f>
        <v>0</v>
      </c>
      <c r="O292" s="211">
        <f>IFERROR(ROUND(VLOOKUP(+$A292,'[12]Marion Balance Sheet'!$A$4:$P$190,+O$2,FALSE),2),0)</f>
        <v>0</v>
      </c>
      <c r="P292" s="211">
        <f>IFERROR(ROUND(VLOOKUP(+$A292,'[12]Marion Balance Sheet'!$A$4:$P$190,+P$2,FALSE),2),0)</f>
        <v>0</v>
      </c>
      <c r="Q292" s="212">
        <f t="shared" si="52"/>
        <v>0</v>
      </c>
      <c r="R292" s="212"/>
      <c r="T292" s="212">
        <f t="shared" si="55"/>
        <v>0</v>
      </c>
    </row>
    <row r="293" spans="1:20" x14ac:dyDescent="0.25">
      <c r="A293" s="208">
        <v>4050</v>
      </c>
      <c r="B293" s="209">
        <v>272.2</v>
      </c>
      <c r="C293" s="210" t="s">
        <v>426</v>
      </c>
      <c r="D293" s="211">
        <f>IFERROR(ROUND(VLOOKUP(+$A293,'[12]Marion Balance Sheet'!$A$4:$P$190,+D$2,FALSE),2),0)</f>
        <v>0</v>
      </c>
      <c r="E293" s="211">
        <f>IFERROR(ROUND(VLOOKUP(+$A293,'[12]Marion Balance Sheet'!$A$4:$P$190,+E$2,FALSE),2),0)</f>
        <v>0</v>
      </c>
      <c r="F293" s="211">
        <f>IFERROR(ROUND(VLOOKUP(+$A293,'[12]Marion Balance Sheet'!$A$4:$P$190,+F$2,FALSE),2),0)</f>
        <v>0</v>
      </c>
      <c r="G293" s="211">
        <f>IFERROR(ROUND(VLOOKUP(+$A293,'[12]Marion Balance Sheet'!$A$4:$P$190,+G$2,FALSE),2),0)</f>
        <v>0</v>
      </c>
      <c r="H293" s="211">
        <f>IFERROR(ROUND(VLOOKUP(+$A293,'[12]Marion Balance Sheet'!$A$4:$P$190,+H$2,FALSE),2),0)</f>
        <v>0</v>
      </c>
      <c r="I293" s="211">
        <f>IFERROR(ROUND(VLOOKUP(+$A293,'[12]Marion Balance Sheet'!$A$4:$P$190,+I$2,FALSE),2),0)</f>
        <v>0</v>
      </c>
      <c r="J293" s="211">
        <f>IFERROR(ROUND(VLOOKUP(+$A293,'[12]Marion Balance Sheet'!$A$4:$P$190,+J$2,FALSE),2),0)</f>
        <v>0</v>
      </c>
      <c r="K293" s="211">
        <f>IFERROR(ROUND(VLOOKUP(+$A293,'[12]Marion Balance Sheet'!$A$4:$P$190,+K$2,FALSE),2),0)</f>
        <v>0</v>
      </c>
      <c r="L293" s="211">
        <f>IFERROR(ROUND(VLOOKUP(+$A293,'[12]Marion Balance Sheet'!$A$4:$P$190,+L$2,FALSE),2),0)</f>
        <v>0</v>
      </c>
      <c r="M293" s="211">
        <f>IFERROR(ROUND(VLOOKUP(+$A293,'[12]Marion Balance Sheet'!$A$4:$P$190,+M$2,FALSE),2),0)</f>
        <v>0</v>
      </c>
      <c r="N293" s="211">
        <f>IFERROR(ROUND(VLOOKUP(+$A293,'[12]Marion Balance Sheet'!$A$4:$P$190,+N$2,FALSE),2),0)</f>
        <v>0</v>
      </c>
      <c r="O293" s="211">
        <f>IFERROR(ROUND(VLOOKUP(+$A293,'[12]Marion Balance Sheet'!$A$4:$P$190,+O$2,FALSE),2),0)</f>
        <v>0</v>
      </c>
      <c r="P293" s="211">
        <f>IFERROR(ROUND(VLOOKUP(+$A293,'[12]Marion Balance Sheet'!$A$4:$P$190,+P$2,FALSE),2),0)</f>
        <v>0</v>
      </c>
      <c r="Q293" s="212">
        <f t="shared" si="52"/>
        <v>0</v>
      </c>
      <c r="R293" s="212"/>
      <c r="T293" s="212">
        <f t="shared" si="55"/>
        <v>0</v>
      </c>
    </row>
    <row r="294" spans="1:20" x14ac:dyDescent="0.25">
      <c r="A294" s="208">
        <v>4070</v>
      </c>
      <c r="B294" s="209">
        <v>272.2</v>
      </c>
      <c r="C294" s="210" t="s">
        <v>427</v>
      </c>
      <c r="D294" s="211">
        <f>IFERROR(ROUND(VLOOKUP(+$A294,'[12]Marion Balance Sheet'!$A$4:$P$190,+D$2,FALSE),2),0)</f>
        <v>228.72</v>
      </c>
      <c r="E294" s="211">
        <f>IFERROR(ROUND(VLOOKUP(+$A294,'[12]Marion Balance Sheet'!$A$4:$P$190,+E$2,FALSE),2),0)</f>
        <v>229.89</v>
      </c>
      <c r="F294" s="211">
        <f>IFERROR(ROUND(VLOOKUP(+$A294,'[12]Marion Balance Sheet'!$A$4:$P$190,+F$2,FALSE),2),0)</f>
        <v>0</v>
      </c>
      <c r="G294" s="211">
        <f>IFERROR(ROUND(VLOOKUP(+$A294,'[12]Marion Balance Sheet'!$A$4:$P$190,+G$2,FALSE),2),0)</f>
        <v>0</v>
      </c>
      <c r="H294" s="211">
        <f>IFERROR(ROUND(VLOOKUP(+$A294,'[12]Marion Balance Sheet'!$A$4:$P$190,+H$2,FALSE),2),0)</f>
        <v>0</v>
      </c>
      <c r="I294" s="211">
        <f>IFERROR(ROUND(VLOOKUP(+$A294,'[12]Marion Balance Sheet'!$A$4:$P$190,+I$2,FALSE),2),0)</f>
        <v>0</v>
      </c>
      <c r="J294" s="211">
        <f>IFERROR(ROUND(VLOOKUP(+$A294,'[12]Marion Balance Sheet'!$A$4:$P$190,+J$2,FALSE),2),0)</f>
        <v>0</v>
      </c>
      <c r="K294" s="211">
        <f>IFERROR(ROUND(VLOOKUP(+$A294,'[12]Marion Balance Sheet'!$A$4:$P$190,+K$2,FALSE),2),0)</f>
        <v>0</v>
      </c>
      <c r="L294" s="211">
        <f>IFERROR(ROUND(VLOOKUP(+$A294,'[12]Marion Balance Sheet'!$A$4:$P$190,+L$2,FALSE),2),0)</f>
        <v>0</v>
      </c>
      <c r="M294" s="211">
        <f>IFERROR(ROUND(VLOOKUP(+$A294,'[12]Marion Balance Sheet'!$A$4:$P$190,+M$2,FALSE),2),0)</f>
        <v>0</v>
      </c>
      <c r="N294" s="211">
        <f>IFERROR(ROUND(VLOOKUP(+$A294,'[12]Marion Balance Sheet'!$A$4:$P$190,+N$2,FALSE),2),0)</f>
        <v>0</v>
      </c>
      <c r="O294" s="211">
        <f>IFERROR(ROUND(VLOOKUP(+$A294,'[12]Marion Balance Sheet'!$A$4:$P$190,+O$2,FALSE),2),0)</f>
        <v>0</v>
      </c>
      <c r="P294" s="211">
        <f>IFERROR(ROUND(VLOOKUP(+$A294,'[12]Marion Balance Sheet'!$A$4:$P$190,+P$2,FALSE),2),0)</f>
        <v>0</v>
      </c>
      <c r="Q294" s="212">
        <f t="shared" si="52"/>
        <v>35.277692307692305</v>
      </c>
      <c r="R294" s="212"/>
      <c r="T294" s="212">
        <f t="shared" si="55"/>
        <v>35.277692307692305</v>
      </c>
    </row>
    <row r="295" spans="1:20" x14ac:dyDescent="0.25">
      <c r="A295" s="208">
        <v>4100</v>
      </c>
      <c r="B295" s="209">
        <v>272.2</v>
      </c>
      <c r="C295" s="210" t="s">
        <v>428</v>
      </c>
      <c r="D295" s="211">
        <f>IFERROR(ROUND(VLOOKUP(+$A295,'[12]Marion Balance Sheet'!$A$4:$P$190,+D$2,FALSE),2),0)</f>
        <v>0</v>
      </c>
      <c r="E295" s="211">
        <f>IFERROR(ROUND(VLOOKUP(+$A295,'[12]Marion Balance Sheet'!$A$4:$P$190,+E$2,FALSE),2),0)</f>
        <v>0</v>
      </c>
      <c r="F295" s="211">
        <f>IFERROR(ROUND(VLOOKUP(+$A295,'[12]Marion Balance Sheet'!$A$4:$P$190,+F$2,FALSE),2),0)</f>
        <v>0</v>
      </c>
      <c r="G295" s="211">
        <f>IFERROR(ROUND(VLOOKUP(+$A295,'[12]Marion Balance Sheet'!$A$4:$P$190,+G$2,FALSE),2),0)</f>
        <v>0</v>
      </c>
      <c r="H295" s="211">
        <f>IFERROR(ROUND(VLOOKUP(+$A295,'[12]Marion Balance Sheet'!$A$4:$P$190,+H$2,FALSE),2),0)</f>
        <v>0</v>
      </c>
      <c r="I295" s="211">
        <f>IFERROR(ROUND(VLOOKUP(+$A295,'[12]Marion Balance Sheet'!$A$4:$P$190,+I$2,FALSE),2),0)</f>
        <v>0</v>
      </c>
      <c r="J295" s="211">
        <f>IFERROR(ROUND(VLOOKUP(+$A295,'[12]Marion Balance Sheet'!$A$4:$P$190,+J$2,FALSE),2),0)</f>
        <v>0</v>
      </c>
      <c r="K295" s="211">
        <f>IFERROR(ROUND(VLOOKUP(+$A295,'[12]Marion Balance Sheet'!$A$4:$P$190,+K$2,FALSE),2),0)</f>
        <v>0</v>
      </c>
      <c r="L295" s="211">
        <f>IFERROR(ROUND(VLOOKUP(+$A295,'[12]Marion Balance Sheet'!$A$4:$P$190,+L$2,FALSE),2),0)</f>
        <v>0</v>
      </c>
      <c r="M295" s="211">
        <f>IFERROR(ROUND(VLOOKUP(+$A295,'[12]Marion Balance Sheet'!$A$4:$P$190,+M$2,FALSE),2),0)</f>
        <v>0</v>
      </c>
      <c r="N295" s="211">
        <f>IFERROR(ROUND(VLOOKUP(+$A295,'[12]Marion Balance Sheet'!$A$4:$P$190,+N$2,FALSE),2),0)</f>
        <v>0</v>
      </c>
      <c r="O295" s="211">
        <f>IFERROR(ROUND(VLOOKUP(+$A295,'[12]Marion Balance Sheet'!$A$4:$P$190,+O$2,FALSE),2),0)</f>
        <v>0</v>
      </c>
      <c r="P295" s="211">
        <f>IFERROR(ROUND(VLOOKUP(+$A295,'[12]Marion Balance Sheet'!$A$4:$P$190,+P$2,FALSE),2),0)</f>
        <v>0</v>
      </c>
      <c r="Q295" s="212">
        <f t="shared" si="52"/>
        <v>0</v>
      </c>
      <c r="R295" s="212"/>
      <c r="T295" s="212">
        <f t="shared" si="55"/>
        <v>0</v>
      </c>
    </row>
    <row r="296" spans="1:20" x14ac:dyDescent="0.25">
      <c r="A296" s="208">
        <v>4105</v>
      </c>
      <c r="B296" s="209">
        <v>272.2</v>
      </c>
      <c r="C296" s="210" t="s">
        <v>429</v>
      </c>
      <c r="D296" s="211">
        <f>IFERROR(ROUND(VLOOKUP(+$A296,'[12]Marion Balance Sheet'!$A$4:$P$190,+D$2,FALSE),2),0)</f>
        <v>0</v>
      </c>
      <c r="E296" s="211">
        <f>IFERROR(ROUND(VLOOKUP(+$A296,'[12]Marion Balance Sheet'!$A$4:$P$190,+E$2,FALSE),2),0)</f>
        <v>0</v>
      </c>
      <c r="F296" s="211">
        <f>IFERROR(ROUND(VLOOKUP(+$A296,'[12]Marion Balance Sheet'!$A$4:$P$190,+F$2,FALSE),2),0)</f>
        <v>0</v>
      </c>
      <c r="G296" s="211">
        <f>IFERROR(ROUND(VLOOKUP(+$A296,'[12]Marion Balance Sheet'!$A$4:$P$190,+G$2,FALSE),2),0)</f>
        <v>0</v>
      </c>
      <c r="H296" s="211">
        <f>IFERROR(ROUND(VLOOKUP(+$A296,'[12]Marion Balance Sheet'!$A$4:$P$190,+H$2,FALSE),2),0)</f>
        <v>0</v>
      </c>
      <c r="I296" s="211">
        <f>IFERROR(ROUND(VLOOKUP(+$A296,'[12]Marion Balance Sheet'!$A$4:$P$190,+I$2,FALSE),2),0)</f>
        <v>0</v>
      </c>
      <c r="J296" s="211">
        <f>IFERROR(ROUND(VLOOKUP(+$A296,'[12]Marion Balance Sheet'!$A$4:$P$190,+J$2,FALSE),2),0)</f>
        <v>0</v>
      </c>
      <c r="K296" s="211">
        <f>IFERROR(ROUND(VLOOKUP(+$A296,'[12]Marion Balance Sheet'!$A$4:$P$190,+K$2,FALSE),2),0)</f>
        <v>0</v>
      </c>
      <c r="L296" s="211">
        <f>IFERROR(ROUND(VLOOKUP(+$A296,'[12]Marion Balance Sheet'!$A$4:$P$190,+L$2,FALSE),2),0)</f>
        <v>0</v>
      </c>
      <c r="M296" s="211">
        <f>IFERROR(ROUND(VLOOKUP(+$A296,'[12]Marion Balance Sheet'!$A$4:$P$190,+M$2,FALSE),2),0)</f>
        <v>0</v>
      </c>
      <c r="N296" s="211">
        <f>IFERROR(ROUND(VLOOKUP(+$A296,'[12]Marion Balance Sheet'!$A$4:$P$190,+N$2,FALSE),2),0)</f>
        <v>0</v>
      </c>
      <c r="O296" s="211">
        <f>IFERROR(ROUND(VLOOKUP(+$A296,'[12]Marion Balance Sheet'!$A$4:$P$190,+O$2,FALSE),2),0)</f>
        <v>0</v>
      </c>
      <c r="P296" s="211">
        <f>IFERROR(ROUND(VLOOKUP(+$A296,'[12]Marion Balance Sheet'!$A$4:$P$190,+P$2,FALSE),2),0)</f>
        <v>0</v>
      </c>
      <c r="Q296" s="212">
        <f t="shared" si="52"/>
        <v>0</v>
      </c>
      <c r="R296" s="212"/>
      <c r="T296" s="212">
        <f t="shared" si="55"/>
        <v>0</v>
      </c>
    </row>
    <row r="297" spans="1:20" x14ac:dyDescent="0.25">
      <c r="A297" s="208">
        <v>4150</v>
      </c>
      <c r="B297" s="209">
        <v>272.2</v>
      </c>
      <c r="C297" s="210" t="s">
        <v>430</v>
      </c>
      <c r="D297" s="211">
        <f>IFERROR(ROUND(VLOOKUP(+$A297,'[12]Marion Balance Sheet'!$A$4:$P$190,+D$2,FALSE),2),0)</f>
        <v>0</v>
      </c>
      <c r="E297" s="211">
        <f>IFERROR(ROUND(VLOOKUP(+$A297,'[12]Marion Balance Sheet'!$A$4:$P$190,+E$2,FALSE),2),0)</f>
        <v>0</v>
      </c>
      <c r="F297" s="211">
        <f>IFERROR(ROUND(VLOOKUP(+$A297,'[12]Marion Balance Sheet'!$A$4:$P$190,+F$2,FALSE),2),0)</f>
        <v>0</v>
      </c>
      <c r="G297" s="211">
        <f>IFERROR(ROUND(VLOOKUP(+$A297,'[12]Marion Balance Sheet'!$A$4:$P$190,+G$2,FALSE),2),0)</f>
        <v>0</v>
      </c>
      <c r="H297" s="211">
        <f>IFERROR(ROUND(VLOOKUP(+$A297,'[12]Marion Balance Sheet'!$A$4:$P$190,+H$2,FALSE),2),0)</f>
        <v>0</v>
      </c>
      <c r="I297" s="211">
        <f>IFERROR(ROUND(VLOOKUP(+$A297,'[12]Marion Balance Sheet'!$A$4:$P$190,+I$2,FALSE),2),0)</f>
        <v>0</v>
      </c>
      <c r="J297" s="211">
        <f>IFERROR(ROUND(VLOOKUP(+$A297,'[12]Marion Balance Sheet'!$A$4:$P$190,+J$2,FALSE),2),0)</f>
        <v>0</v>
      </c>
      <c r="K297" s="211">
        <f>IFERROR(ROUND(VLOOKUP(+$A297,'[12]Marion Balance Sheet'!$A$4:$P$190,+K$2,FALSE),2),0)</f>
        <v>0</v>
      </c>
      <c r="L297" s="211">
        <f>IFERROR(ROUND(VLOOKUP(+$A297,'[12]Marion Balance Sheet'!$A$4:$P$190,+L$2,FALSE),2),0)</f>
        <v>0</v>
      </c>
      <c r="M297" s="211">
        <f>IFERROR(ROUND(VLOOKUP(+$A297,'[12]Marion Balance Sheet'!$A$4:$P$190,+M$2,FALSE),2),0)</f>
        <v>0</v>
      </c>
      <c r="N297" s="211">
        <f>IFERROR(ROUND(VLOOKUP(+$A297,'[12]Marion Balance Sheet'!$A$4:$P$190,+N$2,FALSE),2),0)</f>
        <v>0</v>
      </c>
      <c r="O297" s="211">
        <f>IFERROR(ROUND(VLOOKUP(+$A297,'[12]Marion Balance Sheet'!$A$4:$P$190,+O$2,FALSE),2),0)</f>
        <v>0</v>
      </c>
      <c r="P297" s="211">
        <f>IFERROR(ROUND(VLOOKUP(+$A297,'[12]Marion Balance Sheet'!$A$4:$P$190,+P$2,FALSE),2),0)</f>
        <v>0</v>
      </c>
      <c r="Q297" s="212">
        <f t="shared" si="52"/>
        <v>0</v>
      </c>
      <c r="R297" s="212"/>
      <c r="T297" s="212">
        <f t="shared" si="55"/>
        <v>0</v>
      </c>
    </row>
    <row r="298" spans="1:20" x14ac:dyDescent="0.25">
      <c r="A298" s="208">
        <v>4155</v>
      </c>
      <c r="B298" s="209">
        <v>272.2</v>
      </c>
      <c r="C298" s="210" t="s">
        <v>431</v>
      </c>
      <c r="D298" s="211">
        <f>IFERROR(ROUND(VLOOKUP(+$A298,'[12]Marion Balance Sheet'!$A$4:$P$190,+D$2,FALSE),2),0)</f>
        <v>0</v>
      </c>
      <c r="E298" s="211">
        <f>IFERROR(ROUND(VLOOKUP(+$A298,'[12]Marion Balance Sheet'!$A$4:$P$190,+E$2,FALSE),2),0)</f>
        <v>0</v>
      </c>
      <c r="F298" s="211">
        <f>IFERROR(ROUND(VLOOKUP(+$A298,'[12]Marion Balance Sheet'!$A$4:$P$190,+F$2,FALSE),2),0)</f>
        <v>0</v>
      </c>
      <c r="G298" s="211">
        <f>IFERROR(ROUND(VLOOKUP(+$A298,'[12]Marion Balance Sheet'!$A$4:$P$190,+G$2,FALSE),2),0)</f>
        <v>0</v>
      </c>
      <c r="H298" s="211">
        <f>IFERROR(ROUND(VLOOKUP(+$A298,'[12]Marion Balance Sheet'!$A$4:$P$190,+H$2,FALSE),2),0)</f>
        <v>0</v>
      </c>
      <c r="I298" s="211">
        <f>IFERROR(ROUND(VLOOKUP(+$A298,'[12]Marion Balance Sheet'!$A$4:$P$190,+I$2,FALSE),2),0)</f>
        <v>0</v>
      </c>
      <c r="J298" s="211">
        <f>IFERROR(ROUND(VLOOKUP(+$A298,'[12]Marion Balance Sheet'!$A$4:$P$190,+J$2,FALSE),2),0)</f>
        <v>0</v>
      </c>
      <c r="K298" s="211">
        <f>IFERROR(ROUND(VLOOKUP(+$A298,'[12]Marion Balance Sheet'!$A$4:$P$190,+K$2,FALSE),2),0)</f>
        <v>0</v>
      </c>
      <c r="L298" s="211">
        <f>IFERROR(ROUND(VLOOKUP(+$A298,'[12]Marion Balance Sheet'!$A$4:$P$190,+L$2,FALSE),2),0)</f>
        <v>0</v>
      </c>
      <c r="M298" s="211">
        <f>IFERROR(ROUND(VLOOKUP(+$A298,'[12]Marion Balance Sheet'!$A$4:$P$190,+M$2,FALSE),2),0)</f>
        <v>0</v>
      </c>
      <c r="N298" s="211">
        <f>IFERROR(ROUND(VLOOKUP(+$A298,'[12]Marion Balance Sheet'!$A$4:$P$190,+N$2,FALSE),2),0)</f>
        <v>0</v>
      </c>
      <c r="O298" s="211">
        <f>IFERROR(ROUND(VLOOKUP(+$A298,'[12]Marion Balance Sheet'!$A$4:$P$190,+O$2,FALSE),2),0)</f>
        <v>0</v>
      </c>
      <c r="P298" s="211">
        <f>IFERROR(ROUND(VLOOKUP(+$A298,'[12]Marion Balance Sheet'!$A$4:$P$190,+P$2,FALSE),2),0)</f>
        <v>0</v>
      </c>
      <c r="Q298" s="212">
        <f t="shared" si="52"/>
        <v>0</v>
      </c>
      <c r="R298" s="212"/>
      <c r="T298" s="212">
        <f t="shared" si="55"/>
        <v>0</v>
      </c>
    </row>
    <row r="299" spans="1:20" x14ac:dyDescent="0.25">
      <c r="A299" s="208">
        <v>4260</v>
      </c>
      <c r="B299" s="209">
        <v>272.2</v>
      </c>
      <c r="C299" s="210" t="s">
        <v>432</v>
      </c>
      <c r="D299" s="211">
        <f>IFERROR(ROUND(VLOOKUP(+$A299,'[12]Marion Balance Sheet'!$A$4:$P$190,+D$2,FALSE),2),0)</f>
        <v>-3.7</v>
      </c>
      <c r="E299" s="211">
        <f>IFERROR(ROUND(VLOOKUP(+$A299,'[12]Marion Balance Sheet'!$A$4:$P$190,+E$2,FALSE),2),0)</f>
        <v>-3.6</v>
      </c>
      <c r="F299" s="211">
        <f>IFERROR(ROUND(VLOOKUP(+$A299,'[12]Marion Balance Sheet'!$A$4:$P$190,+F$2,FALSE),2),0)</f>
        <v>227.46</v>
      </c>
      <c r="G299" s="211">
        <f>IFERROR(ROUND(VLOOKUP(+$A299,'[12]Marion Balance Sheet'!$A$4:$P$190,+G$2,FALSE),2),0)</f>
        <v>231.21</v>
      </c>
      <c r="H299" s="211">
        <f>IFERROR(ROUND(VLOOKUP(+$A299,'[12]Marion Balance Sheet'!$A$4:$P$190,+H$2,FALSE),2),0)</f>
        <v>234.96</v>
      </c>
      <c r="I299" s="211">
        <f>IFERROR(ROUND(VLOOKUP(+$A299,'[12]Marion Balance Sheet'!$A$4:$P$190,+I$2,FALSE),2),0)</f>
        <v>238.71</v>
      </c>
      <c r="J299" s="211">
        <f>IFERROR(ROUND(VLOOKUP(+$A299,'[12]Marion Balance Sheet'!$A$4:$P$190,+J$2,FALSE),2),0)</f>
        <v>242.46</v>
      </c>
      <c r="K299" s="211">
        <f>IFERROR(ROUND(VLOOKUP(+$A299,'[12]Marion Balance Sheet'!$A$4:$P$190,+K$2,FALSE),2),0)</f>
        <v>246.21</v>
      </c>
      <c r="L299" s="211">
        <f>IFERROR(ROUND(VLOOKUP(+$A299,'[12]Marion Balance Sheet'!$A$4:$P$190,+L$2,FALSE),2),0)</f>
        <v>249.96</v>
      </c>
      <c r="M299" s="211">
        <f>IFERROR(ROUND(VLOOKUP(+$A299,'[12]Marion Balance Sheet'!$A$4:$P$190,+M$2,FALSE),2),0)</f>
        <v>253.71</v>
      </c>
      <c r="N299" s="211">
        <f>IFERROR(ROUND(VLOOKUP(+$A299,'[12]Marion Balance Sheet'!$A$4:$P$190,+N$2,FALSE),2),0)</f>
        <v>257.45999999999998</v>
      </c>
      <c r="O299" s="211">
        <f>IFERROR(ROUND(VLOOKUP(+$A299,'[12]Marion Balance Sheet'!$A$4:$P$190,+O$2,FALSE),2),0)</f>
        <v>261.20999999999998</v>
      </c>
      <c r="P299" s="211">
        <f>IFERROR(ROUND(VLOOKUP(+$A299,'[12]Marion Balance Sheet'!$A$4:$P$190,+P$2,FALSE),2),0)</f>
        <v>264.95999999999998</v>
      </c>
      <c r="Q299" s="212">
        <f t="shared" si="52"/>
        <v>207.77</v>
      </c>
      <c r="R299" s="212"/>
      <c r="T299" s="212">
        <f t="shared" si="55"/>
        <v>207.77</v>
      </c>
    </row>
    <row r="300" spans="1:20" x14ac:dyDescent="0.25">
      <c r="A300" s="208">
        <v>4265</v>
      </c>
      <c r="B300" s="209">
        <v>272.2</v>
      </c>
      <c r="C300" s="210" t="s">
        <v>433</v>
      </c>
      <c r="D300" s="211">
        <f>IFERROR(ROUND(VLOOKUP(+$A300,'[12]Marion Balance Sheet'!$A$4:$P$190,+D$2,FALSE),2),0)</f>
        <v>1641.84</v>
      </c>
      <c r="E300" s="211">
        <f>IFERROR(ROUND(VLOOKUP(+$A300,'[12]Marion Balance Sheet'!$A$4:$P$190,+E$2,FALSE),2),0)</f>
        <v>1655.9</v>
      </c>
      <c r="F300" s="211">
        <f>IFERROR(ROUND(VLOOKUP(+$A300,'[12]Marion Balance Sheet'!$A$4:$P$190,+F$2,FALSE),2),0)</f>
        <v>1538.26</v>
      </c>
      <c r="G300" s="211">
        <f>IFERROR(ROUND(VLOOKUP(+$A300,'[12]Marion Balance Sheet'!$A$4:$P$190,+G$2,FALSE),2),0)</f>
        <v>1552.32</v>
      </c>
      <c r="H300" s="211">
        <f>IFERROR(ROUND(VLOOKUP(+$A300,'[12]Marion Balance Sheet'!$A$4:$P$190,+H$2,FALSE),2),0)</f>
        <v>1566.38</v>
      </c>
      <c r="I300" s="211">
        <f>IFERROR(ROUND(VLOOKUP(+$A300,'[12]Marion Balance Sheet'!$A$4:$P$190,+I$2,FALSE),2),0)</f>
        <v>1580.44</v>
      </c>
      <c r="J300" s="211">
        <f>IFERROR(ROUND(VLOOKUP(+$A300,'[12]Marion Balance Sheet'!$A$4:$P$190,+J$2,FALSE),2),0)</f>
        <v>1594.5</v>
      </c>
      <c r="K300" s="211">
        <f>IFERROR(ROUND(VLOOKUP(+$A300,'[12]Marion Balance Sheet'!$A$4:$P$190,+K$2,FALSE),2),0)</f>
        <v>1608.56</v>
      </c>
      <c r="L300" s="211">
        <f>IFERROR(ROUND(VLOOKUP(+$A300,'[12]Marion Balance Sheet'!$A$4:$P$190,+L$2,FALSE),2),0)</f>
        <v>1622.62</v>
      </c>
      <c r="M300" s="211">
        <f>IFERROR(ROUND(VLOOKUP(+$A300,'[12]Marion Balance Sheet'!$A$4:$P$190,+M$2,FALSE),2),0)</f>
        <v>1636.68</v>
      </c>
      <c r="N300" s="211">
        <f>IFERROR(ROUND(VLOOKUP(+$A300,'[12]Marion Balance Sheet'!$A$4:$P$190,+N$2,FALSE),2),0)</f>
        <v>1650.74</v>
      </c>
      <c r="O300" s="211">
        <f>IFERROR(ROUND(VLOOKUP(+$A300,'[12]Marion Balance Sheet'!$A$4:$P$190,+O$2,FALSE),2),0)</f>
        <v>1664.8</v>
      </c>
      <c r="P300" s="211">
        <f>IFERROR(ROUND(VLOOKUP(+$A300,'[12]Marion Balance Sheet'!$A$4:$P$190,+P$2,FALSE),2),0)</f>
        <v>1678.86</v>
      </c>
      <c r="Q300" s="212">
        <f t="shared" si="52"/>
        <v>1614.7615384615385</v>
      </c>
      <c r="R300" s="212"/>
      <c r="T300" s="212">
        <f t="shared" si="55"/>
        <v>1614.7615384615385</v>
      </c>
    </row>
    <row r="301" spans="1:20" x14ac:dyDescent="0.25">
      <c r="A301" s="221" t="s">
        <v>434</v>
      </c>
      <c r="B301" s="209"/>
      <c r="C301" s="210"/>
      <c r="D301" s="222">
        <f>SUM(D292:D300)</f>
        <v>1866.86</v>
      </c>
      <c r="E301" s="222">
        <f t="shared" ref="E301:T301" si="57">SUM(E292:E300)</f>
        <v>1882.19</v>
      </c>
      <c r="F301" s="222">
        <f t="shared" si="57"/>
        <v>1765.72</v>
      </c>
      <c r="G301" s="222">
        <f t="shared" si="57"/>
        <v>1783.53</v>
      </c>
      <c r="H301" s="222">
        <f t="shared" si="57"/>
        <v>1801.3400000000001</v>
      </c>
      <c r="I301" s="222">
        <f t="shared" si="57"/>
        <v>1819.15</v>
      </c>
      <c r="J301" s="222">
        <f t="shared" si="57"/>
        <v>1836.96</v>
      </c>
      <c r="K301" s="222">
        <f t="shared" si="57"/>
        <v>1854.77</v>
      </c>
      <c r="L301" s="222">
        <f t="shared" si="57"/>
        <v>1872.58</v>
      </c>
      <c r="M301" s="222">
        <f t="shared" si="57"/>
        <v>1890.39</v>
      </c>
      <c r="N301" s="222">
        <f t="shared" si="57"/>
        <v>1908.2</v>
      </c>
      <c r="O301" s="222">
        <f t="shared" si="57"/>
        <v>1926.01</v>
      </c>
      <c r="P301" s="222">
        <f t="shared" si="57"/>
        <v>1943.82</v>
      </c>
      <c r="Q301" s="222">
        <f t="shared" si="57"/>
        <v>1857.8092307692309</v>
      </c>
      <c r="R301" s="222"/>
      <c r="S301" s="222">
        <f t="shared" si="57"/>
        <v>0</v>
      </c>
      <c r="T301" s="222">
        <f t="shared" si="57"/>
        <v>1857.8092307692309</v>
      </c>
    </row>
    <row r="302" spans="1:20" x14ac:dyDescent="0.25">
      <c r="A302" s="208"/>
      <c r="B302" s="209"/>
      <c r="C302" s="210"/>
      <c r="D302" s="212"/>
      <c r="E302" s="212"/>
      <c r="F302" s="212"/>
      <c r="G302" s="212"/>
      <c r="H302" s="212"/>
      <c r="I302" s="212"/>
      <c r="J302" s="212"/>
      <c r="K302" s="212"/>
      <c r="L302" s="212"/>
      <c r="M302" s="212"/>
      <c r="N302" s="212"/>
      <c r="O302" s="212"/>
      <c r="P302" s="212"/>
      <c r="Q302" s="212"/>
      <c r="R302" s="212"/>
      <c r="T302" s="212"/>
    </row>
    <row r="303" spans="1:20" s="237" customFormat="1" x14ac:dyDescent="0.25">
      <c r="A303" s="237">
        <v>4367</v>
      </c>
      <c r="B303" s="237" t="s">
        <v>60</v>
      </c>
      <c r="C303" s="237" t="s">
        <v>435</v>
      </c>
      <c r="D303" s="238">
        <v>0</v>
      </c>
      <c r="E303" s="238">
        <v>0</v>
      </c>
      <c r="F303" s="238">
        <v>0</v>
      </c>
      <c r="G303" s="238">
        <v>0</v>
      </c>
      <c r="H303" s="238">
        <v>0</v>
      </c>
      <c r="I303" s="238">
        <v>0</v>
      </c>
      <c r="J303" s="238">
        <v>0</v>
      </c>
      <c r="K303" s="238">
        <v>0</v>
      </c>
      <c r="L303" s="238">
        <v>0</v>
      </c>
      <c r="M303" s="238">
        <v>0</v>
      </c>
      <c r="N303" s="238">
        <v>0</v>
      </c>
      <c r="O303" s="238">
        <v>0</v>
      </c>
      <c r="P303" s="238">
        <v>-44.505797962033817</v>
      </c>
    </row>
    <row r="304" spans="1:20" s="237" customFormat="1" x14ac:dyDescent="0.25">
      <c r="A304" s="237">
        <v>4367</v>
      </c>
      <c r="B304" s="239" t="s">
        <v>111</v>
      </c>
      <c r="C304" s="237" t="s">
        <v>435</v>
      </c>
      <c r="D304" s="238">
        <v>0</v>
      </c>
      <c r="E304" s="238">
        <v>0</v>
      </c>
      <c r="F304" s="238">
        <v>0</v>
      </c>
      <c r="G304" s="238">
        <v>0</v>
      </c>
      <c r="H304" s="238">
        <v>0</v>
      </c>
      <c r="I304" s="238">
        <v>0</v>
      </c>
      <c r="J304" s="238">
        <v>0</v>
      </c>
      <c r="K304" s="238">
        <v>0</v>
      </c>
      <c r="L304" s="238">
        <v>0</v>
      </c>
      <c r="M304" s="238">
        <v>0</v>
      </c>
      <c r="N304" s="238">
        <v>0</v>
      </c>
      <c r="O304" s="238">
        <v>0</v>
      </c>
      <c r="P304" s="238">
        <v>-6.1957779961723478</v>
      </c>
    </row>
    <row r="305" spans="1:16" s="237" customFormat="1" x14ac:dyDescent="0.25">
      <c r="A305" s="237">
        <v>4369</v>
      </c>
      <c r="B305" s="237" t="s">
        <v>60</v>
      </c>
      <c r="C305" s="237" t="s">
        <v>436</v>
      </c>
      <c r="D305" s="238">
        <v>599.26351638995311</v>
      </c>
      <c r="E305" s="238">
        <v>596.40448973258151</v>
      </c>
      <c r="F305" s="238">
        <v>596.40448973258151</v>
      </c>
      <c r="G305" s="238">
        <v>596.40448973258151</v>
      </c>
      <c r="H305" s="238">
        <v>596.40448973258151</v>
      </c>
      <c r="I305" s="238">
        <v>596.40448973258151</v>
      </c>
      <c r="J305" s="238">
        <v>596.40448973258151</v>
      </c>
      <c r="K305" s="238">
        <v>596.40448973258151</v>
      </c>
      <c r="L305" s="238">
        <v>596.40448973258151</v>
      </c>
      <c r="M305" s="238">
        <v>596.40448973258151</v>
      </c>
      <c r="N305" s="238">
        <v>596.40448973258151</v>
      </c>
      <c r="O305" s="238">
        <v>596.40448973258151</v>
      </c>
      <c r="P305" s="238">
        <v>596.40448973258151</v>
      </c>
    </row>
    <row r="306" spans="1:16" s="237" customFormat="1" x14ac:dyDescent="0.25">
      <c r="A306" s="237">
        <v>4369</v>
      </c>
      <c r="B306" s="239" t="s">
        <v>111</v>
      </c>
      <c r="C306" s="237" t="s">
        <v>436</v>
      </c>
      <c r="D306" s="238">
        <v>85.079276080117126</v>
      </c>
      <c r="E306" s="238">
        <v>83.027155640614495</v>
      </c>
      <c r="F306" s="238">
        <v>83.027155640614495</v>
      </c>
      <c r="G306" s="238">
        <v>83.027155640614495</v>
      </c>
      <c r="H306" s="238">
        <v>83.027155640614495</v>
      </c>
      <c r="I306" s="238">
        <v>83.027155640614495</v>
      </c>
      <c r="J306" s="238">
        <v>83.027155640614495</v>
      </c>
      <c r="K306" s="238">
        <v>83.027155640614495</v>
      </c>
      <c r="L306" s="238">
        <v>83.027155640614495</v>
      </c>
      <c r="M306" s="238">
        <v>83.027155640614495</v>
      </c>
      <c r="N306" s="238">
        <v>83.027155640614495</v>
      </c>
      <c r="O306" s="238">
        <v>83.027155640614495</v>
      </c>
      <c r="P306" s="238">
        <v>83.027155640614495</v>
      </c>
    </row>
    <row r="307" spans="1:16" s="237" customFormat="1" x14ac:dyDescent="0.25">
      <c r="A307" s="237">
        <v>4371</v>
      </c>
      <c r="B307" s="237" t="s">
        <v>60</v>
      </c>
      <c r="C307" s="237" t="s">
        <v>437</v>
      </c>
      <c r="D307" s="238">
        <v>1317.8332396764579</v>
      </c>
      <c r="E307" s="238">
        <v>1311.545988310143</v>
      </c>
      <c r="F307" s="238">
        <v>1311.545988310143</v>
      </c>
      <c r="G307" s="238">
        <v>1311.545988310143</v>
      </c>
      <c r="H307" s="238">
        <v>1311.545988310143</v>
      </c>
      <c r="I307" s="238">
        <v>1311.545988310143</v>
      </c>
      <c r="J307" s="238">
        <v>1311.545988310143</v>
      </c>
      <c r="K307" s="238">
        <v>1311.545988310143</v>
      </c>
      <c r="L307" s="238">
        <v>1311.545988310143</v>
      </c>
      <c r="M307" s="238">
        <v>1311.545988310143</v>
      </c>
      <c r="N307" s="238">
        <v>1311.545988310143</v>
      </c>
      <c r="O307" s="238">
        <v>1311.545988310143</v>
      </c>
      <c r="P307" s="238">
        <v>1311.545988310143</v>
      </c>
    </row>
    <row r="308" spans="1:16" s="237" customFormat="1" x14ac:dyDescent="0.25">
      <c r="A308" s="237">
        <v>4371</v>
      </c>
      <c r="B308" s="239" t="s">
        <v>111</v>
      </c>
      <c r="C308" s="237" t="s">
        <v>437</v>
      </c>
      <c r="D308" s="238">
        <v>187.09681961187428</v>
      </c>
      <c r="E308" s="238">
        <v>182.58402606941499</v>
      </c>
      <c r="F308" s="238">
        <v>182.58402606941499</v>
      </c>
      <c r="G308" s="238">
        <v>182.58402606941499</v>
      </c>
      <c r="H308" s="238">
        <v>182.58402606941499</v>
      </c>
      <c r="I308" s="238">
        <v>182.58402606941499</v>
      </c>
      <c r="J308" s="238">
        <v>182.58402606941499</v>
      </c>
      <c r="K308" s="238">
        <v>182.58402606941499</v>
      </c>
      <c r="L308" s="238">
        <v>182.58402606941499</v>
      </c>
      <c r="M308" s="238">
        <v>182.58402606941499</v>
      </c>
      <c r="N308" s="238">
        <v>182.58402606941499</v>
      </c>
      <c r="O308" s="238">
        <v>182.58402606941499</v>
      </c>
      <c r="P308" s="238">
        <v>182.58402606941499</v>
      </c>
    </row>
    <row r="309" spans="1:16" s="237" customFormat="1" x14ac:dyDescent="0.25">
      <c r="A309" s="237">
        <v>4375</v>
      </c>
      <c r="B309" s="237" t="s">
        <v>60</v>
      </c>
      <c r="C309" s="237" t="s">
        <v>438</v>
      </c>
      <c r="D309" s="238">
        <v>-12037.127015751385</v>
      </c>
      <c r="E309" s="238">
        <v>-11979.69907950137</v>
      </c>
      <c r="F309" s="238">
        <v>-11979.69907950137</v>
      </c>
      <c r="G309" s="238">
        <v>-11979.69907950137</v>
      </c>
      <c r="H309" s="238">
        <v>-11979.69907950137</v>
      </c>
      <c r="I309" s="238">
        <v>-11979.69907950137</v>
      </c>
      <c r="J309" s="238">
        <v>-11979.69907950137</v>
      </c>
      <c r="K309" s="238">
        <v>-11979.69907950137</v>
      </c>
      <c r="L309" s="238">
        <v>-11979.69907950137</v>
      </c>
      <c r="M309" s="238">
        <v>-11979.69907950137</v>
      </c>
      <c r="N309" s="238">
        <v>-11979.69907950137</v>
      </c>
      <c r="O309" s="238">
        <v>-11979.69907950137</v>
      </c>
      <c r="P309" s="238">
        <v>-10224.780145864583</v>
      </c>
    </row>
    <row r="310" spans="1:16" s="237" customFormat="1" x14ac:dyDescent="0.25">
      <c r="A310" s="237">
        <v>4375</v>
      </c>
      <c r="B310" s="239" t="s">
        <v>111</v>
      </c>
      <c r="C310" s="237" t="s">
        <v>438</v>
      </c>
      <c r="D310" s="238">
        <v>-1708.9477743513069</v>
      </c>
      <c r="E310" s="238">
        <v>-1667.7277873066778</v>
      </c>
      <c r="F310" s="238">
        <v>-1667.7277873066778</v>
      </c>
      <c r="G310" s="238">
        <v>-1667.7277873066778</v>
      </c>
      <c r="H310" s="238">
        <v>-1667.7277873066778</v>
      </c>
      <c r="I310" s="238">
        <v>-1667.7277873066778</v>
      </c>
      <c r="J310" s="238">
        <v>-1667.7277873066778</v>
      </c>
      <c r="K310" s="238">
        <v>-1667.7277873066778</v>
      </c>
      <c r="L310" s="238">
        <v>-1667.7277873066778</v>
      </c>
      <c r="M310" s="238">
        <v>-1667.7277873066778</v>
      </c>
      <c r="N310" s="238">
        <v>-1667.7277873066778</v>
      </c>
      <c r="O310" s="238">
        <v>-1667.7277873066778</v>
      </c>
      <c r="P310" s="238">
        <v>-1423.4205596648219</v>
      </c>
    </row>
    <row r="311" spans="1:16" s="237" customFormat="1" x14ac:dyDescent="0.25">
      <c r="A311" s="237">
        <v>4377</v>
      </c>
      <c r="B311" s="237" t="s">
        <v>60</v>
      </c>
      <c r="C311" s="237" t="s">
        <v>439</v>
      </c>
      <c r="D311" s="238">
        <v>-270.6571817794806</v>
      </c>
      <c r="E311" s="238">
        <v>-269.36590327419435</v>
      </c>
      <c r="F311" s="238">
        <v>-269.36590327419435</v>
      </c>
      <c r="G311" s="238">
        <v>-269.36590327419435</v>
      </c>
      <c r="H311" s="238">
        <v>-269.36590327419435</v>
      </c>
      <c r="I311" s="238">
        <v>-269.36590327419435</v>
      </c>
      <c r="J311" s="238">
        <v>-269.36590327419435</v>
      </c>
      <c r="K311" s="238">
        <v>-269.36590327419435</v>
      </c>
      <c r="L311" s="238">
        <v>-269.36590327419435</v>
      </c>
      <c r="M311" s="238">
        <v>-269.36590327419435</v>
      </c>
      <c r="N311" s="238">
        <v>-269.36590327419435</v>
      </c>
      <c r="O311" s="238">
        <v>-269.36590327419435</v>
      </c>
      <c r="P311" s="238">
        <v>-202.31652656080274</v>
      </c>
    </row>
    <row r="312" spans="1:16" s="237" customFormat="1" x14ac:dyDescent="0.25">
      <c r="A312" s="237">
        <v>4377</v>
      </c>
      <c r="B312" s="239" t="s">
        <v>111</v>
      </c>
      <c r="C312" s="237" t="s">
        <v>439</v>
      </c>
      <c r="D312" s="238">
        <v>-38.426028720057317</v>
      </c>
      <c r="E312" s="238">
        <v>-37.499189158433765</v>
      </c>
      <c r="F312" s="238">
        <v>-37.499189158433765</v>
      </c>
      <c r="G312" s="238">
        <v>-37.499189158433765</v>
      </c>
      <c r="H312" s="238">
        <v>-37.499189158433765</v>
      </c>
      <c r="I312" s="238">
        <v>-37.499189158433765</v>
      </c>
      <c r="J312" s="238">
        <v>-37.499189158433765</v>
      </c>
      <c r="K312" s="238">
        <v>-37.499189158433765</v>
      </c>
      <c r="L312" s="238">
        <v>-37.499189158433765</v>
      </c>
      <c r="M312" s="238">
        <v>-37.499189158433765</v>
      </c>
      <c r="N312" s="238">
        <v>-37.499189158433765</v>
      </c>
      <c r="O312" s="238">
        <v>-37.499189158433765</v>
      </c>
      <c r="P312" s="238">
        <v>-28.165055811307091</v>
      </c>
    </row>
    <row r="313" spans="1:16" s="237" customFormat="1" x14ac:dyDescent="0.25">
      <c r="A313" s="237">
        <v>4383</v>
      </c>
      <c r="B313" s="237" t="s">
        <v>60</v>
      </c>
      <c r="C313" s="237" t="s">
        <v>440</v>
      </c>
      <c r="D313" s="238">
        <v>-1255.6558705832269</v>
      </c>
      <c r="E313" s="238">
        <v>-1249.6652612631251</v>
      </c>
      <c r="F313" s="238">
        <v>-1249.6652612631251</v>
      </c>
      <c r="G313" s="238">
        <v>-1249.6652612631251</v>
      </c>
      <c r="H313" s="238">
        <v>-1249.6652612631251</v>
      </c>
      <c r="I313" s="238">
        <v>-1249.6652612631251</v>
      </c>
      <c r="J313" s="238">
        <v>-1249.6652612631251</v>
      </c>
      <c r="K313" s="238">
        <v>-1249.6652612631251</v>
      </c>
      <c r="L313" s="238">
        <v>-1249.6652612631251</v>
      </c>
      <c r="M313" s="238">
        <v>-1249.6652612631251</v>
      </c>
      <c r="N313" s="238">
        <v>-1249.6652612631251</v>
      </c>
      <c r="O313" s="238">
        <v>-1249.6652612631251</v>
      </c>
      <c r="P313" s="238">
        <v>-1241.9088803600062</v>
      </c>
    </row>
    <row r="314" spans="1:16" s="237" customFormat="1" x14ac:dyDescent="0.25">
      <c r="A314" s="237">
        <v>4383</v>
      </c>
      <c r="B314" s="239" t="s">
        <v>111</v>
      </c>
      <c r="C314" s="237" t="s">
        <v>440</v>
      </c>
      <c r="D314" s="238">
        <v>-178.269308164346</v>
      </c>
      <c r="E314" s="238">
        <v>-173.96943505922516</v>
      </c>
      <c r="F314" s="238">
        <v>-173.96943505922516</v>
      </c>
      <c r="G314" s="238">
        <v>-173.96943505922516</v>
      </c>
      <c r="H314" s="238">
        <v>-173.96943505922516</v>
      </c>
      <c r="I314" s="238">
        <v>-173.96943505922516</v>
      </c>
      <c r="J314" s="238">
        <v>-173.96943505922516</v>
      </c>
      <c r="K314" s="238">
        <v>-173.96943505922516</v>
      </c>
      <c r="L314" s="238">
        <v>-173.96943505922516</v>
      </c>
      <c r="M314" s="238">
        <v>-173.96943505922516</v>
      </c>
      <c r="N314" s="238">
        <v>-173.96943505922516</v>
      </c>
      <c r="O314" s="238">
        <v>-173.96943505922516</v>
      </c>
      <c r="P314" s="238">
        <v>-172.88964733874721</v>
      </c>
    </row>
    <row r="315" spans="1:16" s="237" customFormat="1" x14ac:dyDescent="0.25">
      <c r="A315" s="237">
        <v>4385</v>
      </c>
      <c r="B315" s="237" t="s">
        <v>60</v>
      </c>
      <c r="C315" s="237" t="s">
        <v>441</v>
      </c>
      <c r="D315" s="238">
        <v>189.67645806726267</v>
      </c>
      <c r="E315" s="238">
        <v>188.77153054363004</v>
      </c>
      <c r="F315" s="238">
        <v>188.77153054363004</v>
      </c>
      <c r="G315" s="238">
        <v>188.77153054363004</v>
      </c>
      <c r="H315" s="238">
        <v>188.77153054363004</v>
      </c>
      <c r="I315" s="238">
        <v>188.77153054363004</v>
      </c>
      <c r="J315" s="238">
        <v>188.77153054363004</v>
      </c>
      <c r="K315" s="238">
        <v>188.77153054363004</v>
      </c>
      <c r="L315" s="238">
        <v>188.77153054363004</v>
      </c>
      <c r="M315" s="238">
        <v>188.77153054363004</v>
      </c>
      <c r="N315" s="238">
        <v>188.77153054363004</v>
      </c>
      <c r="O315" s="238">
        <v>188.77153054363004</v>
      </c>
      <c r="P315" s="238">
        <v>258.43418652045722</v>
      </c>
    </row>
    <row r="316" spans="1:16" s="237" customFormat="1" x14ac:dyDescent="0.25">
      <c r="A316" s="237">
        <v>4385</v>
      </c>
      <c r="B316" s="239" t="s">
        <v>111</v>
      </c>
      <c r="C316" s="237" t="s">
        <v>441</v>
      </c>
      <c r="D316" s="238">
        <v>26.928947450394045</v>
      </c>
      <c r="E316" s="238">
        <v>26.279418610665701</v>
      </c>
      <c r="F316" s="238">
        <v>26.279418610665701</v>
      </c>
      <c r="G316" s="238">
        <v>26.279418610665701</v>
      </c>
      <c r="H316" s="238">
        <v>26.279418610665701</v>
      </c>
      <c r="I316" s="238">
        <v>26.279418610665701</v>
      </c>
      <c r="J316" s="238">
        <v>26.279418610665701</v>
      </c>
      <c r="K316" s="238">
        <v>26.279418610665701</v>
      </c>
      <c r="L316" s="238">
        <v>26.279418610665701</v>
      </c>
      <c r="M316" s="238">
        <v>26.279418610665701</v>
      </c>
      <c r="N316" s="238">
        <v>26.279418610665701</v>
      </c>
      <c r="O316" s="238">
        <v>26.279418610665701</v>
      </c>
      <c r="P316" s="238">
        <v>35.977353954378522</v>
      </c>
    </row>
    <row r="317" spans="1:16" s="237" customFormat="1" x14ac:dyDescent="0.25">
      <c r="A317" s="237">
        <v>4387</v>
      </c>
      <c r="B317" s="237" t="s">
        <v>60</v>
      </c>
      <c r="C317" s="237" t="s">
        <v>442</v>
      </c>
      <c r="D317" s="238">
        <v>-62572.323397190296</v>
      </c>
      <c r="E317" s="238">
        <v>-62273.797063259706</v>
      </c>
      <c r="F317" s="238">
        <v>-62263.841848859447</v>
      </c>
      <c r="G317" s="238">
        <v>-62262.477584234199</v>
      </c>
      <c r="H317" s="238">
        <v>-62265.414471835706</v>
      </c>
      <c r="I317" s="238">
        <v>-62265.5410765013</v>
      </c>
      <c r="J317" s="238">
        <v>-62266.744672425368</v>
      </c>
      <c r="K317" s="238">
        <v>-62265.276512491568</v>
      </c>
      <c r="L317" s="238">
        <v>-62264.295468266668</v>
      </c>
      <c r="M317" s="238">
        <v>-62256.734387834251</v>
      </c>
      <c r="N317" s="238">
        <v>-62256.462443283483</v>
      </c>
      <c r="O317" s="238">
        <v>-62255.900386696303</v>
      </c>
      <c r="P317" s="238">
        <v>-71714.110288522192</v>
      </c>
    </row>
    <row r="318" spans="1:16" s="237" customFormat="1" x14ac:dyDescent="0.25">
      <c r="A318" s="237">
        <v>4387</v>
      </c>
      <c r="B318" s="239" t="s">
        <v>111</v>
      </c>
      <c r="C318" s="237" t="s">
        <v>442</v>
      </c>
      <c r="D318" s="238">
        <v>-8883.584319222502</v>
      </c>
      <c r="E318" s="238">
        <v>-8669.3113987482539</v>
      </c>
      <c r="F318" s="238">
        <v>-8667.9255051983655</v>
      </c>
      <c r="G318" s="238">
        <v>-8667.7355820617595</v>
      </c>
      <c r="H318" s="238">
        <v>-8668.1444344902484</v>
      </c>
      <c r="I318" s="238">
        <v>-8668.1620594837823</v>
      </c>
      <c r="J318" s="238">
        <v>-8668.3296154761265</v>
      </c>
      <c r="K318" s="238">
        <v>-8668.1252287798034</v>
      </c>
      <c r="L318" s="238">
        <v>-8667.9886548388731</v>
      </c>
      <c r="M318" s="238">
        <v>-8666.9360554492305</v>
      </c>
      <c r="N318" s="238">
        <v>-8666.8981972792608</v>
      </c>
      <c r="O318" s="238">
        <v>-8666.8199517922712</v>
      </c>
      <c r="P318" s="238">
        <v>-9983.5240999327561</v>
      </c>
    </row>
    <row r="319" spans="1:16" s="237" customFormat="1" x14ac:dyDescent="0.25">
      <c r="A319" s="237">
        <v>4389</v>
      </c>
      <c r="B319" s="237" t="s">
        <v>60</v>
      </c>
      <c r="C319" s="237" t="s">
        <v>443</v>
      </c>
      <c r="D319" s="238">
        <v>8756.0146530438487</v>
      </c>
      <c r="E319" s="238">
        <v>8714.2377389955</v>
      </c>
      <c r="F319" s="238">
        <v>8714.1361146226645</v>
      </c>
      <c r="G319" s="238">
        <v>8714.1219212745036</v>
      </c>
      <c r="H319" s="238">
        <v>8714.1525789065327</v>
      </c>
      <c r="I319" s="238">
        <v>8714.1537143743844</v>
      </c>
      <c r="J319" s="238">
        <v>8714.1662045207668</v>
      </c>
      <c r="K319" s="238">
        <v>8714.1508757047541</v>
      </c>
      <c r="L319" s="238">
        <v>8714.1406564940771</v>
      </c>
      <c r="M319" s="238">
        <v>8714.061173744376</v>
      </c>
      <c r="N319" s="238">
        <v>8714.0583350747438</v>
      </c>
      <c r="O319" s="238">
        <v>8714.0526577354794</v>
      </c>
      <c r="P319" s="238">
        <v>9451.373249883618</v>
      </c>
    </row>
    <row r="320" spans="1:16" s="237" customFormat="1" x14ac:dyDescent="0.25">
      <c r="A320" s="237">
        <v>4389</v>
      </c>
      <c r="B320" s="239" t="s">
        <v>111</v>
      </c>
      <c r="C320" s="237" t="s">
        <v>443</v>
      </c>
      <c r="D320" s="238">
        <v>1243.1182070211507</v>
      </c>
      <c r="E320" s="238">
        <v>1213.1336794082658</v>
      </c>
      <c r="F320" s="238">
        <v>1213.1195319919309</v>
      </c>
      <c r="G320" s="238">
        <v>1213.1175560957947</v>
      </c>
      <c r="H320" s="238">
        <v>1213.121824031449</v>
      </c>
      <c r="I320" s="238">
        <v>1213.1219821031398</v>
      </c>
      <c r="J320" s="238">
        <v>1213.1237208917396</v>
      </c>
      <c r="K320" s="238">
        <v>1213.1215869239127</v>
      </c>
      <c r="L320" s="238">
        <v>1213.1201642786946</v>
      </c>
      <c r="M320" s="238">
        <v>1213.1090992603324</v>
      </c>
      <c r="N320" s="238">
        <v>1213.1087040811051</v>
      </c>
      <c r="O320" s="238">
        <v>1213.1079137226507</v>
      </c>
      <c r="P320" s="238">
        <v>1315.7523984896293</v>
      </c>
    </row>
    <row r="321" spans="1:16" s="237" customFormat="1" x14ac:dyDescent="0.25">
      <c r="A321" s="237">
        <v>4417</v>
      </c>
      <c r="B321" s="237" t="s">
        <v>60</v>
      </c>
      <c r="C321" s="237" t="s">
        <v>444</v>
      </c>
      <c r="D321" s="238">
        <v>-18.301353767560663</v>
      </c>
      <c r="E321" s="238">
        <v>-18.214607562199344</v>
      </c>
      <c r="F321" s="238">
        <v>-18.218581699684474</v>
      </c>
      <c r="G321" s="238">
        <v>-18.219149433610919</v>
      </c>
      <c r="H321" s="238">
        <v>-18.218013965758029</v>
      </c>
      <c r="I321" s="238">
        <v>-18.218013965758029</v>
      </c>
      <c r="J321" s="238">
        <v>-18.21744623183158</v>
      </c>
      <c r="K321" s="238">
        <v>-18.218013965758029</v>
      </c>
      <c r="L321" s="238">
        <v>-18.218581699684474</v>
      </c>
      <c r="M321" s="238">
        <v>-18.221988103243156</v>
      </c>
      <c r="N321" s="238">
        <v>-18.221988103243156</v>
      </c>
      <c r="O321" s="238">
        <v>-18.221988103243156</v>
      </c>
      <c r="P321" s="238">
        <v>-23.669395127502195</v>
      </c>
    </row>
    <row r="322" spans="1:16" s="237" customFormat="1" x14ac:dyDescent="0.25">
      <c r="A322" s="237">
        <v>4417</v>
      </c>
      <c r="B322" s="239" t="s">
        <v>111</v>
      </c>
      <c r="C322" s="237" t="s">
        <v>444</v>
      </c>
      <c r="D322" s="238">
        <v>-2.5982992243715541</v>
      </c>
      <c r="E322" s="238">
        <v>-2.535707029431542</v>
      </c>
      <c r="F322" s="238">
        <v>-2.5362602803496612</v>
      </c>
      <c r="G322" s="238">
        <v>-2.5363393161951064</v>
      </c>
      <c r="H322" s="238">
        <v>-2.5361812445042156</v>
      </c>
      <c r="I322" s="238">
        <v>-2.5361812445042156</v>
      </c>
      <c r="J322" s="238">
        <v>-2.5361022086587699</v>
      </c>
      <c r="K322" s="238">
        <v>-2.5361812445042156</v>
      </c>
      <c r="L322" s="238">
        <v>-2.5362602803496612</v>
      </c>
      <c r="M322" s="238">
        <v>-2.5367344954223348</v>
      </c>
      <c r="N322" s="238">
        <v>-2.5367344954223348</v>
      </c>
      <c r="O322" s="238">
        <v>-2.5367344954223348</v>
      </c>
      <c r="P322" s="238">
        <v>-3.2950834324729734</v>
      </c>
    </row>
    <row r="323" spans="1:16" s="237" customFormat="1" x14ac:dyDescent="0.25">
      <c r="A323" s="237">
        <v>4419</v>
      </c>
      <c r="B323" s="237" t="s">
        <v>60</v>
      </c>
      <c r="C323" s="237" t="s">
        <v>445</v>
      </c>
      <c r="D323" s="238">
        <v>55.790549169859517</v>
      </c>
      <c r="E323" s="238">
        <v>55.524378006517345</v>
      </c>
      <c r="F323" s="238">
        <v>55.524378006517345</v>
      </c>
      <c r="G323" s="238">
        <v>55.524378006517345</v>
      </c>
      <c r="H323" s="238">
        <v>55.524378006517345</v>
      </c>
      <c r="I323" s="238">
        <v>55.524378006517345</v>
      </c>
      <c r="J323" s="238">
        <v>55.524378006517345</v>
      </c>
      <c r="K323" s="238">
        <v>55.524378006517345</v>
      </c>
      <c r="L323" s="238">
        <v>55.524378006517345</v>
      </c>
      <c r="M323" s="238">
        <v>55.524378006517345</v>
      </c>
      <c r="N323" s="238">
        <v>55.524378006517345</v>
      </c>
      <c r="O323" s="238">
        <v>55.524378006517345</v>
      </c>
      <c r="P323" s="238">
        <v>55.524378006517345</v>
      </c>
    </row>
    <row r="324" spans="1:16" s="237" customFormat="1" x14ac:dyDescent="0.25">
      <c r="A324" s="237">
        <v>4419</v>
      </c>
      <c r="B324" s="239" t="s">
        <v>111</v>
      </c>
      <c r="C324" s="237" t="s">
        <v>445</v>
      </c>
      <c r="D324" s="238">
        <v>7.9207550696196618</v>
      </c>
      <c r="E324" s="238">
        <v>7.729705684580769</v>
      </c>
      <c r="F324" s="238">
        <v>7.729705684580769</v>
      </c>
      <c r="G324" s="238">
        <v>7.729705684580769</v>
      </c>
      <c r="H324" s="238">
        <v>7.729705684580769</v>
      </c>
      <c r="I324" s="238">
        <v>7.729705684580769</v>
      </c>
      <c r="J324" s="238">
        <v>7.729705684580769</v>
      </c>
      <c r="K324" s="238">
        <v>7.729705684580769</v>
      </c>
      <c r="L324" s="238">
        <v>7.729705684580769</v>
      </c>
      <c r="M324" s="238">
        <v>7.729705684580769</v>
      </c>
      <c r="N324" s="238">
        <v>7.729705684580769</v>
      </c>
      <c r="O324" s="238">
        <v>7.729705684580769</v>
      </c>
      <c r="P324" s="238">
        <v>7.729705684580769</v>
      </c>
    </row>
    <row r="325" spans="1:16" s="237" customFormat="1" x14ac:dyDescent="0.25">
      <c r="A325" s="237">
        <v>4421</v>
      </c>
      <c r="B325" s="237" t="s">
        <v>60</v>
      </c>
      <c r="C325" s="237" t="s">
        <v>446</v>
      </c>
      <c r="D325" s="238">
        <v>225.60089399744572</v>
      </c>
      <c r="E325" s="238">
        <v>224.52457456163035</v>
      </c>
      <c r="F325" s="238">
        <v>224.52457456163035</v>
      </c>
      <c r="G325" s="238">
        <v>224.52457456163035</v>
      </c>
      <c r="H325" s="238">
        <v>224.52457456163035</v>
      </c>
      <c r="I325" s="238">
        <v>224.52457456163035</v>
      </c>
      <c r="J325" s="238">
        <v>224.52457456163035</v>
      </c>
      <c r="K325" s="238">
        <v>224.52457456163035</v>
      </c>
      <c r="L325" s="238">
        <v>224.52457456163035</v>
      </c>
      <c r="M325" s="238">
        <v>224.52457456163035</v>
      </c>
      <c r="N325" s="238">
        <v>224.52457456163035</v>
      </c>
      <c r="O325" s="238">
        <v>224.52457456163035</v>
      </c>
      <c r="P325" s="238">
        <v>224.52457456163035</v>
      </c>
    </row>
    <row r="326" spans="1:16" s="237" customFormat="1" x14ac:dyDescent="0.25">
      <c r="A326" s="237">
        <v>4421</v>
      </c>
      <c r="B326" s="239" t="s">
        <v>111</v>
      </c>
      <c r="C326" s="237" t="s">
        <v>446</v>
      </c>
      <c r="D326" s="238">
        <v>32.029249602840856</v>
      </c>
      <c r="E326" s="238">
        <v>31.256700977603064</v>
      </c>
      <c r="F326" s="238">
        <v>31.256700977603064</v>
      </c>
      <c r="G326" s="238">
        <v>31.256700977603064</v>
      </c>
      <c r="H326" s="238">
        <v>31.256700977603064</v>
      </c>
      <c r="I326" s="238">
        <v>31.256700977603064</v>
      </c>
      <c r="J326" s="238">
        <v>31.256700977603064</v>
      </c>
      <c r="K326" s="238">
        <v>31.256700977603064</v>
      </c>
      <c r="L326" s="238">
        <v>31.256700977603064</v>
      </c>
      <c r="M326" s="238">
        <v>31.256700977603064</v>
      </c>
      <c r="N326" s="238">
        <v>31.256700977603064</v>
      </c>
      <c r="O326" s="238">
        <v>31.256700977603064</v>
      </c>
      <c r="P326" s="238">
        <v>31.256700977603064</v>
      </c>
    </row>
    <row r="327" spans="1:16" s="237" customFormat="1" x14ac:dyDescent="0.25">
      <c r="A327" s="237">
        <v>4425</v>
      </c>
      <c r="B327" s="237" t="s">
        <v>60</v>
      </c>
      <c r="C327" s="237" t="s">
        <v>447</v>
      </c>
      <c r="D327" s="238">
        <v>-2060.6125244785017</v>
      </c>
      <c r="E327" s="238">
        <v>-2050.7815469921893</v>
      </c>
      <c r="F327" s="238">
        <v>-2050.7815469921893</v>
      </c>
      <c r="G327" s="238">
        <v>-2050.7815469921893</v>
      </c>
      <c r="H327" s="238">
        <v>-2050.7815469921893</v>
      </c>
      <c r="I327" s="238">
        <v>-2050.7815469921893</v>
      </c>
      <c r="J327" s="238">
        <v>-2050.7815469921893</v>
      </c>
      <c r="K327" s="238">
        <v>-2050.7815469921893</v>
      </c>
      <c r="L327" s="238">
        <v>-2050.7815469921893</v>
      </c>
      <c r="M327" s="238">
        <v>-2050.7815469921893</v>
      </c>
      <c r="N327" s="238">
        <v>-2050.7815469921893</v>
      </c>
      <c r="O327" s="238">
        <v>-2050.7815469921893</v>
      </c>
      <c r="P327" s="238">
        <v>-1733.5613510577768</v>
      </c>
    </row>
    <row r="328" spans="1:16" s="237" customFormat="1" x14ac:dyDescent="0.25">
      <c r="A328" s="237">
        <v>4425</v>
      </c>
      <c r="B328" s="239" t="s">
        <v>111</v>
      </c>
      <c r="C328" s="237" t="s">
        <v>447</v>
      </c>
      <c r="D328" s="238">
        <v>-292.55146871008947</v>
      </c>
      <c r="E328" s="238">
        <v>-285.49509874308183</v>
      </c>
      <c r="F328" s="238">
        <v>-285.49509874308183</v>
      </c>
      <c r="G328" s="238">
        <v>-285.49509874308183</v>
      </c>
      <c r="H328" s="238">
        <v>-285.49509874308183</v>
      </c>
      <c r="I328" s="238">
        <v>-285.49509874308183</v>
      </c>
      <c r="J328" s="238">
        <v>-285.49509874308183</v>
      </c>
      <c r="K328" s="238">
        <v>-285.49509874308183</v>
      </c>
      <c r="L328" s="238">
        <v>-285.49509874308183</v>
      </c>
      <c r="M328" s="238">
        <v>-285.49509874308183</v>
      </c>
      <c r="N328" s="238">
        <v>-285.49509874308183</v>
      </c>
      <c r="O328" s="238">
        <v>-285.49509874308183</v>
      </c>
      <c r="P328" s="238">
        <v>-241.33397817203749</v>
      </c>
    </row>
    <row r="329" spans="1:16" s="237" customFormat="1" x14ac:dyDescent="0.25">
      <c r="A329" s="237">
        <v>4427</v>
      </c>
      <c r="B329" s="237" t="s">
        <v>60</v>
      </c>
      <c r="C329" s="237" t="s">
        <v>448</v>
      </c>
      <c r="D329" s="238">
        <v>-46.457896977437208</v>
      </c>
      <c r="E329" s="238">
        <v>-46.236250969844299</v>
      </c>
      <c r="F329" s="238">
        <v>-46.235683235917854</v>
      </c>
      <c r="G329" s="238">
        <v>-46.235683235917854</v>
      </c>
      <c r="H329" s="238">
        <v>-46.235683235917854</v>
      </c>
      <c r="I329" s="238">
        <v>-46.235683235917854</v>
      </c>
      <c r="J329" s="238">
        <v>-46.235683235917854</v>
      </c>
      <c r="K329" s="238">
        <v>-46.235683235917854</v>
      </c>
      <c r="L329" s="238">
        <v>-46.235683235917854</v>
      </c>
      <c r="M329" s="238">
        <v>-46.235683235917854</v>
      </c>
      <c r="N329" s="238">
        <v>-46.235683235917854</v>
      </c>
      <c r="O329" s="238">
        <v>-46.235683235917854</v>
      </c>
      <c r="P329" s="238">
        <v>-34.115699374127132</v>
      </c>
    </row>
    <row r="330" spans="1:16" s="237" customFormat="1" x14ac:dyDescent="0.25">
      <c r="A330" s="237">
        <v>4427</v>
      </c>
      <c r="B330" s="239" t="s">
        <v>111</v>
      </c>
      <c r="C330" s="237" t="s">
        <v>448</v>
      </c>
      <c r="D330" s="238">
        <v>-6.5957698657446349</v>
      </c>
      <c r="E330" s="238">
        <v>-6.4366792530905705</v>
      </c>
      <c r="F330" s="238">
        <v>-6.4366002172451244</v>
      </c>
      <c r="G330" s="238">
        <v>-6.4366002172451244</v>
      </c>
      <c r="H330" s="238">
        <v>-6.4366002172451244</v>
      </c>
      <c r="I330" s="238">
        <v>-6.4366002172451244</v>
      </c>
      <c r="J330" s="238">
        <v>-6.4366002172451244</v>
      </c>
      <c r="K330" s="238">
        <v>-6.4366002172451244</v>
      </c>
      <c r="L330" s="238">
        <v>-6.4366002172451244</v>
      </c>
      <c r="M330" s="238">
        <v>-6.4366002172451244</v>
      </c>
      <c r="N330" s="238">
        <v>-6.4366002172451244</v>
      </c>
      <c r="O330" s="238">
        <v>-6.4366002172451244</v>
      </c>
      <c r="P330" s="238">
        <v>-4.7493429886722183</v>
      </c>
    </row>
    <row r="331" spans="1:16" s="237" customFormat="1" x14ac:dyDescent="0.25">
      <c r="A331" s="237">
        <v>4433</v>
      </c>
      <c r="B331" s="237" t="s">
        <v>60</v>
      </c>
      <c r="C331" s="237" t="s">
        <v>449</v>
      </c>
      <c r="D331" s="238">
        <v>-279.62131971051514</v>
      </c>
      <c r="E331" s="238">
        <v>-278.28727419438263</v>
      </c>
      <c r="F331" s="238">
        <v>-278.28727419438263</v>
      </c>
      <c r="G331" s="238">
        <v>-278.28727419438263</v>
      </c>
      <c r="H331" s="238">
        <v>-278.28727419438263</v>
      </c>
      <c r="I331" s="238">
        <v>-278.28727419438263</v>
      </c>
      <c r="J331" s="238">
        <v>-278.28727419438263</v>
      </c>
      <c r="K331" s="238">
        <v>-278.28727419438263</v>
      </c>
      <c r="L331" s="238">
        <v>-278.28727419438263</v>
      </c>
      <c r="M331" s="238">
        <v>-278.28727419438263</v>
      </c>
      <c r="N331" s="238">
        <v>-278.28727419438263</v>
      </c>
      <c r="O331" s="238">
        <v>-278.28727419438263</v>
      </c>
      <c r="P331" s="238">
        <v>-276.88497139605852</v>
      </c>
    </row>
    <row r="332" spans="1:16" s="237" customFormat="1" x14ac:dyDescent="0.25">
      <c r="A332" s="237">
        <v>4433</v>
      </c>
      <c r="B332" s="239" t="s">
        <v>111</v>
      </c>
      <c r="C332" s="237" t="s">
        <v>449</v>
      </c>
      <c r="D332" s="238">
        <v>-39.698694826028721</v>
      </c>
      <c r="E332" s="238">
        <v>-38.741158433766103</v>
      </c>
      <c r="F332" s="238">
        <v>-38.741158433766103</v>
      </c>
      <c r="G332" s="238">
        <v>-38.741158433766103</v>
      </c>
      <c r="H332" s="238">
        <v>-38.741158433766103</v>
      </c>
      <c r="I332" s="238">
        <v>-38.741158433766103</v>
      </c>
      <c r="J332" s="238">
        <v>-38.741158433766103</v>
      </c>
      <c r="K332" s="238">
        <v>-38.741158433766103</v>
      </c>
      <c r="L332" s="238">
        <v>-38.741158433766103</v>
      </c>
      <c r="M332" s="238">
        <v>-38.741158433766103</v>
      </c>
      <c r="N332" s="238">
        <v>-38.741158433766103</v>
      </c>
      <c r="O332" s="238">
        <v>-38.741158433766103</v>
      </c>
      <c r="P332" s="238">
        <v>-38.545939895515446</v>
      </c>
    </row>
    <row r="333" spans="1:16" s="237" customFormat="1" x14ac:dyDescent="0.25">
      <c r="A333" s="237">
        <v>4435</v>
      </c>
      <c r="B333" s="237" t="s">
        <v>60</v>
      </c>
      <c r="C333" s="237" t="s">
        <v>450</v>
      </c>
      <c r="D333" s="238">
        <v>32.458918688803749</v>
      </c>
      <c r="E333" s="238">
        <v>32.304060414834737</v>
      </c>
      <c r="F333" s="238">
        <v>32.304060414834737</v>
      </c>
      <c r="G333" s="238">
        <v>32.304060414834737</v>
      </c>
      <c r="H333" s="238">
        <v>32.304060414834737</v>
      </c>
      <c r="I333" s="238">
        <v>32.304060414834737</v>
      </c>
      <c r="J333" s="238">
        <v>32.304060414834737</v>
      </c>
      <c r="K333" s="238">
        <v>32.304060414834737</v>
      </c>
      <c r="L333" s="238">
        <v>32.304060414834737</v>
      </c>
      <c r="M333" s="238">
        <v>32.304060414834737</v>
      </c>
      <c r="N333" s="238">
        <v>32.304060414834737</v>
      </c>
      <c r="O333" s="238">
        <v>32.304060414834737</v>
      </c>
      <c r="P333" s="238">
        <v>44.896398903429365</v>
      </c>
    </row>
    <row r="334" spans="1:16" s="237" customFormat="1" x14ac:dyDescent="0.25">
      <c r="A334" s="237">
        <v>4435</v>
      </c>
      <c r="B334" s="239" t="s">
        <v>111</v>
      </c>
      <c r="C334" s="237" t="s">
        <v>450</v>
      </c>
      <c r="D334" s="238">
        <v>4.6082920599320936</v>
      </c>
      <c r="E334" s="238">
        <v>4.4971396058552733</v>
      </c>
      <c r="F334" s="238">
        <v>4.4971396058552733</v>
      </c>
      <c r="G334" s="238">
        <v>4.4971396058552733</v>
      </c>
      <c r="H334" s="238">
        <v>4.4971396058552733</v>
      </c>
      <c r="I334" s="238">
        <v>4.4971396058552733</v>
      </c>
      <c r="J334" s="238">
        <v>4.4971396058552733</v>
      </c>
      <c r="K334" s="238">
        <v>4.4971396058552733</v>
      </c>
      <c r="L334" s="238">
        <v>4.4971396058552733</v>
      </c>
      <c r="M334" s="238">
        <v>4.4971396058552733</v>
      </c>
      <c r="N334" s="238">
        <v>4.4971396058552733</v>
      </c>
      <c r="O334" s="238">
        <v>4.4971396058552733</v>
      </c>
      <c r="P334" s="238">
        <v>6.2501546578389275</v>
      </c>
    </row>
    <row r="335" spans="1:16" s="237" customFormat="1" x14ac:dyDescent="0.25">
      <c r="A335" s="237">
        <v>4437</v>
      </c>
      <c r="B335" s="237" t="s">
        <v>60</v>
      </c>
      <c r="C335" s="237" t="s">
        <v>451</v>
      </c>
      <c r="D335" s="238">
        <v>-1023.4171562366964</v>
      </c>
      <c r="E335" s="238">
        <v>-1018.5282896601664</v>
      </c>
      <c r="F335" s="238">
        <v>-1018.2733771271916</v>
      </c>
      <c r="G335" s="238">
        <v>-1018.2376098898253</v>
      </c>
      <c r="H335" s="238">
        <v>-1018.3142539698956</v>
      </c>
      <c r="I335" s="238">
        <v>-1018.3176603734544</v>
      </c>
      <c r="J335" s="238">
        <v>-1018.3494534733354</v>
      </c>
      <c r="K335" s="238">
        <v>-1018.310847566337</v>
      </c>
      <c r="L335" s="238">
        <v>-1018.2852995396469</v>
      </c>
      <c r="M335" s="238">
        <v>-1018.0865926653904</v>
      </c>
      <c r="N335" s="238">
        <v>-1018.0797798582731</v>
      </c>
      <c r="O335" s="238">
        <v>-1018.0650187761855</v>
      </c>
      <c r="P335" s="238">
        <v>-2009.1842499353431</v>
      </c>
    </row>
    <row r="336" spans="1:16" s="237" customFormat="1" x14ac:dyDescent="0.25">
      <c r="A336" s="237">
        <v>4437</v>
      </c>
      <c r="B336" s="239" t="s">
        <v>111</v>
      </c>
      <c r="C336" s="237" t="s">
        <v>451</v>
      </c>
      <c r="D336" s="238">
        <v>-145.29766688471483</v>
      </c>
      <c r="E336" s="238">
        <v>-141.79220358971705</v>
      </c>
      <c r="F336" s="238">
        <v>-141.75671649511196</v>
      </c>
      <c r="G336" s="238">
        <v>-141.75173723684887</v>
      </c>
      <c r="H336" s="238">
        <v>-141.76240707598402</v>
      </c>
      <c r="I336" s="238">
        <v>-141.76288129105671</v>
      </c>
      <c r="J336" s="238">
        <v>-141.76730729840168</v>
      </c>
      <c r="K336" s="238">
        <v>-141.76193286091137</v>
      </c>
      <c r="L336" s="238">
        <v>-141.75837624786629</v>
      </c>
      <c r="M336" s="238">
        <v>-141.73071370196035</v>
      </c>
      <c r="N336" s="238">
        <v>-141.72976527181501</v>
      </c>
      <c r="O336" s="238">
        <v>-141.72771033983344</v>
      </c>
      <c r="P336" s="238">
        <v>-279.70422138312722</v>
      </c>
    </row>
    <row r="337" spans="1:20" s="237" customFormat="1" x14ac:dyDescent="0.25">
      <c r="A337" s="237">
        <v>4439</v>
      </c>
      <c r="B337" s="237" t="s">
        <v>60</v>
      </c>
      <c r="C337" s="237" t="s">
        <v>452</v>
      </c>
      <c r="D337" s="238">
        <v>-54.421455938697321</v>
      </c>
      <c r="E337" s="238">
        <v>-54.161816583044526</v>
      </c>
      <c r="F337" s="238">
        <v>-54.161816583044526</v>
      </c>
      <c r="G337" s="238">
        <v>-54.161816583044526</v>
      </c>
      <c r="H337" s="238">
        <v>-54.161816583044526</v>
      </c>
      <c r="I337" s="238">
        <v>-54.161816583044526</v>
      </c>
      <c r="J337" s="238">
        <v>-54.161816583044526</v>
      </c>
      <c r="K337" s="238">
        <v>-54.161816583044526</v>
      </c>
      <c r="L337" s="238">
        <v>-54.161816583044526</v>
      </c>
      <c r="M337" s="238">
        <v>-54.161816583044526</v>
      </c>
      <c r="N337" s="238">
        <v>-54.161816583044526</v>
      </c>
      <c r="O337" s="238">
        <v>-54.161816583044526</v>
      </c>
      <c r="P337" s="238">
        <v>-553.79151668132204</v>
      </c>
    </row>
    <row r="338" spans="1:20" s="237" customFormat="1" x14ac:dyDescent="0.25">
      <c r="A338" s="237">
        <v>4439</v>
      </c>
      <c r="B338" s="239" t="s">
        <v>111</v>
      </c>
      <c r="C338" s="237" t="s">
        <v>452</v>
      </c>
      <c r="D338" s="238">
        <v>-7.7263807120829835</v>
      </c>
      <c r="E338" s="238">
        <v>-7.5400196555113022</v>
      </c>
      <c r="F338" s="238">
        <v>-7.5400196555113022</v>
      </c>
      <c r="G338" s="238">
        <v>-7.5400196555113022</v>
      </c>
      <c r="H338" s="238">
        <v>-7.5400196555113022</v>
      </c>
      <c r="I338" s="238">
        <v>-7.5400196555113022</v>
      </c>
      <c r="J338" s="238">
        <v>-7.5400196555113022</v>
      </c>
      <c r="K338" s="238">
        <v>-7.5400196555113022</v>
      </c>
      <c r="L338" s="238">
        <v>-7.5400196555113022</v>
      </c>
      <c r="M338" s="238">
        <v>-7.5400196555113022</v>
      </c>
      <c r="N338" s="238">
        <v>-7.5400196555113022</v>
      </c>
      <c r="O338" s="238">
        <v>-7.5400196555113022</v>
      </c>
      <c r="P338" s="238">
        <v>-77.094883153157809</v>
      </c>
    </row>
    <row r="339" spans="1:20" x14ac:dyDescent="0.25">
      <c r="A339" s="221" t="s">
        <v>453</v>
      </c>
      <c r="B339" s="209"/>
      <c r="C339" s="210"/>
      <c r="D339" s="222">
        <f>SUM(D303:D338)</f>
        <v>-78158.871107165469</v>
      </c>
      <c r="E339" s="222">
        <f t="shared" ref="E339:T339" si="58">SUM(E303:E338)</f>
        <v>-77597.96518367558</v>
      </c>
      <c r="F339" s="222">
        <f t="shared" si="58"/>
        <v>-77586.453328505624</v>
      </c>
      <c r="G339" s="222">
        <f t="shared" si="58"/>
        <v>-77584.875210262238</v>
      </c>
      <c r="H339" s="222">
        <f t="shared" si="58"/>
        <v>-77588.272045104197</v>
      </c>
      <c r="I339" s="222">
        <f t="shared" si="58"/>
        <v>-77588.418861842423</v>
      </c>
      <c r="J339" s="222">
        <f t="shared" si="58"/>
        <v>-77589.811357161307</v>
      </c>
      <c r="K339" s="222">
        <f t="shared" si="58"/>
        <v>-77588.112939740298</v>
      </c>
      <c r="L339" s="222">
        <f t="shared" si="58"/>
        <v>-77586.978505560401</v>
      </c>
      <c r="M339" s="222">
        <f t="shared" si="58"/>
        <v>-77578.232884704892</v>
      </c>
      <c r="N339" s="222">
        <f t="shared" si="58"/>
        <v>-77577.918554595715</v>
      </c>
      <c r="O339" s="222">
        <f t="shared" si="58"/>
        <v>-77577.267904205219</v>
      </c>
      <c r="P339" s="222">
        <f t="shared" si="58"/>
        <v>-86712.466651218085</v>
      </c>
      <c r="Q339" s="222">
        <f t="shared" si="58"/>
        <v>0</v>
      </c>
      <c r="R339" s="222">
        <f t="shared" si="58"/>
        <v>0</v>
      </c>
      <c r="S339" s="222">
        <f t="shared" si="58"/>
        <v>0</v>
      </c>
      <c r="T339" s="222">
        <f t="shared" si="58"/>
        <v>0</v>
      </c>
    </row>
    <row r="340" spans="1:20" x14ac:dyDescent="0.25">
      <c r="A340" s="208"/>
      <c r="B340" s="209"/>
      <c r="C340" s="210"/>
      <c r="D340" s="212"/>
      <c r="E340" s="212"/>
      <c r="F340" s="212"/>
      <c r="G340" s="212"/>
      <c r="H340" s="212"/>
      <c r="I340" s="212"/>
      <c r="J340" s="212"/>
      <c r="K340" s="212"/>
      <c r="L340" s="212"/>
      <c r="M340" s="212"/>
      <c r="N340" s="212"/>
      <c r="O340" s="212"/>
      <c r="P340" s="212"/>
      <c r="Q340" s="212"/>
      <c r="R340" s="212"/>
      <c r="S340" s="212"/>
      <c r="T340" s="212"/>
    </row>
    <row r="341" spans="1:20" s="237" customFormat="1" x14ac:dyDescent="0.25">
      <c r="A341" s="237">
        <v>4460</v>
      </c>
      <c r="B341" s="237" t="s">
        <v>60</v>
      </c>
      <c r="C341" s="237" t="s">
        <v>454</v>
      </c>
      <c r="D341" s="238">
        <v>-4659.4418390804603</v>
      </c>
      <c r="E341" s="238">
        <v>-4626.0657851342266</v>
      </c>
      <c r="F341" s="238">
        <v>-4614.9194649562924</v>
      </c>
      <c r="G341" s="238">
        <v>-4603.7731447783581</v>
      </c>
      <c r="H341" s="238">
        <v>-4592.6268246004238</v>
      </c>
      <c r="I341" s="238">
        <v>-4581.4805044224895</v>
      </c>
      <c r="J341" s="238">
        <v>-4570.3341842445552</v>
      </c>
      <c r="K341" s="238">
        <v>-4559.1878640666209</v>
      </c>
      <c r="L341" s="238">
        <v>-4548.0415438886866</v>
      </c>
      <c r="M341" s="238">
        <v>-4536.8952237107524</v>
      </c>
      <c r="N341" s="238">
        <v>-4525.7489035328181</v>
      </c>
      <c r="O341" s="238">
        <v>-4514.6025833548838</v>
      </c>
      <c r="P341" s="238">
        <v>-4503.4562631769504</v>
      </c>
    </row>
    <row r="342" spans="1:20" s="237" customFormat="1" x14ac:dyDescent="0.25">
      <c r="A342" s="237">
        <v>4460</v>
      </c>
      <c r="B342" s="239" t="s">
        <v>111</v>
      </c>
      <c r="C342" s="237" t="s">
        <v>454</v>
      </c>
      <c r="D342" s="238">
        <v>-661.51522287636681</v>
      </c>
      <c r="E342" s="238">
        <v>-644.00770040862778</v>
      </c>
      <c r="F342" s="238">
        <v>-642.45598965499403</v>
      </c>
      <c r="G342" s="238">
        <v>-640.90427890136039</v>
      </c>
      <c r="H342" s="238">
        <v>-639.35256814772674</v>
      </c>
      <c r="I342" s="238">
        <v>-637.80085739409299</v>
      </c>
      <c r="J342" s="238">
        <v>-636.24914664045934</v>
      </c>
      <c r="K342" s="238">
        <v>-634.69743588682559</v>
      </c>
      <c r="L342" s="238">
        <v>-633.14572513319195</v>
      </c>
      <c r="M342" s="238">
        <v>-631.59401437955819</v>
      </c>
      <c r="N342" s="238">
        <v>-630.04230362592455</v>
      </c>
      <c r="O342" s="238">
        <v>-628.49059287229079</v>
      </c>
      <c r="P342" s="238">
        <v>-626.93888211865715</v>
      </c>
    </row>
    <row r="343" spans="1:20" x14ac:dyDescent="0.25">
      <c r="A343" s="243" t="s">
        <v>455</v>
      </c>
      <c r="B343" s="209"/>
      <c r="C343" s="210"/>
      <c r="D343" s="222">
        <f>SUM(D341:D342)</f>
        <v>-5320.9570619568276</v>
      </c>
      <c r="E343" s="222">
        <f t="shared" ref="E343:T343" si="59">SUM(E341:E342)</f>
        <v>-5270.0734855428545</v>
      </c>
      <c r="F343" s="222">
        <f t="shared" si="59"/>
        <v>-5257.3754546112868</v>
      </c>
      <c r="G343" s="222">
        <f t="shared" si="59"/>
        <v>-5244.6774236797182</v>
      </c>
      <c r="H343" s="222">
        <f t="shared" si="59"/>
        <v>-5231.9793927481505</v>
      </c>
      <c r="I343" s="222">
        <f t="shared" si="59"/>
        <v>-5219.2813618165828</v>
      </c>
      <c r="J343" s="222">
        <f t="shared" si="59"/>
        <v>-5206.5833308850142</v>
      </c>
      <c r="K343" s="222">
        <f t="shared" si="59"/>
        <v>-5193.8852999534465</v>
      </c>
      <c r="L343" s="222">
        <f t="shared" si="59"/>
        <v>-5181.1872690218788</v>
      </c>
      <c r="M343" s="222">
        <f t="shared" si="59"/>
        <v>-5168.4892380903102</v>
      </c>
      <c r="N343" s="222">
        <f t="shared" si="59"/>
        <v>-5155.7912071587425</v>
      </c>
      <c r="O343" s="222">
        <f t="shared" si="59"/>
        <v>-5143.0931762271748</v>
      </c>
      <c r="P343" s="222">
        <f t="shared" si="59"/>
        <v>-5130.395145295608</v>
      </c>
      <c r="Q343" s="222">
        <f t="shared" si="59"/>
        <v>0</v>
      </c>
      <c r="R343" s="222">
        <f t="shared" si="59"/>
        <v>0</v>
      </c>
      <c r="S343" s="222">
        <f t="shared" si="59"/>
        <v>0</v>
      </c>
      <c r="T343" s="222">
        <f t="shared" si="59"/>
        <v>0</v>
      </c>
    </row>
    <row r="344" spans="1:20" x14ac:dyDescent="0.25">
      <c r="A344" s="208"/>
      <c r="B344" s="209"/>
      <c r="C344" s="210"/>
      <c r="D344" s="212"/>
      <c r="E344" s="212"/>
      <c r="F344" s="212"/>
      <c r="G344" s="212"/>
      <c r="H344" s="212"/>
      <c r="I344" s="212"/>
      <c r="J344" s="212"/>
      <c r="K344" s="212"/>
      <c r="L344" s="212"/>
      <c r="M344" s="212"/>
      <c r="N344" s="212"/>
      <c r="O344" s="212"/>
      <c r="P344" s="212"/>
      <c r="Q344" s="212"/>
      <c r="R344" s="212"/>
      <c r="S344" s="212"/>
      <c r="T344" s="212"/>
    </row>
    <row r="345" spans="1:20" s="237" customFormat="1" x14ac:dyDescent="0.25">
      <c r="A345" s="237">
        <v>4515</v>
      </c>
      <c r="B345" s="237" t="s">
        <v>60</v>
      </c>
      <c r="C345" s="237" t="s">
        <v>456</v>
      </c>
      <c r="D345" s="238">
        <v>-1405.3342699020859</v>
      </c>
      <c r="E345" s="238">
        <v>-846.07740630010846</v>
      </c>
      <c r="F345" s="238">
        <v>-875.74774903015555</v>
      </c>
      <c r="G345" s="238">
        <v>-1606.7727396679252</v>
      </c>
      <c r="H345" s="238">
        <v>-537.05472052966434</v>
      </c>
      <c r="I345" s="238">
        <v>-300.2392741943828</v>
      </c>
      <c r="J345" s="238">
        <v>-1089.2764529043604</v>
      </c>
      <c r="K345" s="238">
        <v>-175.15216138209291</v>
      </c>
      <c r="L345" s="238">
        <v>-735.69289898101692</v>
      </c>
      <c r="M345" s="238">
        <v>-2595.5336040966222</v>
      </c>
      <c r="N345" s="238">
        <v>-1113.8053971965032</v>
      </c>
      <c r="O345" s="238">
        <v>-1395.830631562613</v>
      </c>
      <c r="P345" s="238">
        <v>-1281.2244547664613</v>
      </c>
    </row>
    <row r="346" spans="1:20" s="237" customFormat="1" x14ac:dyDescent="0.25">
      <c r="A346" s="237">
        <v>4515</v>
      </c>
      <c r="B346" s="239" t="s">
        <v>111</v>
      </c>
      <c r="C346" s="237" t="s">
        <v>456</v>
      </c>
      <c r="D346" s="238">
        <v>-199.51960875930598</v>
      </c>
      <c r="E346" s="238">
        <v>-117.78482842807634</v>
      </c>
      <c r="F346" s="238">
        <v>-121.91532074690943</v>
      </c>
      <c r="G346" s="238">
        <v>-223.6833770237418</v>
      </c>
      <c r="H346" s="238">
        <v>-74.764906429421217</v>
      </c>
      <c r="I346" s="238">
        <v>-41.797158433766121</v>
      </c>
      <c r="J346" s="238">
        <v>-151.64125546992193</v>
      </c>
      <c r="K346" s="238">
        <v>-24.383427714270955</v>
      </c>
      <c r="L346" s="238">
        <v>-102.41788899808618</v>
      </c>
      <c r="M346" s="238">
        <v>-361.33157316505458</v>
      </c>
      <c r="N346" s="238">
        <v>-155.05599917239951</v>
      </c>
      <c r="O346" s="238">
        <v>-194.31752961257953</v>
      </c>
      <c r="P346" s="238">
        <v>-178.36287963585579</v>
      </c>
    </row>
    <row r="347" spans="1:20" s="237" customFormat="1" x14ac:dyDescent="0.25">
      <c r="A347" s="237">
        <v>4525</v>
      </c>
      <c r="B347" s="237" t="s">
        <v>60</v>
      </c>
      <c r="C347" s="237" t="s">
        <v>457</v>
      </c>
      <c r="D347" s="238">
        <v>-5335.1549510429968</v>
      </c>
      <c r="E347" s="238">
        <v>-6766.1762913153661</v>
      </c>
      <c r="F347" s="238">
        <v>-8140.856563182122</v>
      </c>
      <c r="G347" s="238">
        <v>-6402.478557492369</v>
      </c>
      <c r="H347" s="238">
        <v>-7578.9668897739602</v>
      </c>
      <c r="I347" s="238">
        <v>-6109.6709203951777</v>
      </c>
      <c r="J347" s="238">
        <v>-5552.1403080742766</v>
      </c>
      <c r="K347" s="238">
        <v>-6982.5998704805243</v>
      </c>
      <c r="L347" s="238">
        <v>-6315.1207704960425</v>
      </c>
      <c r="M347" s="238">
        <v>-6426.4817801686231</v>
      </c>
      <c r="N347" s="238">
        <v>-6211.7438030310859</v>
      </c>
      <c r="O347" s="238">
        <v>-6638.8159718615825</v>
      </c>
      <c r="P347" s="238">
        <v>-7906.2620919671017</v>
      </c>
    </row>
    <row r="348" spans="1:20" s="237" customFormat="1" x14ac:dyDescent="0.25">
      <c r="A348" s="237">
        <v>4525</v>
      </c>
      <c r="B348" s="239" t="s">
        <v>111</v>
      </c>
      <c r="C348" s="237" t="s">
        <v>457</v>
      </c>
      <c r="D348" s="238">
        <v>-757.44828209201637</v>
      </c>
      <c r="E348" s="238">
        <v>-941.93853618165826</v>
      </c>
      <c r="F348" s="238">
        <v>-1133.3116644080069</v>
      </c>
      <c r="G348" s="238">
        <v>-891.3071461232089</v>
      </c>
      <c r="H348" s="238">
        <v>-1055.089413955413</v>
      </c>
      <c r="I348" s="238">
        <v>-850.54456690632594</v>
      </c>
      <c r="J348" s="238">
        <v>-772.92915367506328</v>
      </c>
      <c r="K348" s="238">
        <v>-972.06747468059791</v>
      </c>
      <c r="L348" s="238">
        <v>-879.1458215486474</v>
      </c>
      <c r="M348" s="238">
        <v>-894.64870263280397</v>
      </c>
      <c r="N348" s="238">
        <v>-864.75442155899248</v>
      </c>
      <c r="O348" s="238">
        <v>-924.20834593699885</v>
      </c>
      <c r="P348" s="238">
        <v>-1100.6531046397351</v>
      </c>
    </row>
    <row r="349" spans="1:20" s="237" customFormat="1" x14ac:dyDescent="0.25">
      <c r="A349" s="237">
        <v>4527</v>
      </c>
      <c r="B349" s="237" t="s">
        <v>60</v>
      </c>
      <c r="C349" s="237" t="s">
        <v>458</v>
      </c>
      <c r="D349" s="238">
        <v>-640.05108556832693</v>
      </c>
      <c r="E349" s="238">
        <v>-213.91022107277709</v>
      </c>
      <c r="F349" s="238">
        <v>-486.61439983447985</v>
      </c>
      <c r="G349" s="238">
        <v>-928.62194506801825</v>
      </c>
      <c r="H349" s="238">
        <v>-1347.0662614183002</v>
      </c>
      <c r="I349" s="238">
        <v>-1204.0665754926808</v>
      </c>
      <c r="J349" s="238">
        <v>-1269.094819427921</v>
      </c>
      <c r="K349" s="238">
        <v>-698.7782713495061</v>
      </c>
      <c r="L349" s="238">
        <v>-612.45092142967997</v>
      </c>
      <c r="M349" s="238">
        <v>-631.46489836031662</v>
      </c>
      <c r="N349" s="238">
        <v>-10014.844062276934</v>
      </c>
      <c r="O349" s="238">
        <v>-299.82028655666471</v>
      </c>
      <c r="P349" s="238">
        <v>-1521.1578958257899</v>
      </c>
    </row>
    <row r="350" spans="1:20" s="237" customFormat="1" x14ac:dyDescent="0.25">
      <c r="A350" s="237">
        <v>4527</v>
      </c>
      <c r="B350" s="239" t="s">
        <v>111</v>
      </c>
      <c r="C350" s="237" t="s">
        <v>458</v>
      </c>
      <c r="D350" s="238">
        <v>-90.87001214839735</v>
      </c>
      <c r="E350" s="238">
        <v>-29.779046811151915</v>
      </c>
      <c r="F350" s="238">
        <v>-67.742966740805883</v>
      </c>
      <c r="G350" s="238">
        <v>-129.27608710495008</v>
      </c>
      <c r="H350" s="238">
        <v>-187.52890373971965</v>
      </c>
      <c r="I350" s="238">
        <v>-167.62151306057001</v>
      </c>
      <c r="J350" s="238">
        <v>-176.67427879791032</v>
      </c>
      <c r="K350" s="238">
        <v>-97.278899291367111</v>
      </c>
      <c r="L350" s="238">
        <v>-85.261024776289275</v>
      </c>
      <c r="M350" s="238">
        <v>-87.908014276108233</v>
      </c>
      <c r="N350" s="238">
        <v>-1394.1947637717892</v>
      </c>
      <c r="O350" s="238">
        <v>-41.738829979827237</v>
      </c>
      <c r="P350" s="238">
        <v>-211.76469249469818</v>
      </c>
    </row>
    <row r="351" spans="1:20" s="237" customFormat="1" x14ac:dyDescent="0.25">
      <c r="A351" s="237">
        <v>4535</v>
      </c>
      <c r="B351" s="237" t="s">
        <v>60</v>
      </c>
      <c r="C351" s="237" t="s">
        <v>459</v>
      </c>
      <c r="D351" s="238">
        <v>-2198012.200315028</v>
      </c>
      <c r="E351" s="238">
        <v>-2187525.7026357003</v>
      </c>
      <c r="F351" s="238">
        <v>-2187525.7026357003</v>
      </c>
      <c r="G351" s="238">
        <v>-2187525.7026357003</v>
      </c>
      <c r="H351" s="238">
        <v>-2187525.7026357003</v>
      </c>
      <c r="I351" s="238">
        <v>-2187525.7026357003</v>
      </c>
      <c r="J351" s="238">
        <v>-2187525.7026357003</v>
      </c>
      <c r="K351" s="238">
        <v>-2187525.7026357003</v>
      </c>
      <c r="L351" s="238">
        <v>-2187525.7026357003</v>
      </c>
      <c r="M351" s="238">
        <v>-2187525.7026357003</v>
      </c>
      <c r="N351" s="238">
        <v>-2187525.7026357003</v>
      </c>
      <c r="O351" s="238">
        <v>-2187525.7026357003</v>
      </c>
      <c r="P351" s="238">
        <v>-2187525.7026357003</v>
      </c>
    </row>
    <row r="352" spans="1:20" s="237" customFormat="1" x14ac:dyDescent="0.25">
      <c r="A352" s="237">
        <v>4535</v>
      </c>
      <c r="B352" s="239" t="s">
        <v>111</v>
      </c>
      <c r="C352" s="237" t="s">
        <v>459</v>
      </c>
      <c r="D352" s="238">
        <v>-312058.52134068473</v>
      </c>
      <c r="E352" s="238">
        <v>-304531.63936109247</v>
      </c>
      <c r="F352" s="238">
        <v>-304531.63936109247</v>
      </c>
      <c r="G352" s="238">
        <v>-304531.63936109247</v>
      </c>
      <c r="H352" s="238">
        <v>-304531.63936109247</v>
      </c>
      <c r="I352" s="238">
        <v>-304531.63936109247</v>
      </c>
      <c r="J352" s="238">
        <v>-304531.63936109247</v>
      </c>
      <c r="K352" s="238">
        <v>-304531.63936109247</v>
      </c>
      <c r="L352" s="238">
        <v>-304531.63936109247</v>
      </c>
      <c r="M352" s="238">
        <v>-304531.63936109247</v>
      </c>
      <c r="N352" s="238">
        <v>-304531.63936109247</v>
      </c>
      <c r="O352" s="238">
        <v>-304531.63936109247</v>
      </c>
      <c r="P352" s="238">
        <v>-304531.63936109247</v>
      </c>
    </row>
    <row r="353" spans="1:17" s="237" customFormat="1" x14ac:dyDescent="0.25">
      <c r="A353" s="237">
        <v>4545</v>
      </c>
      <c r="B353" s="237" t="s">
        <v>60</v>
      </c>
      <c r="C353" s="237" t="s">
        <v>460</v>
      </c>
      <c r="D353" s="238">
        <v>-623.70753512132819</v>
      </c>
      <c r="E353" s="238">
        <v>-611.42445849066348</v>
      </c>
      <c r="F353" s="238">
        <v>-637.33583489370494</v>
      </c>
      <c r="G353" s="238">
        <v>-656.96693860238963</v>
      </c>
      <c r="H353" s="238">
        <v>-608.83615951999161</v>
      </c>
      <c r="I353" s="238">
        <v>-585.53806238038567</v>
      </c>
      <c r="J353" s="238">
        <v>-587.05447969792567</v>
      </c>
      <c r="K353" s="238">
        <v>-948.67544281797939</v>
      </c>
      <c r="L353" s="238">
        <v>-1049.5333748512903</v>
      </c>
      <c r="M353" s="238">
        <v>-1000.6043618683077</v>
      </c>
      <c r="N353" s="238">
        <v>-1028.8508279108255</v>
      </c>
      <c r="O353" s="238">
        <v>-1091.0562987637713</v>
      </c>
      <c r="P353" s="238">
        <v>-1003.3714970258103</v>
      </c>
    </row>
    <row r="354" spans="1:17" s="237" customFormat="1" x14ac:dyDescent="0.25">
      <c r="A354" s="237">
        <v>4545</v>
      </c>
      <c r="B354" s="239" t="s">
        <v>111</v>
      </c>
      <c r="C354" s="237" t="s">
        <v>460</v>
      </c>
      <c r="D354" s="238">
        <v>-88.549668255303246</v>
      </c>
      <c r="E354" s="238">
        <v>-85.118127967723581</v>
      </c>
      <c r="F354" s="238">
        <v>-88.725323953861263</v>
      </c>
      <c r="G354" s="238">
        <v>-91.458225417679614</v>
      </c>
      <c r="H354" s="238">
        <v>-84.757803548337037</v>
      </c>
      <c r="I354" s="238">
        <v>-81.514409558785488</v>
      </c>
      <c r="J354" s="238">
        <v>-81.725514301970705</v>
      </c>
      <c r="K354" s="238">
        <v>-132.06779123777994</v>
      </c>
      <c r="L354" s="238">
        <v>-146.10850918119274</v>
      </c>
      <c r="M354" s="238">
        <v>-139.29696291315364</v>
      </c>
      <c r="N354" s="238">
        <v>-143.22923333160912</v>
      </c>
      <c r="O354" s="238">
        <v>-151.88903284539384</v>
      </c>
      <c r="P354" s="238">
        <v>-139.68218362385554</v>
      </c>
    </row>
    <row r="355" spans="1:17" s="237" customFormat="1" x14ac:dyDescent="0.25">
      <c r="A355" s="237">
        <v>4565</v>
      </c>
      <c r="B355" s="237" t="s">
        <v>60</v>
      </c>
      <c r="C355" s="237" t="s">
        <v>461</v>
      </c>
      <c r="D355" s="238">
        <v>1772691.9658237547</v>
      </c>
      <c r="E355" s="238">
        <v>1764234.6286974601</v>
      </c>
      <c r="F355" s="238">
        <v>1764234.6286974601</v>
      </c>
      <c r="G355" s="238">
        <v>1764234.6286974601</v>
      </c>
      <c r="H355" s="238">
        <v>1764234.6286974601</v>
      </c>
      <c r="I355" s="238">
        <v>1764234.6286974601</v>
      </c>
      <c r="J355" s="238">
        <v>1764234.6286974601</v>
      </c>
      <c r="K355" s="238">
        <v>1764234.6286974601</v>
      </c>
      <c r="L355" s="238">
        <v>1764234.6286974601</v>
      </c>
      <c r="M355" s="238">
        <v>1764234.6286974601</v>
      </c>
      <c r="N355" s="238">
        <v>1764234.6286974601</v>
      </c>
      <c r="O355" s="238">
        <v>1764234.6286974601</v>
      </c>
      <c r="P355" s="238">
        <v>1764234.6286974601</v>
      </c>
    </row>
    <row r="356" spans="1:17" s="237" customFormat="1" x14ac:dyDescent="0.25">
      <c r="A356" s="237">
        <v>4565</v>
      </c>
      <c r="B356" s="239" t="s">
        <v>111</v>
      </c>
      <c r="C356" s="237" t="s">
        <v>461</v>
      </c>
      <c r="D356" s="238">
        <v>251674.50552284834</v>
      </c>
      <c r="E356" s="238">
        <v>245604.09189592922</v>
      </c>
      <c r="F356" s="238">
        <v>245604.09189592922</v>
      </c>
      <c r="G356" s="238">
        <v>245604.09189592922</v>
      </c>
      <c r="H356" s="238">
        <v>245604.09189592922</v>
      </c>
      <c r="I356" s="238">
        <v>245604.09189592922</v>
      </c>
      <c r="J356" s="238">
        <v>245604.09189592922</v>
      </c>
      <c r="K356" s="238">
        <v>245604.09189592922</v>
      </c>
      <c r="L356" s="238">
        <v>245604.09189592922</v>
      </c>
      <c r="M356" s="238">
        <v>245604.09189592922</v>
      </c>
      <c r="N356" s="238">
        <v>245604.09189592922</v>
      </c>
      <c r="O356" s="238">
        <v>245604.09189592922</v>
      </c>
      <c r="P356" s="238">
        <v>245604.09189592922</v>
      </c>
    </row>
    <row r="357" spans="1:17" s="237" customFormat="1" x14ac:dyDescent="0.25">
      <c r="A357" s="237">
        <v>4595</v>
      </c>
      <c r="B357" s="237" t="s">
        <v>60</v>
      </c>
      <c r="C357" s="237" t="s">
        <v>462</v>
      </c>
      <c r="D357" s="238">
        <v>-3072.4100723712218</v>
      </c>
      <c r="E357" s="238">
        <v>-3003.247181503129</v>
      </c>
      <c r="F357" s="238">
        <v>-3028.6856355454402</v>
      </c>
      <c r="G357" s="238">
        <v>-3011.0330845704229</v>
      </c>
      <c r="H357" s="238">
        <v>-2951.6004262142446</v>
      </c>
      <c r="I357" s="238">
        <v>-2950.0425643200742</v>
      </c>
      <c r="J357" s="238">
        <v>-2939.4191270883975</v>
      </c>
      <c r="K357" s="238">
        <v>-2950.0533512646762</v>
      </c>
      <c r="L357" s="238">
        <v>-2915.3812726426313</v>
      </c>
      <c r="M357" s="238">
        <v>-2998.9704418352035</v>
      </c>
      <c r="N357" s="238">
        <v>-2995.7894286453211</v>
      </c>
      <c r="O357" s="238">
        <v>-3029.8074777840993</v>
      </c>
      <c r="P357" s="238">
        <v>-3065.1091733305743</v>
      </c>
    </row>
    <row r="358" spans="1:17" s="237" customFormat="1" x14ac:dyDescent="0.25">
      <c r="A358" s="237">
        <v>4595</v>
      </c>
      <c r="B358" s="239" t="s">
        <v>111</v>
      </c>
      <c r="C358" s="237" t="s">
        <v>462</v>
      </c>
      <c r="D358" s="238">
        <v>-436.19946422452733</v>
      </c>
      <c r="E358" s="238">
        <v>-418.09053328505661</v>
      </c>
      <c r="F358" s="238">
        <v>-421.63189241193811</v>
      </c>
      <c r="G358" s="238">
        <v>-419.17443086949771</v>
      </c>
      <c r="H358" s="238">
        <v>-410.90064242486943</v>
      </c>
      <c r="I358" s="238">
        <v>-410.68376806496661</v>
      </c>
      <c r="J358" s="238">
        <v>-409.20484932498834</v>
      </c>
      <c r="K358" s="238">
        <v>-410.68526974603009</v>
      </c>
      <c r="L358" s="238">
        <v>-405.85847162882118</v>
      </c>
      <c r="M358" s="238">
        <v>-417.49515626131483</v>
      </c>
      <c r="N358" s="238">
        <v>-417.0523184192831</v>
      </c>
      <c r="O358" s="238">
        <v>-421.78806724253866</v>
      </c>
      <c r="P358" s="238">
        <v>-426.70251611234681</v>
      </c>
      <c r="Q358" s="238">
        <f>+P357+P358</f>
        <v>-3491.8116894429213</v>
      </c>
    </row>
    <row r="359" spans="1:17" s="237" customFormat="1" x14ac:dyDescent="0.25">
      <c r="A359" s="237">
        <v>4612</v>
      </c>
      <c r="B359" s="237" t="s">
        <v>60</v>
      </c>
      <c r="C359" s="237" t="s">
        <v>463</v>
      </c>
      <c r="D359" s="238">
        <v>0</v>
      </c>
      <c r="E359" s="238">
        <v>3292.9402302798321</v>
      </c>
      <c r="F359" s="238">
        <v>1788.76836579941</v>
      </c>
      <c r="G359" s="238">
        <v>206.54557657890649</v>
      </c>
      <c r="H359" s="238">
        <v>-1374.9527841514509</v>
      </c>
      <c r="I359" s="238">
        <v>-2957.3515708891528</v>
      </c>
      <c r="J359" s="238">
        <v>-4540.1608292556757</v>
      </c>
      <c r="K359" s="238">
        <v>-1227.1954879222051</v>
      </c>
      <c r="L359" s="238">
        <v>-2807.3710286039404</v>
      </c>
      <c r="M359" s="238">
        <v>-4390.2279766202855</v>
      </c>
      <c r="N359" s="238">
        <v>-5972.8725921481391</v>
      </c>
      <c r="O359" s="238">
        <v>569.94468235659247</v>
      </c>
      <c r="P359" s="238">
        <v>0</v>
      </c>
    </row>
    <row r="360" spans="1:17" s="237" customFormat="1" x14ac:dyDescent="0.25">
      <c r="A360" s="237">
        <v>4612</v>
      </c>
      <c r="B360" s="239" t="s">
        <v>111</v>
      </c>
      <c r="C360" s="237" t="s">
        <v>463</v>
      </c>
      <c r="D360" s="238">
        <v>0</v>
      </c>
      <c r="E360" s="238">
        <v>458.41952185382507</v>
      </c>
      <c r="F360" s="238">
        <v>249.01950281901412</v>
      </c>
      <c r="G360" s="238">
        <v>28.753793824031447</v>
      </c>
      <c r="H360" s="238">
        <v>-191.41106543216264</v>
      </c>
      <c r="I360" s="238">
        <v>-411.70127553923339</v>
      </c>
      <c r="J360" s="238">
        <v>-632.04862856256136</v>
      </c>
      <c r="K360" s="238">
        <v>-170.84135436817871</v>
      </c>
      <c r="L360" s="238">
        <v>-390.82206010448448</v>
      </c>
      <c r="M360" s="238">
        <v>-611.17605213882985</v>
      </c>
      <c r="N360" s="238">
        <v>-831.50048476697862</v>
      </c>
      <c r="O360" s="238">
        <v>79.343611027776362</v>
      </c>
      <c r="P360" s="238">
        <v>0</v>
      </c>
    </row>
    <row r="361" spans="1:17" s="237" customFormat="1" x14ac:dyDescent="0.25">
      <c r="A361" s="237">
        <v>4614</v>
      </c>
      <c r="B361" s="237" t="s">
        <v>60</v>
      </c>
      <c r="C361" s="237" t="s">
        <v>464</v>
      </c>
      <c r="D361" s="238">
        <v>-4875.2656960408676</v>
      </c>
      <c r="E361" s="238">
        <v>-4852.006288108415</v>
      </c>
      <c r="F361" s="238">
        <v>-4852.006288108415</v>
      </c>
      <c r="G361" s="238">
        <v>-4852.006288108415</v>
      </c>
      <c r="H361" s="238">
        <v>-4852.006288108415</v>
      </c>
      <c r="I361" s="238">
        <v>-4852.006288108415</v>
      </c>
      <c r="J361" s="238">
        <v>-4852.006288108415</v>
      </c>
      <c r="K361" s="238">
        <v>-4852.006288108415</v>
      </c>
      <c r="L361" s="238">
        <v>-4852.006288108415</v>
      </c>
      <c r="M361" s="238">
        <v>-4852.006288108415</v>
      </c>
      <c r="N361" s="238">
        <v>-4852.006288108415</v>
      </c>
      <c r="O361" s="238">
        <v>-4852.006288108415</v>
      </c>
      <c r="P361" s="238">
        <v>-4739.8970051207771</v>
      </c>
    </row>
    <row r="362" spans="1:17" s="237" customFormat="1" x14ac:dyDescent="0.25">
      <c r="A362" s="237">
        <v>4614</v>
      </c>
      <c r="B362" s="239" t="s">
        <v>111</v>
      </c>
      <c r="C362" s="237" t="s">
        <v>464</v>
      </c>
      <c r="D362" s="238">
        <v>-692.15639659844874</v>
      </c>
      <c r="E362" s="238">
        <v>-675.46151678477213</v>
      </c>
      <c r="F362" s="238">
        <v>-675.46151678477213</v>
      </c>
      <c r="G362" s="238">
        <v>-675.46151678477213</v>
      </c>
      <c r="H362" s="238">
        <v>-675.46151678477213</v>
      </c>
      <c r="I362" s="238">
        <v>-675.46151678477213</v>
      </c>
      <c r="J362" s="238">
        <v>-675.46151678477213</v>
      </c>
      <c r="K362" s="238">
        <v>-675.46151678477213</v>
      </c>
      <c r="L362" s="238">
        <v>-675.46151678477213</v>
      </c>
      <c r="M362" s="238">
        <v>-675.46151678477213</v>
      </c>
      <c r="N362" s="238">
        <v>-675.46151678477213</v>
      </c>
      <c r="O362" s="238">
        <v>-675.46151678477213</v>
      </c>
      <c r="P362" s="238">
        <v>-659.85446645631816</v>
      </c>
    </row>
    <row r="363" spans="1:17" s="237" customFormat="1" x14ac:dyDescent="0.25">
      <c r="A363" s="237">
        <v>4628</v>
      </c>
      <c r="B363" s="237" t="s">
        <v>60</v>
      </c>
      <c r="C363" s="237" t="s">
        <v>465</v>
      </c>
      <c r="D363" s="238">
        <v>-177.26220519369946</v>
      </c>
      <c r="E363" s="238">
        <v>-176.376763461439</v>
      </c>
      <c r="F363" s="238">
        <v>-174.80697915481301</v>
      </c>
      <c r="G363" s="238">
        <v>-174.58613065742512</v>
      </c>
      <c r="H363" s="238">
        <v>-175.06075621993483</v>
      </c>
      <c r="I363" s="238">
        <v>-175.08176237521337</v>
      </c>
      <c r="J363" s="238">
        <v>-175.27592737805824</v>
      </c>
      <c r="K363" s="238">
        <v>-175.0386145968034</v>
      </c>
      <c r="L363" s="238">
        <v>-174.8802168313247</v>
      </c>
      <c r="M363" s="238">
        <v>-173.65788568768428</v>
      </c>
      <c r="N363" s="238">
        <v>-173.61360244142139</v>
      </c>
      <c r="O363" s="238">
        <v>-173.52276501318988</v>
      </c>
      <c r="P363" s="238">
        <v>-152.47516515801996</v>
      </c>
    </row>
    <row r="364" spans="1:17" s="237" customFormat="1" x14ac:dyDescent="0.25">
      <c r="A364" s="237">
        <v>4628</v>
      </c>
      <c r="B364" s="239" t="s">
        <v>111</v>
      </c>
      <c r="C364" s="237" t="s">
        <v>465</v>
      </c>
      <c r="D364" s="238">
        <v>-25.166457963430211</v>
      </c>
      <c r="E364" s="238">
        <v>-24.553908032897123</v>
      </c>
      <c r="F364" s="238">
        <v>-24.335373920240006</v>
      </c>
      <c r="G364" s="238">
        <v>-24.304628976361663</v>
      </c>
      <c r="H364" s="238">
        <v>-24.370702943154196</v>
      </c>
      <c r="I364" s="238">
        <v>-24.373627269435683</v>
      </c>
      <c r="J364" s="238">
        <v>-24.400657528578083</v>
      </c>
      <c r="K364" s="238">
        <v>-24.367620545181818</v>
      </c>
      <c r="L364" s="238">
        <v>-24.345569544302492</v>
      </c>
      <c r="M364" s="238">
        <v>-24.17540536905809</v>
      </c>
      <c r="N364" s="238">
        <v>-24.169240573113331</v>
      </c>
      <c r="O364" s="238">
        <v>-24.156594837842036</v>
      </c>
      <c r="P364" s="238">
        <v>-21.226498939636894</v>
      </c>
    </row>
    <row r="365" spans="1:17" s="237" customFormat="1" x14ac:dyDescent="0.25">
      <c r="A365" s="237">
        <v>4634</v>
      </c>
      <c r="B365" s="237" t="s">
        <v>60</v>
      </c>
      <c r="C365" s="237" t="s">
        <v>466</v>
      </c>
      <c r="D365" s="238">
        <v>88.042392507449975</v>
      </c>
      <c r="E365" s="238">
        <v>87.622351006051815</v>
      </c>
      <c r="F365" s="238">
        <v>87.622351006051815</v>
      </c>
      <c r="G365" s="238">
        <v>87.622351006051815</v>
      </c>
      <c r="H365" s="238">
        <v>87.622351006051815</v>
      </c>
      <c r="I365" s="238">
        <v>87.622351006051815</v>
      </c>
      <c r="J365" s="238">
        <v>87.622351006051815</v>
      </c>
      <c r="K365" s="238">
        <v>87.622351006051815</v>
      </c>
      <c r="L365" s="238">
        <v>87.622351006051815</v>
      </c>
      <c r="M365" s="238">
        <v>87.622351006051815</v>
      </c>
      <c r="N365" s="238">
        <v>87.622351006051815</v>
      </c>
      <c r="O365" s="238">
        <v>87.622351006051815</v>
      </c>
      <c r="P365" s="238">
        <v>87.622351006051815</v>
      </c>
    </row>
    <row r="366" spans="1:17" s="237" customFormat="1" x14ac:dyDescent="0.25">
      <c r="A366" s="237">
        <v>4634</v>
      </c>
      <c r="B366" s="239" t="s">
        <v>111</v>
      </c>
      <c r="C366" s="237" t="s">
        <v>466</v>
      </c>
      <c r="D366" s="238">
        <v>12.499648007974333</v>
      </c>
      <c r="E366" s="238">
        <v>12.198155278539284</v>
      </c>
      <c r="F366" s="238">
        <v>12.198155278539284</v>
      </c>
      <c r="G366" s="238">
        <v>12.198155278539284</v>
      </c>
      <c r="H366" s="238">
        <v>12.198155278539284</v>
      </c>
      <c r="I366" s="238">
        <v>12.198155278539284</v>
      </c>
      <c r="J366" s="238">
        <v>12.198155278539284</v>
      </c>
      <c r="K366" s="238">
        <v>12.198155278539284</v>
      </c>
      <c r="L366" s="238">
        <v>12.198155278539284</v>
      </c>
      <c r="M366" s="238">
        <v>12.198155278539284</v>
      </c>
      <c r="N366" s="238">
        <v>12.198155278539284</v>
      </c>
      <c r="O366" s="238">
        <v>12.198155278539284</v>
      </c>
      <c r="P366" s="238">
        <v>12.198155278539284</v>
      </c>
    </row>
    <row r="367" spans="1:17" s="237" customFormat="1" x14ac:dyDescent="0.25">
      <c r="A367" s="237">
        <v>4635</v>
      </c>
      <c r="B367" s="237" t="s">
        <v>60</v>
      </c>
      <c r="C367" s="237" t="s">
        <v>467</v>
      </c>
      <c r="D367" s="238">
        <v>-5.1740315027671349</v>
      </c>
      <c r="E367" s="238">
        <v>-0.30657632028138443</v>
      </c>
      <c r="F367" s="238">
        <v>-0.56546299074121986</v>
      </c>
      <c r="G367" s="238">
        <v>-1.5130109139812757</v>
      </c>
      <c r="H367" s="238">
        <v>-1.7134209900170694</v>
      </c>
      <c r="I367" s="238">
        <v>-2.781328505663891</v>
      </c>
      <c r="J367" s="238">
        <v>-2.8903334195417165</v>
      </c>
      <c r="K367" s="238">
        <v>-9.1836639942067944</v>
      </c>
      <c r="L367" s="238">
        <v>-3.9741374851290527</v>
      </c>
      <c r="M367" s="238">
        <v>-5.2799255159571699</v>
      </c>
      <c r="N367" s="238">
        <v>-6.4437800651735362</v>
      </c>
      <c r="O367" s="238">
        <v>-3.0475957171675363</v>
      </c>
      <c r="P367" s="238">
        <v>-2.0109135674753005</v>
      </c>
    </row>
    <row r="368" spans="1:17" s="237" customFormat="1" x14ac:dyDescent="0.25">
      <c r="A368" s="237">
        <v>4635</v>
      </c>
      <c r="B368" s="239" t="s">
        <v>111</v>
      </c>
      <c r="C368" s="237" t="s">
        <v>467</v>
      </c>
      <c r="D368" s="238">
        <v>-0.73457309285736538</v>
      </c>
      <c r="E368" s="238">
        <v>-4.2679356540630056E-2</v>
      </c>
      <c r="F368" s="238">
        <v>-7.8719702063828723E-2</v>
      </c>
      <c r="G368" s="238">
        <v>-0.2106305281125537</v>
      </c>
      <c r="H368" s="238">
        <v>-0.23853018155485445</v>
      </c>
      <c r="I368" s="238">
        <v>-0.38719660683804902</v>
      </c>
      <c r="J368" s="238">
        <v>-0.40237148916360638</v>
      </c>
      <c r="K368" s="238">
        <v>-1.2784838359282056</v>
      </c>
      <c r="L368" s="238">
        <v>-0.55325091811927785</v>
      </c>
      <c r="M368" s="238">
        <v>-0.7350333626441834</v>
      </c>
      <c r="N368" s="238">
        <v>-0.89705684580768619</v>
      </c>
      <c r="O368" s="238">
        <v>-0.42426441835204043</v>
      </c>
      <c r="P368" s="238">
        <v>-0.27994496456835455</v>
      </c>
    </row>
    <row r="369" spans="1:16" s="237" customFormat="1" x14ac:dyDescent="0.25">
      <c r="A369" s="237">
        <v>4636</v>
      </c>
      <c r="B369" s="237" t="s">
        <v>60</v>
      </c>
      <c r="C369" s="237" t="s">
        <v>468</v>
      </c>
      <c r="D369" s="238">
        <v>15.754269902085994</v>
      </c>
      <c r="E369" s="238">
        <v>25.251669580510008</v>
      </c>
      <c r="F369" s="238">
        <v>22.939857032017795</v>
      </c>
      <c r="G369" s="238">
        <v>24.861636373040916</v>
      </c>
      <c r="H369" s="238">
        <v>25.778526664252833</v>
      </c>
      <c r="I369" s="238">
        <v>24.275734960947602</v>
      </c>
      <c r="J369" s="238">
        <v>17.695698753426782</v>
      </c>
      <c r="K369" s="238">
        <v>19.991614751978481</v>
      </c>
      <c r="L369" s="238">
        <v>17.041101536233384</v>
      </c>
      <c r="M369" s="238">
        <v>17.712730771220194</v>
      </c>
      <c r="N369" s="238">
        <v>20.509955826824601</v>
      </c>
      <c r="O369" s="238">
        <v>18.762470801220708</v>
      </c>
      <c r="P369" s="238">
        <v>16.638578182382457</v>
      </c>
    </row>
    <row r="370" spans="1:16" s="237" customFormat="1" x14ac:dyDescent="0.25">
      <c r="A370" s="237">
        <v>4636</v>
      </c>
      <c r="B370" s="239" t="s">
        <v>111</v>
      </c>
      <c r="C370" s="237" t="s">
        <v>468</v>
      </c>
      <c r="D370" s="238">
        <v>2.2366819300376912</v>
      </c>
      <c r="E370" s="238">
        <v>3.5153563337298923</v>
      </c>
      <c r="F370" s="238">
        <v>3.193522371075364</v>
      </c>
      <c r="G370" s="238">
        <v>3.4610587079087578</v>
      </c>
      <c r="H370" s="238">
        <v>3.5887015983034196</v>
      </c>
      <c r="I370" s="238">
        <v>3.3794937154088864</v>
      </c>
      <c r="J370" s="238">
        <v>2.463468266694254</v>
      </c>
      <c r="K370" s="238">
        <v>2.7830892256763051</v>
      </c>
      <c r="L370" s="238">
        <v>2.3723399368954645</v>
      </c>
      <c r="M370" s="238">
        <v>2.4658393420576221</v>
      </c>
      <c r="N370" s="238">
        <v>2.8552489525681479</v>
      </c>
      <c r="O370" s="238">
        <v>2.6119766202865566</v>
      </c>
      <c r="P370" s="238">
        <v>2.3163035224745259</v>
      </c>
    </row>
    <row r="371" spans="1:16" s="237" customFormat="1" x14ac:dyDescent="0.25">
      <c r="A371" s="237">
        <v>4637</v>
      </c>
      <c r="B371" s="237" t="s">
        <v>60</v>
      </c>
      <c r="C371" s="237" t="s">
        <v>469</v>
      </c>
      <c r="D371" s="238">
        <v>-608.6092890591741</v>
      </c>
      <c r="E371" s="238">
        <v>-583.51976827186661</v>
      </c>
      <c r="F371" s="238">
        <v>-416.52651114674381</v>
      </c>
      <c r="G371" s="238">
        <v>-582.98609838100651</v>
      </c>
      <c r="H371" s="238">
        <v>-604.39193834376454</v>
      </c>
      <c r="I371" s="238">
        <v>-620.11873584027308</v>
      </c>
      <c r="J371" s="238">
        <v>-647.5510714322661</v>
      </c>
      <c r="K371" s="238">
        <v>-608.58749206020798</v>
      </c>
      <c r="L371" s="238">
        <v>-611.01001272435735</v>
      </c>
      <c r="M371" s="238">
        <v>-579.07668256349257</v>
      </c>
      <c r="N371" s="238">
        <v>-593.27003072466778</v>
      </c>
      <c r="O371" s="238">
        <v>-598.40745502508673</v>
      </c>
      <c r="P371" s="238">
        <v>-416.94322784875612</v>
      </c>
    </row>
    <row r="372" spans="1:16" s="237" customFormat="1" x14ac:dyDescent="0.25">
      <c r="A372" s="237">
        <v>4637</v>
      </c>
      <c r="B372" s="239" t="s">
        <v>111</v>
      </c>
      <c r="C372" s="237" t="s">
        <v>469</v>
      </c>
      <c r="D372" s="238">
        <v>-86.406124038251875</v>
      </c>
      <c r="E372" s="238">
        <v>-81.233437128226342</v>
      </c>
      <c r="F372" s="238">
        <v>-57.985833548854288</v>
      </c>
      <c r="G372" s="238">
        <v>-81.159143433507467</v>
      </c>
      <c r="H372" s="238">
        <v>-84.139110950188794</v>
      </c>
      <c r="I372" s="238">
        <v>-86.328482904877674</v>
      </c>
      <c r="J372" s="238">
        <v>-90.147415920964164</v>
      </c>
      <c r="K372" s="238">
        <v>-84.723185848031875</v>
      </c>
      <c r="L372" s="238">
        <v>-85.060431800548301</v>
      </c>
      <c r="M372" s="238">
        <v>-80.614902601769018</v>
      </c>
      <c r="N372" s="238">
        <v>-82.590798737909296</v>
      </c>
      <c r="O372" s="238">
        <v>-83.305994103346634</v>
      </c>
      <c r="P372" s="238">
        <v>-58.043845859411391</v>
      </c>
    </row>
    <row r="373" spans="1:16" s="237" customFormat="1" x14ac:dyDescent="0.25">
      <c r="A373" s="237">
        <v>4638</v>
      </c>
      <c r="B373" s="237" t="s">
        <v>60</v>
      </c>
      <c r="C373" s="237" t="s">
        <v>470</v>
      </c>
      <c r="D373" s="238">
        <v>-32.41100042571307</v>
      </c>
      <c r="E373" s="238">
        <v>17.327807169089123</v>
      </c>
      <c r="F373" s="238">
        <v>9.3897514095070616</v>
      </c>
      <c r="G373" s="238">
        <v>1.2172215383023874</v>
      </c>
      <c r="H373" s="238">
        <v>-7.4674043345574885</v>
      </c>
      <c r="I373" s="238">
        <v>-18.227097708581177</v>
      </c>
      <c r="J373" s="238">
        <v>-32.039496405110427</v>
      </c>
      <c r="K373" s="238">
        <v>11.710079966895986</v>
      </c>
      <c r="L373" s="238">
        <v>2.7143359023431501</v>
      </c>
      <c r="M373" s="238">
        <v>-5.871504267314946</v>
      </c>
      <c r="N373" s="238">
        <v>-14.443718822738315</v>
      </c>
      <c r="O373" s="238">
        <v>-22.525411265711469</v>
      </c>
      <c r="P373" s="238">
        <v>-33.994204313867471</v>
      </c>
    </row>
    <row r="374" spans="1:16" s="237" customFormat="1" x14ac:dyDescent="0.25">
      <c r="A374" s="237">
        <v>4638</v>
      </c>
      <c r="B374" s="239" t="s">
        <v>111</v>
      </c>
      <c r="C374" s="237" t="s">
        <v>470</v>
      </c>
      <c r="D374" s="238">
        <v>-4.6014889574183098</v>
      </c>
      <c r="E374" s="238">
        <v>2.4122530388454977</v>
      </c>
      <c r="F374" s="238">
        <v>1.3071738478249628</v>
      </c>
      <c r="G374" s="238">
        <v>0.1694528526353907</v>
      </c>
      <c r="H374" s="238">
        <v>-1.0395584751461229</v>
      </c>
      <c r="I374" s="238">
        <v>-2.5374458180313448</v>
      </c>
      <c r="J374" s="238">
        <v>-4.4603089018776183</v>
      </c>
      <c r="K374" s="238">
        <v>1.6301933481611761</v>
      </c>
      <c r="L374" s="238">
        <v>0.37787037707546772</v>
      </c>
      <c r="M374" s="238">
        <v>-0.81738871359850929</v>
      </c>
      <c r="N374" s="238">
        <v>-2.0107509439817917</v>
      </c>
      <c r="O374" s="238">
        <v>-3.1358262039000664</v>
      </c>
      <c r="P374" s="238">
        <v>-4.732429317746857</v>
      </c>
    </row>
    <row r="375" spans="1:16" s="237" customFormat="1" x14ac:dyDescent="0.25">
      <c r="A375" s="237">
        <v>4659</v>
      </c>
      <c r="B375" s="237" t="s">
        <v>60</v>
      </c>
      <c r="C375" s="237" t="s">
        <v>471</v>
      </c>
      <c r="D375" s="238">
        <v>1708.9335461898679</v>
      </c>
      <c r="E375" s="238">
        <v>1700.7803941447264</v>
      </c>
      <c r="F375" s="238">
        <v>1700.7803941447264</v>
      </c>
      <c r="G375" s="238">
        <v>1700.7803941447264</v>
      </c>
      <c r="H375" s="238">
        <v>1700.7803941447264</v>
      </c>
      <c r="I375" s="238">
        <v>1700.7803941447264</v>
      </c>
      <c r="J375" s="238">
        <v>1700.7803941447264</v>
      </c>
      <c r="K375" s="238">
        <v>1700.7803941447264</v>
      </c>
      <c r="L375" s="238">
        <v>1700.7803941447264</v>
      </c>
      <c r="M375" s="238">
        <v>1700.7803941447264</v>
      </c>
      <c r="N375" s="238">
        <v>1700.7803941447264</v>
      </c>
      <c r="O375" s="238">
        <v>1700.7803941447264</v>
      </c>
      <c r="P375" s="238">
        <v>1700.7803941447264</v>
      </c>
    </row>
    <row r="376" spans="1:16" s="237" customFormat="1" x14ac:dyDescent="0.25">
      <c r="A376" s="237">
        <v>4659</v>
      </c>
      <c r="B376" s="239" t="s">
        <v>111</v>
      </c>
      <c r="C376" s="237" t="s">
        <v>471</v>
      </c>
      <c r="D376" s="238">
        <v>242.62252748964272</v>
      </c>
      <c r="E376" s="238">
        <v>236.77044845600784</v>
      </c>
      <c r="F376" s="238">
        <v>236.77044845600784</v>
      </c>
      <c r="G376" s="238">
        <v>236.77044845600784</v>
      </c>
      <c r="H376" s="238">
        <v>236.77044845600784</v>
      </c>
      <c r="I376" s="238">
        <v>236.77044845600784</v>
      </c>
      <c r="J376" s="238">
        <v>236.77044845600784</v>
      </c>
      <c r="K376" s="238">
        <v>236.77044845600784</v>
      </c>
      <c r="L376" s="238">
        <v>236.77044845600784</v>
      </c>
      <c r="M376" s="238">
        <v>236.77044845600784</v>
      </c>
      <c r="N376" s="238">
        <v>236.77044845600784</v>
      </c>
      <c r="O376" s="238">
        <v>236.77044845600784</v>
      </c>
      <c r="P376" s="238">
        <v>236.77044845600784</v>
      </c>
    </row>
    <row r="377" spans="1:16" s="237" customFormat="1" x14ac:dyDescent="0.25">
      <c r="A377" s="237">
        <v>4661</v>
      </c>
      <c r="B377" s="237" t="s">
        <v>60</v>
      </c>
      <c r="C377" s="237" t="s">
        <v>472</v>
      </c>
      <c r="D377" s="238">
        <v>437.61410813111962</v>
      </c>
      <c r="E377" s="238">
        <v>435.52629472921944</v>
      </c>
      <c r="F377" s="238">
        <v>435.37868390834319</v>
      </c>
      <c r="G377" s="238">
        <v>436.80823793513679</v>
      </c>
      <c r="H377" s="238">
        <v>436.85649531888481</v>
      </c>
      <c r="I377" s="238">
        <v>436.85876625459059</v>
      </c>
      <c r="J377" s="238">
        <v>436.87806920808981</v>
      </c>
      <c r="K377" s="238">
        <v>436.85422438317903</v>
      </c>
      <c r="L377" s="238">
        <v>436.83776009931205</v>
      </c>
      <c r="M377" s="238">
        <v>964.70654569906367</v>
      </c>
      <c r="N377" s="238">
        <v>964.70200382765199</v>
      </c>
      <c r="O377" s="238">
        <v>964.69235235090241</v>
      </c>
      <c r="P377" s="238">
        <v>962.79725650442231</v>
      </c>
    </row>
    <row r="378" spans="1:16" s="237" customFormat="1" x14ac:dyDescent="0.25">
      <c r="A378" s="237">
        <v>4661</v>
      </c>
      <c r="B378" s="239" t="s">
        <v>111</v>
      </c>
      <c r="C378" s="237" t="s">
        <v>472</v>
      </c>
      <c r="D378" s="238">
        <v>62.129414696445821</v>
      </c>
      <c r="E378" s="238">
        <v>60.630847152537115</v>
      </c>
      <c r="F378" s="238">
        <v>60.610297832721251</v>
      </c>
      <c r="G378" s="238">
        <v>60.809310091553307</v>
      </c>
      <c r="H378" s="238">
        <v>60.816028138416186</v>
      </c>
      <c r="I378" s="238">
        <v>60.816344281797967</v>
      </c>
      <c r="J378" s="238">
        <v>60.819031500543119</v>
      </c>
      <c r="K378" s="238">
        <v>60.815711995034405</v>
      </c>
      <c r="L378" s="238">
        <v>60.81341995551648</v>
      </c>
      <c r="M378" s="238">
        <v>134.29952640562769</v>
      </c>
      <c r="N378" s="238">
        <v>134.2988941188641</v>
      </c>
      <c r="O378" s="238">
        <v>134.29755050949154</v>
      </c>
      <c r="P378" s="238">
        <v>134.0337288573941</v>
      </c>
    </row>
    <row r="379" spans="1:16" s="237" customFormat="1" x14ac:dyDescent="0.25">
      <c r="A379" s="237">
        <v>4685</v>
      </c>
      <c r="B379" s="237" t="s">
        <v>60</v>
      </c>
      <c r="C379" s="237" t="s">
        <v>473</v>
      </c>
      <c r="D379" s="238">
        <v>-502.51825457641547</v>
      </c>
      <c r="E379" s="238">
        <v>-511.70312977809954</v>
      </c>
      <c r="F379" s="238">
        <v>-496.4163260745874</v>
      </c>
      <c r="G379" s="238">
        <v>-509.13015962344173</v>
      </c>
      <c r="H379" s="238">
        <v>-521.0366755288884</v>
      </c>
      <c r="I379" s="238">
        <v>-532.07342305901818</v>
      </c>
      <c r="J379" s="238">
        <v>-543.58082201417255</v>
      </c>
      <c r="K379" s="238">
        <v>-555.74054725081464</v>
      </c>
      <c r="L379" s="238">
        <v>-567.08216789944652</v>
      </c>
      <c r="M379" s="238">
        <v>-579.32080815186464</v>
      </c>
      <c r="N379" s="238">
        <v>-590.65107412196755</v>
      </c>
      <c r="O379" s="238">
        <v>-602.71996193037808</v>
      </c>
      <c r="P379" s="238">
        <v>-614.41300987948057</v>
      </c>
    </row>
    <row r="380" spans="1:16" s="237" customFormat="1" x14ac:dyDescent="0.25">
      <c r="A380" s="237">
        <v>4685</v>
      </c>
      <c r="B380" s="239" t="s">
        <v>111</v>
      </c>
      <c r="C380" s="237" t="s">
        <v>473</v>
      </c>
      <c r="D380" s="238">
        <v>-71.344055072734633</v>
      </c>
      <c r="E380" s="238">
        <v>-71.235639786892875</v>
      </c>
      <c r="F380" s="238">
        <v>-69.107520612424352</v>
      </c>
      <c r="G380" s="238">
        <v>-70.877449335333367</v>
      </c>
      <c r="H380" s="238">
        <v>-72.534989086018726</v>
      </c>
      <c r="I380" s="238">
        <v>-74.071445921481398</v>
      </c>
      <c r="J380" s="238">
        <v>-75.673423472818499</v>
      </c>
      <c r="K380" s="238">
        <v>-77.366213210572596</v>
      </c>
      <c r="L380" s="238">
        <v>-78.945112295039578</v>
      </c>
      <c r="M380" s="238">
        <v>-80.648888015310604</v>
      </c>
      <c r="N380" s="238">
        <v>-82.226206382868668</v>
      </c>
      <c r="O380" s="238">
        <v>-83.906350385351473</v>
      </c>
      <c r="P380" s="238">
        <v>-85.534172658149274</v>
      </c>
    </row>
    <row r="381" spans="1:16" s="237" customFormat="1" x14ac:dyDescent="0.25">
      <c r="A381" s="237">
        <v>4760</v>
      </c>
      <c r="B381" s="237" t="s">
        <v>60</v>
      </c>
      <c r="C381" s="237" t="s">
        <v>474</v>
      </c>
      <c r="D381" s="238">
        <v>-11409.110259684972</v>
      </c>
      <c r="E381" s="238">
        <v>-11354.678528940152</v>
      </c>
      <c r="F381" s="238">
        <v>-11354.678528940152</v>
      </c>
      <c r="G381" s="238">
        <v>-11354.678528940152</v>
      </c>
      <c r="H381" s="238">
        <v>-11354.678528940152</v>
      </c>
      <c r="I381" s="238">
        <v>-11354.678528940152</v>
      </c>
      <c r="J381" s="238">
        <v>-11354.678528940152</v>
      </c>
      <c r="K381" s="238">
        <v>-11354.678528940152</v>
      </c>
      <c r="L381" s="238">
        <v>-11354.678528940152</v>
      </c>
      <c r="M381" s="238">
        <v>-11354.678528940152</v>
      </c>
      <c r="N381" s="238">
        <v>-11354.678528940152</v>
      </c>
      <c r="O381" s="238">
        <v>-11354.678528940152</v>
      </c>
      <c r="P381" s="238">
        <v>-11354.678528940152</v>
      </c>
    </row>
    <row r="382" spans="1:16" s="237" customFormat="1" x14ac:dyDescent="0.25">
      <c r="A382" s="237">
        <v>4760</v>
      </c>
      <c r="B382" s="239" t="s">
        <v>111</v>
      </c>
      <c r="C382" s="237" t="s">
        <v>474</v>
      </c>
      <c r="D382" s="238">
        <v>-1619.786312805657</v>
      </c>
      <c r="E382" s="238">
        <v>-1580.7169089122226</v>
      </c>
      <c r="F382" s="238">
        <v>-1580.7169089122226</v>
      </c>
      <c r="G382" s="238">
        <v>-1580.7169089122226</v>
      </c>
      <c r="H382" s="238">
        <v>-1580.7169089122226</v>
      </c>
      <c r="I382" s="238">
        <v>-1580.7169089122226</v>
      </c>
      <c r="J382" s="238">
        <v>-1580.7169089122226</v>
      </c>
      <c r="K382" s="238">
        <v>-1580.7169089122226</v>
      </c>
      <c r="L382" s="238">
        <v>-1580.7169089122226</v>
      </c>
      <c r="M382" s="238">
        <v>-1580.7169089122226</v>
      </c>
      <c r="N382" s="238">
        <v>-1580.7169089122226</v>
      </c>
      <c r="O382" s="238">
        <v>-1580.7169089122226</v>
      </c>
      <c r="P382" s="238">
        <v>-1580.7169089122226</v>
      </c>
    </row>
    <row r="383" spans="1:16" s="237" customFormat="1" x14ac:dyDescent="0.25">
      <c r="A383" s="237">
        <v>4780</v>
      </c>
      <c r="B383" s="237" t="s">
        <v>60</v>
      </c>
      <c r="C383" s="237" t="s">
        <v>475</v>
      </c>
      <c r="D383" s="238">
        <v>-53997.464878671773</v>
      </c>
      <c r="E383" s="238">
        <v>-53739.84834221279</v>
      </c>
      <c r="F383" s="238">
        <v>-53739.84834221279</v>
      </c>
      <c r="G383" s="238">
        <v>-53739.84834221279</v>
      </c>
      <c r="H383" s="238">
        <v>-53739.84834221279</v>
      </c>
      <c r="I383" s="238">
        <v>-53739.84834221279</v>
      </c>
      <c r="J383" s="238">
        <v>-53739.84834221279</v>
      </c>
      <c r="K383" s="238">
        <v>-53739.84834221279</v>
      </c>
      <c r="L383" s="238">
        <v>-53739.84834221279</v>
      </c>
      <c r="M383" s="238">
        <v>-53739.84834221279</v>
      </c>
      <c r="N383" s="238">
        <v>-53739.84834221279</v>
      </c>
      <c r="O383" s="238">
        <v>-53739.84834221279</v>
      </c>
      <c r="P383" s="238">
        <v>-53739.84834221279</v>
      </c>
    </row>
    <row r="384" spans="1:16" s="237" customFormat="1" x14ac:dyDescent="0.25">
      <c r="A384" s="237">
        <v>4780</v>
      </c>
      <c r="B384" s="239" t="s">
        <v>111</v>
      </c>
      <c r="C384" s="237" t="s">
        <v>475</v>
      </c>
      <c r="D384" s="238">
        <v>-7666.1854032333431</v>
      </c>
      <c r="E384" s="238">
        <v>-7481.2762633838511</v>
      </c>
      <c r="F384" s="238">
        <v>-7481.2762633838511</v>
      </c>
      <c r="G384" s="238">
        <v>-7481.2762633838511</v>
      </c>
      <c r="H384" s="238">
        <v>-7481.2762633838511</v>
      </c>
      <c r="I384" s="238">
        <v>-7481.2762633838511</v>
      </c>
      <c r="J384" s="238">
        <v>-7481.2762633838511</v>
      </c>
      <c r="K384" s="238">
        <v>-7481.2762633838511</v>
      </c>
      <c r="L384" s="238">
        <v>-7481.2762633838511</v>
      </c>
      <c r="M384" s="238">
        <v>-7481.2762633838511</v>
      </c>
      <c r="N384" s="238">
        <v>-7481.2762633838511</v>
      </c>
      <c r="O384" s="238">
        <v>-7481.2762633838511</v>
      </c>
      <c r="P384" s="238">
        <v>-7481.2762633838511</v>
      </c>
    </row>
    <row r="385" spans="1:20" s="237" customFormat="1" x14ac:dyDescent="0.25">
      <c r="A385" s="237">
        <v>4785</v>
      </c>
      <c r="B385" s="237" t="s">
        <v>60</v>
      </c>
      <c r="C385" s="237" t="s">
        <v>476</v>
      </c>
      <c r="D385" s="238">
        <v>-449010.17321413371</v>
      </c>
      <c r="E385" s="238">
        <v>-446867.9903187296</v>
      </c>
      <c r="F385" s="238">
        <v>-446867.9903187296</v>
      </c>
      <c r="G385" s="238">
        <v>-446867.9903187296</v>
      </c>
      <c r="H385" s="238">
        <v>-446867.9903187296</v>
      </c>
      <c r="I385" s="238">
        <v>-446867.9903187296</v>
      </c>
      <c r="J385" s="238">
        <v>-446867.9903187296</v>
      </c>
      <c r="K385" s="238">
        <v>-446867.9903187296</v>
      </c>
      <c r="L385" s="238">
        <v>-446867.9903187296</v>
      </c>
      <c r="M385" s="238">
        <v>-446867.9903187296</v>
      </c>
      <c r="N385" s="238">
        <v>-446867.9903187296</v>
      </c>
      <c r="O385" s="238">
        <v>-446867.9903187296</v>
      </c>
      <c r="P385" s="238">
        <v>-446867.9903187296</v>
      </c>
    </row>
    <row r="386" spans="1:20" s="237" customFormat="1" x14ac:dyDescent="0.25">
      <c r="A386" s="237">
        <v>4785</v>
      </c>
      <c r="B386" s="239" t="s">
        <v>111</v>
      </c>
      <c r="C386" s="237" t="s">
        <v>476</v>
      </c>
      <c r="D386" s="238">
        <v>-63747.348945581412</v>
      </c>
      <c r="E386" s="238">
        <v>-62209.756669735689</v>
      </c>
      <c r="F386" s="238">
        <v>-62209.756669735689</v>
      </c>
      <c r="G386" s="238">
        <v>-62209.756669735689</v>
      </c>
      <c r="H386" s="238">
        <v>-62209.756669735689</v>
      </c>
      <c r="I386" s="238">
        <v>-62209.756669735689</v>
      </c>
      <c r="J386" s="238">
        <v>-62209.756669735689</v>
      </c>
      <c r="K386" s="238">
        <v>-62209.756669735689</v>
      </c>
      <c r="L386" s="238">
        <v>-62209.756669735689</v>
      </c>
      <c r="M386" s="238">
        <v>-62209.756669735689</v>
      </c>
      <c r="N386" s="238">
        <v>-62209.756669735689</v>
      </c>
      <c r="O386" s="238">
        <v>-62209.756669735689</v>
      </c>
      <c r="P386" s="238">
        <v>-62209.756669735689</v>
      </c>
    </row>
    <row r="387" spans="1:20" x14ac:dyDescent="0.25">
      <c r="A387" s="208">
        <v>4998</v>
      </c>
      <c r="B387" s="209" t="s">
        <v>477</v>
      </c>
      <c r="C387" s="210" t="s">
        <v>478</v>
      </c>
      <c r="D387" s="211">
        <f>IFERROR(ROUND(VLOOKUP(+$A387,'[12]Marion Balance Sheet'!$A$4:$P$190,+D$2,FALSE),2),0)</f>
        <v>0</v>
      </c>
      <c r="E387" s="211">
        <f>IFERROR(ROUND(VLOOKUP(+$A387,'[12]Marion Balance Sheet'!$A$4:$P$190,+E$2,FALSE),2),0)</f>
        <v>0</v>
      </c>
      <c r="F387" s="211">
        <f>IFERROR(ROUND(VLOOKUP(+$A387,'[12]Marion Balance Sheet'!$A$4:$P$190,+F$2,FALSE),2),0)</f>
        <v>0</v>
      </c>
      <c r="G387" s="211">
        <f>IFERROR(ROUND(VLOOKUP(+$A387,'[12]Marion Balance Sheet'!$A$4:$P$190,+G$2,FALSE),2),0)</f>
        <v>0</v>
      </c>
      <c r="H387" s="211">
        <f>IFERROR(ROUND(VLOOKUP(+$A387,'[12]Marion Balance Sheet'!$A$4:$P$190,+H$2,FALSE),2),0)</f>
        <v>0</v>
      </c>
      <c r="I387" s="211">
        <f>IFERROR(ROUND(VLOOKUP(+$A387,'[12]Marion Balance Sheet'!$A$4:$P$190,+I$2,FALSE),2),0)</f>
        <v>0</v>
      </c>
      <c r="J387" s="211">
        <f>IFERROR(ROUND(VLOOKUP(+$A387,'[12]Marion Balance Sheet'!$A$4:$P$190,+J$2,FALSE),2),0)</f>
        <v>0</v>
      </c>
      <c r="K387" s="211">
        <f>IFERROR(ROUND(VLOOKUP(+$A387,'[12]Marion Balance Sheet'!$A$4:$P$190,+K$2,FALSE),2),0)</f>
        <v>0</v>
      </c>
      <c r="L387" s="211">
        <f>IFERROR(ROUND(VLOOKUP(+$A387,'[12]Marion Balance Sheet'!$A$4:$P$190,+L$2,FALSE),2),0)</f>
        <v>0</v>
      </c>
      <c r="M387" s="211">
        <f>IFERROR(ROUND(VLOOKUP(+$A387,'[12]Marion Balance Sheet'!$A$4:$P$190,+M$2,FALSE),2),0)</f>
        <v>0</v>
      </c>
      <c r="N387" s="211">
        <f>IFERROR(ROUND(VLOOKUP(+$A387,'[12]Marion Balance Sheet'!$A$4:$P$190,+N$2,FALSE),2),0)</f>
        <v>0</v>
      </c>
      <c r="O387" s="211">
        <f>IFERROR(ROUND(VLOOKUP(+$A387,'[12]Marion Balance Sheet'!$A$4:$P$190,+O$2,FALSE),2),0)</f>
        <v>0</v>
      </c>
      <c r="P387" s="211">
        <f>IFERROR(ROUND(VLOOKUP(+$A387,'[12]Marion Balance Sheet'!$A$4:$P$190,+P$2,FALSE),2),0)</f>
        <v>0</v>
      </c>
      <c r="Q387" s="212"/>
      <c r="R387" s="212"/>
      <c r="S387" s="212"/>
      <c r="T387" s="212">
        <v>0</v>
      </c>
    </row>
    <row r="388" spans="1:20" x14ac:dyDescent="0.25">
      <c r="A388" s="221" t="s">
        <v>479</v>
      </c>
      <c r="B388" s="209"/>
      <c r="C388" s="210"/>
      <c r="D388" s="222">
        <f>SUM(D345:D387)</f>
        <v>-1090315.3812563734</v>
      </c>
      <c r="E388" s="222">
        <f t="shared" ref="E388:Q388" si="60">SUM(E345:E387)</f>
        <v>-1079129.4794446803</v>
      </c>
      <c r="F388" s="222">
        <f t="shared" si="60"/>
        <v>-1082614.7678142036</v>
      </c>
      <c r="G388" s="222">
        <f t="shared" si="60"/>
        <v>-1083985.8983872135</v>
      </c>
      <c r="H388" s="222">
        <f t="shared" si="60"/>
        <v>-1086310.8682037964</v>
      </c>
      <c r="I388" s="222">
        <f t="shared" si="60"/>
        <v>-1086024.4067573578</v>
      </c>
      <c r="J388" s="222">
        <f t="shared" si="60"/>
        <v>-1088222.9201481403</v>
      </c>
      <c r="K388" s="222">
        <f t="shared" si="60"/>
        <v>-1084735.264601252</v>
      </c>
      <c r="L388" s="222">
        <f t="shared" si="60"/>
        <v>-1086413.8430062586</v>
      </c>
      <c r="M388" s="222">
        <f t="shared" si="60"/>
        <v>-1089909.138197693</v>
      </c>
      <c r="N388" s="222">
        <f t="shared" si="60"/>
        <v>-1100534.6283804895</v>
      </c>
      <c r="O388" s="222">
        <f t="shared" si="60"/>
        <v>-1082957.7569387059</v>
      </c>
      <c r="P388" s="222">
        <f t="shared" si="60"/>
        <v>-1085923.4265928722</v>
      </c>
      <c r="Q388" s="222">
        <f t="shared" si="60"/>
        <v>-3491.8116894429213</v>
      </c>
      <c r="R388" s="222"/>
      <c r="S388" s="222"/>
      <c r="T388" s="222">
        <f>SUM(T387:T387)</f>
        <v>0</v>
      </c>
    </row>
    <row r="389" spans="1:20" x14ac:dyDescent="0.25">
      <c r="A389" s="208"/>
      <c r="B389" s="209"/>
      <c r="C389" s="210"/>
      <c r="D389" s="212"/>
      <c r="E389" s="212"/>
      <c r="F389" s="212"/>
      <c r="G389" s="212"/>
      <c r="H389" s="212"/>
      <c r="I389" s="212"/>
      <c r="J389" s="212"/>
      <c r="K389" s="212"/>
      <c r="L389" s="212"/>
      <c r="M389" s="212"/>
      <c r="N389" s="212"/>
      <c r="O389" s="212"/>
      <c r="P389" s="212"/>
      <c r="Q389" s="212"/>
      <c r="R389" s="212"/>
      <c r="S389" s="212"/>
      <c r="T389" s="212"/>
    </row>
    <row r="390" spans="1:20" ht="11" thickBot="1" x14ac:dyDescent="0.3">
      <c r="A390" s="199" t="s">
        <v>480</v>
      </c>
      <c r="D390" s="244">
        <f>SUM(D6:D388)/2</f>
        <v>-229288.46272392198</v>
      </c>
      <c r="E390" s="244">
        <f t="shared" ref="E390:Q390" si="61">SUM(E6:E388)/2</f>
        <v>-211285.27088937542</v>
      </c>
      <c r="F390" s="244">
        <f t="shared" si="61"/>
        <v>-254652.62692785851</v>
      </c>
      <c r="G390" s="244">
        <f t="shared" si="61"/>
        <v>-251986.69798077428</v>
      </c>
      <c r="H390" s="244">
        <f t="shared" si="61"/>
        <v>43869.422888931585</v>
      </c>
      <c r="I390" s="244">
        <f t="shared" si="61"/>
        <v>54604.858844549744</v>
      </c>
      <c r="J390" s="244">
        <f t="shared" si="61"/>
        <v>60211.540424128878</v>
      </c>
      <c r="K390" s="244">
        <f t="shared" si="61"/>
        <v>67284.032749479054</v>
      </c>
      <c r="L390" s="244">
        <f t="shared" si="61"/>
        <v>68556.573016587994</v>
      </c>
      <c r="M390" s="244">
        <f t="shared" si="61"/>
        <v>69505.753358076909</v>
      </c>
      <c r="N390" s="244">
        <f t="shared" si="61"/>
        <v>81957.527186141233</v>
      </c>
      <c r="O390" s="244">
        <f t="shared" si="61"/>
        <v>83052.771477664239</v>
      </c>
      <c r="P390" s="244">
        <f t="shared" si="61"/>
        <v>69733.382093502791</v>
      </c>
      <c r="Q390" s="244">
        <f t="shared" si="61"/>
        <v>779799.5834404378</v>
      </c>
      <c r="R390" s="244"/>
      <c r="S390" s="244">
        <f>SUM(S6:S388)/2</f>
        <v>702086.28452625638</v>
      </c>
      <c r="T390" s="244">
        <f>SUM(T6:T388)/2</f>
        <v>55165.6681140324</v>
      </c>
    </row>
    <row r="392" spans="1:20" x14ac:dyDescent="0.25">
      <c r="C392" s="198" t="s">
        <v>481</v>
      </c>
      <c r="D392" s="212">
        <v>-229288.4301615959</v>
      </c>
      <c r="E392" s="212">
        <v>-211285.30643614227</v>
      </c>
      <c r="F392" s="212">
        <v>-254652.63195069341</v>
      </c>
      <c r="G392" s="212">
        <v>-251986.74416258541</v>
      </c>
      <c r="H392" s="212">
        <v>43869.420062075231</v>
      </c>
      <c r="I392" s="212">
        <v>54604.845689969101</v>
      </c>
      <c r="J392" s="212">
        <v>60211.538567346979</v>
      </c>
      <c r="K392" s="212">
        <v>67284.011314889678</v>
      </c>
      <c r="L392" s="212">
        <v>68556.586990217911</v>
      </c>
      <c r="M392" s="212">
        <v>69505.751757124817</v>
      </c>
      <c r="N392" s="212">
        <v>81957.501515833108</v>
      </c>
      <c r="O392" s="212">
        <v>83052.764492240705</v>
      </c>
      <c r="P392" s="212">
        <v>69733.348013243347</v>
      </c>
      <c r="Q392" s="212"/>
      <c r="R392" s="212"/>
      <c r="S392" s="212"/>
      <c r="T392" s="212"/>
    </row>
    <row r="393" spans="1:20" x14ac:dyDescent="0.25">
      <c r="D393" s="212"/>
      <c r="E393" s="212"/>
      <c r="F393" s="212"/>
      <c r="G393" s="212"/>
      <c r="H393" s="212"/>
      <c r="I393" s="212"/>
      <c r="J393" s="212"/>
      <c r="K393" s="212"/>
      <c r="L393" s="212"/>
      <c r="M393" s="212"/>
      <c r="N393" s="212"/>
      <c r="O393" s="212"/>
      <c r="P393" s="212"/>
      <c r="Q393" s="212"/>
      <c r="R393" s="212"/>
      <c r="S393" s="212"/>
      <c r="T393" s="212"/>
    </row>
    <row r="394" spans="1:20" x14ac:dyDescent="0.25">
      <c r="D394" s="212">
        <f>+D392-D390</f>
        <v>3.2562326086917892E-2</v>
      </c>
      <c r="E394" s="212">
        <f t="shared" ref="E394:P394" si="62">+E392-E390</f>
        <v>-3.5546766855986789E-2</v>
      </c>
      <c r="F394" s="212">
        <f t="shared" si="62"/>
        <v>-5.0228348991367966E-3</v>
      </c>
      <c r="G394" s="212">
        <f t="shared" si="62"/>
        <v>-4.6181811136193573E-2</v>
      </c>
      <c r="H394" s="212">
        <f t="shared" si="62"/>
        <v>-2.8268563546589576E-3</v>
      </c>
      <c r="I394" s="212">
        <f t="shared" si="62"/>
        <v>-1.3154580643458758E-2</v>
      </c>
      <c r="J394" s="212">
        <f t="shared" si="62"/>
        <v>-1.8567818988231011E-3</v>
      </c>
      <c r="K394" s="212">
        <f t="shared" si="62"/>
        <v>-2.1434589376440272E-2</v>
      </c>
      <c r="L394" s="212">
        <f t="shared" si="62"/>
        <v>1.3973629917018116E-2</v>
      </c>
      <c r="M394" s="212">
        <f t="shared" si="62"/>
        <v>-1.6009520913939923E-3</v>
      </c>
      <c r="N394" s="212">
        <f t="shared" si="62"/>
        <v>-2.5670308124972507E-2</v>
      </c>
      <c r="O394" s="212">
        <f t="shared" si="62"/>
        <v>-6.9854235334787518E-3</v>
      </c>
      <c r="P394" s="212">
        <f t="shared" si="62"/>
        <v>-3.4080259443726391E-2</v>
      </c>
      <c r="Q394" s="212"/>
      <c r="R394" s="212"/>
      <c r="S394" s="212"/>
      <c r="T394" s="212"/>
    </row>
  </sheetData>
  <mergeCells count="1">
    <mergeCell ref="S4:T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2"/>
  <sheetViews>
    <sheetView workbookViewId="0">
      <selection activeCell="C8" sqref="C8"/>
    </sheetView>
  </sheetViews>
  <sheetFormatPr defaultColWidth="6.7265625" defaultRowHeight="12" x14ac:dyDescent="0.3"/>
  <cols>
    <col min="1" max="1" width="6.453125" style="246" customWidth="1"/>
    <col min="2" max="2" width="11.26953125" style="246" bestFit="1" customWidth="1"/>
    <col min="3" max="3" width="29.81640625" style="246" customWidth="1"/>
    <col min="4" max="8" width="11.81640625" style="246" bestFit="1" customWidth="1"/>
    <col min="9" max="9" width="11.54296875" style="246" bestFit="1" customWidth="1"/>
    <col min="10" max="13" width="11.81640625" style="246" bestFit="1" customWidth="1"/>
    <col min="14" max="14" width="11.54296875" style="246" bestFit="1" customWidth="1"/>
    <col min="15" max="17" width="11.81640625" style="246" bestFit="1" customWidth="1"/>
    <col min="18" max="18" width="5.26953125" style="246" bestFit="1" customWidth="1"/>
    <col min="19" max="19" width="11.81640625" style="246" bestFit="1" customWidth="1"/>
    <col min="20" max="20" width="11" style="246" customWidth="1"/>
    <col min="21" max="16384" width="6.7265625" style="246"/>
  </cols>
  <sheetData>
    <row r="1" spans="1:19" x14ac:dyDescent="0.3">
      <c r="A1" s="245" t="s">
        <v>482</v>
      </c>
    </row>
    <row r="2" spans="1:19" x14ac:dyDescent="0.3">
      <c r="A2" s="245" t="s">
        <v>483</v>
      </c>
    </row>
    <row r="3" spans="1:19" x14ac:dyDescent="0.3">
      <c r="A3" s="245" t="s">
        <v>484</v>
      </c>
      <c r="S3" s="247" t="s">
        <v>188</v>
      </c>
    </row>
    <row r="4" spans="1:19" x14ac:dyDescent="0.3">
      <c r="D4" s="246">
        <v>4</v>
      </c>
      <c r="E4" s="246">
        <v>5</v>
      </c>
      <c r="F4" s="246">
        <v>6</v>
      </c>
      <c r="G4" s="246">
        <v>7</v>
      </c>
      <c r="H4" s="246">
        <v>8</v>
      </c>
      <c r="I4" s="246">
        <v>9</v>
      </c>
      <c r="J4" s="246">
        <v>10</v>
      </c>
      <c r="K4" s="246">
        <v>11</v>
      </c>
      <c r="L4" s="246">
        <v>12</v>
      </c>
      <c r="M4" s="246">
        <v>13</v>
      </c>
      <c r="N4" s="246">
        <v>14</v>
      </c>
      <c r="O4" s="246">
        <v>15</v>
      </c>
      <c r="P4" s="246">
        <v>16</v>
      </c>
    </row>
    <row r="5" spans="1:19" s="245" customFormat="1" x14ac:dyDescent="0.3">
      <c r="A5" s="248" t="s">
        <v>189</v>
      </c>
      <c r="B5" s="248" t="s">
        <v>190</v>
      </c>
      <c r="C5" s="248" t="s">
        <v>191</v>
      </c>
      <c r="D5" s="249">
        <v>41974</v>
      </c>
      <c r="E5" s="249">
        <v>42005</v>
      </c>
      <c r="F5" s="249">
        <v>42036</v>
      </c>
      <c r="G5" s="249">
        <v>42064</v>
      </c>
      <c r="H5" s="249">
        <v>42095</v>
      </c>
      <c r="I5" s="249">
        <v>42125</v>
      </c>
      <c r="J5" s="249">
        <v>42156</v>
      </c>
      <c r="K5" s="249">
        <v>42186</v>
      </c>
      <c r="L5" s="249">
        <v>42217</v>
      </c>
      <c r="M5" s="249">
        <v>42248</v>
      </c>
      <c r="N5" s="249">
        <v>42278</v>
      </c>
      <c r="O5" s="249">
        <v>42309</v>
      </c>
      <c r="P5" s="249">
        <v>42339</v>
      </c>
      <c r="Q5" s="248" t="s">
        <v>192</v>
      </c>
      <c r="R5" s="250"/>
      <c r="S5" s="248" t="s">
        <v>193</v>
      </c>
    </row>
    <row r="6" spans="1:19" x14ac:dyDescent="0.3">
      <c r="A6" s="251">
        <v>1020</v>
      </c>
      <c r="B6" s="251">
        <v>301.10000000000002</v>
      </c>
      <c r="C6" s="246" t="s">
        <v>196</v>
      </c>
      <c r="D6" s="252">
        <f>IFERROR(ROUND(VLOOKUP(+$A6,'[13]Orange BS'!$A$5:$P$155,+D$4,FALSE),2),0)</f>
        <v>7899.65</v>
      </c>
      <c r="E6" s="252">
        <f>IFERROR(ROUND(VLOOKUP(+$A6,'[13]Orange BS'!$A$5:$P$155,+E$4,FALSE),2),0)</f>
        <v>7899.73</v>
      </c>
      <c r="F6" s="252">
        <f>IFERROR(ROUND(VLOOKUP(+$A6,'[13]Orange BS'!$A$5:$P$155,+F$4,FALSE),2),0)</f>
        <v>7899.73</v>
      </c>
      <c r="G6" s="252">
        <f>IFERROR(ROUND(VLOOKUP(+$A6,'[13]Orange BS'!$A$5:$P$155,+G$4,FALSE),2),0)</f>
        <v>7899.73</v>
      </c>
      <c r="H6" s="252">
        <f>IFERROR(ROUND(VLOOKUP(+$A6,'[13]Orange BS'!$A$5:$P$155,+H$4,FALSE),2),0)</f>
        <v>7899.73</v>
      </c>
      <c r="I6" s="252">
        <f>IFERROR(ROUND(VLOOKUP(+$A6,'[13]Orange BS'!$A$5:$P$155,+I$4,FALSE),2),0)</f>
        <v>7899.73</v>
      </c>
      <c r="J6" s="252">
        <f>IFERROR(ROUND(VLOOKUP(+$A6,'[13]Orange BS'!$A$5:$P$155,+J$4,FALSE),2),0)</f>
        <v>7899.73</v>
      </c>
      <c r="K6" s="252">
        <f>IFERROR(ROUND(VLOOKUP(+$A6,'[13]Orange BS'!$A$5:$P$155,+K$4,FALSE),2),0)</f>
        <v>7899.73</v>
      </c>
      <c r="L6" s="252">
        <f>IFERROR(ROUND(VLOOKUP(+$A6,'[13]Orange BS'!$A$5:$P$155,+L$4,FALSE),2),0)</f>
        <v>7899.73</v>
      </c>
      <c r="M6" s="252">
        <f>IFERROR(ROUND(VLOOKUP(+$A6,'[13]Orange BS'!$A$5:$P$155,+M$4,FALSE),2),0)</f>
        <v>7899.73</v>
      </c>
      <c r="N6" s="252">
        <f>IFERROR(ROUND(VLOOKUP(+$A6,'[13]Orange BS'!$A$5:$P$155,+N$4,FALSE),2),0)</f>
        <v>7899.73</v>
      </c>
      <c r="O6" s="252">
        <f>IFERROR(ROUND(VLOOKUP(+$A6,'[13]Orange BS'!$A$5:$P$155,+O$4,FALSE),2),0)</f>
        <v>7899.73</v>
      </c>
      <c r="P6" s="252">
        <f>IFERROR(ROUND(VLOOKUP(+$A6,'[13]Orange BS'!$A$5:$P$155,+P$4,FALSE),2),0)</f>
        <v>7899.73</v>
      </c>
      <c r="Q6" s="253">
        <f>SUM(D6:P6)/13</f>
        <v>7899.7238461538445</v>
      </c>
      <c r="R6" s="254"/>
      <c r="S6" s="253">
        <f>Q6</f>
        <v>7899.7238461538445</v>
      </c>
    </row>
    <row r="7" spans="1:19" x14ac:dyDescent="0.3">
      <c r="A7" s="251">
        <v>1025</v>
      </c>
      <c r="B7" s="251">
        <v>302.10000000000002</v>
      </c>
      <c r="C7" s="246" t="s">
        <v>197</v>
      </c>
      <c r="D7" s="252">
        <f>IFERROR(ROUND(VLOOKUP(+$A7,'[13]Orange BS'!$A$5:$P$155,+D$4,FALSE),2),0)</f>
        <v>408.53</v>
      </c>
      <c r="E7" s="252">
        <f>IFERROR(ROUND(VLOOKUP(+$A7,'[13]Orange BS'!$A$5:$P$155,+E$4,FALSE),2),0)</f>
        <v>408.72</v>
      </c>
      <c r="F7" s="252">
        <f>IFERROR(ROUND(VLOOKUP(+$A7,'[13]Orange BS'!$A$5:$P$155,+F$4,FALSE),2),0)</f>
        <v>408.7</v>
      </c>
      <c r="G7" s="252">
        <f>IFERROR(ROUND(VLOOKUP(+$A7,'[13]Orange BS'!$A$5:$P$155,+G$4,FALSE),2),0)</f>
        <v>408.65</v>
      </c>
      <c r="H7" s="252">
        <f>IFERROR(ROUND(VLOOKUP(+$A7,'[13]Orange BS'!$A$5:$P$155,+H$4,FALSE),2),0)</f>
        <v>408.64</v>
      </c>
      <c r="I7" s="252">
        <f>IFERROR(ROUND(VLOOKUP(+$A7,'[13]Orange BS'!$A$5:$P$155,+I$4,FALSE),2),0)</f>
        <v>408.64</v>
      </c>
      <c r="J7" s="252">
        <f>IFERROR(ROUND(VLOOKUP(+$A7,'[13]Orange BS'!$A$5:$P$155,+J$4,FALSE),2),0)</f>
        <v>408.65</v>
      </c>
      <c r="K7" s="252">
        <f>IFERROR(ROUND(VLOOKUP(+$A7,'[13]Orange BS'!$A$5:$P$155,+K$4,FALSE),2),0)</f>
        <v>408.64</v>
      </c>
      <c r="L7" s="252">
        <f>IFERROR(ROUND(VLOOKUP(+$A7,'[13]Orange BS'!$A$5:$P$155,+L$4,FALSE),2),0)</f>
        <v>408.62</v>
      </c>
      <c r="M7" s="252">
        <f>IFERROR(ROUND(VLOOKUP(+$A7,'[13]Orange BS'!$A$5:$P$155,+M$4,FALSE),2),0)</f>
        <v>408.62</v>
      </c>
      <c r="N7" s="252">
        <f>IFERROR(ROUND(VLOOKUP(+$A7,'[13]Orange BS'!$A$5:$P$155,+N$4,FALSE),2),0)</f>
        <v>408.61</v>
      </c>
      <c r="O7" s="252">
        <f>IFERROR(ROUND(VLOOKUP(+$A7,'[13]Orange BS'!$A$5:$P$155,+O$4,FALSE),2),0)</f>
        <v>408.6</v>
      </c>
      <c r="P7" s="252">
        <f>IFERROR(ROUND(VLOOKUP(+$A7,'[13]Orange BS'!$A$5:$P$155,+P$4,FALSE),2),0)</f>
        <v>408.59</v>
      </c>
      <c r="Q7" s="253">
        <f t="shared" ref="Q7:Q78" si="0">SUM(D7:P7)/13</f>
        <v>408.63153846153847</v>
      </c>
      <c r="R7" s="254"/>
      <c r="S7" s="253">
        <f t="shared" ref="S7:S78" si="1">Q7</f>
        <v>408.63153846153847</v>
      </c>
    </row>
    <row r="8" spans="1:19" x14ac:dyDescent="0.3">
      <c r="A8" s="251">
        <v>1030</v>
      </c>
      <c r="B8" s="251">
        <v>303.2</v>
      </c>
      <c r="C8" s="246" t="s">
        <v>198</v>
      </c>
      <c r="D8" s="252">
        <f>IFERROR(ROUND(VLOOKUP(+$A8,'[13]Orange BS'!$A$5:$P$155,+D$4,FALSE),2),0)</f>
        <v>0</v>
      </c>
      <c r="E8" s="252">
        <f>IFERROR(ROUND(VLOOKUP(+$A8,'[13]Orange BS'!$A$5:$P$155,+E$4,FALSE),2),0)</f>
        <v>0</v>
      </c>
      <c r="F8" s="252">
        <f>IFERROR(ROUND(VLOOKUP(+$A8,'[13]Orange BS'!$A$5:$P$155,+F$4,FALSE),2),0)</f>
        <v>0</v>
      </c>
      <c r="G8" s="252">
        <f>IFERROR(ROUND(VLOOKUP(+$A8,'[13]Orange BS'!$A$5:$P$155,+G$4,FALSE),2),0)</f>
        <v>0</v>
      </c>
      <c r="H8" s="252">
        <f>IFERROR(ROUND(VLOOKUP(+$A8,'[13]Orange BS'!$A$5:$P$155,+H$4,FALSE),2),0)</f>
        <v>0</v>
      </c>
      <c r="I8" s="252">
        <f>IFERROR(ROUND(VLOOKUP(+$A8,'[13]Orange BS'!$A$5:$P$155,+I$4,FALSE),2),0)</f>
        <v>0</v>
      </c>
      <c r="J8" s="252">
        <f>IFERROR(ROUND(VLOOKUP(+$A8,'[13]Orange BS'!$A$5:$P$155,+J$4,FALSE),2),0)</f>
        <v>0</v>
      </c>
      <c r="K8" s="252">
        <f>IFERROR(ROUND(VLOOKUP(+$A8,'[13]Orange BS'!$A$5:$P$155,+K$4,FALSE),2),0)</f>
        <v>0</v>
      </c>
      <c r="L8" s="252">
        <f>IFERROR(ROUND(VLOOKUP(+$A8,'[13]Orange BS'!$A$5:$P$155,+L$4,FALSE),2),0)</f>
        <v>0</v>
      </c>
      <c r="M8" s="252">
        <f>IFERROR(ROUND(VLOOKUP(+$A8,'[13]Orange BS'!$A$5:$P$155,+M$4,FALSE),2),0)</f>
        <v>0</v>
      </c>
      <c r="N8" s="252">
        <f>IFERROR(ROUND(VLOOKUP(+$A8,'[13]Orange BS'!$A$5:$P$155,+N$4,FALSE),2),0)</f>
        <v>0</v>
      </c>
      <c r="O8" s="252">
        <f>IFERROR(ROUND(VLOOKUP(+$A8,'[13]Orange BS'!$A$5:$P$155,+O$4,FALSE),2),0)</f>
        <v>0</v>
      </c>
      <c r="P8" s="252">
        <f>IFERROR(ROUND(VLOOKUP(+$A8,'[13]Orange BS'!$A$5:$P$155,+P$4,FALSE),2),0)</f>
        <v>0</v>
      </c>
      <c r="Q8" s="253">
        <f t="shared" si="0"/>
        <v>0</v>
      </c>
      <c r="R8" s="254"/>
      <c r="S8" s="253">
        <f t="shared" si="1"/>
        <v>0</v>
      </c>
    </row>
    <row r="9" spans="1:19" x14ac:dyDescent="0.3">
      <c r="A9" s="251">
        <v>1035</v>
      </c>
      <c r="B9" s="251">
        <v>303.3</v>
      </c>
      <c r="C9" s="246" t="s">
        <v>199</v>
      </c>
      <c r="D9" s="252">
        <f>IFERROR(ROUND(VLOOKUP(+$A9,'[13]Orange BS'!$A$5:$P$155,+D$4,FALSE),2),0)</f>
        <v>0</v>
      </c>
      <c r="E9" s="252">
        <f>IFERROR(ROUND(VLOOKUP(+$A9,'[13]Orange BS'!$A$5:$P$155,+E$4,FALSE),2),0)</f>
        <v>0</v>
      </c>
      <c r="F9" s="252">
        <f>IFERROR(ROUND(VLOOKUP(+$A9,'[13]Orange BS'!$A$5:$P$155,+F$4,FALSE),2),0)</f>
        <v>0</v>
      </c>
      <c r="G9" s="252">
        <f>IFERROR(ROUND(VLOOKUP(+$A9,'[13]Orange BS'!$A$5:$P$155,+G$4,FALSE),2),0)</f>
        <v>0</v>
      </c>
      <c r="H9" s="252">
        <f>IFERROR(ROUND(VLOOKUP(+$A9,'[13]Orange BS'!$A$5:$P$155,+H$4,FALSE),2),0)</f>
        <v>0</v>
      </c>
      <c r="I9" s="252">
        <f>IFERROR(ROUND(VLOOKUP(+$A9,'[13]Orange BS'!$A$5:$P$155,+I$4,FALSE),2),0)</f>
        <v>0</v>
      </c>
      <c r="J9" s="252">
        <f>IFERROR(ROUND(VLOOKUP(+$A9,'[13]Orange BS'!$A$5:$P$155,+J$4,FALSE),2),0)</f>
        <v>0</v>
      </c>
      <c r="K9" s="252">
        <f>IFERROR(ROUND(VLOOKUP(+$A9,'[13]Orange BS'!$A$5:$P$155,+K$4,FALSE),2),0)</f>
        <v>0</v>
      </c>
      <c r="L9" s="252">
        <f>IFERROR(ROUND(VLOOKUP(+$A9,'[13]Orange BS'!$A$5:$P$155,+L$4,FALSE),2),0)</f>
        <v>0</v>
      </c>
      <c r="M9" s="252">
        <f>IFERROR(ROUND(VLOOKUP(+$A9,'[13]Orange BS'!$A$5:$P$155,+M$4,FALSE),2),0)</f>
        <v>0</v>
      </c>
      <c r="N9" s="252">
        <f>IFERROR(ROUND(VLOOKUP(+$A9,'[13]Orange BS'!$A$5:$P$155,+N$4,FALSE),2),0)</f>
        <v>0</v>
      </c>
      <c r="O9" s="252">
        <f>IFERROR(ROUND(VLOOKUP(+$A9,'[13]Orange BS'!$A$5:$P$155,+O$4,FALSE),2),0)</f>
        <v>0</v>
      </c>
      <c r="P9" s="252">
        <f>IFERROR(ROUND(VLOOKUP(+$A9,'[13]Orange BS'!$A$5:$P$155,+P$4,FALSE),2),0)</f>
        <v>0</v>
      </c>
      <c r="Q9" s="253">
        <f t="shared" si="0"/>
        <v>0</v>
      </c>
      <c r="R9" s="254"/>
      <c r="S9" s="253">
        <f t="shared" si="1"/>
        <v>0</v>
      </c>
    </row>
    <row r="10" spans="1:19" x14ac:dyDescent="0.3">
      <c r="A10" s="251">
        <v>1040</v>
      </c>
      <c r="B10" s="251">
        <v>303.39999999999998</v>
      </c>
      <c r="C10" s="246" t="s">
        <v>200</v>
      </c>
      <c r="D10" s="252">
        <f>IFERROR(ROUND(VLOOKUP(+$A10,'[13]Orange BS'!$A$5:$P$155,+D$4,FALSE),2),0)</f>
        <v>0</v>
      </c>
      <c r="E10" s="252">
        <f>IFERROR(ROUND(VLOOKUP(+$A10,'[13]Orange BS'!$A$5:$P$155,+E$4,FALSE),2),0)</f>
        <v>0</v>
      </c>
      <c r="F10" s="252">
        <f>IFERROR(ROUND(VLOOKUP(+$A10,'[13]Orange BS'!$A$5:$P$155,+F$4,FALSE),2),0)</f>
        <v>0</v>
      </c>
      <c r="G10" s="252">
        <f>IFERROR(ROUND(VLOOKUP(+$A10,'[13]Orange BS'!$A$5:$P$155,+G$4,FALSE),2),0)</f>
        <v>0</v>
      </c>
      <c r="H10" s="252">
        <f>IFERROR(ROUND(VLOOKUP(+$A10,'[13]Orange BS'!$A$5:$P$155,+H$4,FALSE),2),0)</f>
        <v>0</v>
      </c>
      <c r="I10" s="252">
        <f>IFERROR(ROUND(VLOOKUP(+$A10,'[13]Orange BS'!$A$5:$P$155,+I$4,FALSE),2),0)</f>
        <v>0</v>
      </c>
      <c r="J10" s="252">
        <f>IFERROR(ROUND(VLOOKUP(+$A10,'[13]Orange BS'!$A$5:$P$155,+J$4,FALSE),2),0)</f>
        <v>0</v>
      </c>
      <c r="K10" s="252">
        <f>IFERROR(ROUND(VLOOKUP(+$A10,'[13]Orange BS'!$A$5:$P$155,+K$4,FALSE),2),0)</f>
        <v>0</v>
      </c>
      <c r="L10" s="252">
        <f>IFERROR(ROUND(VLOOKUP(+$A10,'[13]Orange BS'!$A$5:$P$155,+L$4,FALSE),2),0)</f>
        <v>0</v>
      </c>
      <c r="M10" s="252">
        <f>IFERROR(ROUND(VLOOKUP(+$A10,'[13]Orange BS'!$A$5:$P$155,+M$4,FALSE),2),0)</f>
        <v>0</v>
      </c>
      <c r="N10" s="252">
        <f>IFERROR(ROUND(VLOOKUP(+$A10,'[13]Orange BS'!$A$5:$P$155,+N$4,FALSE),2),0)</f>
        <v>0</v>
      </c>
      <c r="O10" s="252">
        <f>IFERROR(ROUND(VLOOKUP(+$A10,'[13]Orange BS'!$A$5:$P$155,+O$4,FALSE),2),0)</f>
        <v>0</v>
      </c>
      <c r="P10" s="252">
        <f>IFERROR(ROUND(VLOOKUP(+$A10,'[13]Orange BS'!$A$5:$P$155,+P$4,FALSE),2),0)</f>
        <v>0</v>
      </c>
      <c r="Q10" s="253">
        <f t="shared" si="0"/>
        <v>0</v>
      </c>
      <c r="R10" s="254"/>
      <c r="S10" s="253">
        <f t="shared" si="1"/>
        <v>0</v>
      </c>
    </row>
    <row r="11" spans="1:19" x14ac:dyDescent="0.3">
      <c r="A11" s="251">
        <v>1045</v>
      </c>
      <c r="B11" s="251">
        <v>303.5</v>
      </c>
      <c r="C11" s="246" t="s">
        <v>485</v>
      </c>
      <c r="D11" s="252">
        <f>IFERROR(ROUND(VLOOKUP(+$A11,'[13]Orange BS'!$A$5:$P$155,+D$4,FALSE),2),0)</f>
        <v>74.58</v>
      </c>
      <c r="E11" s="252">
        <f>IFERROR(ROUND(VLOOKUP(+$A11,'[13]Orange BS'!$A$5:$P$155,+E$4,FALSE),2),0)</f>
        <v>74.58</v>
      </c>
      <c r="F11" s="252">
        <f>IFERROR(ROUND(VLOOKUP(+$A11,'[13]Orange BS'!$A$5:$P$155,+F$4,FALSE),2),0)</f>
        <v>72.989999999999995</v>
      </c>
      <c r="G11" s="252">
        <f>IFERROR(ROUND(VLOOKUP(+$A11,'[13]Orange BS'!$A$5:$P$155,+G$4,FALSE),2),0)</f>
        <v>72.760000000000005</v>
      </c>
      <c r="H11" s="252">
        <f>IFERROR(ROUND(VLOOKUP(+$A11,'[13]Orange BS'!$A$5:$P$155,+H$4,FALSE),2),0)</f>
        <v>73.239999999999995</v>
      </c>
      <c r="I11" s="252">
        <f>IFERROR(ROUND(VLOOKUP(+$A11,'[13]Orange BS'!$A$5:$P$155,+I$4,FALSE),2),0)</f>
        <v>73.260000000000005</v>
      </c>
      <c r="J11" s="252">
        <f>IFERROR(ROUND(VLOOKUP(+$A11,'[13]Orange BS'!$A$5:$P$155,+J$4,FALSE),2),0)</f>
        <v>73.459999999999994</v>
      </c>
      <c r="K11" s="252">
        <f>IFERROR(ROUND(VLOOKUP(+$A11,'[13]Orange BS'!$A$5:$P$155,+K$4,FALSE),2),0)</f>
        <v>73.22</v>
      </c>
      <c r="L11" s="252">
        <f>IFERROR(ROUND(VLOOKUP(+$A11,'[13]Orange BS'!$A$5:$P$155,+L$4,FALSE),2),0)</f>
        <v>73.06</v>
      </c>
      <c r="M11" s="252">
        <f>IFERROR(ROUND(VLOOKUP(+$A11,'[13]Orange BS'!$A$5:$P$155,+M$4,FALSE),2),0)</f>
        <v>71.819999999999993</v>
      </c>
      <c r="N11" s="252">
        <f>IFERROR(ROUND(VLOOKUP(+$A11,'[13]Orange BS'!$A$5:$P$155,+N$4,FALSE),2),0)</f>
        <v>71.78</v>
      </c>
      <c r="O11" s="252">
        <f>IFERROR(ROUND(VLOOKUP(+$A11,'[13]Orange BS'!$A$5:$P$155,+O$4,FALSE),2),0)</f>
        <v>71.69</v>
      </c>
      <c r="P11" s="252">
        <f>IFERROR(ROUND(VLOOKUP(+$A11,'[13]Orange BS'!$A$5:$P$155,+P$4,FALSE),2),0)</f>
        <v>71.42</v>
      </c>
      <c r="Q11" s="253">
        <f t="shared" si="0"/>
        <v>72.912307692307692</v>
      </c>
      <c r="R11" s="254"/>
      <c r="S11" s="253">
        <f t="shared" si="1"/>
        <v>72.912307692307692</v>
      </c>
    </row>
    <row r="12" spans="1:19" x14ac:dyDescent="0.3">
      <c r="A12" s="251">
        <v>1050</v>
      </c>
      <c r="B12" s="251">
        <v>304.2</v>
      </c>
      <c r="C12" s="246" t="s">
        <v>202</v>
      </c>
      <c r="D12" s="252">
        <f>IFERROR(ROUND(VLOOKUP(+$A12,'[13]Orange BS'!$A$5:$P$155,+D$4,FALSE),2),0)</f>
        <v>0</v>
      </c>
      <c r="E12" s="252">
        <f>IFERROR(ROUND(VLOOKUP(+$A12,'[13]Orange BS'!$A$5:$P$155,+E$4,FALSE),2),0)</f>
        <v>0</v>
      </c>
      <c r="F12" s="252">
        <f>IFERROR(ROUND(VLOOKUP(+$A12,'[13]Orange BS'!$A$5:$P$155,+F$4,FALSE),2),0)</f>
        <v>0</v>
      </c>
      <c r="G12" s="252">
        <f>IFERROR(ROUND(VLOOKUP(+$A12,'[13]Orange BS'!$A$5:$P$155,+G$4,FALSE),2),0)</f>
        <v>0</v>
      </c>
      <c r="H12" s="252">
        <f>IFERROR(ROUND(VLOOKUP(+$A12,'[13]Orange BS'!$A$5:$P$155,+H$4,FALSE),2),0)</f>
        <v>0</v>
      </c>
      <c r="I12" s="252">
        <f>IFERROR(ROUND(VLOOKUP(+$A12,'[13]Orange BS'!$A$5:$P$155,+I$4,FALSE),2),0)</f>
        <v>0</v>
      </c>
      <c r="J12" s="252">
        <f>IFERROR(ROUND(VLOOKUP(+$A12,'[13]Orange BS'!$A$5:$P$155,+J$4,FALSE),2),0)</f>
        <v>0</v>
      </c>
      <c r="K12" s="252">
        <f>IFERROR(ROUND(VLOOKUP(+$A12,'[13]Orange BS'!$A$5:$P$155,+K$4,FALSE),2),0)</f>
        <v>0</v>
      </c>
      <c r="L12" s="252">
        <f>IFERROR(ROUND(VLOOKUP(+$A12,'[13]Orange BS'!$A$5:$P$155,+L$4,FALSE),2),0)</f>
        <v>0</v>
      </c>
      <c r="M12" s="252">
        <f>IFERROR(ROUND(VLOOKUP(+$A12,'[13]Orange BS'!$A$5:$P$155,+M$4,FALSE),2),0)</f>
        <v>0</v>
      </c>
      <c r="N12" s="252">
        <f>IFERROR(ROUND(VLOOKUP(+$A12,'[13]Orange BS'!$A$5:$P$155,+N$4,FALSE),2),0)</f>
        <v>0</v>
      </c>
      <c r="O12" s="252">
        <f>IFERROR(ROUND(VLOOKUP(+$A12,'[13]Orange BS'!$A$5:$P$155,+O$4,FALSE),2),0)</f>
        <v>0</v>
      </c>
      <c r="P12" s="252">
        <f>IFERROR(ROUND(VLOOKUP(+$A12,'[13]Orange BS'!$A$5:$P$155,+P$4,FALSE),2),0)</f>
        <v>0</v>
      </c>
      <c r="Q12" s="253">
        <f t="shared" si="0"/>
        <v>0</v>
      </c>
      <c r="R12" s="254"/>
      <c r="S12" s="253">
        <f t="shared" si="1"/>
        <v>0</v>
      </c>
    </row>
    <row r="13" spans="1:19" x14ac:dyDescent="0.3">
      <c r="A13" s="251">
        <v>1055</v>
      </c>
      <c r="B13" s="251">
        <v>304.3</v>
      </c>
      <c r="C13" s="246" t="s">
        <v>486</v>
      </c>
      <c r="D13" s="252">
        <f>IFERROR(ROUND(VLOOKUP(+$A13,'[13]Orange BS'!$A$5:$P$155,+D$4,FALSE),2),0)</f>
        <v>56.63</v>
      </c>
      <c r="E13" s="252">
        <f>IFERROR(ROUND(VLOOKUP(+$A13,'[13]Orange BS'!$A$5:$P$155,+E$4,FALSE),2),0)</f>
        <v>56.63</v>
      </c>
      <c r="F13" s="252">
        <f>IFERROR(ROUND(VLOOKUP(+$A13,'[13]Orange BS'!$A$5:$P$155,+F$4,FALSE),2),0)</f>
        <v>56.63</v>
      </c>
      <c r="G13" s="252">
        <f>IFERROR(ROUND(VLOOKUP(+$A13,'[13]Orange BS'!$A$5:$P$155,+G$4,FALSE),2),0)</f>
        <v>56.63</v>
      </c>
      <c r="H13" s="252">
        <f>IFERROR(ROUND(VLOOKUP(+$A13,'[13]Orange BS'!$A$5:$P$155,+H$4,FALSE),2),0)</f>
        <v>56.63</v>
      </c>
      <c r="I13" s="252">
        <f>IFERROR(ROUND(VLOOKUP(+$A13,'[13]Orange BS'!$A$5:$P$155,+I$4,FALSE),2),0)</f>
        <v>56.63</v>
      </c>
      <c r="J13" s="252">
        <f>IFERROR(ROUND(VLOOKUP(+$A13,'[13]Orange BS'!$A$5:$P$155,+J$4,FALSE),2),0)</f>
        <v>56.63</v>
      </c>
      <c r="K13" s="252">
        <f>IFERROR(ROUND(VLOOKUP(+$A13,'[13]Orange BS'!$A$5:$P$155,+K$4,FALSE),2),0)</f>
        <v>56.63</v>
      </c>
      <c r="L13" s="252">
        <f>IFERROR(ROUND(VLOOKUP(+$A13,'[13]Orange BS'!$A$5:$P$155,+L$4,FALSE),2),0)</f>
        <v>56.63</v>
      </c>
      <c r="M13" s="252">
        <f>IFERROR(ROUND(VLOOKUP(+$A13,'[13]Orange BS'!$A$5:$P$155,+M$4,FALSE),2),0)</f>
        <v>56.63</v>
      </c>
      <c r="N13" s="252">
        <f>IFERROR(ROUND(VLOOKUP(+$A13,'[13]Orange BS'!$A$5:$P$155,+N$4,FALSE),2),0)</f>
        <v>56.63</v>
      </c>
      <c r="O13" s="252">
        <f>IFERROR(ROUND(VLOOKUP(+$A13,'[13]Orange BS'!$A$5:$P$155,+O$4,FALSE),2),0)</f>
        <v>56.63</v>
      </c>
      <c r="P13" s="252">
        <f>IFERROR(ROUND(VLOOKUP(+$A13,'[13]Orange BS'!$A$5:$P$155,+P$4,FALSE),2),0)</f>
        <v>56.63</v>
      </c>
      <c r="Q13" s="253">
        <f t="shared" si="0"/>
        <v>56.63</v>
      </c>
      <c r="R13" s="254"/>
      <c r="S13" s="253">
        <f t="shared" si="1"/>
        <v>56.63</v>
      </c>
    </row>
    <row r="14" spans="1:19" x14ac:dyDescent="0.3">
      <c r="A14" s="251">
        <v>1060</v>
      </c>
      <c r="B14" s="251">
        <v>304.39999999999998</v>
      </c>
      <c r="C14" s="246" t="s">
        <v>204</v>
      </c>
      <c r="D14" s="252">
        <f>IFERROR(ROUND(VLOOKUP(+$A14,'[13]Orange BS'!$A$5:$P$155,+D$4,FALSE),2),0)</f>
        <v>0</v>
      </c>
      <c r="E14" s="252">
        <f>IFERROR(ROUND(VLOOKUP(+$A14,'[13]Orange BS'!$A$5:$P$155,+E$4,FALSE),2),0)</f>
        <v>0</v>
      </c>
      <c r="F14" s="252">
        <f>IFERROR(ROUND(VLOOKUP(+$A14,'[13]Orange BS'!$A$5:$P$155,+F$4,FALSE),2),0)</f>
        <v>0</v>
      </c>
      <c r="G14" s="252">
        <f>IFERROR(ROUND(VLOOKUP(+$A14,'[13]Orange BS'!$A$5:$P$155,+G$4,FALSE),2),0)</f>
        <v>0</v>
      </c>
      <c r="H14" s="252">
        <f>IFERROR(ROUND(VLOOKUP(+$A14,'[13]Orange BS'!$A$5:$P$155,+H$4,FALSE),2),0)</f>
        <v>0</v>
      </c>
      <c r="I14" s="252">
        <f>IFERROR(ROUND(VLOOKUP(+$A14,'[13]Orange BS'!$A$5:$P$155,+I$4,FALSE),2),0)</f>
        <v>0</v>
      </c>
      <c r="J14" s="252">
        <f>IFERROR(ROUND(VLOOKUP(+$A14,'[13]Orange BS'!$A$5:$P$155,+J$4,FALSE),2),0)</f>
        <v>0</v>
      </c>
      <c r="K14" s="252">
        <f>IFERROR(ROUND(VLOOKUP(+$A14,'[13]Orange BS'!$A$5:$P$155,+K$4,FALSE),2),0)</f>
        <v>0</v>
      </c>
      <c r="L14" s="252">
        <f>IFERROR(ROUND(VLOOKUP(+$A14,'[13]Orange BS'!$A$5:$P$155,+L$4,FALSE),2),0)</f>
        <v>0</v>
      </c>
      <c r="M14" s="252">
        <f>IFERROR(ROUND(VLOOKUP(+$A14,'[13]Orange BS'!$A$5:$P$155,+M$4,FALSE),2),0)</f>
        <v>0</v>
      </c>
      <c r="N14" s="252">
        <f>IFERROR(ROUND(VLOOKUP(+$A14,'[13]Orange BS'!$A$5:$P$155,+N$4,FALSE),2),0)</f>
        <v>0</v>
      </c>
      <c r="O14" s="252">
        <f>IFERROR(ROUND(VLOOKUP(+$A14,'[13]Orange BS'!$A$5:$P$155,+O$4,FALSE),2),0)</f>
        <v>0</v>
      </c>
      <c r="P14" s="252">
        <f>IFERROR(ROUND(VLOOKUP(+$A14,'[13]Orange BS'!$A$5:$P$155,+P$4,FALSE),2),0)</f>
        <v>0</v>
      </c>
      <c r="Q14" s="253">
        <f t="shared" si="0"/>
        <v>0</v>
      </c>
      <c r="R14" s="254"/>
      <c r="S14" s="253">
        <f t="shared" si="1"/>
        <v>0</v>
      </c>
    </row>
    <row r="15" spans="1:19" x14ac:dyDescent="0.3">
      <c r="A15" s="251">
        <v>1065</v>
      </c>
      <c r="B15" s="251">
        <v>304.5</v>
      </c>
      <c r="C15" s="246" t="s">
        <v>205</v>
      </c>
      <c r="D15" s="252">
        <f>IFERROR(ROUND(VLOOKUP(+$A15,'[13]Orange BS'!$A$5:$P$155,+D$4,FALSE),2),0)</f>
        <v>0</v>
      </c>
      <c r="E15" s="252">
        <f>IFERROR(ROUND(VLOOKUP(+$A15,'[13]Orange BS'!$A$5:$P$155,+E$4,FALSE),2),0)</f>
        <v>0</v>
      </c>
      <c r="F15" s="252">
        <f>IFERROR(ROUND(VLOOKUP(+$A15,'[13]Orange BS'!$A$5:$P$155,+F$4,FALSE),2),0)</f>
        <v>0</v>
      </c>
      <c r="G15" s="252">
        <f>IFERROR(ROUND(VLOOKUP(+$A15,'[13]Orange BS'!$A$5:$P$155,+G$4,FALSE),2),0)</f>
        <v>0</v>
      </c>
      <c r="H15" s="252">
        <f>IFERROR(ROUND(VLOOKUP(+$A15,'[13]Orange BS'!$A$5:$P$155,+H$4,FALSE),2),0)</f>
        <v>0</v>
      </c>
      <c r="I15" s="252">
        <f>IFERROR(ROUND(VLOOKUP(+$A15,'[13]Orange BS'!$A$5:$P$155,+I$4,FALSE),2),0)</f>
        <v>0</v>
      </c>
      <c r="J15" s="252">
        <f>IFERROR(ROUND(VLOOKUP(+$A15,'[13]Orange BS'!$A$5:$P$155,+J$4,FALSE),2),0)</f>
        <v>0</v>
      </c>
      <c r="K15" s="252">
        <f>IFERROR(ROUND(VLOOKUP(+$A15,'[13]Orange BS'!$A$5:$P$155,+K$4,FALSE),2),0)</f>
        <v>0</v>
      </c>
      <c r="L15" s="252">
        <f>IFERROR(ROUND(VLOOKUP(+$A15,'[13]Orange BS'!$A$5:$P$155,+L$4,FALSE),2),0)</f>
        <v>0</v>
      </c>
      <c r="M15" s="252">
        <f>IFERROR(ROUND(VLOOKUP(+$A15,'[13]Orange BS'!$A$5:$P$155,+M$4,FALSE),2),0)</f>
        <v>0</v>
      </c>
      <c r="N15" s="252">
        <f>IFERROR(ROUND(VLOOKUP(+$A15,'[13]Orange BS'!$A$5:$P$155,+N$4,FALSE),2),0)</f>
        <v>0</v>
      </c>
      <c r="O15" s="252">
        <f>IFERROR(ROUND(VLOOKUP(+$A15,'[13]Orange BS'!$A$5:$P$155,+O$4,FALSE),2),0)</f>
        <v>0</v>
      </c>
      <c r="P15" s="252">
        <f>IFERROR(ROUND(VLOOKUP(+$A15,'[13]Orange BS'!$A$5:$P$155,+P$4,FALSE),2),0)</f>
        <v>0</v>
      </c>
      <c r="Q15" s="253">
        <f t="shared" si="0"/>
        <v>0</v>
      </c>
      <c r="R15" s="254"/>
      <c r="S15" s="253">
        <f t="shared" si="1"/>
        <v>0</v>
      </c>
    </row>
    <row r="16" spans="1:19" x14ac:dyDescent="0.3">
      <c r="A16" s="251">
        <v>1080</v>
      </c>
      <c r="B16" s="251">
        <v>307.2</v>
      </c>
      <c r="C16" s="246" t="s">
        <v>206</v>
      </c>
      <c r="D16" s="252">
        <f>IFERROR(ROUND(VLOOKUP(+$A16,'[13]Orange BS'!$A$5:$P$155,+D$4,FALSE),2),0)</f>
        <v>334.23</v>
      </c>
      <c r="E16" s="252">
        <f>IFERROR(ROUND(VLOOKUP(+$A16,'[13]Orange BS'!$A$5:$P$155,+E$4,FALSE),2),0)</f>
        <v>334.24</v>
      </c>
      <c r="F16" s="252">
        <f>IFERROR(ROUND(VLOOKUP(+$A16,'[13]Orange BS'!$A$5:$P$155,+F$4,FALSE),2),0)</f>
        <v>334.24</v>
      </c>
      <c r="G16" s="252">
        <f>IFERROR(ROUND(VLOOKUP(+$A16,'[13]Orange BS'!$A$5:$P$155,+G$4,FALSE),2),0)</f>
        <v>334.24</v>
      </c>
      <c r="H16" s="252">
        <f>IFERROR(ROUND(VLOOKUP(+$A16,'[13]Orange BS'!$A$5:$P$155,+H$4,FALSE),2),0)</f>
        <v>334.24</v>
      </c>
      <c r="I16" s="252">
        <f>IFERROR(ROUND(VLOOKUP(+$A16,'[13]Orange BS'!$A$5:$P$155,+I$4,FALSE),2),0)</f>
        <v>334.24</v>
      </c>
      <c r="J16" s="252">
        <f>IFERROR(ROUND(VLOOKUP(+$A16,'[13]Orange BS'!$A$5:$P$155,+J$4,FALSE),2),0)</f>
        <v>334.24</v>
      </c>
      <c r="K16" s="252">
        <f>IFERROR(ROUND(VLOOKUP(+$A16,'[13]Orange BS'!$A$5:$P$155,+K$4,FALSE),2),0)</f>
        <v>334.24</v>
      </c>
      <c r="L16" s="252">
        <f>IFERROR(ROUND(VLOOKUP(+$A16,'[13]Orange BS'!$A$5:$P$155,+L$4,FALSE),2),0)</f>
        <v>334.24</v>
      </c>
      <c r="M16" s="252">
        <f>IFERROR(ROUND(VLOOKUP(+$A16,'[13]Orange BS'!$A$5:$P$155,+M$4,FALSE),2),0)</f>
        <v>334.24</v>
      </c>
      <c r="N16" s="252">
        <f>IFERROR(ROUND(VLOOKUP(+$A16,'[13]Orange BS'!$A$5:$P$155,+N$4,FALSE),2),0)</f>
        <v>334.24</v>
      </c>
      <c r="O16" s="252">
        <f>IFERROR(ROUND(VLOOKUP(+$A16,'[13]Orange BS'!$A$5:$P$155,+O$4,FALSE),2),0)</f>
        <v>334.24</v>
      </c>
      <c r="P16" s="252">
        <f>IFERROR(ROUND(VLOOKUP(+$A16,'[13]Orange BS'!$A$5:$P$155,+P$4,FALSE),2),0)</f>
        <v>334.24</v>
      </c>
      <c r="Q16" s="253">
        <f t="shared" si="0"/>
        <v>334.23923076923069</v>
      </c>
      <c r="R16" s="254"/>
      <c r="S16" s="253">
        <f t="shared" si="1"/>
        <v>334.23923076923069</v>
      </c>
    </row>
    <row r="17" spans="1:19" x14ac:dyDescent="0.3">
      <c r="A17" s="251">
        <v>1090</v>
      </c>
      <c r="B17" s="251">
        <v>309.2</v>
      </c>
      <c r="C17" s="246" t="s">
        <v>207</v>
      </c>
      <c r="D17" s="252">
        <f>IFERROR(ROUND(VLOOKUP(+$A17,'[13]Orange BS'!$A$5:$P$155,+D$4,FALSE),2),0)</f>
        <v>0</v>
      </c>
      <c r="E17" s="252">
        <f>IFERROR(ROUND(VLOOKUP(+$A17,'[13]Orange BS'!$A$5:$P$155,+E$4,FALSE),2),0)</f>
        <v>0</v>
      </c>
      <c r="F17" s="252">
        <f>IFERROR(ROUND(VLOOKUP(+$A17,'[13]Orange BS'!$A$5:$P$155,+F$4,FALSE),2),0)</f>
        <v>0</v>
      </c>
      <c r="G17" s="252">
        <f>IFERROR(ROUND(VLOOKUP(+$A17,'[13]Orange BS'!$A$5:$P$155,+G$4,FALSE),2),0)</f>
        <v>0</v>
      </c>
      <c r="H17" s="252">
        <f>IFERROR(ROUND(VLOOKUP(+$A17,'[13]Orange BS'!$A$5:$P$155,+H$4,FALSE),2),0)</f>
        <v>0</v>
      </c>
      <c r="I17" s="252">
        <f>IFERROR(ROUND(VLOOKUP(+$A17,'[13]Orange BS'!$A$5:$P$155,+I$4,FALSE),2),0)</f>
        <v>0</v>
      </c>
      <c r="J17" s="252">
        <f>IFERROR(ROUND(VLOOKUP(+$A17,'[13]Orange BS'!$A$5:$P$155,+J$4,FALSE),2),0)</f>
        <v>0</v>
      </c>
      <c r="K17" s="252">
        <f>IFERROR(ROUND(VLOOKUP(+$A17,'[13]Orange BS'!$A$5:$P$155,+K$4,FALSE),2),0)</f>
        <v>0</v>
      </c>
      <c r="L17" s="252">
        <f>IFERROR(ROUND(VLOOKUP(+$A17,'[13]Orange BS'!$A$5:$P$155,+L$4,FALSE),2),0)</f>
        <v>0</v>
      </c>
      <c r="M17" s="252">
        <f>IFERROR(ROUND(VLOOKUP(+$A17,'[13]Orange BS'!$A$5:$P$155,+M$4,FALSE),2),0)</f>
        <v>0</v>
      </c>
      <c r="N17" s="252">
        <f>IFERROR(ROUND(VLOOKUP(+$A17,'[13]Orange BS'!$A$5:$P$155,+N$4,FALSE),2),0)</f>
        <v>0</v>
      </c>
      <c r="O17" s="252">
        <f>IFERROR(ROUND(VLOOKUP(+$A17,'[13]Orange BS'!$A$5:$P$155,+O$4,FALSE),2),0)</f>
        <v>0</v>
      </c>
      <c r="P17" s="252">
        <f>IFERROR(ROUND(VLOOKUP(+$A17,'[13]Orange BS'!$A$5:$P$155,+P$4,FALSE),2),0)</f>
        <v>0</v>
      </c>
      <c r="Q17" s="253">
        <f t="shared" si="0"/>
        <v>0</v>
      </c>
      <c r="R17" s="254"/>
      <c r="S17" s="253">
        <f t="shared" si="1"/>
        <v>0</v>
      </c>
    </row>
    <row r="18" spans="1:19" x14ac:dyDescent="0.3">
      <c r="A18" s="251">
        <v>1095</v>
      </c>
      <c r="B18" s="251">
        <v>310.2</v>
      </c>
      <c r="C18" s="246" t="s">
        <v>208</v>
      </c>
      <c r="D18" s="252">
        <f>IFERROR(ROUND(VLOOKUP(+$A18,'[13]Orange BS'!$A$5:$P$155,+D$4,FALSE),2),0)</f>
        <v>0</v>
      </c>
      <c r="E18" s="252">
        <f>IFERROR(ROUND(VLOOKUP(+$A18,'[13]Orange BS'!$A$5:$P$155,+E$4,FALSE),2),0)</f>
        <v>0</v>
      </c>
      <c r="F18" s="252">
        <f>IFERROR(ROUND(VLOOKUP(+$A18,'[13]Orange BS'!$A$5:$P$155,+F$4,FALSE),2),0)</f>
        <v>0</v>
      </c>
      <c r="G18" s="252">
        <f>IFERROR(ROUND(VLOOKUP(+$A18,'[13]Orange BS'!$A$5:$P$155,+G$4,FALSE),2),0)</f>
        <v>0</v>
      </c>
      <c r="H18" s="252">
        <f>IFERROR(ROUND(VLOOKUP(+$A18,'[13]Orange BS'!$A$5:$P$155,+H$4,FALSE),2),0)</f>
        <v>0</v>
      </c>
      <c r="I18" s="252">
        <f>IFERROR(ROUND(VLOOKUP(+$A18,'[13]Orange BS'!$A$5:$P$155,+I$4,FALSE),2),0)</f>
        <v>0</v>
      </c>
      <c r="J18" s="252">
        <f>IFERROR(ROUND(VLOOKUP(+$A18,'[13]Orange BS'!$A$5:$P$155,+J$4,FALSE),2),0)</f>
        <v>0</v>
      </c>
      <c r="K18" s="252">
        <f>IFERROR(ROUND(VLOOKUP(+$A18,'[13]Orange BS'!$A$5:$P$155,+K$4,FALSE),2),0)</f>
        <v>0</v>
      </c>
      <c r="L18" s="252">
        <f>IFERROR(ROUND(VLOOKUP(+$A18,'[13]Orange BS'!$A$5:$P$155,+L$4,FALSE),2),0)</f>
        <v>0</v>
      </c>
      <c r="M18" s="252">
        <f>IFERROR(ROUND(VLOOKUP(+$A18,'[13]Orange BS'!$A$5:$P$155,+M$4,FALSE),2),0)</f>
        <v>0</v>
      </c>
      <c r="N18" s="252">
        <f>IFERROR(ROUND(VLOOKUP(+$A18,'[13]Orange BS'!$A$5:$P$155,+N$4,FALSE),2),0)</f>
        <v>0</v>
      </c>
      <c r="O18" s="252">
        <f>IFERROR(ROUND(VLOOKUP(+$A18,'[13]Orange BS'!$A$5:$P$155,+O$4,FALSE),2),0)</f>
        <v>0</v>
      </c>
      <c r="P18" s="252">
        <f>IFERROR(ROUND(VLOOKUP(+$A18,'[13]Orange BS'!$A$5:$P$155,+P$4,FALSE),2),0)</f>
        <v>0</v>
      </c>
      <c r="Q18" s="253">
        <f t="shared" si="0"/>
        <v>0</v>
      </c>
      <c r="R18" s="254"/>
      <c r="S18" s="253">
        <f t="shared" si="1"/>
        <v>0</v>
      </c>
    </row>
    <row r="19" spans="1:19" x14ac:dyDescent="0.3">
      <c r="A19" s="251">
        <v>1100</v>
      </c>
      <c r="B19" s="251">
        <v>311.2</v>
      </c>
      <c r="C19" s="246" t="s">
        <v>487</v>
      </c>
      <c r="D19" s="252">
        <f>IFERROR(ROUND(VLOOKUP(+$A19,'[13]Orange BS'!$A$5:$P$155,+D$4,FALSE),2),0)</f>
        <v>0</v>
      </c>
      <c r="E19" s="252">
        <f>IFERROR(ROUND(VLOOKUP(+$A19,'[13]Orange BS'!$A$5:$P$155,+E$4,FALSE),2),0)</f>
        <v>0</v>
      </c>
      <c r="F19" s="252">
        <f>IFERROR(ROUND(VLOOKUP(+$A19,'[13]Orange BS'!$A$5:$P$155,+F$4,FALSE),2),0)</f>
        <v>0</v>
      </c>
      <c r="G19" s="252">
        <f>IFERROR(ROUND(VLOOKUP(+$A19,'[13]Orange BS'!$A$5:$P$155,+G$4,FALSE),2),0)</f>
        <v>0</v>
      </c>
      <c r="H19" s="252">
        <f>IFERROR(ROUND(VLOOKUP(+$A19,'[13]Orange BS'!$A$5:$P$155,+H$4,FALSE),2),0)</f>
        <v>0</v>
      </c>
      <c r="I19" s="252">
        <f>IFERROR(ROUND(VLOOKUP(+$A19,'[13]Orange BS'!$A$5:$P$155,+I$4,FALSE),2),0)</f>
        <v>0</v>
      </c>
      <c r="J19" s="252">
        <f>IFERROR(ROUND(VLOOKUP(+$A19,'[13]Orange BS'!$A$5:$P$155,+J$4,FALSE),2),0)</f>
        <v>0</v>
      </c>
      <c r="K19" s="252">
        <f>IFERROR(ROUND(VLOOKUP(+$A19,'[13]Orange BS'!$A$5:$P$155,+K$4,FALSE),2),0)</f>
        <v>0</v>
      </c>
      <c r="L19" s="252">
        <f>IFERROR(ROUND(VLOOKUP(+$A19,'[13]Orange BS'!$A$5:$P$155,+L$4,FALSE),2),0)</f>
        <v>0</v>
      </c>
      <c r="M19" s="252">
        <f>IFERROR(ROUND(VLOOKUP(+$A19,'[13]Orange BS'!$A$5:$P$155,+M$4,FALSE),2),0)</f>
        <v>0</v>
      </c>
      <c r="N19" s="252">
        <f>IFERROR(ROUND(VLOOKUP(+$A19,'[13]Orange BS'!$A$5:$P$155,+N$4,FALSE),2),0)</f>
        <v>0</v>
      </c>
      <c r="O19" s="252">
        <f>IFERROR(ROUND(VLOOKUP(+$A19,'[13]Orange BS'!$A$5:$P$155,+O$4,FALSE),2),0)</f>
        <v>0</v>
      </c>
      <c r="P19" s="252">
        <f>IFERROR(ROUND(VLOOKUP(+$A19,'[13]Orange BS'!$A$5:$P$155,+P$4,FALSE),2),0)</f>
        <v>0</v>
      </c>
      <c r="Q19" s="253">
        <f t="shared" si="0"/>
        <v>0</v>
      </c>
      <c r="R19" s="254"/>
      <c r="S19" s="253">
        <f t="shared" si="1"/>
        <v>0</v>
      </c>
    </row>
    <row r="20" spans="1:19" x14ac:dyDescent="0.3">
      <c r="A20" s="251">
        <v>1105</v>
      </c>
      <c r="B20" s="251">
        <v>311.3</v>
      </c>
      <c r="C20" s="246" t="s">
        <v>210</v>
      </c>
      <c r="D20" s="252">
        <f>IFERROR(ROUND(VLOOKUP(+$A20,'[13]Orange BS'!$A$5:$P$155,+D$4,FALSE),2),0)</f>
        <v>4450.7700000000004</v>
      </c>
      <c r="E20" s="252">
        <f>IFERROR(ROUND(VLOOKUP(+$A20,'[13]Orange BS'!$A$5:$P$155,+E$4,FALSE),2),0)</f>
        <v>4452.93</v>
      </c>
      <c r="F20" s="252">
        <f>IFERROR(ROUND(VLOOKUP(+$A20,'[13]Orange BS'!$A$5:$P$155,+F$4,FALSE),2),0)</f>
        <v>4452.93</v>
      </c>
      <c r="G20" s="252">
        <f>IFERROR(ROUND(VLOOKUP(+$A20,'[13]Orange BS'!$A$5:$P$155,+G$4,FALSE),2),0)</f>
        <v>4452.93</v>
      </c>
      <c r="H20" s="252">
        <f>IFERROR(ROUND(VLOOKUP(+$A20,'[13]Orange BS'!$A$5:$P$155,+H$4,FALSE),2),0)</f>
        <v>4452.93</v>
      </c>
      <c r="I20" s="252">
        <f>IFERROR(ROUND(VLOOKUP(+$A20,'[13]Orange BS'!$A$5:$P$155,+I$4,FALSE),2),0)</f>
        <v>4452.93</v>
      </c>
      <c r="J20" s="252">
        <f>IFERROR(ROUND(VLOOKUP(+$A20,'[13]Orange BS'!$A$5:$P$155,+J$4,FALSE),2),0)</f>
        <v>4452.93</v>
      </c>
      <c r="K20" s="252">
        <f>IFERROR(ROUND(VLOOKUP(+$A20,'[13]Orange BS'!$A$5:$P$155,+K$4,FALSE),2),0)</f>
        <v>4452.93</v>
      </c>
      <c r="L20" s="252">
        <f>IFERROR(ROUND(VLOOKUP(+$A20,'[13]Orange BS'!$A$5:$P$155,+L$4,FALSE),2),0)</f>
        <v>4452.93</v>
      </c>
      <c r="M20" s="252">
        <f>IFERROR(ROUND(VLOOKUP(+$A20,'[13]Orange BS'!$A$5:$P$155,+M$4,FALSE),2),0)</f>
        <v>4452.93</v>
      </c>
      <c r="N20" s="252">
        <f>IFERROR(ROUND(VLOOKUP(+$A20,'[13]Orange BS'!$A$5:$P$155,+N$4,FALSE),2),0)</f>
        <v>4452.93</v>
      </c>
      <c r="O20" s="252">
        <f>IFERROR(ROUND(VLOOKUP(+$A20,'[13]Orange BS'!$A$5:$P$155,+O$4,FALSE),2),0)</f>
        <v>4452.93</v>
      </c>
      <c r="P20" s="252">
        <f>IFERROR(ROUND(VLOOKUP(+$A20,'[13]Orange BS'!$A$5:$P$155,+P$4,FALSE),2),0)</f>
        <v>4593.37</v>
      </c>
      <c r="Q20" s="253">
        <f t="shared" si="0"/>
        <v>4463.5669230769236</v>
      </c>
      <c r="R20" s="254"/>
      <c r="S20" s="253">
        <f t="shared" si="1"/>
        <v>4463.5669230769236</v>
      </c>
    </row>
    <row r="21" spans="1:19" x14ac:dyDescent="0.3">
      <c r="A21" s="251">
        <v>1110</v>
      </c>
      <c r="B21" s="251">
        <v>311.39999999999998</v>
      </c>
      <c r="C21" s="246" t="s">
        <v>211</v>
      </c>
      <c r="D21" s="252">
        <f>IFERROR(ROUND(VLOOKUP(+$A21,'[13]Orange BS'!$A$5:$P$155,+D$4,FALSE),2),0)</f>
        <v>0</v>
      </c>
      <c r="E21" s="252">
        <f>IFERROR(ROUND(VLOOKUP(+$A21,'[13]Orange BS'!$A$5:$P$155,+E$4,FALSE),2),0)</f>
        <v>0</v>
      </c>
      <c r="F21" s="252">
        <f>IFERROR(ROUND(VLOOKUP(+$A21,'[13]Orange BS'!$A$5:$P$155,+F$4,FALSE),2),0)</f>
        <v>0</v>
      </c>
      <c r="G21" s="252">
        <f>IFERROR(ROUND(VLOOKUP(+$A21,'[13]Orange BS'!$A$5:$P$155,+G$4,FALSE),2),0)</f>
        <v>0</v>
      </c>
      <c r="H21" s="252">
        <f>IFERROR(ROUND(VLOOKUP(+$A21,'[13]Orange BS'!$A$5:$P$155,+H$4,FALSE),2),0)</f>
        <v>0</v>
      </c>
      <c r="I21" s="252">
        <f>IFERROR(ROUND(VLOOKUP(+$A21,'[13]Orange BS'!$A$5:$P$155,+I$4,FALSE),2),0)</f>
        <v>0</v>
      </c>
      <c r="J21" s="252">
        <f>IFERROR(ROUND(VLOOKUP(+$A21,'[13]Orange BS'!$A$5:$P$155,+J$4,FALSE),2),0)</f>
        <v>0</v>
      </c>
      <c r="K21" s="252">
        <f>IFERROR(ROUND(VLOOKUP(+$A21,'[13]Orange BS'!$A$5:$P$155,+K$4,FALSE),2),0)</f>
        <v>0</v>
      </c>
      <c r="L21" s="252">
        <f>IFERROR(ROUND(VLOOKUP(+$A21,'[13]Orange BS'!$A$5:$P$155,+L$4,FALSE),2),0)</f>
        <v>0</v>
      </c>
      <c r="M21" s="252">
        <f>IFERROR(ROUND(VLOOKUP(+$A21,'[13]Orange BS'!$A$5:$P$155,+M$4,FALSE),2),0)</f>
        <v>0</v>
      </c>
      <c r="N21" s="252">
        <f>IFERROR(ROUND(VLOOKUP(+$A21,'[13]Orange BS'!$A$5:$P$155,+N$4,FALSE),2),0)</f>
        <v>0</v>
      </c>
      <c r="O21" s="252">
        <f>IFERROR(ROUND(VLOOKUP(+$A21,'[13]Orange BS'!$A$5:$P$155,+O$4,FALSE),2),0)</f>
        <v>0</v>
      </c>
      <c r="P21" s="252">
        <f>IFERROR(ROUND(VLOOKUP(+$A21,'[13]Orange BS'!$A$5:$P$155,+P$4,FALSE),2),0)</f>
        <v>0</v>
      </c>
      <c r="Q21" s="253">
        <f t="shared" si="0"/>
        <v>0</v>
      </c>
      <c r="R21" s="254"/>
      <c r="S21" s="253">
        <f t="shared" si="1"/>
        <v>0</v>
      </c>
    </row>
    <row r="22" spans="1:19" x14ac:dyDescent="0.3">
      <c r="A22" s="251">
        <v>1115</v>
      </c>
      <c r="B22" s="251">
        <v>320.3</v>
      </c>
      <c r="C22" s="246" t="s">
        <v>212</v>
      </c>
      <c r="D22" s="252">
        <f>IFERROR(ROUND(VLOOKUP(+$A22,'[13]Orange BS'!$A$5:$P$155,+D$4,FALSE),2),0)</f>
        <v>35.729999999999997</v>
      </c>
      <c r="E22" s="252">
        <f>IFERROR(ROUND(VLOOKUP(+$A22,'[13]Orange BS'!$A$5:$P$155,+E$4,FALSE),2),0)</f>
        <v>35.729999999999997</v>
      </c>
      <c r="F22" s="252">
        <f>IFERROR(ROUND(VLOOKUP(+$A22,'[13]Orange BS'!$A$5:$P$155,+F$4,FALSE),2),0)</f>
        <v>35.729999999999997</v>
      </c>
      <c r="G22" s="252">
        <f>IFERROR(ROUND(VLOOKUP(+$A22,'[13]Orange BS'!$A$5:$P$155,+G$4,FALSE),2),0)</f>
        <v>35.729999999999997</v>
      </c>
      <c r="H22" s="252">
        <f>IFERROR(ROUND(VLOOKUP(+$A22,'[13]Orange BS'!$A$5:$P$155,+H$4,FALSE),2),0)</f>
        <v>35.729999999999997</v>
      </c>
      <c r="I22" s="252">
        <f>IFERROR(ROUND(VLOOKUP(+$A22,'[13]Orange BS'!$A$5:$P$155,+I$4,FALSE),2),0)</f>
        <v>35.729999999999997</v>
      </c>
      <c r="J22" s="252">
        <f>IFERROR(ROUND(VLOOKUP(+$A22,'[13]Orange BS'!$A$5:$P$155,+J$4,FALSE),2),0)</f>
        <v>35.729999999999997</v>
      </c>
      <c r="K22" s="252">
        <f>IFERROR(ROUND(VLOOKUP(+$A22,'[13]Orange BS'!$A$5:$P$155,+K$4,FALSE),2),0)</f>
        <v>35.729999999999997</v>
      </c>
      <c r="L22" s="252">
        <f>IFERROR(ROUND(VLOOKUP(+$A22,'[13]Orange BS'!$A$5:$P$155,+L$4,FALSE),2),0)</f>
        <v>35.729999999999997</v>
      </c>
      <c r="M22" s="252">
        <f>IFERROR(ROUND(VLOOKUP(+$A22,'[13]Orange BS'!$A$5:$P$155,+M$4,FALSE),2),0)</f>
        <v>35.729999999999997</v>
      </c>
      <c r="N22" s="252">
        <f>IFERROR(ROUND(VLOOKUP(+$A22,'[13]Orange BS'!$A$5:$P$155,+N$4,FALSE),2),0)</f>
        <v>35.729999999999997</v>
      </c>
      <c r="O22" s="252">
        <f>IFERROR(ROUND(VLOOKUP(+$A22,'[13]Orange BS'!$A$5:$P$155,+O$4,FALSE),2),0)</f>
        <v>35.729999999999997</v>
      </c>
      <c r="P22" s="252">
        <f>IFERROR(ROUND(VLOOKUP(+$A22,'[13]Orange BS'!$A$5:$P$155,+P$4,FALSE),2),0)</f>
        <v>50.04</v>
      </c>
      <c r="Q22" s="253">
        <f t="shared" si="0"/>
        <v>36.830769230769235</v>
      </c>
      <c r="R22" s="254"/>
      <c r="S22" s="253">
        <f t="shared" si="1"/>
        <v>36.830769230769235</v>
      </c>
    </row>
    <row r="23" spans="1:19" x14ac:dyDescent="0.3">
      <c r="A23" s="251">
        <v>1120</v>
      </c>
      <c r="B23" s="251">
        <v>330.4</v>
      </c>
      <c r="C23" s="246" t="s">
        <v>213</v>
      </c>
      <c r="D23" s="252">
        <f>IFERROR(ROUND(VLOOKUP(+$A23,'[13]Orange BS'!$A$5:$P$155,+D$4,FALSE),2),0)</f>
        <v>3761.15</v>
      </c>
      <c r="E23" s="252">
        <f>IFERROR(ROUND(VLOOKUP(+$A23,'[13]Orange BS'!$A$5:$P$155,+E$4,FALSE),2),0)</f>
        <v>3761.15</v>
      </c>
      <c r="F23" s="252">
        <f>IFERROR(ROUND(VLOOKUP(+$A23,'[13]Orange BS'!$A$5:$P$155,+F$4,FALSE),2),0)</f>
        <v>3761.15</v>
      </c>
      <c r="G23" s="252">
        <f>IFERROR(ROUND(VLOOKUP(+$A23,'[13]Orange BS'!$A$5:$P$155,+G$4,FALSE),2),0)</f>
        <v>3761.15</v>
      </c>
      <c r="H23" s="252">
        <f>IFERROR(ROUND(VLOOKUP(+$A23,'[13]Orange BS'!$A$5:$P$155,+H$4,FALSE),2),0)</f>
        <v>3761.15</v>
      </c>
      <c r="I23" s="252">
        <f>IFERROR(ROUND(VLOOKUP(+$A23,'[13]Orange BS'!$A$5:$P$155,+I$4,FALSE),2),0)</f>
        <v>3761.15</v>
      </c>
      <c r="J23" s="252">
        <f>IFERROR(ROUND(VLOOKUP(+$A23,'[13]Orange BS'!$A$5:$P$155,+J$4,FALSE),2),0)</f>
        <v>3761.15</v>
      </c>
      <c r="K23" s="252">
        <f>IFERROR(ROUND(VLOOKUP(+$A23,'[13]Orange BS'!$A$5:$P$155,+K$4,FALSE),2),0)</f>
        <v>3761.15</v>
      </c>
      <c r="L23" s="252">
        <f>IFERROR(ROUND(VLOOKUP(+$A23,'[13]Orange BS'!$A$5:$P$155,+L$4,FALSE),2),0)</f>
        <v>3761.15</v>
      </c>
      <c r="M23" s="252">
        <f>IFERROR(ROUND(VLOOKUP(+$A23,'[13]Orange BS'!$A$5:$P$155,+M$4,FALSE),2),0)</f>
        <v>3761.15</v>
      </c>
      <c r="N23" s="252">
        <f>IFERROR(ROUND(VLOOKUP(+$A23,'[13]Orange BS'!$A$5:$P$155,+N$4,FALSE),2),0)</f>
        <v>3761.15</v>
      </c>
      <c r="O23" s="252">
        <f>IFERROR(ROUND(VLOOKUP(+$A23,'[13]Orange BS'!$A$5:$P$155,+O$4,FALSE),2),0)</f>
        <v>3761.15</v>
      </c>
      <c r="P23" s="252">
        <f>IFERROR(ROUND(VLOOKUP(+$A23,'[13]Orange BS'!$A$5:$P$155,+P$4,FALSE),2),0)</f>
        <v>3761.15</v>
      </c>
      <c r="Q23" s="253">
        <f t="shared" si="0"/>
        <v>3761.150000000001</v>
      </c>
      <c r="R23" s="254"/>
      <c r="S23" s="253">
        <f t="shared" si="1"/>
        <v>3761.150000000001</v>
      </c>
    </row>
    <row r="24" spans="1:19" x14ac:dyDescent="0.3">
      <c r="A24" s="251">
        <v>1125</v>
      </c>
      <c r="B24" s="251">
        <v>331.4</v>
      </c>
      <c r="C24" s="246" t="s">
        <v>214</v>
      </c>
      <c r="D24" s="252">
        <f>IFERROR(ROUND(VLOOKUP(+$A24,'[13]Orange BS'!$A$5:$P$155,+D$4,FALSE),2),0)</f>
        <v>494742.93</v>
      </c>
      <c r="E24" s="252">
        <f>IFERROR(ROUND(VLOOKUP(+$A24,'[13]Orange BS'!$A$5:$P$155,+E$4,FALSE),2),0)</f>
        <v>494743.2</v>
      </c>
      <c r="F24" s="252">
        <f>IFERROR(ROUND(VLOOKUP(+$A24,'[13]Orange BS'!$A$5:$P$155,+F$4,FALSE),2),0)</f>
        <v>494743.2</v>
      </c>
      <c r="G24" s="252">
        <f>IFERROR(ROUND(VLOOKUP(+$A24,'[13]Orange BS'!$A$5:$P$155,+G$4,FALSE),2),0)</f>
        <v>494783.6</v>
      </c>
      <c r="H24" s="252">
        <f>IFERROR(ROUND(VLOOKUP(+$A24,'[13]Orange BS'!$A$5:$P$155,+H$4,FALSE),2),0)</f>
        <v>494783.6</v>
      </c>
      <c r="I24" s="252">
        <f>IFERROR(ROUND(VLOOKUP(+$A24,'[13]Orange BS'!$A$5:$P$155,+I$4,FALSE),2),0)</f>
        <v>494944.76</v>
      </c>
      <c r="J24" s="252">
        <f>IFERROR(ROUND(VLOOKUP(+$A24,'[13]Orange BS'!$A$5:$P$155,+J$4,FALSE),2),0)</f>
        <v>495186.5</v>
      </c>
      <c r="K24" s="252">
        <f>IFERROR(ROUND(VLOOKUP(+$A24,'[13]Orange BS'!$A$5:$P$155,+K$4,FALSE),2),0)</f>
        <v>495186.5</v>
      </c>
      <c r="L24" s="252">
        <f>IFERROR(ROUND(VLOOKUP(+$A24,'[13]Orange BS'!$A$5:$P$155,+L$4,FALSE),2),0)</f>
        <v>495267.07</v>
      </c>
      <c r="M24" s="252">
        <f>IFERROR(ROUND(VLOOKUP(+$A24,'[13]Orange BS'!$A$5:$P$155,+M$4,FALSE),2),0)</f>
        <v>495267.07</v>
      </c>
      <c r="N24" s="252">
        <f>IFERROR(ROUND(VLOOKUP(+$A24,'[13]Orange BS'!$A$5:$P$155,+N$4,FALSE),2),0)</f>
        <v>495267.07</v>
      </c>
      <c r="O24" s="252">
        <f>IFERROR(ROUND(VLOOKUP(+$A24,'[13]Orange BS'!$A$5:$P$155,+O$4,FALSE),2),0)</f>
        <v>495468.52</v>
      </c>
      <c r="P24" s="252">
        <f>IFERROR(ROUND(VLOOKUP(+$A24,'[13]Orange BS'!$A$5:$P$155,+P$4,FALSE),2),0)</f>
        <v>495494.09</v>
      </c>
      <c r="Q24" s="253">
        <f t="shared" si="0"/>
        <v>495067.54692307702</v>
      </c>
      <c r="R24" s="254"/>
      <c r="S24" s="253">
        <f t="shared" si="1"/>
        <v>495067.54692307702</v>
      </c>
    </row>
    <row r="25" spans="1:19" x14ac:dyDescent="0.3">
      <c r="A25" s="251">
        <v>1130</v>
      </c>
      <c r="B25" s="251">
        <v>333.4</v>
      </c>
      <c r="C25" s="246" t="s">
        <v>215</v>
      </c>
      <c r="D25" s="252">
        <f>IFERROR(ROUND(VLOOKUP(+$A25,'[13]Orange BS'!$A$5:$P$155,+D$4,FALSE),2),0)</f>
        <v>25096.55</v>
      </c>
      <c r="E25" s="252">
        <f>IFERROR(ROUND(VLOOKUP(+$A25,'[13]Orange BS'!$A$5:$P$155,+E$4,FALSE),2),0)</f>
        <v>25096.55</v>
      </c>
      <c r="F25" s="252">
        <f>IFERROR(ROUND(VLOOKUP(+$A25,'[13]Orange BS'!$A$5:$P$155,+F$4,FALSE),2),0)</f>
        <v>25096.55</v>
      </c>
      <c r="G25" s="252">
        <f>IFERROR(ROUND(VLOOKUP(+$A25,'[13]Orange BS'!$A$5:$P$155,+G$4,FALSE),2),0)</f>
        <v>25096.55</v>
      </c>
      <c r="H25" s="252">
        <f>IFERROR(ROUND(VLOOKUP(+$A25,'[13]Orange BS'!$A$5:$P$155,+H$4,FALSE),2),0)</f>
        <v>25096.55</v>
      </c>
      <c r="I25" s="252">
        <f>IFERROR(ROUND(VLOOKUP(+$A25,'[13]Orange BS'!$A$5:$P$155,+I$4,FALSE),2),0)</f>
        <v>25096.55</v>
      </c>
      <c r="J25" s="252">
        <f>IFERROR(ROUND(VLOOKUP(+$A25,'[13]Orange BS'!$A$5:$P$155,+J$4,FALSE),2),0)</f>
        <v>25096.55</v>
      </c>
      <c r="K25" s="252">
        <f>IFERROR(ROUND(VLOOKUP(+$A25,'[13]Orange BS'!$A$5:$P$155,+K$4,FALSE),2),0)</f>
        <v>25096.55</v>
      </c>
      <c r="L25" s="252">
        <f>IFERROR(ROUND(VLOOKUP(+$A25,'[13]Orange BS'!$A$5:$P$155,+L$4,FALSE),2),0)</f>
        <v>25096.55</v>
      </c>
      <c r="M25" s="252">
        <f>IFERROR(ROUND(VLOOKUP(+$A25,'[13]Orange BS'!$A$5:$P$155,+M$4,FALSE),2),0)</f>
        <v>25096.55</v>
      </c>
      <c r="N25" s="252">
        <f>IFERROR(ROUND(VLOOKUP(+$A25,'[13]Orange BS'!$A$5:$P$155,+N$4,FALSE),2),0)</f>
        <v>25136.84</v>
      </c>
      <c r="O25" s="252">
        <f>IFERROR(ROUND(VLOOKUP(+$A25,'[13]Orange BS'!$A$5:$P$155,+O$4,FALSE),2),0)</f>
        <v>25136.84</v>
      </c>
      <c r="P25" s="252">
        <f>IFERROR(ROUND(VLOOKUP(+$A25,'[13]Orange BS'!$A$5:$P$155,+P$4,FALSE),2),0)</f>
        <v>25136.84</v>
      </c>
      <c r="Q25" s="253">
        <f t="shared" si="0"/>
        <v>25105.847692307692</v>
      </c>
      <c r="R25" s="254"/>
      <c r="S25" s="253">
        <f t="shared" si="1"/>
        <v>25105.847692307692</v>
      </c>
    </row>
    <row r="26" spans="1:19" x14ac:dyDescent="0.3">
      <c r="A26" s="251">
        <v>1135</v>
      </c>
      <c r="B26" s="251">
        <v>334.4</v>
      </c>
      <c r="C26" s="246" t="s">
        <v>216</v>
      </c>
      <c r="D26" s="252">
        <f>IFERROR(ROUND(VLOOKUP(+$A26,'[13]Orange BS'!$A$5:$P$155,+D$4,FALSE),2),0)</f>
        <v>32136.959999999999</v>
      </c>
      <c r="E26" s="252">
        <f>IFERROR(ROUND(VLOOKUP(+$A26,'[13]Orange BS'!$A$5:$P$155,+E$4,FALSE),2),0)</f>
        <v>32136.959999999999</v>
      </c>
      <c r="F26" s="252">
        <f>IFERROR(ROUND(VLOOKUP(+$A26,'[13]Orange BS'!$A$5:$P$155,+F$4,FALSE),2),0)</f>
        <v>32136.959999999999</v>
      </c>
      <c r="G26" s="252">
        <f>IFERROR(ROUND(VLOOKUP(+$A26,'[13]Orange BS'!$A$5:$P$155,+G$4,FALSE),2),0)</f>
        <v>32136.959999999999</v>
      </c>
      <c r="H26" s="252">
        <f>IFERROR(ROUND(VLOOKUP(+$A26,'[13]Orange BS'!$A$5:$P$155,+H$4,FALSE),2),0)</f>
        <v>32136.959999999999</v>
      </c>
      <c r="I26" s="252">
        <f>IFERROR(ROUND(VLOOKUP(+$A26,'[13]Orange BS'!$A$5:$P$155,+I$4,FALSE),2),0)</f>
        <v>32136.959999999999</v>
      </c>
      <c r="J26" s="252">
        <f>IFERROR(ROUND(VLOOKUP(+$A26,'[13]Orange BS'!$A$5:$P$155,+J$4,FALSE),2),0)</f>
        <v>32136.959999999999</v>
      </c>
      <c r="K26" s="252">
        <f>IFERROR(ROUND(VLOOKUP(+$A26,'[13]Orange BS'!$A$5:$P$155,+K$4,FALSE),2),0)</f>
        <v>32136.959999999999</v>
      </c>
      <c r="L26" s="252">
        <f>IFERROR(ROUND(VLOOKUP(+$A26,'[13]Orange BS'!$A$5:$P$155,+L$4,FALSE),2),0)</f>
        <v>32136.959999999999</v>
      </c>
      <c r="M26" s="252">
        <f>IFERROR(ROUND(VLOOKUP(+$A26,'[13]Orange BS'!$A$5:$P$155,+M$4,FALSE),2),0)</f>
        <v>32136.959999999999</v>
      </c>
      <c r="N26" s="252">
        <f>IFERROR(ROUND(VLOOKUP(+$A26,'[13]Orange BS'!$A$5:$P$155,+N$4,FALSE),2),0)</f>
        <v>32136.959999999999</v>
      </c>
      <c r="O26" s="252">
        <f>IFERROR(ROUND(VLOOKUP(+$A26,'[13]Orange BS'!$A$5:$P$155,+O$4,FALSE),2),0)</f>
        <v>32136.959999999999</v>
      </c>
      <c r="P26" s="252">
        <f>IFERROR(ROUND(VLOOKUP(+$A26,'[13]Orange BS'!$A$5:$P$155,+P$4,FALSE),2),0)</f>
        <v>32136.959999999999</v>
      </c>
      <c r="Q26" s="253">
        <f t="shared" si="0"/>
        <v>32136.960000000003</v>
      </c>
      <c r="R26" s="254"/>
      <c r="S26" s="253">
        <f t="shared" si="1"/>
        <v>32136.960000000003</v>
      </c>
    </row>
    <row r="27" spans="1:19" x14ac:dyDescent="0.3">
      <c r="A27" s="251">
        <v>1140</v>
      </c>
      <c r="B27" s="251">
        <v>334.4</v>
      </c>
      <c r="C27" s="246" t="s">
        <v>217</v>
      </c>
      <c r="D27" s="252">
        <f>IFERROR(ROUND(VLOOKUP(+$A27,'[13]Orange BS'!$A$5:$P$155,+D$4,FALSE),2),0)</f>
        <v>9061.7000000000007</v>
      </c>
      <c r="E27" s="252">
        <f>IFERROR(ROUND(VLOOKUP(+$A27,'[13]Orange BS'!$A$5:$P$155,+E$4,FALSE),2),0)</f>
        <v>9379.6200000000008</v>
      </c>
      <c r="F27" s="252">
        <f>IFERROR(ROUND(VLOOKUP(+$A27,'[13]Orange BS'!$A$5:$P$155,+F$4,FALSE),2),0)</f>
        <v>9743.2199999999993</v>
      </c>
      <c r="G27" s="252">
        <f>IFERROR(ROUND(VLOOKUP(+$A27,'[13]Orange BS'!$A$5:$P$155,+G$4,FALSE),2),0)</f>
        <v>10106.82</v>
      </c>
      <c r="H27" s="252">
        <f>IFERROR(ROUND(VLOOKUP(+$A27,'[13]Orange BS'!$A$5:$P$155,+H$4,FALSE),2),0)</f>
        <v>10106.82</v>
      </c>
      <c r="I27" s="252">
        <f>IFERROR(ROUND(VLOOKUP(+$A27,'[13]Orange BS'!$A$5:$P$155,+I$4,FALSE),2),0)</f>
        <v>10147.11</v>
      </c>
      <c r="J27" s="252">
        <f>IFERROR(ROUND(VLOOKUP(+$A27,'[13]Orange BS'!$A$5:$P$155,+J$4,FALSE),2),0)</f>
        <v>10147.11</v>
      </c>
      <c r="K27" s="252">
        <f>IFERROR(ROUND(VLOOKUP(+$A27,'[13]Orange BS'!$A$5:$P$155,+K$4,FALSE),2),0)</f>
        <v>10187.4</v>
      </c>
      <c r="L27" s="252">
        <f>IFERROR(ROUND(VLOOKUP(+$A27,'[13]Orange BS'!$A$5:$P$155,+L$4,FALSE),2),0)</f>
        <v>10187.4</v>
      </c>
      <c r="M27" s="252">
        <f>IFERROR(ROUND(VLOOKUP(+$A27,'[13]Orange BS'!$A$5:$P$155,+M$4,FALSE),2),0)</f>
        <v>12564.5</v>
      </c>
      <c r="N27" s="252">
        <f>IFERROR(ROUND(VLOOKUP(+$A27,'[13]Orange BS'!$A$5:$P$155,+N$4,FALSE),2),0)</f>
        <v>12685.36</v>
      </c>
      <c r="O27" s="252">
        <f>IFERROR(ROUND(VLOOKUP(+$A27,'[13]Orange BS'!$A$5:$P$155,+O$4,FALSE),2),0)</f>
        <v>12725.65</v>
      </c>
      <c r="P27" s="252">
        <f>IFERROR(ROUND(VLOOKUP(+$A27,'[13]Orange BS'!$A$5:$P$155,+P$4,FALSE),2),0)</f>
        <v>12725.65</v>
      </c>
      <c r="Q27" s="253">
        <f t="shared" si="0"/>
        <v>10751.412307692306</v>
      </c>
      <c r="R27" s="254"/>
      <c r="S27" s="253">
        <f t="shared" si="1"/>
        <v>10751.412307692306</v>
      </c>
    </row>
    <row r="28" spans="1:19" x14ac:dyDescent="0.3">
      <c r="A28" s="251">
        <v>1145</v>
      </c>
      <c r="B28" s="251">
        <v>335.4</v>
      </c>
      <c r="C28" s="246" t="s">
        <v>218</v>
      </c>
      <c r="D28" s="252">
        <f>IFERROR(ROUND(VLOOKUP(+$A28,'[13]Orange BS'!$A$5:$P$155,+D$4,FALSE),2),0)</f>
        <v>28</v>
      </c>
      <c r="E28" s="252">
        <f>IFERROR(ROUND(VLOOKUP(+$A28,'[13]Orange BS'!$A$5:$P$155,+E$4,FALSE),2),0)</f>
        <v>28</v>
      </c>
      <c r="F28" s="252">
        <f>IFERROR(ROUND(VLOOKUP(+$A28,'[13]Orange BS'!$A$5:$P$155,+F$4,FALSE),2),0)</f>
        <v>28</v>
      </c>
      <c r="G28" s="252">
        <f>IFERROR(ROUND(VLOOKUP(+$A28,'[13]Orange BS'!$A$5:$P$155,+G$4,FALSE),2),0)</f>
        <v>28</v>
      </c>
      <c r="H28" s="252">
        <f>IFERROR(ROUND(VLOOKUP(+$A28,'[13]Orange BS'!$A$5:$P$155,+H$4,FALSE),2),0)</f>
        <v>28</v>
      </c>
      <c r="I28" s="252">
        <f>IFERROR(ROUND(VLOOKUP(+$A28,'[13]Orange BS'!$A$5:$P$155,+I$4,FALSE),2),0)</f>
        <v>28</v>
      </c>
      <c r="J28" s="252">
        <f>IFERROR(ROUND(VLOOKUP(+$A28,'[13]Orange BS'!$A$5:$P$155,+J$4,FALSE),2),0)</f>
        <v>28</v>
      </c>
      <c r="K28" s="252">
        <f>IFERROR(ROUND(VLOOKUP(+$A28,'[13]Orange BS'!$A$5:$P$155,+K$4,FALSE),2),0)</f>
        <v>28</v>
      </c>
      <c r="L28" s="252">
        <f>IFERROR(ROUND(VLOOKUP(+$A28,'[13]Orange BS'!$A$5:$P$155,+L$4,FALSE),2),0)</f>
        <v>28</v>
      </c>
      <c r="M28" s="252">
        <f>IFERROR(ROUND(VLOOKUP(+$A28,'[13]Orange BS'!$A$5:$P$155,+M$4,FALSE),2),0)</f>
        <v>28</v>
      </c>
      <c r="N28" s="252">
        <f>IFERROR(ROUND(VLOOKUP(+$A28,'[13]Orange BS'!$A$5:$P$155,+N$4,FALSE),2),0)</f>
        <v>28</v>
      </c>
      <c r="O28" s="252">
        <f>IFERROR(ROUND(VLOOKUP(+$A28,'[13]Orange BS'!$A$5:$P$155,+O$4,FALSE),2),0)</f>
        <v>28</v>
      </c>
      <c r="P28" s="252">
        <f>IFERROR(ROUND(VLOOKUP(+$A28,'[13]Orange BS'!$A$5:$P$155,+P$4,FALSE),2),0)</f>
        <v>28</v>
      </c>
      <c r="Q28" s="253">
        <f t="shared" si="0"/>
        <v>28</v>
      </c>
      <c r="R28" s="254"/>
      <c r="S28" s="253">
        <f t="shared" si="1"/>
        <v>28</v>
      </c>
    </row>
    <row r="29" spans="1:19" x14ac:dyDescent="0.3">
      <c r="A29" s="251">
        <v>1150</v>
      </c>
      <c r="B29" s="251">
        <v>336.4</v>
      </c>
      <c r="C29" s="246" t="s">
        <v>488</v>
      </c>
      <c r="D29" s="252">
        <f>IFERROR(ROUND(VLOOKUP(+$A29,'[13]Orange BS'!$A$5:$P$155,+D$4,FALSE),2),0)</f>
        <v>296.89999999999998</v>
      </c>
      <c r="E29" s="252">
        <f>IFERROR(ROUND(VLOOKUP(+$A29,'[13]Orange BS'!$A$5:$P$155,+E$4,FALSE),2),0)</f>
        <v>296.89999999999998</v>
      </c>
      <c r="F29" s="252">
        <f>IFERROR(ROUND(VLOOKUP(+$A29,'[13]Orange BS'!$A$5:$P$155,+F$4,FALSE),2),0)</f>
        <v>296.89999999999998</v>
      </c>
      <c r="G29" s="252">
        <f>IFERROR(ROUND(VLOOKUP(+$A29,'[13]Orange BS'!$A$5:$P$155,+G$4,FALSE),2),0)</f>
        <v>296.89999999999998</v>
      </c>
      <c r="H29" s="252">
        <f>IFERROR(ROUND(VLOOKUP(+$A29,'[13]Orange BS'!$A$5:$P$155,+H$4,FALSE),2),0)</f>
        <v>296.89999999999998</v>
      </c>
      <c r="I29" s="252">
        <f>IFERROR(ROUND(VLOOKUP(+$A29,'[13]Orange BS'!$A$5:$P$155,+I$4,FALSE),2),0)</f>
        <v>296.89999999999998</v>
      </c>
      <c r="J29" s="252">
        <f>IFERROR(ROUND(VLOOKUP(+$A29,'[13]Orange BS'!$A$5:$P$155,+J$4,FALSE),2),0)</f>
        <v>296.89999999999998</v>
      </c>
      <c r="K29" s="252">
        <f>IFERROR(ROUND(VLOOKUP(+$A29,'[13]Orange BS'!$A$5:$P$155,+K$4,FALSE),2),0)</f>
        <v>296.89999999999998</v>
      </c>
      <c r="L29" s="252">
        <f>IFERROR(ROUND(VLOOKUP(+$A29,'[13]Orange BS'!$A$5:$P$155,+L$4,FALSE),2),0)</f>
        <v>296.89999999999998</v>
      </c>
      <c r="M29" s="252">
        <f>IFERROR(ROUND(VLOOKUP(+$A29,'[13]Orange BS'!$A$5:$P$155,+M$4,FALSE),2),0)</f>
        <v>1711.22</v>
      </c>
      <c r="N29" s="252">
        <f>IFERROR(ROUND(VLOOKUP(+$A29,'[13]Orange BS'!$A$5:$P$155,+N$4,FALSE),2),0)</f>
        <v>1711.22</v>
      </c>
      <c r="O29" s="252">
        <f>IFERROR(ROUND(VLOOKUP(+$A29,'[13]Orange BS'!$A$5:$P$155,+O$4,FALSE),2),0)</f>
        <v>1711.22</v>
      </c>
      <c r="P29" s="252">
        <f>IFERROR(ROUND(VLOOKUP(+$A29,'[13]Orange BS'!$A$5:$P$155,+P$4,FALSE),2),0)</f>
        <v>1711.22</v>
      </c>
      <c r="Q29" s="253">
        <f t="shared" si="0"/>
        <v>732.07538461538468</v>
      </c>
      <c r="R29" s="254"/>
      <c r="S29" s="253">
        <f t="shared" si="1"/>
        <v>732.07538461538468</v>
      </c>
    </row>
    <row r="30" spans="1:19" x14ac:dyDescent="0.3">
      <c r="A30" s="251">
        <v>1165</v>
      </c>
      <c r="B30" s="251">
        <v>339.3</v>
      </c>
      <c r="C30" s="246" t="s">
        <v>220</v>
      </c>
      <c r="D30" s="252">
        <f>IFERROR(ROUND(VLOOKUP(+$A30,'[13]Orange BS'!$A$5:$P$155,+D$4,FALSE),2),0)</f>
        <v>0</v>
      </c>
      <c r="E30" s="252">
        <f>IFERROR(ROUND(VLOOKUP(+$A30,'[13]Orange BS'!$A$5:$P$155,+E$4,FALSE),2),0)</f>
        <v>0</v>
      </c>
      <c r="F30" s="252">
        <f>IFERROR(ROUND(VLOOKUP(+$A30,'[13]Orange BS'!$A$5:$P$155,+F$4,FALSE),2),0)</f>
        <v>0</v>
      </c>
      <c r="G30" s="252">
        <f>IFERROR(ROUND(VLOOKUP(+$A30,'[13]Orange BS'!$A$5:$P$155,+G$4,FALSE),2),0)</f>
        <v>0</v>
      </c>
      <c r="H30" s="252">
        <f>IFERROR(ROUND(VLOOKUP(+$A30,'[13]Orange BS'!$A$5:$P$155,+H$4,FALSE),2),0)</f>
        <v>0</v>
      </c>
      <c r="I30" s="252">
        <f>IFERROR(ROUND(VLOOKUP(+$A30,'[13]Orange BS'!$A$5:$P$155,+I$4,FALSE),2),0)</f>
        <v>0</v>
      </c>
      <c r="J30" s="252">
        <f>IFERROR(ROUND(VLOOKUP(+$A30,'[13]Orange BS'!$A$5:$P$155,+J$4,FALSE),2),0)</f>
        <v>0</v>
      </c>
      <c r="K30" s="252">
        <f>IFERROR(ROUND(VLOOKUP(+$A30,'[13]Orange BS'!$A$5:$P$155,+K$4,FALSE),2),0)</f>
        <v>0</v>
      </c>
      <c r="L30" s="252">
        <f>IFERROR(ROUND(VLOOKUP(+$A30,'[13]Orange BS'!$A$5:$P$155,+L$4,FALSE),2),0)</f>
        <v>0</v>
      </c>
      <c r="M30" s="252">
        <f>IFERROR(ROUND(VLOOKUP(+$A30,'[13]Orange BS'!$A$5:$P$155,+M$4,FALSE),2),0)</f>
        <v>0</v>
      </c>
      <c r="N30" s="252">
        <f>IFERROR(ROUND(VLOOKUP(+$A30,'[13]Orange BS'!$A$5:$P$155,+N$4,FALSE),2),0)</f>
        <v>0</v>
      </c>
      <c r="O30" s="252">
        <f>IFERROR(ROUND(VLOOKUP(+$A30,'[13]Orange BS'!$A$5:$P$155,+O$4,FALSE),2),0)</f>
        <v>0</v>
      </c>
      <c r="P30" s="252">
        <f>IFERROR(ROUND(VLOOKUP(+$A30,'[13]Orange BS'!$A$5:$P$155,+P$4,FALSE),2),0)</f>
        <v>0</v>
      </c>
      <c r="Q30" s="253">
        <f t="shared" si="0"/>
        <v>0</v>
      </c>
      <c r="R30" s="254"/>
      <c r="S30" s="253">
        <f t="shared" si="1"/>
        <v>0</v>
      </c>
    </row>
    <row r="31" spans="1:19" x14ac:dyDescent="0.3">
      <c r="A31" s="251">
        <v>1175</v>
      </c>
      <c r="B31" s="251" t="s">
        <v>221</v>
      </c>
      <c r="C31" s="246" t="s">
        <v>222</v>
      </c>
      <c r="D31" s="252">
        <f>IFERROR(ROUND(VLOOKUP(+$A31,'[13]Orange BS'!$A$5:$P$155,+D$4,FALSE),2),0)</f>
        <v>11147.92</v>
      </c>
      <c r="E31" s="252">
        <f>IFERROR(ROUND(VLOOKUP(+$A31,'[13]Orange BS'!$A$5:$P$155,+E$4,FALSE),2),0)</f>
        <v>11148.12</v>
      </c>
      <c r="F31" s="252">
        <f>IFERROR(ROUND(VLOOKUP(+$A31,'[13]Orange BS'!$A$5:$P$155,+F$4,FALSE),2),0)</f>
        <v>11085.91</v>
      </c>
      <c r="G31" s="252">
        <f>IFERROR(ROUND(VLOOKUP(+$A31,'[13]Orange BS'!$A$5:$P$155,+G$4,FALSE),2),0)</f>
        <v>11073.6</v>
      </c>
      <c r="H31" s="252">
        <f>IFERROR(ROUND(VLOOKUP(+$A31,'[13]Orange BS'!$A$5:$P$155,+H$4,FALSE),2),0)</f>
        <v>11085.99</v>
      </c>
      <c r="I31" s="252">
        <f>IFERROR(ROUND(VLOOKUP(+$A31,'[13]Orange BS'!$A$5:$P$155,+I$4,FALSE),2),0)</f>
        <v>11086.1</v>
      </c>
      <c r="J31" s="252">
        <f>IFERROR(ROUND(VLOOKUP(+$A31,'[13]Orange BS'!$A$5:$P$155,+J$4,FALSE),2),0)</f>
        <v>11115.41</v>
      </c>
      <c r="K31" s="252">
        <f>IFERROR(ROUND(VLOOKUP(+$A31,'[13]Orange BS'!$A$5:$P$155,+K$4,FALSE),2),0)</f>
        <v>11144.96</v>
      </c>
      <c r="L31" s="252">
        <f>IFERROR(ROUND(VLOOKUP(+$A31,'[13]Orange BS'!$A$5:$P$155,+L$4,FALSE),2),0)</f>
        <v>11137.25</v>
      </c>
      <c r="M31" s="252">
        <f>IFERROR(ROUND(VLOOKUP(+$A31,'[13]Orange BS'!$A$5:$P$155,+M$4,FALSE),2),0)</f>
        <v>11107.77</v>
      </c>
      <c r="N31" s="252">
        <f>IFERROR(ROUND(VLOOKUP(+$A31,'[13]Orange BS'!$A$5:$P$155,+N$4,FALSE),2),0)</f>
        <v>11102.8</v>
      </c>
      <c r="O31" s="252">
        <f>IFERROR(ROUND(VLOOKUP(+$A31,'[13]Orange BS'!$A$5:$P$155,+O$4,FALSE),2),0)</f>
        <v>11140.44</v>
      </c>
      <c r="P31" s="252">
        <f>IFERROR(ROUND(VLOOKUP(+$A31,'[13]Orange BS'!$A$5:$P$155,+P$4,FALSE),2),0)</f>
        <v>11152.34</v>
      </c>
      <c r="Q31" s="253">
        <f t="shared" si="0"/>
        <v>11117.585384615386</v>
      </c>
      <c r="R31" s="254"/>
      <c r="S31" s="253">
        <f t="shared" si="1"/>
        <v>11117.585384615386</v>
      </c>
    </row>
    <row r="32" spans="1:19" x14ac:dyDescent="0.3">
      <c r="A32" s="251">
        <v>1180</v>
      </c>
      <c r="B32" s="251" t="s">
        <v>223</v>
      </c>
      <c r="C32" s="246" t="s">
        <v>224</v>
      </c>
      <c r="D32" s="252">
        <f>IFERROR(ROUND(VLOOKUP(+$A32,'[13]Orange BS'!$A$5:$P$155,+D$4,FALSE),2),0)</f>
        <v>3724.69</v>
      </c>
      <c r="E32" s="252">
        <f>IFERROR(ROUND(VLOOKUP(+$A32,'[13]Orange BS'!$A$5:$P$155,+E$4,FALSE),2),0)</f>
        <v>3732.18</v>
      </c>
      <c r="F32" s="252">
        <f>IFERROR(ROUND(VLOOKUP(+$A32,'[13]Orange BS'!$A$5:$P$155,+F$4,FALSE),2),0)</f>
        <v>3708.8</v>
      </c>
      <c r="G32" s="252">
        <f>IFERROR(ROUND(VLOOKUP(+$A32,'[13]Orange BS'!$A$5:$P$155,+G$4,FALSE),2),0)</f>
        <v>3702.3</v>
      </c>
      <c r="H32" s="252">
        <f>IFERROR(ROUND(VLOOKUP(+$A32,'[13]Orange BS'!$A$5:$P$155,+H$4,FALSE),2),0)</f>
        <v>3709.12</v>
      </c>
      <c r="I32" s="252">
        <f>IFERROR(ROUND(VLOOKUP(+$A32,'[13]Orange BS'!$A$5:$P$155,+I$4,FALSE),2),0)</f>
        <v>3732.59</v>
      </c>
      <c r="J32" s="252">
        <f>IFERROR(ROUND(VLOOKUP(+$A32,'[13]Orange BS'!$A$5:$P$155,+J$4,FALSE),2),0)</f>
        <v>3745.84</v>
      </c>
      <c r="K32" s="252">
        <f>IFERROR(ROUND(VLOOKUP(+$A32,'[13]Orange BS'!$A$5:$P$155,+K$4,FALSE),2),0)</f>
        <v>3745.09</v>
      </c>
      <c r="L32" s="252">
        <f>IFERROR(ROUND(VLOOKUP(+$A32,'[13]Orange BS'!$A$5:$P$155,+L$4,FALSE),2),0)</f>
        <v>3741.04</v>
      </c>
      <c r="M32" s="252">
        <f>IFERROR(ROUND(VLOOKUP(+$A32,'[13]Orange BS'!$A$5:$P$155,+M$4,FALSE),2),0)</f>
        <v>3719.28</v>
      </c>
      <c r="N32" s="252">
        <f>IFERROR(ROUND(VLOOKUP(+$A32,'[13]Orange BS'!$A$5:$P$155,+N$4,FALSE),2),0)</f>
        <v>3721.83</v>
      </c>
      <c r="O32" s="252">
        <f>IFERROR(ROUND(VLOOKUP(+$A32,'[13]Orange BS'!$A$5:$P$155,+O$4,FALSE),2),0)</f>
        <v>3720.35</v>
      </c>
      <c r="P32" s="252">
        <f>IFERROR(ROUND(VLOOKUP(+$A32,'[13]Orange BS'!$A$5:$P$155,+P$4,FALSE),2),0)</f>
        <v>3728.85</v>
      </c>
      <c r="Q32" s="253">
        <f t="shared" si="0"/>
        <v>3725.5353846153844</v>
      </c>
      <c r="R32" s="254"/>
      <c r="S32" s="253">
        <f t="shared" si="1"/>
        <v>3725.5353846153844</v>
      </c>
    </row>
    <row r="33" spans="1:19" x14ac:dyDescent="0.3">
      <c r="A33" s="251">
        <v>1190</v>
      </c>
      <c r="B33" s="251" t="s">
        <v>225</v>
      </c>
      <c r="C33" s="246" t="s">
        <v>226</v>
      </c>
      <c r="D33" s="252">
        <f>IFERROR(ROUND(VLOOKUP(+$A33,'[13]Orange BS'!$A$5:$P$155,+D$4,FALSE),2),0)</f>
        <v>32859.949999999997</v>
      </c>
      <c r="E33" s="252">
        <f>IFERROR(ROUND(VLOOKUP(+$A33,'[13]Orange BS'!$A$5:$P$155,+E$4,FALSE),2),0)</f>
        <v>32859.769999999997</v>
      </c>
      <c r="F33" s="252">
        <f>IFERROR(ROUND(VLOOKUP(+$A33,'[13]Orange BS'!$A$5:$P$155,+F$4,FALSE),2),0)</f>
        <v>32856.54</v>
      </c>
      <c r="G33" s="252">
        <f>IFERROR(ROUND(VLOOKUP(+$A33,'[13]Orange BS'!$A$5:$P$155,+G$4,FALSE),2),0)</f>
        <v>32851.230000000003</v>
      </c>
      <c r="H33" s="252">
        <f>IFERROR(ROUND(VLOOKUP(+$A33,'[13]Orange BS'!$A$5:$P$155,+H$4,FALSE),2),0)</f>
        <v>32850.629999999997</v>
      </c>
      <c r="I33" s="252">
        <f>IFERROR(ROUND(VLOOKUP(+$A33,'[13]Orange BS'!$A$5:$P$155,+I$4,FALSE),2),0)</f>
        <v>32850.400000000001</v>
      </c>
      <c r="J33" s="252">
        <f>IFERROR(ROUND(VLOOKUP(+$A33,'[13]Orange BS'!$A$5:$P$155,+J$4,FALSE),2),0)</f>
        <v>32851</v>
      </c>
      <c r="K33" s="252">
        <f>IFERROR(ROUND(VLOOKUP(+$A33,'[13]Orange BS'!$A$5:$P$155,+K$4,FALSE),2),0)</f>
        <v>32849.82</v>
      </c>
      <c r="L33" s="252">
        <f>IFERROR(ROUND(VLOOKUP(+$A33,'[13]Orange BS'!$A$5:$P$155,+L$4,FALSE),2),0)</f>
        <v>32848.19</v>
      </c>
      <c r="M33" s="252">
        <f>IFERROR(ROUND(VLOOKUP(+$A33,'[13]Orange BS'!$A$5:$P$155,+M$4,FALSE),2),0)</f>
        <v>32848.11</v>
      </c>
      <c r="N33" s="252">
        <f>IFERROR(ROUND(VLOOKUP(+$A33,'[13]Orange BS'!$A$5:$P$155,+N$4,FALSE),2),0)</f>
        <v>32847.29</v>
      </c>
      <c r="O33" s="252">
        <f>IFERROR(ROUND(VLOOKUP(+$A33,'[13]Orange BS'!$A$5:$P$155,+O$4,FALSE),2),0)</f>
        <v>32846.06</v>
      </c>
      <c r="P33" s="252">
        <f>IFERROR(ROUND(VLOOKUP(+$A33,'[13]Orange BS'!$A$5:$P$155,+P$4,FALSE),2),0)</f>
        <v>32844.14</v>
      </c>
      <c r="Q33" s="253">
        <f t="shared" si="0"/>
        <v>32851.01</v>
      </c>
      <c r="R33" s="254"/>
      <c r="S33" s="253">
        <f t="shared" si="1"/>
        <v>32851.01</v>
      </c>
    </row>
    <row r="34" spans="1:19" x14ac:dyDescent="0.3">
      <c r="A34" s="251">
        <v>1195</v>
      </c>
      <c r="B34" s="251" t="s">
        <v>227</v>
      </c>
      <c r="C34" s="246" t="s">
        <v>228</v>
      </c>
      <c r="D34" s="252">
        <f>IFERROR(ROUND(VLOOKUP(+$A34,'[13]Orange BS'!$A$5:$P$155,+D$4,FALSE),2),0)</f>
        <v>129.31</v>
      </c>
      <c r="E34" s="252">
        <f>IFERROR(ROUND(VLOOKUP(+$A34,'[13]Orange BS'!$A$5:$P$155,+E$4,FALSE),2),0)</f>
        <v>129.37</v>
      </c>
      <c r="F34" s="252">
        <f>IFERROR(ROUND(VLOOKUP(+$A34,'[13]Orange BS'!$A$5:$P$155,+F$4,FALSE),2),0)</f>
        <v>129.37</v>
      </c>
      <c r="G34" s="252">
        <f>IFERROR(ROUND(VLOOKUP(+$A34,'[13]Orange BS'!$A$5:$P$155,+G$4,FALSE),2),0)</f>
        <v>129.37</v>
      </c>
      <c r="H34" s="252">
        <f>IFERROR(ROUND(VLOOKUP(+$A34,'[13]Orange BS'!$A$5:$P$155,+H$4,FALSE),2),0)</f>
        <v>129.37</v>
      </c>
      <c r="I34" s="252">
        <f>IFERROR(ROUND(VLOOKUP(+$A34,'[13]Orange BS'!$A$5:$P$155,+I$4,FALSE),2),0)</f>
        <v>129.37</v>
      </c>
      <c r="J34" s="252">
        <f>IFERROR(ROUND(VLOOKUP(+$A34,'[13]Orange BS'!$A$5:$P$155,+J$4,FALSE),2),0)</f>
        <v>129.37</v>
      </c>
      <c r="K34" s="252">
        <f>IFERROR(ROUND(VLOOKUP(+$A34,'[13]Orange BS'!$A$5:$P$155,+K$4,FALSE),2),0)</f>
        <v>129.37</v>
      </c>
      <c r="L34" s="252">
        <f>IFERROR(ROUND(VLOOKUP(+$A34,'[13]Orange BS'!$A$5:$P$155,+L$4,FALSE),2),0)</f>
        <v>129.37</v>
      </c>
      <c r="M34" s="252">
        <f>IFERROR(ROUND(VLOOKUP(+$A34,'[13]Orange BS'!$A$5:$P$155,+M$4,FALSE),2),0)</f>
        <v>129.37</v>
      </c>
      <c r="N34" s="252">
        <f>IFERROR(ROUND(VLOOKUP(+$A34,'[13]Orange BS'!$A$5:$P$155,+N$4,FALSE),2),0)</f>
        <v>129.37</v>
      </c>
      <c r="O34" s="252">
        <f>IFERROR(ROUND(VLOOKUP(+$A34,'[13]Orange BS'!$A$5:$P$155,+O$4,FALSE),2),0)</f>
        <v>129.37</v>
      </c>
      <c r="P34" s="252">
        <f>IFERROR(ROUND(VLOOKUP(+$A34,'[13]Orange BS'!$A$5:$P$155,+P$4,FALSE),2),0)</f>
        <v>129.37</v>
      </c>
      <c r="Q34" s="253">
        <f t="shared" si="0"/>
        <v>129.36538461538458</v>
      </c>
      <c r="R34" s="254"/>
      <c r="S34" s="253">
        <f t="shared" si="1"/>
        <v>129.36538461538458</v>
      </c>
    </row>
    <row r="35" spans="1:19" x14ac:dyDescent="0.3">
      <c r="A35" s="255">
        <v>1200</v>
      </c>
      <c r="B35" s="255" t="s">
        <v>229</v>
      </c>
      <c r="C35" s="256" t="s">
        <v>230</v>
      </c>
      <c r="D35" s="252">
        <f>IFERROR(ROUND(VLOOKUP(+$A35,'[13]Orange BS'!$A$5:$P$155,+D$4,FALSE),2),0)</f>
        <v>0</v>
      </c>
      <c r="E35" s="252">
        <f>IFERROR(ROUND(VLOOKUP(+$A35,'[13]Orange BS'!$A$5:$P$155,+E$4,FALSE),2),0)</f>
        <v>0</v>
      </c>
      <c r="F35" s="252">
        <f>IFERROR(ROUND(VLOOKUP(+$A35,'[13]Orange BS'!$A$5:$P$155,+F$4,FALSE),2),0)</f>
        <v>0</v>
      </c>
      <c r="G35" s="252">
        <f>IFERROR(ROUND(VLOOKUP(+$A35,'[13]Orange BS'!$A$5:$P$155,+G$4,FALSE),2),0)</f>
        <v>0</v>
      </c>
      <c r="H35" s="252">
        <f>IFERROR(ROUND(VLOOKUP(+$A35,'[13]Orange BS'!$A$5:$P$155,+H$4,FALSE),2),0)</f>
        <v>0</v>
      </c>
      <c r="I35" s="252">
        <f>IFERROR(ROUND(VLOOKUP(+$A35,'[13]Orange BS'!$A$5:$P$155,+I$4,FALSE),2),0)</f>
        <v>0</v>
      </c>
      <c r="J35" s="252">
        <f>IFERROR(ROUND(VLOOKUP(+$A35,'[13]Orange BS'!$A$5:$P$155,+J$4,FALSE),2),0)</f>
        <v>0</v>
      </c>
      <c r="K35" s="252">
        <f>IFERROR(ROUND(VLOOKUP(+$A35,'[13]Orange BS'!$A$5:$P$155,+K$4,FALSE),2),0)</f>
        <v>0</v>
      </c>
      <c r="L35" s="252">
        <f>IFERROR(ROUND(VLOOKUP(+$A35,'[13]Orange BS'!$A$5:$P$155,+L$4,FALSE),2),0)</f>
        <v>0</v>
      </c>
      <c r="M35" s="252">
        <f>IFERROR(ROUND(VLOOKUP(+$A35,'[13]Orange BS'!$A$5:$P$155,+M$4,FALSE),2),0)</f>
        <v>0</v>
      </c>
      <c r="N35" s="252">
        <f>IFERROR(ROUND(VLOOKUP(+$A35,'[13]Orange BS'!$A$5:$P$155,+N$4,FALSE),2),0)</f>
        <v>0</v>
      </c>
      <c r="O35" s="252">
        <f>IFERROR(ROUND(VLOOKUP(+$A35,'[13]Orange BS'!$A$5:$P$155,+O$4,FALSE),2),0)</f>
        <v>0</v>
      </c>
      <c r="P35" s="252">
        <f>IFERROR(ROUND(VLOOKUP(+$A35,'[13]Orange BS'!$A$5:$P$155,+P$4,FALSE),2),0)</f>
        <v>0</v>
      </c>
      <c r="Q35" s="253">
        <f t="shared" si="0"/>
        <v>0</v>
      </c>
      <c r="R35" s="254"/>
      <c r="S35" s="253">
        <f t="shared" si="1"/>
        <v>0</v>
      </c>
    </row>
    <row r="36" spans="1:19" x14ac:dyDescent="0.3">
      <c r="A36" s="255">
        <v>1205</v>
      </c>
      <c r="B36" s="255" t="s">
        <v>231</v>
      </c>
      <c r="C36" s="256" t="s">
        <v>232</v>
      </c>
      <c r="D36" s="252">
        <f>IFERROR(ROUND(VLOOKUP(+$A36,'[13]Orange BS'!$A$5:$P$155,+D$4,FALSE),2),0)</f>
        <v>563.73</v>
      </c>
      <c r="E36" s="252">
        <f>IFERROR(ROUND(VLOOKUP(+$A36,'[13]Orange BS'!$A$5:$P$155,+E$4,FALSE),2),0)</f>
        <v>563.85</v>
      </c>
      <c r="F36" s="252">
        <f>IFERROR(ROUND(VLOOKUP(+$A36,'[13]Orange BS'!$A$5:$P$155,+F$4,FALSE),2),0)</f>
        <v>557.91999999999996</v>
      </c>
      <c r="G36" s="252">
        <f>IFERROR(ROUND(VLOOKUP(+$A36,'[13]Orange BS'!$A$5:$P$155,+G$4,FALSE),2),0)</f>
        <v>557.08000000000004</v>
      </c>
      <c r="H36" s="252">
        <f>IFERROR(ROUND(VLOOKUP(+$A36,'[13]Orange BS'!$A$5:$P$155,+H$4,FALSE),2),0)</f>
        <v>558.88</v>
      </c>
      <c r="I36" s="252">
        <f>IFERROR(ROUND(VLOOKUP(+$A36,'[13]Orange BS'!$A$5:$P$155,+I$4,FALSE),2),0)</f>
        <v>558.96</v>
      </c>
      <c r="J36" s="252">
        <f>IFERROR(ROUND(VLOOKUP(+$A36,'[13]Orange BS'!$A$5:$P$155,+J$4,FALSE),2),0)</f>
        <v>559.69000000000005</v>
      </c>
      <c r="K36" s="252">
        <f>IFERROR(ROUND(VLOOKUP(+$A36,'[13]Orange BS'!$A$5:$P$155,+K$4,FALSE),2),0)</f>
        <v>558.79</v>
      </c>
      <c r="L36" s="252">
        <f>IFERROR(ROUND(VLOOKUP(+$A36,'[13]Orange BS'!$A$5:$P$155,+L$4,FALSE),2),0)</f>
        <v>558.19000000000005</v>
      </c>
      <c r="M36" s="252">
        <f>IFERROR(ROUND(VLOOKUP(+$A36,'[13]Orange BS'!$A$5:$P$155,+M$4,FALSE),2),0)</f>
        <v>553.57000000000005</v>
      </c>
      <c r="N36" s="252">
        <f>IFERROR(ROUND(VLOOKUP(+$A36,'[13]Orange BS'!$A$5:$P$155,+N$4,FALSE),2),0)</f>
        <v>553.41</v>
      </c>
      <c r="O36" s="252">
        <f>IFERROR(ROUND(VLOOKUP(+$A36,'[13]Orange BS'!$A$5:$P$155,+O$4,FALSE),2),0)</f>
        <v>553.05999999999995</v>
      </c>
      <c r="P36" s="252">
        <f>IFERROR(ROUND(VLOOKUP(+$A36,'[13]Orange BS'!$A$5:$P$155,+P$4,FALSE),2),0)</f>
        <v>552.08000000000004</v>
      </c>
      <c r="Q36" s="253">
        <f t="shared" si="0"/>
        <v>557.63153846153841</v>
      </c>
      <c r="R36" s="254"/>
      <c r="S36" s="253">
        <f t="shared" si="1"/>
        <v>557.63153846153841</v>
      </c>
    </row>
    <row r="37" spans="1:19" x14ac:dyDescent="0.3">
      <c r="A37" s="255">
        <v>1210</v>
      </c>
      <c r="B37" s="255" t="s">
        <v>233</v>
      </c>
      <c r="C37" s="256" t="s">
        <v>234</v>
      </c>
      <c r="D37" s="252">
        <f>IFERROR(ROUND(VLOOKUP(+$A37,'[13]Orange BS'!$A$5:$P$155,+D$4,FALSE),2),0)</f>
        <v>0</v>
      </c>
      <c r="E37" s="252">
        <f>IFERROR(ROUND(VLOOKUP(+$A37,'[13]Orange BS'!$A$5:$P$155,+E$4,FALSE),2),0)</f>
        <v>0</v>
      </c>
      <c r="F37" s="252">
        <f>IFERROR(ROUND(VLOOKUP(+$A37,'[13]Orange BS'!$A$5:$P$155,+F$4,FALSE),2),0)</f>
        <v>0</v>
      </c>
      <c r="G37" s="252">
        <f>IFERROR(ROUND(VLOOKUP(+$A37,'[13]Orange BS'!$A$5:$P$155,+G$4,FALSE),2),0)</f>
        <v>0</v>
      </c>
      <c r="H37" s="252">
        <f>IFERROR(ROUND(VLOOKUP(+$A37,'[13]Orange BS'!$A$5:$P$155,+H$4,FALSE),2),0)</f>
        <v>0</v>
      </c>
      <c r="I37" s="252">
        <f>IFERROR(ROUND(VLOOKUP(+$A37,'[13]Orange BS'!$A$5:$P$155,+I$4,FALSE),2),0)</f>
        <v>0</v>
      </c>
      <c r="J37" s="252">
        <f>IFERROR(ROUND(VLOOKUP(+$A37,'[13]Orange BS'!$A$5:$P$155,+J$4,FALSE),2),0)</f>
        <v>0</v>
      </c>
      <c r="K37" s="252">
        <f>IFERROR(ROUND(VLOOKUP(+$A37,'[13]Orange BS'!$A$5:$P$155,+K$4,FALSE),2),0)</f>
        <v>0</v>
      </c>
      <c r="L37" s="252">
        <f>IFERROR(ROUND(VLOOKUP(+$A37,'[13]Orange BS'!$A$5:$P$155,+L$4,FALSE),2),0)</f>
        <v>0</v>
      </c>
      <c r="M37" s="252">
        <f>IFERROR(ROUND(VLOOKUP(+$A37,'[13]Orange BS'!$A$5:$P$155,+M$4,FALSE),2),0)</f>
        <v>0</v>
      </c>
      <c r="N37" s="252">
        <f>IFERROR(ROUND(VLOOKUP(+$A37,'[13]Orange BS'!$A$5:$P$155,+N$4,FALSE),2),0)</f>
        <v>0</v>
      </c>
      <c r="O37" s="252">
        <f>IFERROR(ROUND(VLOOKUP(+$A37,'[13]Orange BS'!$A$5:$P$155,+O$4,FALSE),2),0)</f>
        <v>0</v>
      </c>
      <c r="P37" s="252">
        <f>IFERROR(ROUND(VLOOKUP(+$A37,'[13]Orange BS'!$A$5:$P$155,+P$4,FALSE),2),0)</f>
        <v>0</v>
      </c>
      <c r="Q37" s="253">
        <f t="shared" si="0"/>
        <v>0</v>
      </c>
      <c r="R37" s="254"/>
      <c r="S37" s="253">
        <f t="shared" si="1"/>
        <v>0</v>
      </c>
    </row>
    <row r="38" spans="1:19" x14ac:dyDescent="0.3">
      <c r="A38" s="255">
        <v>1215</v>
      </c>
      <c r="B38" s="255">
        <v>348.5</v>
      </c>
      <c r="C38" s="257" t="s">
        <v>235</v>
      </c>
      <c r="D38" s="252">
        <f>IFERROR(ROUND(VLOOKUP(+$A38,'[13]Orange BS'!$A$5:$P$155,+D$4,FALSE),2),0)</f>
        <v>-16079.9</v>
      </c>
      <c r="E38" s="252">
        <f>IFERROR(ROUND(VLOOKUP(+$A38,'[13]Orange BS'!$A$5:$P$155,+E$4,FALSE),2),0)</f>
        <v>-16087.71</v>
      </c>
      <c r="F38" s="252">
        <f>IFERROR(ROUND(VLOOKUP(+$A38,'[13]Orange BS'!$A$5:$P$155,+F$4,FALSE),2),0)</f>
        <v>-16087.71</v>
      </c>
      <c r="G38" s="252">
        <f>IFERROR(ROUND(VLOOKUP(+$A38,'[13]Orange BS'!$A$5:$P$155,+G$4,FALSE),2),0)</f>
        <v>-16087.71</v>
      </c>
      <c r="H38" s="252">
        <f>IFERROR(ROUND(VLOOKUP(+$A38,'[13]Orange BS'!$A$5:$P$155,+H$4,FALSE),2),0)</f>
        <v>-16087.71</v>
      </c>
      <c r="I38" s="252">
        <f>IFERROR(ROUND(VLOOKUP(+$A38,'[13]Orange BS'!$A$5:$P$155,+I$4,FALSE),2),0)</f>
        <v>-16087.71</v>
      </c>
      <c r="J38" s="252">
        <f>IFERROR(ROUND(VLOOKUP(+$A38,'[13]Orange BS'!$A$5:$P$155,+J$4,FALSE),2),0)</f>
        <v>-16087.71</v>
      </c>
      <c r="K38" s="252">
        <f>IFERROR(ROUND(VLOOKUP(+$A38,'[13]Orange BS'!$A$5:$P$155,+K$4,FALSE),2),0)</f>
        <v>-16087.71</v>
      </c>
      <c r="L38" s="252">
        <f>IFERROR(ROUND(VLOOKUP(+$A38,'[13]Orange BS'!$A$5:$P$155,+L$4,FALSE),2),0)</f>
        <v>-16087.71</v>
      </c>
      <c r="M38" s="252">
        <f>IFERROR(ROUND(VLOOKUP(+$A38,'[13]Orange BS'!$A$5:$P$155,+M$4,FALSE),2),0)</f>
        <v>-16087.71</v>
      </c>
      <c r="N38" s="252">
        <f>IFERROR(ROUND(VLOOKUP(+$A38,'[13]Orange BS'!$A$5:$P$155,+N$4,FALSE),2),0)</f>
        <v>-16087.71</v>
      </c>
      <c r="O38" s="252">
        <f>IFERROR(ROUND(VLOOKUP(+$A38,'[13]Orange BS'!$A$5:$P$155,+O$4,FALSE),2),0)</f>
        <v>-16087.71</v>
      </c>
      <c r="P38" s="252">
        <f>IFERROR(ROUND(VLOOKUP(+$A38,'[13]Orange BS'!$A$5:$P$155,+P$4,FALSE),2),0)</f>
        <v>-16087.71</v>
      </c>
      <c r="Q38" s="253">
        <f t="shared" si="0"/>
        <v>-16087.109230769225</v>
      </c>
      <c r="R38" s="254"/>
      <c r="S38" s="253">
        <f t="shared" si="1"/>
        <v>-16087.109230769225</v>
      </c>
    </row>
    <row r="39" spans="1:19" x14ac:dyDescent="0.3">
      <c r="A39" s="255">
        <v>1220</v>
      </c>
      <c r="B39" s="255">
        <v>348.5</v>
      </c>
      <c r="C39" s="256" t="s">
        <v>236</v>
      </c>
      <c r="D39" s="252">
        <f>IFERROR(ROUND(VLOOKUP(+$A39,'[13]Orange BS'!$A$5:$P$155,+D$4,FALSE),2),0)</f>
        <v>-60394.080000000002</v>
      </c>
      <c r="E39" s="252">
        <f>IFERROR(ROUND(VLOOKUP(+$A39,'[13]Orange BS'!$A$5:$P$155,+E$4,FALSE),2),0)</f>
        <v>-60419.78</v>
      </c>
      <c r="F39" s="252">
        <f>IFERROR(ROUND(VLOOKUP(+$A39,'[13]Orange BS'!$A$5:$P$155,+F$4,FALSE),2),0)</f>
        <v>-60419.78</v>
      </c>
      <c r="G39" s="252">
        <f>IFERROR(ROUND(VLOOKUP(+$A39,'[13]Orange BS'!$A$5:$P$155,+G$4,FALSE),2),0)</f>
        <v>-60419.78</v>
      </c>
      <c r="H39" s="252">
        <f>IFERROR(ROUND(VLOOKUP(+$A39,'[13]Orange BS'!$A$5:$P$155,+H$4,FALSE),2),0)</f>
        <v>-60419.78</v>
      </c>
      <c r="I39" s="252">
        <f>IFERROR(ROUND(VLOOKUP(+$A39,'[13]Orange BS'!$A$5:$P$155,+I$4,FALSE),2),0)</f>
        <v>-60419.78</v>
      </c>
      <c r="J39" s="252">
        <f>IFERROR(ROUND(VLOOKUP(+$A39,'[13]Orange BS'!$A$5:$P$155,+J$4,FALSE),2),0)</f>
        <v>-60419.78</v>
      </c>
      <c r="K39" s="252">
        <f>IFERROR(ROUND(VLOOKUP(+$A39,'[13]Orange BS'!$A$5:$P$155,+K$4,FALSE),2),0)</f>
        <v>-60419.78</v>
      </c>
      <c r="L39" s="252">
        <f>IFERROR(ROUND(VLOOKUP(+$A39,'[13]Orange BS'!$A$5:$P$155,+L$4,FALSE),2),0)</f>
        <v>-60419.78</v>
      </c>
      <c r="M39" s="252">
        <f>IFERROR(ROUND(VLOOKUP(+$A39,'[13]Orange BS'!$A$5:$P$155,+M$4,FALSE),2),0)</f>
        <v>-60419.78</v>
      </c>
      <c r="N39" s="252">
        <f>IFERROR(ROUND(VLOOKUP(+$A39,'[13]Orange BS'!$A$5:$P$155,+N$4,FALSE),2),0)</f>
        <v>-60419.78</v>
      </c>
      <c r="O39" s="252">
        <f>IFERROR(ROUND(VLOOKUP(+$A39,'[13]Orange BS'!$A$5:$P$155,+O$4,FALSE),2),0)</f>
        <v>-60419.78</v>
      </c>
      <c r="P39" s="252">
        <f>IFERROR(ROUND(VLOOKUP(+$A39,'[13]Orange BS'!$A$5:$P$155,+P$4,FALSE),2),0)</f>
        <v>-60419.78</v>
      </c>
      <c r="Q39" s="253">
        <f t="shared" si="0"/>
        <v>-60417.80307692309</v>
      </c>
      <c r="R39" s="254"/>
      <c r="S39" s="253">
        <f t="shared" si="1"/>
        <v>-60417.80307692309</v>
      </c>
    </row>
    <row r="40" spans="1:19" x14ac:dyDescent="0.3">
      <c r="A40" s="255">
        <v>1315</v>
      </c>
      <c r="B40" s="255">
        <v>354.7</v>
      </c>
      <c r="C40" s="256" t="s">
        <v>245</v>
      </c>
      <c r="D40" s="252">
        <f>IFERROR(ROUND(VLOOKUP(+$A40,'[13]Orange BS'!$A$5:$P$155,+D$4,FALSE),2),0)</f>
        <v>0</v>
      </c>
      <c r="E40" s="252">
        <f>IFERROR(ROUND(VLOOKUP(+$A40,'[13]Orange BS'!$A$5:$P$155,+E$4,FALSE),2),0)</f>
        <v>0</v>
      </c>
      <c r="F40" s="252">
        <f>IFERROR(ROUND(VLOOKUP(+$A40,'[13]Orange BS'!$A$5:$P$155,+F$4,FALSE),2),0)</f>
        <v>0</v>
      </c>
      <c r="G40" s="252">
        <f>IFERROR(ROUND(VLOOKUP(+$A40,'[13]Orange BS'!$A$5:$P$155,+G$4,FALSE),2),0)</f>
        <v>0</v>
      </c>
      <c r="H40" s="252">
        <f>IFERROR(ROUND(VLOOKUP(+$A40,'[13]Orange BS'!$A$5:$P$155,+H$4,FALSE),2),0)</f>
        <v>0</v>
      </c>
      <c r="I40" s="252">
        <f>IFERROR(ROUND(VLOOKUP(+$A40,'[13]Orange BS'!$A$5:$P$155,+I$4,FALSE),2),0)</f>
        <v>0</v>
      </c>
      <c r="J40" s="252">
        <f>IFERROR(ROUND(VLOOKUP(+$A40,'[13]Orange BS'!$A$5:$P$155,+J$4,FALSE),2),0)</f>
        <v>0</v>
      </c>
      <c r="K40" s="252">
        <f>IFERROR(ROUND(VLOOKUP(+$A40,'[13]Orange BS'!$A$5:$P$155,+K$4,FALSE),2),0)</f>
        <v>0</v>
      </c>
      <c r="L40" s="252">
        <f>IFERROR(ROUND(VLOOKUP(+$A40,'[13]Orange BS'!$A$5:$P$155,+L$4,FALSE),2),0)</f>
        <v>0</v>
      </c>
      <c r="M40" s="252">
        <f>IFERROR(ROUND(VLOOKUP(+$A40,'[13]Orange BS'!$A$5:$P$155,+M$4,FALSE),2),0)</f>
        <v>0</v>
      </c>
      <c r="N40" s="252">
        <f>IFERROR(ROUND(VLOOKUP(+$A40,'[13]Orange BS'!$A$5:$P$155,+N$4,FALSE),2),0)</f>
        <v>0</v>
      </c>
      <c r="O40" s="252">
        <f>IFERROR(ROUND(VLOOKUP(+$A40,'[13]Orange BS'!$A$5:$P$155,+O$4,FALSE),2),0)</f>
        <v>0</v>
      </c>
      <c r="P40" s="252">
        <f>IFERROR(ROUND(VLOOKUP(+$A40,'[13]Orange BS'!$A$5:$P$155,+P$4,FALSE),2),0)</f>
        <v>0</v>
      </c>
      <c r="Q40" s="253">
        <f t="shared" si="0"/>
        <v>0</v>
      </c>
      <c r="R40" s="254"/>
      <c r="S40" s="253">
        <f t="shared" si="1"/>
        <v>0</v>
      </c>
    </row>
    <row r="41" spans="1:19" x14ac:dyDescent="0.3">
      <c r="A41" s="255">
        <v>1460</v>
      </c>
      <c r="B41" s="255" t="s">
        <v>223</v>
      </c>
      <c r="C41" s="256" t="s">
        <v>224</v>
      </c>
      <c r="D41" s="252">
        <f>IFERROR(ROUND(VLOOKUP(+$A41,'[13]Orange BS'!$A$5:$P$155,+D$4,FALSE),2),0)</f>
        <v>0</v>
      </c>
      <c r="E41" s="252">
        <f>IFERROR(ROUND(VLOOKUP(+$A41,'[13]Orange BS'!$A$5:$P$155,+E$4,FALSE),2),0)</f>
        <v>0</v>
      </c>
      <c r="F41" s="252">
        <f>IFERROR(ROUND(VLOOKUP(+$A41,'[13]Orange BS'!$A$5:$P$155,+F$4,FALSE),2),0)</f>
        <v>0</v>
      </c>
      <c r="G41" s="252">
        <f>IFERROR(ROUND(VLOOKUP(+$A41,'[13]Orange BS'!$A$5:$P$155,+G$4,FALSE),2),0)</f>
        <v>0</v>
      </c>
      <c r="H41" s="252">
        <f>IFERROR(ROUND(VLOOKUP(+$A41,'[13]Orange BS'!$A$5:$P$155,+H$4,FALSE),2),0)</f>
        <v>0</v>
      </c>
      <c r="I41" s="252">
        <f>IFERROR(ROUND(VLOOKUP(+$A41,'[13]Orange BS'!$A$5:$P$155,+I$4,FALSE),2),0)</f>
        <v>0</v>
      </c>
      <c r="J41" s="252">
        <f>IFERROR(ROUND(VLOOKUP(+$A41,'[13]Orange BS'!$A$5:$P$155,+J$4,FALSE),2),0)</f>
        <v>0</v>
      </c>
      <c r="K41" s="252">
        <f>IFERROR(ROUND(VLOOKUP(+$A41,'[13]Orange BS'!$A$5:$P$155,+K$4,FALSE),2),0)</f>
        <v>0</v>
      </c>
      <c r="L41" s="252">
        <f>IFERROR(ROUND(VLOOKUP(+$A41,'[13]Orange BS'!$A$5:$P$155,+L$4,FALSE),2),0)</f>
        <v>0</v>
      </c>
      <c r="M41" s="252">
        <f>IFERROR(ROUND(VLOOKUP(+$A41,'[13]Orange BS'!$A$5:$P$155,+M$4,FALSE),2),0)</f>
        <v>0</v>
      </c>
      <c r="N41" s="252">
        <f>IFERROR(ROUND(VLOOKUP(+$A41,'[13]Orange BS'!$A$5:$P$155,+N$4,FALSE),2),0)</f>
        <v>0</v>
      </c>
      <c r="O41" s="252">
        <f>IFERROR(ROUND(VLOOKUP(+$A41,'[13]Orange BS'!$A$5:$P$155,+O$4,FALSE),2),0)</f>
        <v>0</v>
      </c>
      <c r="P41" s="252">
        <f>IFERROR(ROUND(VLOOKUP(+$A41,'[13]Orange BS'!$A$5:$P$155,+P$4,FALSE),2),0)</f>
        <v>0</v>
      </c>
      <c r="Q41" s="253">
        <f t="shared" si="0"/>
        <v>0</v>
      </c>
      <c r="R41" s="254"/>
      <c r="S41" s="253">
        <f t="shared" si="1"/>
        <v>0</v>
      </c>
    </row>
    <row r="42" spans="1:19" x14ac:dyDescent="0.3">
      <c r="A42" s="255">
        <v>1470</v>
      </c>
      <c r="B42" s="255" t="s">
        <v>225</v>
      </c>
      <c r="C42" s="256" t="s">
        <v>226</v>
      </c>
      <c r="D42" s="252">
        <f>IFERROR(ROUND(VLOOKUP(+$A42,'[13]Orange BS'!$A$5:$P$155,+D$4,FALSE),2),0)</f>
        <v>0</v>
      </c>
      <c r="E42" s="252">
        <f>IFERROR(ROUND(VLOOKUP(+$A42,'[13]Orange BS'!$A$5:$P$155,+E$4,FALSE),2),0)</f>
        <v>0</v>
      </c>
      <c r="F42" s="252">
        <f>IFERROR(ROUND(VLOOKUP(+$A42,'[13]Orange BS'!$A$5:$P$155,+F$4,FALSE),2),0)</f>
        <v>0</v>
      </c>
      <c r="G42" s="252">
        <f>IFERROR(ROUND(VLOOKUP(+$A42,'[13]Orange BS'!$A$5:$P$155,+G$4,FALSE),2),0)</f>
        <v>0</v>
      </c>
      <c r="H42" s="252">
        <f>IFERROR(ROUND(VLOOKUP(+$A42,'[13]Orange BS'!$A$5:$P$155,+H$4,FALSE),2),0)</f>
        <v>0</v>
      </c>
      <c r="I42" s="252">
        <f>IFERROR(ROUND(VLOOKUP(+$A42,'[13]Orange BS'!$A$5:$P$155,+I$4,FALSE),2),0)</f>
        <v>0</v>
      </c>
      <c r="J42" s="252">
        <f>IFERROR(ROUND(VLOOKUP(+$A42,'[13]Orange BS'!$A$5:$P$155,+J$4,FALSE),2),0)</f>
        <v>0</v>
      </c>
      <c r="K42" s="252">
        <f>IFERROR(ROUND(VLOOKUP(+$A42,'[13]Orange BS'!$A$5:$P$155,+K$4,FALSE),2),0)</f>
        <v>0</v>
      </c>
      <c r="L42" s="252">
        <f>IFERROR(ROUND(VLOOKUP(+$A42,'[13]Orange BS'!$A$5:$P$155,+L$4,FALSE),2),0)</f>
        <v>0</v>
      </c>
      <c r="M42" s="252">
        <f>IFERROR(ROUND(VLOOKUP(+$A42,'[13]Orange BS'!$A$5:$P$155,+M$4,FALSE),2),0)</f>
        <v>0</v>
      </c>
      <c r="N42" s="252">
        <f>IFERROR(ROUND(VLOOKUP(+$A42,'[13]Orange BS'!$A$5:$P$155,+N$4,FALSE),2),0)</f>
        <v>0</v>
      </c>
      <c r="O42" s="252">
        <f>IFERROR(ROUND(VLOOKUP(+$A42,'[13]Orange BS'!$A$5:$P$155,+O$4,FALSE),2),0)</f>
        <v>0</v>
      </c>
      <c r="P42" s="252">
        <f>IFERROR(ROUND(VLOOKUP(+$A42,'[13]Orange BS'!$A$5:$P$155,+P$4,FALSE),2),0)</f>
        <v>0</v>
      </c>
      <c r="Q42" s="253">
        <f t="shared" si="0"/>
        <v>0</v>
      </c>
      <c r="R42" s="254"/>
      <c r="S42" s="253">
        <f t="shared" si="1"/>
        <v>0</v>
      </c>
    </row>
    <row r="43" spans="1:19" x14ac:dyDescent="0.3">
      <c r="A43" s="255">
        <v>1480</v>
      </c>
      <c r="B43" s="255" t="s">
        <v>229</v>
      </c>
      <c r="C43" s="256" t="s">
        <v>230</v>
      </c>
      <c r="D43" s="252">
        <f>IFERROR(ROUND(VLOOKUP(+$A43,'[13]Orange BS'!$A$5:$P$155,+D$4,FALSE),2),0)</f>
        <v>0</v>
      </c>
      <c r="E43" s="252">
        <f>IFERROR(ROUND(VLOOKUP(+$A43,'[13]Orange BS'!$A$5:$P$155,+E$4,FALSE),2),0)</f>
        <v>0</v>
      </c>
      <c r="F43" s="252">
        <f>IFERROR(ROUND(VLOOKUP(+$A43,'[13]Orange BS'!$A$5:$P$155,+F$4,FALSE),2),0)</f>
        <v>0</v>
      </c>
      <c r="G43" s="252">
        <f>IFERROR(ROUND(VLOOKUP(+$A43,'[13]Orange BS'!$A$5:$P$155,+G$4,FALSE),2),0)</f>
        <v>0</v>
      </c>
      <c r="H43" s="252">
        <f>IFERROR(ROUND(VLOOKUP(+$A43,'[13]Orange BS'!$A$5:$P$155,+H$4,FALSE),2),0)</f>
        <v>0</v>
      </c>
      <c r="I43" s="252">
        <f>IFERROR(ROUND(VLOOKUP(+$A43,'[13]Orange BS'!$A$5:$P$155,+I$4,FALSE),2),0)</f>
        <v>0</v>
      </c>
      <c r="J43" s="252">
        <f>IFERROR(ROUND(VLOOKUP(+$A43,'[13]Orange BS'!$A$5:$P$155,+J$4,FALSE),2),0)</f>
        <v>0</v>
      </c>
      <c r="K43" s="252">
        <f>IFERROR(ROUND(VLOOKUP(+$A43,'[13]Orange BS'!$A$5:$P$155,+K$4,FALSE),2),0)</f>
        <v>0</v>
      </c>
      <c r="L43" s="252">
        <f>IFERROR(ROUND(VLOOKUP(+$A43,'[13]Orange BS'!$A$5:$P$155,+L$4,FALSE),2),0)</f>
        <v>0</v>
      </c>
      <c r="M43" s="252">
        <f>IFERROR(ROUND(VLOOKUP(+$A43,'[13]Orange BS'!$A$5:$P$155,+M$4,FALSE),2),0)</f>
        <v>0</v>
      </c>
      <c r="N43" s="252">
        <f>IFERROR(ROUND(VLOOKUP(+$A43,'[13]Orange BS'!$A$5:$P$155,+N$4,FALSE),2),0)</f>
        <v>0</v>
      </c>
      <c r="O43" s="252">
        <f>IFERROR(ROUND(VLOOKUP(+$A43,'[13]Orange BS'!$A$5:$P$155,+O$4,FALSE),2),0)</f>
        <v>0</v>
      </c>
      <c r="P43" s="252">
        <f>IFERROR(ROUND(VLOOKUP(+$A43,'[13]Orange BS'!$A$5:$P$155,+P$4,FALSE),2),0)</f>
        <v>0</v>
      </c>
      <c r="Q43" s="253">
        <f t="shared" si="0"/>
        <v>0</v>
      </c>
      <c r="R43" s="254"/>
      <c r="S43" s="253">
        <f t="shared" si="1"/>
        <v>0</v>
      </c>
    </row>
    <row r="44" spans="1:19" x14ac:dyDescent="0.3">
      <c r="A44" s="255">
        <v>1555</v>
      </c>
      <c r="B44" s="255" t="s">
        <v>237</v>
      </c>
      <c r="C44" s="256" t="s">
        <v>238</v>
      </c>
      <c r="D44" s="252">
        <f>IFERROR(ROUND(VLOOKUP(+$A44,'[13]Orange BS'!$A$5:$P$155,+D$4,FALSE),2),0)</f>
        <v>13839.25</v>
      </c>
      <c r="E44" s="252">
        <f>IFERROR(ROUND(VLOOKUP(+$A44,'[13]Orange BS'!$A$5:$P$155,+E$4,FALSE),2),0)</f>
        <v>13824.9</v>
      </c>
      <c r="F44" s="252">
        <f>IFERROR(ROUND(VLOOKUP(+$A44,'[13]Orange BS'!$A$5:$P$155,+F$4,FALSE),2),0)</f>
        <v>13797.47</v>
      </c>
      <c r="G44" s="252">
        <f>IFERROR(ROUND(VLOOKUP(+$A44,'[13]Orange BS'!$A$5:$P$155,+G$4,FALSE),2),0)</f>
        <v>14677.56</v>
      </c>
      <c r="H44" s="252">
        <f>IFERROR(ROUND(VLOOKUP(+$A44,'[13]Orange BS'!$A$5:$P$155,+H$4,FALSE),2),0)</f>
        <v>14538.82</v>
      </c>
      <c r="I44" s="252">
        <f>IFERROR(ROUND(VLOOKUP(+$A44,'[13]Orange BS'!$A$5:$P$155,+I$4,FALSE),2),0)</f>
        <v>14536.67</v>
      </c>
      <c r="J44" s="252">
        <f>IFERROR(ROUND(VLOOKUP(+$A44,'[13]Orange BS'!$A$5:$P$155,+J$4,FALSE),2),0)</f>
        <v>14580.91</v>
      </c>
      <c r="K44" s="252">
        <f>IFERROR(ROUND(VLOOKUP(+$A44,'[13]Orange BS'!$A$5:$P$155,+K$4,FALSE),2),0)</f>
        <v>14173.81</v>
      </c>
      <c r="L44" s="252">
        <f>IFERROR(ROUND(VLOOKUP(+$A44,'[13]Orange BS'!$A$5:$P$155,+L$4,FALSE),2),0)</f>
        <v>14131.97</v>
      </c>
      <c r="M44" s="252">
        <f>IFERROR(ROUND(VLOOKUP(+$A44,'[13]Orange BS'!$A$5:$P$155,+M$4,FALSE),2),0)</f>
        <v>14318.03</v>
      </c>
      <c r="N44" s="252">
        <f>IFERROR(ROUND(VLOOKUP(+$A44,'[13]Orange BS'!$A$5:$P$155,+N$4,FALSE),2),0)</f>
        <v>14310.51</v>
      </c>
      <c r="O44" s="252">
        <f>IFERROR(ROUND(VLOOKUP(+$A44,'[13]Orange BS'!$A$5:$P$155,+O$4,FALSE),2),0)</f>
        <v>14301.18</v>
      </c>
      <c r="P44" s="252">
        <f>IFERROR(ROUND(VLOOKUP(+$A44,'[13]Orange BS'!$A$5:$P$155,+P$4,FALSE),2),0)</f>
        <v>14282.8</v>
      </c>
      <c r="Q44" s="253">
        <f t="shared" si="0"/>
        <v>14254.913846153846</v>
      </c>
      <c r="R44" s="254"/>
      <c r="S44" s="253">
        <f t="shared" si="1"/>
        <v>14254.913846153846</v>
      </c>
    </row>
    <row r="45" spans="1:19" x14ac:dyDescent="0.3">
      <c r="A45" s="255">
        <v>1580</v>
      </c>
      <c r="B45" s="255" t="s">
        <v>223</v>
      </c>
      <c r="C45" s="257" t="s">
        <v>239</v>
      </c>
      <c r="D45" s="252">
        <f>IFERROR(ROUND(VLOOKUP(+$A45,'[13]Orange BS'!$A$5:$P$155,+D$4,FALSE),2),0)</f>
        <v>1327.42</v>
      </c>
      <c r="E45" s="252">
        <f>IFERROR(ROUND(VLOOKUP(+$A45,'[13]Orange BS'!$A$5:$P$155,+E$4,FALSE),2),0)</f>
        <v>1326.42</v>
      </c>
      <c r="F45" s="252">
        <f>IFERROR(ROUND(VLOOKUP(+$A45,'[13]Orange BS'!$A$5:$P$155,+F$4,FALSE),2),0)</f>
        <v>1313.3</v>
      </c>
      <c r="G45" s="252">
        <f>IFERROR(ROUND(VLOOKUP(+$A45,'[13]Orange BS'!$A$5:$P$155,+G$4,FALSE),2),0)</f>
        <v>1311.13</v>
      </c>
      <c r="H45" s="252">
        <f>IFERROR(ROUND(VLOOKUP(+$A45,'[13]Orange BS'!$A$5:$P$155,+H$4,FALSE),2),0)</f>
        <v>1314.99</v>
      </c>
      <c r="I45" s="252">
        <f>IFERROR(ROUND(VLOOKUP(+$A45,'[13]Orange BS'!$A$5:$P$155,+I$4,FALSE),2),0)</f>
        <v>1315.14</v>
      </c>
      <c r="J45" s="252">
        <f>IFERROR(ROUND(VLOOKUP(+$A45,'[13]Orange BS'!$A$5:$P$155,+J$4,FALSE),2),0)</f>
        <v>1316.78</v>
      </c>
      <c r="K45" s="252">
        <f>IFERROR(ROUND(VLOOKUP(+$A45,'[13]Orange BS'!$A$5:$P$155,+K$4,FALSE),2),0)</f>
        <v>1315.15</v>
      </c>
      <c r="L45" s="252">
        <f>IFERROR(ROUND(VLOOKUP(+$A45,'[13]Orange BS'!$A$5:$P$155,+L$4,FALSE),2),0)</f>
        <v>1313.74</v>
      </c>
      <c r="M45" s="252">
        <f>IFERROR(ROUND(VLOOKUP(+$A45,'[13]Orange BS'!$A$5:$P$155,+M$4,FALSE),2),0)</f>
        <v>1303.69</v>
      </c>
      <c r="N45" s="252">
        <f>IFERROR(ROUND(VLOOKUP(+$A45,'[13]Orange BS'!$A$5:$P$155,+N$4,FALSE),2),0)</f>
        <v>1303.27</v>
      </c>
      <c r="O45" s="252">
        <f>IFERROR(ROUND(VLOOKUP(+$A45,'[13]Orange BS'!$A$5:$P$155,+O$4,FALSE),2),0)</f>
        <v>1302.44</v>
      </c>
      <c r="P45" s="252">
        <f>IFERROR(ROUND(VLOOKUP(+$A45,'[13]Orange BS'!$A$5:$P$155,+P$4,FALSE),2),0)</f>
        <v>1300.18</v>
      </c>
      <c r="Q45" s="253">
        <f t="shared" si="0"/>
        <v>1312.5884615384616</v>
      </c>
      <c r="R45" s="254"/>
      <c r="S45" s="253">
        <f t="shared" si="1"/>
        <v>1312.5884615384616</v>
      </c>
    </row>
    <row r="46" spans="1:19" x14ac:dyDescent="0.3">
      <c r="A46" s="255">
        <v>1585</v>
      </c>
      <c r="B46" s="255" t="s">
        <v>223</v>
      </c>
      <c r="C46" s="257" t="s">
        <v>240</v>
      </c>
      <c r="D46" s="252">
        <f>IFERROR(ROUND(VLOOKUP(+$A46,'[13]Orange BS'!$A$5:$P$155,+D$4,FALSE),2),0)</f>
        <v>5827.33</v>
      </c>
      <c r="E46" s="252">
        <f>IFERROR(ROUND(VLOOKUP(+$A46,'[13]Orange BS'!$A$5:$P$155,+E$4,FALSE),2),0)</f>
        <v>5797.21</v>
      </c>
      <c r="F46" s="252">
        <f>IFERROR(ROUND(VLOOKUP(+$A46,'[13]Orange BS'!$A$5:$P$155,+F$4,FALSE),2),0)</f>
        <v>5774.35</v>
      </c>
      <c r="G46" s="252">
        <f>IFERROR(ROUND(VLOOKUP(+$A46,'[13]Orange BS'!$A$5:$P$155,+G$4,FALSE),2),0)</f>
        <v>5809.5</v>
      </c>
      <c r="H46" s="252">
        <f>IFERROR(ROUND(VLOOKUP(+$A46,'[13]Orange BS'!$A$5:$P$155,+H$4,FALSE),2),0)</f>
        <v>5848.04</v>
      </c>
      <c r="I46" s="252">
        <f>IFERROR(ROUND(VLOOKUP(+$A46,'[13]Orange BS'!$A$5:$P$155,+I$4,FALSE),2),0)</f>
        <v>5860.33</v>
      </c>
      <c r="J46" s="252">
        <f>IFERROR(ROUND(VLOOKUP(+$A46,'[13]Orange BS'!$A$5:$P$155,+J$4,FALSE),2),0)</f>
        <v>6026.82</v>
      </c>
      <c r="K46" s="252">
        <f>IFERROR(ROUND(VLOOKUP(+$A46,'[13]Orange BS'!$A$5:$P$155,+K$4,FALSE),2),0)</f>
        <v>6102.07</v>
      </c>
      <c r="L46" s="252">
        <f>IFERROR(ROUND(VLOOKUP(+$A46,'[13]Orange BS'!$A$5:$P$155,+L$4,FALSE),2),0)</f>
        <v>6233.3</v>
      </c>
      <c r="M46" s="252">
        <f>IFERROR(ROUND(VLOOKUP(+$A46,'[13]Orange BS'!$A$5:$P$155,+M$4,FALSE),2),0)</f>
        <v>6236.93</v>
      </c>
      <c r="N46" s="252">
        <f>IFERROR(ROUND(VLOOKUP(+$A46,'[13]Orange BS'!$A$5:$P$155,+N$4,FALSE),2),0)</f>
        <v>6236.38</v>
      </c>
      <c r="O46" s="252">
        <f>IFERROR(ROUND(VLOOKUP(+$A46,'[13]Orange BS'!$A$5:$P$155,+O$4,FALSE),2),0)</f>
        <v>6236.6</v>
      </c>
      <c r="P46" s="252">
        <f>IFERROR(ROUND(VLOOKUP(+$A46,'[13]Orange BS'!$A$5:$P$155,+P$4,FALSE),2),0)</f>
        <v>6297.75</v>
      </c>
      <c r="Q46" s="253">
        <f t="shared" si="0"/>
        <v>6022.046923076924</v>
      </c>
      <c r="R46" s="254"/>
      <c r="S46" s="253">
        <f t="shared" si="1"/>
        <v>6022.046923076924</v>
      </c>
    </row>
    <row r="47" spans="1:19" x14ac:dyDescent="0.3">
      <c r="A47" s="255">
        <v>1590</v>
      </c>
      <c r="B47" s="255" t="s">
        <v>223</v>
      </c>
      <c r="C47" s="257" t="s">
        <v>241</v>
      </c>
      <c r="D47" s="252">
        <f>IFERROR(ROUND(VLOOKUP(+$A47,'[13]Orange BS'!$A$5:$P$155,+D$4,FALSE),2),0)</f>
        <v>28283.13</v>
      </c>
      <c r="E47" s="252">
        <f>IFERROR(ROUND(VLOOKUP(+$A47,'[13]Orange BS'!$A$5:$P$155,+E$4,FALSE),2),0)</f>
        <v>28262.48</v>
      </c>
      <c r="F47" s="252">
        <f>IFERROR(ROUND(VLOOKUP(+$A47,'[13]Orange BS'!$A$5:$P$155,+F$4,FALSE),2),0)</f>
        <v>27984.7</v>
      </c>
      <c r="G47" s="252">
        <f>IFERROR(ROUND(VLOOKUP(+$A47,'[13]Orange BS'!$A$5:$P$155,+G$4,FALSE),2),0)</f>
        <v>27950.07</v>
      </c>
      <c r="H47" s="252">
        <f>IFERROR(ROUND(VLOOKUP(+$A47,'[13]Orange BS'!$A$5:$P$155,+H$4,FALSE),2),0)</f>
        <v>28039.48</v>
      </c>
      <c r="I47" s="252">
        <f>IFERROR(ROUND(VLOOKUP(+$A47,'[13]Orange BS'!$A$5:$P$155,+I$4,FALSE),2),0)</f>
        <v>28048.43</v>
      </c>
      <c r="J47" s="252">
        <f>IFERROR(ROUND(VLOOKUP(+$A47,'[13]Orange BS'!$A$5:$P$155,+J$4,FALSE),2),0)</f>
        <v>28085.759999999998</v>
      </c>
      <c r="K47" s="252">
        <f>IFERROR(ROUND(VLOOKUP(+$A47,'[13]Orange BS'!$A$5:$P$155,+K$4,FALSE),2),0)</f>
        <v>28050.639999999999</v>
      </c>
      <c r="L47" s="252">
        <f>IFERROR(ROUND(VLOOKUP(+$A47,'[13]Orange BS'!$A$5:$P$155,+L$4,FALSE),2),0)</f>
        <v>28029.03</v>
      </c>
      <c r="M47" s="252">
        <f>IFERROR(ROUND(VLOOKUP(+$A47,'[13]Orange BS'!$A$5:$P$155,+M$4,FALSE),2),0)</f>
        <v>27820.87</v>
      </c>
      <c r="N47" s="252">
        <f>IFERROR(ROUND(VLOOKUP(+$A47,'[13]Orange BS'!$A$5:$P$155,+N$4,FALSE),2),0)</f>
        <v>27812.48</v>
      </c>
      <c r="O47" s="252">
        <f>IFERROR(ROUND(VLOOKUP(+$A47,'[13]Orange BS'!$A$5:$P$155,+O$4,FALSE),2),0)</f>
        <v>27795.17</v>
      </c>
      <c r="P47" s="252">
        <f>IFERROR(ROUND(VLOOKUP(+$A47,'[13]Orange BS'!$A$5:$P$155,+P$4,FALSE),2),0)</f>
        <v>27745.94</v>
      </c>
      <c r="Q47" s="253">
        <f t="shared" si="0"/>
        <v>27992.936923076923</v>
      </c>
      <c r="R47" s="254"/>
      <c r="S47" s="253">
        <f t="shared" si="1"/>
        <v>27992.936923076923</v>
      </c>
    </row>
    <row r="48" spans="1:19" x14ac:dyDescent="0.3">
      <c r="A48" s="255">
        <v>1595</v>
      </c>
      <c r="B48" s="255" t="s">
        <v>223</v>
      </c>
      <c r="C48" s="257" t="s">
        <v>242</v>
      </c>
      <c r="D48" s="252">
        <f>IFERROR(ROUND(VLOOKUP(+$A48,'[13]Orange BS'!$A$5:$P$155,+D$4,FALSE),2),0)</f>
        <v>722.85</v>
      </c>
      <c r="E48" s="252">
        <f>IFERROR(ROUND(VLOOKUP(+$A48,'[13]Orange BS'!$A$5:$P$155,+E$4,FALSE),2),0)</f>
        <v>722.29</v>
      </c>
      <c r="F48" s="252">
        <f>IFERROR(ROUND(VLOOKUP(+$A48,'[13]Orange BS'!$A$5:$P$155,+F$4,FALSE),2),0)</f>
        <v>715.44</v>
      </c>
      <c r="G48" s="252">
        <f>IFERROR(ROUND(VLOOKUP(+$A48,'[13]Orange BS'!$A$5:$P$155,+G$4,FALSE),2),0)</f>
        <v>714.19</v>
      </c>
      <c r="H48" s="252">
        <f>IFERROR(ROUND(VLOOKUP(+$A48,'[13]Orange BS'!$A$5:$P$155,+H$4,FALSE),2),0)</f>
        <v>716.17</v>
      </c>
      <c r="I48" s="252">
        <f>IFERROR(ROUND(VLOOKUP(+$A48,'[13]Orange BS'!$A$5:$P$155,+I$4,FALSE),2),0)</f>
        <v>716.24</v>
      </c>
      <c r="J48" s="252">
        <f>IFERROR(ROUND(VLOOKUP(+$A48,'[13]Orange BS'!$A$5:$P$155,+J$4,FALSE),2),0)</f>
        <v>717.1</v>
      </c>
      <c r="K48" s="252">
        <f>IFERROR(ROUND(VLOOKUP(+$A48,'[13]Orange BS'!$A$5:$P$155,+K$4,FALSE),2),0)</f>
        <v>716.02</v>
      </c>
      <c r="L48" s="252">
        <f>IFERROR(ROUND(VLOOKUP(+$A48,'[13]Orange BS'!$A$5:$P$155,+L$4,FALSE),2),0)</f>
        <v>715.25</v>
      </c>
      <c r="M48" s="252">
        <f>IFERROR(ROUND(VLOOKUP(+$A48,'[13]Orange BS'!$A$5:$P$155,+M$4,FALSE),2),0)</f>
        <v>710.06</v>
      </c>
      <c r="N48" s="252">
        <f>IFERROR(ROUND(VLOOKUP(+$A48,'[13]Orange BS'!$A$5:$P$155,+N$4,FALSE),2),0)</f>
        <v>709.82</v>
      </c>
      <c r="O48" s="252">
        <f>IFERROR(ROUND(VLOOKUP(+$A48,'[13]Orange BS'!$A$5:$P$155,+O$4,FALSE),2),0)</f>
        <v>709.36</v>
      </c>
      <c r="P48" s="252">
        <f>IFERROR(ROUND(VLOOKUP(+$A48,'[13]Orange BS'!$A$5:$P$155,+P$4,FALSE),2),0)</f>
        <v>708.15</v>
      </c>
      <c r="Q48" s="253">
        <f t="shared" si="0"/>
        <v>714.84153846153845</v>
      </c>
      <c r="R48" s="254"/>
      <c r="S48" s="253">
        <f t="shared" si="1"/>
        <v>714.84153846153845</v>
      </c>
    </row>
    <row r="49" spans="1:19" x14ac:dyDescent="0.3">
      <c r="A49" s="255">
        <v>1640</v>
      </c>
      <c r="B49" s="255" t="s">
        <v>489</v>
      </c>
      <c r="C49" s="256" t="s">
        <v>243</v>
      </c>
      <c r="D49" s="252">
        <f>IFERROR(ROUND(VLOOKUP(+$A49,'[13]Orange BS'!$A$5:$P$155,+D$4,FALSE),2),0)</f>
        <v>14.53</v>
      </c>
      <c r="E49" s="252">
        <f>IFERROR(ROUND(VLOOKUP(+$A49,'[13]Orange BS'!$A$5:$P$155,+E$4,FALSE),2),0)</f>
        <v>14.52</v>
      </c>
      <c r="F49" s="252">
        <f>IFERROR(ROUND(VLOOKUP(+$A49,'[13]Orange BS'!$A$5:$P$155,+F$4,FALSE),2),0)</f>
        <v>14.52</v>
      </c>
      <c r="G49" s="252">
        <f>IFERROR(ROUND(VLOOKUP(+$A49,'[13]Orange BS'!$A$5:$P$155,+G$4,FALSE),2),0)</f>
        <v>14.52</v>
      </c>
      <c r="H49" s="252">
        <f>IFERROR(ROUND(VLOOKUP(+$A49,'[13]Orange BS'!$A$5:$P$155,+H$4,FALSE),2),0)</f>
        <v>14.52</v>
      </c>
      <c r="I49" s="252">
        <f>IFERROR(ROUND(VLOOKUP(+$A49,'[13]Orange BS'!$A$5:$P$155,+I$4,FALSE),2),0)</f>
        <v>14.52</v>
      </c>
      <c r="J49" s="252">
        <f>IFERROR(ROUND(VLOOKUP(+$A49,'[13]Orange BS'!$A$5:$P$155,+J$4,FALSE),2),0)</f>
        <v>14.52</v>
      </c>
      <c r="K49" s="252">
        <f>IFERROR(ROUND(VLOOKUP(+$A49,'[13]Orange BS'!$A$5:$P$155,+K$4,FALSE),2),0)</f>
        <v>14.52</v>
      </c>
      <c r="L49" s="252">
        <f>IFERROR(ROUND(VLOOKUP(+$A49,'[13]Orange BS'!$A$5:$P$155,+L$4,FALSE),2),0)</f>
        <v>14.52</v>
      </c>
      <c r="M49" s="252">
        <f>IFERROR(ROUND(VLOOKUP(+$A49,'[13]Orange BS'!$A$5:$P$155,+M$4,FALSE),2),0)</f>
        <v>14.52</v>
      </c>
      <c r="N49" s="252">
        <f>IFERROR(ROUND(VLOOKUP(+$A49,'[13]Orange BS'!$A$5:$P$155,+N$4,FALSE),2),0)</f>
        <v>14.52</v>
      </c>
      <c r="O49" s="252">
        <f>IFERROR(ROUND(VLOOKUP(+$A49,'[13]Orange BS'!$A$5:$P$155,+O$4,FALSE),2),0)</f>
        <v>14.52</v>
      </c>
      <c r="P49" s="252">
        <f>IFERROR(ROUND(VLOOKUP(+$A49,'[13]Orange BS'!$A$5:$P$155,+P$4,FALSE),2),0)</f>
        <v>14.52</v>
      </c>
      <c r="Q49" s="253">
        <f t="shared" si="0"/>
        <v>14.520769230769231</v>
      </c>
      <c r="R49" s="254"/>
      <c r="S49" s="253">
        <f t="shared" si="1"/>
        <v>14.520769230769231</v>
      </c>
    </row>
    <row r="50" spans="1:19" x14ac:dyDescent="0.3">
      <c r="A50" s="255">
        <v>1495</v>
      </c>
      <c r="B50" s="255">
        <v>398.7</v>
      </c>
      <c r="C50" s="256" t="s">
        <v>262</v>
      </c>
      <c r="D50" s="252">
        <f>IFERROR(ROUND(VLOOKUP(+$A50,'[13]Orange BS'!$A$5:$P$155,+D$4,FALSE),2),0)</f>
        <v>0</v>
      </c>
      <c r="E50" s="252">
        <f>IFERROR(ROUND(VLOOKUP(+$A50,'[13]Orange BS'!$A$5:$P$155,+E$4,FALSE),2),0)</f>
        <v>0</v>
      </c>
      <c r="F50" s="252">
        <f>IFERROR(ROUND(VLOOKUP(+$A50,'[13]Orange BS'!$A$5:$P$155,+F$4,FALSE),2),0)</f>
        <v>0</v>
      </c>
      <c r="G50" s="252">
        <f>IFERROR(ROUND(VLOOKUP(+$A50,'[13]Orange BS'!$A$5:$P$155,+G$4,FALSE),2),0)</f>
        <v>0</v>
      </c>
      <c r="H50" s="252">
        <f>IFERROR(ROUND(VLOOKUP(+$A50,'[13]Orange BS'!$A$5:$P$155,+H$4,FALSE),2),0)</f>
        <v>0</v>
      </c>
      <c r="I50" s="252">
        <f>IFERROR(ROUND(VLOOKUP(+$A50,'[13]Orange BS'!$A$5:$P$155,+I$4,FALSE),2),0)</f>
        <v>0</v>
      </c>
      <c r="J50" s="252">
        <f>IFERROR(ROUND(VLOOKUP(+$A50,'[13]Orange BS'!$A$5:$P$155,+J$4,FALSE),2),0)</f>
        <v>0</v>
      </c>
      <c r="K50" s="252">
        <f>IFERROR(ROUND(VLOOKUP(+$A50,'[13]Orange BS'!$A$5:$P$155,+K$4,FALSE),2),0)</f>
        <v>0</v>
      </c>
      <c r="L50" s="252">
        <f>IFERROR(ROUND(VLOOKUP(+$A50,'[13]Orange BS'!$A$5:$P$155,+L$4,FALSE),2),0)</f>
        <v>0</v>
      </c>
      <c r="M50" s="252">
        <f>IFERROR(ROUND(VLOOKUP(+$A50,'[13]Orange BS'!$A$5:$P$155,+M$4,FALSE),2),0)</f>
        <v>0</v>
      </c>
      <c r="N50" s="252">
        <f>IFERROR(ROUND(VLOOKUP(+$A50,'[13]Orange BS'!$A$5:$P$155,+N$4,FALSE),2),0)</f>
        <v>0</v>
      </c>
      <c r="O50" s="252">
        <f>IFERROR(ROUND(VLOOKUP(+$A50,'[13]Orange BS'!$A$5:$P$155,+O$4,FALSE),2),0)</f>
        <v>0</v>
      </c>
      <c r="P50" s="252">
        <f>IFERROR(ROUND(VLOOKUP(+$A50,'[13]Orange BS'!$A$5:$P$155,+P$4,FALSE),2),0)</f>
        <v>0</v>
      </c>
      <c r="Q50" s="253">
        <f t="shared" si="0"/>
        <v>0</v>
      </c>
      <c r="R50" s="254"/>
      <c r="S50" s="253">
        <f t="shared" si="1"/>
        <v>0</v>
      </c>
    </row>
    <row r="51" spans="1:19" x14ac:dyDescent="0.3">
      <c r="A51" s="258" t="s">
        <v>244</v>
      </c>
      <c r="B51" s="255"/>
      <c r="C51" s="256"/>
      <c r="D51" s="259">
        <f>SUM(D6:D50)</f>
        <v>600350.43999999994</v>
      </c>
      <c r="E51" s="259">
        <f t="shared" ref="E51:S51" si="2">SUM(E6:E50)</f>
        <v>600578.56000000017</v>
      </c>
      <c r="F51" s="259">
        <f t="shared" si="2"/>
        <v>600497.76</v>
      </c>
      <c r="G51" s="259">
        <f t="shared" si="2"/>
        <v>601753.70999999985</v>
      </c>
      <c r="H51" s="259">
        <f t="shared" si="2"/>
        <v>601769.6399999999</v>
      </c>
      <c r="I51" s="259">
        <f t="shared" si="2"/>
        <v>602013.85</v>
      </c>
      <c r="J51" s="259">
        <f t="shared" si="2"/>
        <v>602550.25</v>
      </c>
      <c r="K51" s="259">
        <f t="shared" si="2"/>
        <v>602247.33000000007</v>
      </c>
      <c r="L51" s="259">
        <f t="shared" si="2"/>
        <v>602379.33000000019</v>
      </c>
      <c r="M51" s="259">
        <f t="shared" si="2"/>
        <v>606079.86</v>
      </c>
      <c r="N51" s="259">
        <f t="shared" si="2"/>
        <v>606220.43999999994</v>
      </c>
      <c r="O51" s="259">
        <f t="shared" si="2"/>
        <v>606468.95000000007</v>
      </c>
      <c r="P51" s="259">
        <f t="shared" si="2"/>
        <v>606656.55999999994</v>
      </c>
      <c r="Q51" s="259">
        <f t="shared" si="2"/>
        <v>603043.59076923074</v>
      </c>
      <c r="R51" s="259"/>
      <c r="S51" s="259">
        <f t="shared" si="2"/>
        <v>603043.59076923074</v>
      </c>
    </row>
    <row r="52" spans="1:19" x14ac:dyDescent="0.3">
      <c r="A52" s="255"/>
      <c r="B52" s="255"/>
      <c r="C52" s="256"/>
      <c r="D52" s="253"/>
      <c r="E52" s="253"/>
      <c r="F52" s="253"/>
      <c r="G52" s="253"/>
      <c r="H52" s="253"/>
      <c r="I52" s="253"/>
      <c r="J52" s="253"/>
      <c r="K52" s="253"/>
      <c r="L52" s="253"/>
      <c r="M52" s="253"/>
      <c r="N52" s="253"/>
      <c r="O52" s="253"/>
      <c r="P52" s="253"/>
      <c r="Q52" s="253"/>
      <c r="R52" s="254"/>
      <c r="S52" s="253"/>
    </row>
    <row r="53" spans="1:19" x14ac:dyDescent="0.3">
      <c r="A53" s="255">
        <v>1245</v>
      </c>
      <c r="B53" s="255">
        <v>351.1</v>
      </c>
      <c r="C53" s="256" t="s">
        <v>196</v>
      </c>
      <c r="D53" s="252">
        <f>IFERROR(ROUND(VLOOKUP(+$A53,'[13]Orange BS'!$A$5:$P$155,+D$4,FALSE),2),0)</f>
        <v>0</v>
      </c>
      <c r="E53" s="252">
        <f>IFERROR(ROUND(VLOOKUP(+$A53,'[13]Orange BS'!$A$5:$P$155,+E$4,FALSE),2),0)</f>
        <v>0</v>
      </c>
      <c r="F53" s="252">
        <f>IFERROR(ROUND(VLOOKUP(+$A53,'[13]Orange BS'!$A$5:$P$155,+F$4,FALSE),2),0)</f>
        <v>0</v>
      </c>
      <c r="G53" s="252">
        <f>IFERROR(ROUND(VLOOKUP(+$A53,'[13]Orange BS'!$A$5:$P$155,+G$4,FALSE),2),0)</f>
        <v>0</v>
      </c>
      <c r="H53" s="252">
        <f>IFERROR(ROUND(VLOOKUP(+$A53,'[13]Orange BS'!$A$5:$P$155,+H$4,FALSE),2),0)</f>
        <v>0</v>
      </c>
      <c r="I53" s="252">
        <f>IFERROR(ROUND(VLOOKUP(+$A53,'[13]Orange BS'!$A$5:$P$155,+I$4,FALSE),2),0)</f>
        <v>0</v>
      </c>
      <c r="J53" s="252">
        <f>IFERROR(ROUND(VLOOKUP(+$A53,'[13]Orange BS'!$A$5:$P$155,+J$4,FALSE),2),0)</f>
        <v>0</v>
      </c>
      <c r="K53" s="252">
        <f>IFERROR(ROUND(VLOOKUP(+$A53,'[13]Orange BS'!$A$5:$P$155,+K$4,FALSE),2),0)</f>
        <v>0</v>
      </c>
      <c r="L53" s="252">
        <f>IFERROR(ROUND(VLOOKUP(+$A53,'[13]Orange BS'!$A$5:$P$155,+L$4,FALSE),2),0)</f>
        <v>0</v>
      </c>
      <c r="M53" s="252">
        <f>IFERROR(ROUND(VLOOKUP(+$A53,'[13]Orange BS'!$A$5:$P$155,+M$4,FALSE),2),0)</f>
        <v>0</v>
      </c>
      <c r="N53" s="252">
        <f>IFERROR(ROUND(VLOOKUP(+$A53,'[13]Orange BS'!$A$5:$P$155,+N$4,FALSE),2),0)</f>
        <v>0</v>
      </c>
      <c r="O53" s="252">
        <f>IFERROR(ROUND(VLOOKUP(+$A53,'[13]Orange BS'!$A$5:$P$155,+O$4,FALSE),2),0)</f>
        <v>0</v>
      </c>
      <c r="P53" s="252">
        <f>IFERROR(ROUND(VLOOKUP(+$A53,'[13]Orange BS'!$A$5:$P$155,+P$4,FALSE),2),0)</f>
        <v>0</v>
      </c>
      <c r="Q53" s="253">
        <f t="shared" si="0"/>
        <v>0</v>
      </c>
      <c r="R53" s="254"/>
      <c r="S53" s="253">
        <f t="shared" si="1"/>
        <v>0</v>
      </c>
    </row>
    <row r="54" spans="1:19" x14ac:dyDescent="0.3">
      <c r="A54" s="255">
        <v>1285</v>
      </c>
      <c r="B54" s="255">
        <v>353.7</v>
      </c>
      <c r="C54" s="256" t="s">
        <v>485</v>
      </c>
      <c r="D54" s="252">
        <f>IFERROR(ROUND(VLOOKUP(+$A54,'[13]Orange BS'!$A$5:$P$155,+D$4,FALSE),2),0)</f>
        <v>0</v>
      </c>
      <c r="E54" s="252">
        <f>IFERROR(ROUND(VLOOKUP(+$A54,'[13]Orange BS'!$A$5:$P$155,+E$4,FALSE),2),0)</f>
        <v>0</v>
      </c>
      <c r="F54" s="252">
        <f>IFERROR(ROUND(VLOOKUP(+$A54,'[13]Orange BS'!$A$5:$P$155,+F$4,FALSE),2),0)</f>
        <v>0</v>
      </c>
      <c r="G54" s="252">
        <f>IFERROR(ROUND(VLOOKUP(+$A54,'[13]Orange BS'!$A$5:$P$155,+G$4,FALSE),2),0)</f>
        <v>0</v>
      </c>
      <c r="H54" s="252">
        <f>IFERROR(ROUND(VLOOKUP(+$A54,'[13]Orange BS'!$A$5:$P$155,+H$4,FALSE),2),0)</f>
        <v>0</v>
      </c>
      <c r="I54" s="252">
        <f>IFERROR(ROUND(VLOOKUP(+$A54,'[13]Orange BS'!$A$5:$P$155,+I$4,FALSE),2),0)</f>
        <v>0</v>
      </c>
      <c r="J54" s="252">
        <f>IFERROR(ROUND(VLOOKUP(+$A54,'[13]Orange BS'!$A$5:$P$155,+J$4,FALSE),2),0)</f>
        <v>0</v>
      </c>
      <c r="K54" s="252">
        <f>IFERROR(ROUND(VLOOKUP(+$A54,'[13]Orange BS'!$A$5:$P$155,+K$4,FALSE),2),0)</f>
        <v>0</v>
      </c>
      <c r="L54" s="252">
        <f>IFERROR(ROUND(VLOOKUP(+$A54,'[13]Orange BS'!$A$5:$P$155,+L$4,FALSE),2),0)</f>
        <v>0</v>
      </c>
      <c r="M54" s="252">
        <f>IFERROR(ROUND(VLOOKUP(+$A54,'[13]Orange BS'!$A$5:$P$155,+M$4,FALSE),2),0)</f>
        <v>0</v>
      </c>
      <c r="N54" s="252">
        <f>IFERROR(ROUND(VLOOKUP(+$A54,'[13]Orange BS'!$A$5:$P$155,+N$4,FALSE),2),0)</f>
        <v>0</v>
      </c>
      <c r="O54" s="252">
        <f>IFERROR(ROUND(VLOOKUP(+$A54,'[13]Orange BS'!$A$5:$P$155,+O$4,FALSE),2),0)</f>
        <v>0</v>
      </c>
      <c r="P54" s="252">
        <f>IFERROR(ROUND(VLOOKUP(+$A54,'[13]Orange BS'!$A$5:$P$155,+P$4,FALSE),2),0)</f>
        <v>0</v>
      </c>
      <c r="Q54" s="253">
        <f t="shared" si="0"/>
        <v>0</v>
      </c>
      <c r="R54" s="254"/>
      <c r="S54" s="253">
        <f t="shared" si="1"/>
        <v>0</v>
      </c>
    </row>
    <row r="55" spans="1:19" x14ac:dyDescent="0.3">
      <c r="A55" s="255">
        <v>1295</v>
      </c>
      <c r="B55" s="255">
        <v>354.3</v>
      </c>
      <c r="C55" s="256" t="s">
        <v>248</v>
      </c>
      <c r="D55" s="252">
        <f>IFERROR(ROUND(VLOOKUP(+$A55,'[13]Orange BS'!$A$5:$P$155,+D$4,FALSE),2),0)</f>
        <v>0</v>
      </c>
      <c r="E55" s="252">
        <f>IFERROR(ROUND(VLOOKUP(+$A55,'[13]Orange BS'!$A$5:$P$155,+E$4,FALSE),2),0)</f>
        <v>0</v>
      </c>
      <c r="F55" s="252">
        <f>IFERROR(ROUND(VLOOKUP(+$A55,'[13]Orange BS'!$A$5:$P$155,+F$4,FALSE),2),0)</f>
        <v>0</v>
      </c>
      <c r="G55" s="252">
        <f>IFERROR(ROUND(VLOOKUP(+$A55,'[13]Orange BS'!$A$5:$P$155,+G$4,FALSE),2),0)</f>
        <v>0</v>
      </c>
      <c r="H55" s="252">
        <f>IFERROR(ROUND(VLOOKUP(+$A55,'[13]Orange BS'!$A$5:$P$155,+H$4,FALSE),2),0)</f>
        <v>0</v>
      </c>
      <c r="I55" s="252">
        <f>IFERROR(ROUND(VLOOKUP(+$A55,'[13]Orange BS'!$A$5:$P$155,+I$4,FALSE),2),0)</f>
        <v>0</v>
      </c>
      <c r="J55" s="252">
        <f>IFERROR(ROUND(VLOOKUP(+$A55,'[13]Orange BS'!$A$5:$P$155,+J$4,FALSE),2),0)</f>
        <v>0</v>
      </c>
      <c r="K55" s="252">
        <f>IFERROR(ROUND(VLOOKUP(+$A55,'[13]Orange BS'!$A$5:$P$155,+K$4,FALSE),2),0)</f>
        <v>0</v>
      </c>
      <c r="L55" s="252">
        <f>IFERROR(ROUND(VLOOKUP(+$A55,'[13]Orange BS'!$A$5:$P$155,+L$4,FALSE),2),0)</f>
        <v>0</v>
      </c>
      <c r="M55" s="252">
        <f>IFERROR(ROUND(VLOOKUP(+$A55,'[13]Orange BS'!$A$5:$P$155,+M$4,FALSE),2),0)</f>
        <v>0</v>
      </c>
      <c r="N55" s="252">
        <f>IFERROR(ROUND(VLOOKUP(+$A55,'[13]Orange BS'!$A$5:$P$155,+N$4,FALSE),2),0)</f>
        <v>0</v>
      </c>
      <c r="O55" s="252">
        <f>IFERROR(ROUND(VLOOKUP(+$A55,'[13]Orange BS'!$A$5:$P$155,+O$4,FALSE),2),0)</f>
        <v>0</v>
      </c>
      <c r="P55" s="252">
        <f>IFERROR(ROUND(VLOOKUP(+$A55,'[13]Orange BS'!$A$5:$P$155,+P$4,FALSE),2),0)</f>
        <v>0</v>
      </c>
      <c r="Q55" s="253">
        <f t="shared" si="0"/>
        <v>0</v>
      </c>
      <c r="R55" s="254"/>
      <c r="S55" s="253">
        <f t="shared" si="1"/>
        <v>0</v>
      </c>
    </row>
    <row r="56" spans="1:19" x14ac:dyDescent="0.3">
      <c r="A56" s="255">
        <v>1320</v>
      </c>
      <c r="B56" s="255">
        <v>355.2</v>
      </c>
      <c r="C56" s="256" t="s">
        <v>250</v>
      </c>
      <c r="D56" s="252">
        <f>IFERROR(ROUND(VLOOKUP(+$A56,'[13]Orange BS'!$A$5:$P$155,+D$4,FALSE),2),0)</f>
        <v>0</v>
      </c>
      <c r="E56" s="252">
        <f>IFERROR(ROUND(VLOOKUP(+$A56,'[13]Orange BS'!$A$5:$P$155,+E$4,FALSE),2),0)</f>
        <v>0</v>
      </c>
      <c r="F56" s="252">
        <f>IFERROR(ROUND(VLOOKUP(+$A56,'[13]Orange BS'!$A$5:$P$155,+F$4,FALSE),2),0)</f>
        <v>0</v>
      </c>
      <c r="G56" s="252">
        <f>IFERROR(ROUND(VLOOKUP(+$A56,'[13]Orange BS'!$A$5:$P$155,+G$4,FALSE),2),0)</f>
        <v>0</v>
      </c>
      <c r="H56" s="252">
        <f>IFERROR(ROUND(VLOOKUP(+$A56,'[13]Orange BS'!$A$5:$P$155,+H$4,FALSE),2),0)</f>
        <v>0</v>
      </c>
      <c r="I56" s="252">
        <f>IFERROR(ROUND(VLOOKUP(+$A56,'[13]Orange BS'!$A$5:$P$155,+I$4,FALSE),2),0)</f>
        <v>0</v>
      </c>
      <c r="J56" s="252">
        <f>IFERROR(ROUND(VLOOKUP(+$A56,'[13]Orange BS'!$A$5:$P$155,+J$4,FALSE),2),0)</f>
        <v>0</v>
      </c>
      <c r="K56" s="252">
        <f>IFERROR(ROUND(VLOOKUP(+$A56,'[13]Orange BS'!$A$5:$P$155,+K$4,FALSE),2),0)</f>
        <v>0</v>
      </c>
      <c r="L56" s="252">
        <f>IFERROR(ROUND(VLOOKUP(+$A56,'[13]Orange BS'!$A$5:$P$155,+L$4,FALSE),2),0)</f>
        <v>0</v>
      </c>
      <c r="M56" s="252">
        <f>IFERROR(ROUND(VLOOKUP(+$A56,'[13]Orange BS'!$A$5:$P$155,+M$4,FALSE),2),0)</f>
        <v>0</v>
      </c>
      <c r="N56" s="252">
        <f>IFERROR(ROUND(VLOOKUP(+$A56,'[13]Orange BS'!$A$5:$P$155,+N$4,FALSE),2),0)</f>
        <v>0</v>
      </c>
      <c r="O56" s="252">
        <f>IFERROR(ROUND(VLOOKUP(+$A56,'[13]Orange BS'!$A$5:$P$155,+O$4,FALSE),2),0)</f>
        <v>0</v>
      </c>
      <c r="P56" s="252">
        <f>IFERROR(ROUND(VLOOKUP(+$A56,'[13]Orange BS'!$A$5:$P$155,+P$4,FALSE),2),0)</f>
        <v>0</v>
      </c>
      <c r="Q56" s="253">
        <f t="shared" si="0"/>
        <v>0</v>
      </c>
      <c r="R56" s="254"/>
      <c r="S56" s="253">
        <f t="shared" si="1"/>
        <v>0</v>
      </c>
    </row>
    <row r="57" spans="1:19" x14ac:dyDescent="0.3">
      <c r="A57" s="255">
        <v>1345</v>
      </c>
      <c r="B57" s="255">
        <v>360.2</v>
      </c>
      <c r="C57" s="256" t="s">
        <v>251</v>
      </c>
      <c r="D57" s="252">
        <f>IFERROR(ROUND(VLOOKUP(+$A57,'[13]Orange BS'!$A$5:$P$155,+D$4,FALSE),2),0)</f>
        <v>0</v>
      </c>
      <c r="E57" s="252">
        <f>IFERROR(ROUND(VLOOKUP(+$A57,'[13]Orange BS'!$A$5:$P$155,+E$4,FALSE),2),0)</f>
        <v>0</v>
      </c>
      <c r="F57" s="252">
        <f>IFERROR(ROUND(VLOOKUP(+$A57,'[13]Orange BS'!$A$5:$P$155,+F$4,FALSE),2),0)</f>
        <v>0</v>
      </c>
      <c r="G57" s="252">
        <f>IFERROR(ROUND(VLOOKUP(+$A57,'[13]Orange BS'!$A$5:$P$155,+G$4,FALSE),2),0)</f>
        <v>0</v>
      </c>
      <c r="H57" s="252">
        <f>IFERROR(ROUND(VLOOKUP(+$A57,'[13]Orange BS'!$A$5:$P$155,+H$4,FALSE),2),0)</f>
        <v>0</v>
      </c>
      <c r="I57" s="252">
        <f>IFERROR(ROUND(VLOOKUP(+$A57,'[13]Orange BS'!$A$5:$P$155,+I$4,FALSE),2),0)</f>
        <v>0</v>
      </c>
      <c r="J57" s="252">
        <f>IFERROR(ROUND(VLOOKUP(+$A57,'[13]Orange BS'!$A$5:$P$155,+J$4,FALSE),2),0)</f>
        <v>0</v>
      </c>
      <c r="K57" s="252">
        <f>IFERROR(ROUND(VLOOKUP(+$A57,'[13]Orange BS'!$A$5:$P$155,+K$4,FALSE),2),0)</f>
        <v>0</v>
      </c>
      <c r="L57" s="252">
        <f>IFERROR(ROUND(VLOOKUP(+$A57,'[13]Orange BS'!$A$5:$P$155,+L$4,FALSE),2),0)</f>
        <v>0</v>
      </c>
      <c r="M57" s="252">
        <f>IFERROR(ROUND(VLOOKUP(+$A57,'[13]Orange BS'!$A$5:$P$155,+M$4,FALSE),2),0)</f>
        <v>0</v>
      </c>
      <c r="N57" s="252">
        <f>IFERROR(ROUND(VLOOKUP(+$A57,'[13]Orange BS'!$A$5:$P$155,+N$4,FALSE),2),0)</f>
        <v>0</v>
      </c>
      <c r="O57" s="252">
        <f>IFERROR(ROUND(VLOOKUP(+$A57,'[13]Orange BS'!$A$5:$P$155,+O$4,FALSE),2),0)</f>
        <v>0</v>
      </c>
      <c r="P57" s="252">
        <f>IFERROR(ROUND(VLOOKUP(+$A57,'[13]Orange BS'!$A$5:$P$155,+P$4,FALSE),2),0)</f>
        <v>0</v>
      </c>
      <c r="Q57" s="253">
        <f t="shared" si="0"/>
        <v>0</v>
      </c>
      <c r="R57" s="254"/>
      <c r="S57" s="253">
        <f t="shared" si="1"/>
        <v>0</v>
      </c>
    </row>
    <row r="58" spans="1:19" x14ac:dyDescent="0.3">
      <c r="A58" s="255">
        <v>1350</v>
      </c>
      <c r="B58" s="255">
        <v>361.2</v>
      </c>
      <c r="C58" s="256" t="s">
        <v>252</v>
      </c>
      <c r="D58" s="252">
        <f>IFERROR(ROUND(VLOOKUP(+$A58,'[13]Orange BS'!$A$5:$P$155,+D$4,FALSE),2),0)</f>
        <v>0</v>
      </c>
      <c r="E58" s="252">
        <f>IFERROR(ROUND(VLOOKUP(+$A58,'[13]Orange BS'!$A$5:$P$155,+E$4,FALSE),2),0)</f>
        <v>0</v>
      </c>
      <c r="F58" s="252">
        <f>IFERROR(ROUND(VLOOKUP(+$A58,'[13]Orange BS'!$A$5:$P$155,+F$4,FALSE),2),0)</f>
        <v>0</v>
      </c>
      <c r="G58" s="252">
        <f>IFERROR(ROUND(VLOOKUP(+$A58,'[13]Orange BS'!$A$5:$P$155,+G$4,FALSE),2),0)</f>
        <v>0</v>
      </c>
      <c r="H58" s="252">
        <f>IFERROR(ROUND(VLOOKUP(+$A58,'[13]Orange BS'!$A$5:$P$155,+H$4,FALSE),2),0)</f>
        <v>0</v>
      </c>
      <c r="I58" s="252">
        <f>IFERROR(ROUND(VLOOKUP(+$A58,'[13]Orange BS'!$A$5:$P$155,+I$4,FALSE),2),0)</f>
        <v>0</v>
      </c>
      <c r="J58" s="252">
        <f>IFERROR(ROUND(VLOOKUP(+$A58,'[13]Orange BS'!$A$5:$P$155,+J$4,FALSE),2),0)</f>
        <v>0</v>
      </c>
      <c r="K58" s="252">
        <f>IFERROR(ROUND(VLOOKUP(+$A58,'[13]Orange BS'!$A$5:$P$155,+K$4,FALSE),2),0)</f>
        <v>0</v>
      </c>
      <c r="L58" s="252">
        <f>IFERROR(ROUND(VLOOKUP(+$A58,'[13]Orange BS'!$A$5:$P$155,+L$4,FALSE),2),0)</f>
        <v>0</v>
      </c>
      <c r="M58" s="252">
        <f>IFERROR(ROUND(VLOOKUP(+$A58,'[13]Orange BS'!$A$5:$P$155,+M$4,FALSE),2),0)</f>
        <v>0</v>
      </c>
      <c r="N58" s="252">
        <f>IFERROR(ROUND(VLOOKUP(+$A58,'[13]Orange BS'!$A$5:$P$155,+N$4,FALSE),2),0)</f>
        <v>0</v>
      </c>
      <c r="O58" s="252">
        <f>IFERROR(ROUND(VLOOKUP(+$A58,'[13]Orange BS'!$A$5:$P$155,+O$4,FALSE),2),0)</f>
        <v>0</v>
      </c>
      <c r="P58" s="252">
        <f>IFERROR(ROUND(VLOOKUP(+$A58,'[13]Orange BS'!$A$5:$P$155,+P$4,FALSE),2),0)</f>
        <v>0</v>
      </c>
      <c r="Q58" s="253">
        <f t="shared" si="0"/>
        <v>0</v>
      </c>
      <c r="R58" s="254"/>
      <c r="S58" s="253">
        <f t="shared" si="1"/>
        <v>0</v>
      </c>
    </row>
    <row r="59" spans="1:19" x14ac:dyDescent="0.3">
      <c r="A59" s="255">
        <v>1353</v>
      </c>
      <c r="B59" s="255">
        <v>361.2</v>
      </c>
      <c r="C59" s="256" t="s">
        <v>253</v>
      </c>
      <c r="D59" s="252">
        <f>IFERROR(ROUND(VLOOKUP(+$A59,'[13]Orange BS'!$A$5:$P$155,+D$4,FALSE),2),0)</f>
        <v>0</v>
      </c>
      <c r="E59" s="252">
        <f>IFERROR(ROUND(VLOOKUP(+$A59,'[13]Orange BS'!$A$5:$P$155,+E$4,FALSE),2),0)</f>
        <v>0</v>
      </c>
      <c r="F59" s="252">
        <f>IFERROR(ROUND(VLOOKUP(+$A59,'[13]Orange BS'!$A$5:$P$155,+F$4,FALSE),2),0)</f>
        <v>0</v>
      </c>
      <c r="G59" s="252">
        <f>IFERROR(ROUND(VLOOKUP(+$A59,'[13]Orange BS'!$A$5:$P$155,+G$4,FALSE),2),0)</f>
        <v>0</v>
      </c>
      <c r="H59" s="252">
        <f>IFERROR(ROUND(VLOOKUP(+$A59,'[13]Orange BS'!$A$5:$P$155,+H$4,FALSE),2),0)</f>
        <v>0</v>
      </c>
      <c r="I59" s="252">
        <f>IFERROR(ROUND(VLOOKUP(+$A59,'[13]Orange BS'!$A$5:$P$155,+I$4,FALSE),2),0)</f>
        <v>0</v>
      </c>
      <c r="J59" s="252">
        <f>IFERROR(ROUND(VLOOKUP(+$A59,'[13]Orange BS'!$A$5:$P$155,+J$4,FALSE),2),0)</f>
        <v>0</v>
      </c>
      <c r="K59" s="252">
        <f>IFERROR(ROUND(VLOOKUP(+$A59,'[13]Orange BS'!$A$5:$P$155,+K$4,FALSE),2),0)</f>
        <v>0</v>
      </c>
      <c r="L59" s="252">
        <f>IFERROR(ROUND(VLOOKUP(+$A59,'[13]Orange BS'!$A$5:$P$155,+L$4,FALSE),2),0)</f>
        <v>0</v>
      </c>
      <c r="M59" s="252">
        <f>IFERROR(ROUND(VLOOKUP(+$A59,'[13]Orange BS'!$A$5:$P$155,+M$4,FALSE),2),0)</f>
        <v>0</v>
      </c>
      <c r="N59" s="252">
        <f>IFERROR(ROUND(VLOOKUP(+$A59,'[13]Orange BS'!$A$5:$P$155,+N$4,FALSE),2),0)</f>
        <v>0</v>
      </c>
      <c r="O59" s="252">
        <f>IFERROR(ROUND(VLOOKUP(+$A59,'[13]Orange BS'!$A$5:$P$155,+O$4,FALSE),2),0)</f>
        <v>0</v>
      </c>
      <c r="P59" s="252">
        <f>IFERROR(ROUND(VLOOKUP(+$A59,'[13]Orange BS'!$A$5:$P$155,+P$4,FALSE),2),0)</f>
        <v>0</v>
      </c>
      <c r="Q59" s="253">
        <f t="shared" si="0"/>
        <v>0</v>
      </c>
      <c r="R59" s="254"/>
      <c r="S59" s="253">
        <f t="shared" si="1"/>
        <v>0</v>
      </c>
    </row>
    <row r="60" spans="1:19" x14ac:dyDescent="0.3">
      <c r="A60" s="255">
        <v>1365</v>
      </c>
      <c r="B60" s="260" t="s">
        <v>490</v>
      </c>
      <c r="C60" s="256" t="s">
        <v>491</v>
      </c>
      <c r="D60" s="252">
        <f>IFERROR(ROUND(VLOOKUP(+$A60,'[13]Orange BS'!$A$5:$P$155,+D$4,FALSE),2),0)</f>
        <v>0</v>
      </c>
      <c r="E60" s="252">
        <f>IFERROR(ROUND(VLOOKUP(+$A60,'[13]Orange BS'!$A$5:$P$155,+E$4,FALSE),2),0)</f>
        <v>0</v>
      </c>
      <c r="F60" s="252">
        <f>IFERROR(ROUND(VLOOKUP(+$A60,'[13]Orange BS'!$A$5:$P$155,+F$4,FALSE),2),0)</f>
        <v>0</v>
      </c>
      <c r="G60" s="252">
        <f>IFERROR(ROUND(VLOOKUP(+$A60,'[13]Orange BS'!$A$5:$P$155,+G$4,FALSE),2),0)</f>
        <v>0</v>
      </c>
      <c r="H60" s="252">
        <f>IFERROR(ROUND(VLOOKUP(+$A60,'[13]Orange BS'!$A$5:$P$155,+H$4,FALSE),2),0)</f>
        <v>0</v>
      </c>
      <c r="I60" s="252">
        <f>IFERROR(ROUND(VLOOKUP(+$A60,'[13]Orange BS'!$A$5:$P$155,+I$4,FALSE),2),0)</f>
        <v>0</v>
      </c>
      <c r="J60" s="252">
        <f>IFERROR(ROUND(VLOOKUP(+$A60,'[13]Orange BS'!$A$5:$P$155,+J$4,FALSE),2),0)</f>
        <v>0</v>
      </c>
      <c r="K60" s="252">
        <f>IFERROR(ROUND(VLOOKUP(+$A60,'[13]Orange BS'!$A$5:$P$155,+K$4,FALSE),2),0)</f>
        <v>0</v>
      </c>
      <c r="L60" s="252">
        <f>IFERROR(ROUND(VLOOKUP(+$A60,'[13]Orange BS'!$A$5:$P$155,+L$4,FALSE),2),0)</f>
        <v>0</v>
      </c>
      <c r="M60" s="252">
        <f>IFERROR(ROUND(VLOOKUP(+$A60,'[13]Orange BS'!$A$5:$P$155,+M$4,FALSE),2),0)</f>
        <v>0</v>
      </c>
      <c r="N60" s="252">
        <f>IFERROR(ROUND(VLOOKUP(+$A60,'[13]Orange BS'!$A$5:$P$155,+N$4,FALSE),2),0)</f>
        <v>0</v>
      </c>
      <c r="O60" s="252">
        <f>IFERROR(ROUND(VLOOKUP(+$A60,'[13]Orange BS'!$A$5:$P$155,+O$4,FALSE),2),0)</f>
        <v>0</v>
      </c>
      <c r="P60" s="252">
        <f>IFERROR(ROUND(VLOOKUP(+$A60,'[13]Orange BS'!$A$5:$P$155,+P$4,FALSE),2),0)</f>
        <v>0</v>
      </c>
      <c r="Q60" s="253">
        <f t="shared" si="0"/>
        <v>0</v>
      </c>
      <c r="R60" s="254"/>
      <c r="S60" s="253">
        <f t="shared" si="1"/>
        <v>0</v>
      </c>
    </row>
    <row r="61" spans="1:19" x14ac:dyDescent="0.3">
      <c r="A61" s="255">
        <v>1370</v>
      </c>
      <c r="B61" s="255">
        <v>365.2</v>
      </c>
      <c r="C61" s="256" t="s">
        <v>257</v>
      </c>
      <c r="D61" s="252">
        <f>IFERROR(ROUND(VLOOKUP(+$A61,'[13]Orange BS'!$A$5:$P$155,+D$4,FALSE),2),0)</f>
        <v>0</v>
      </c>
      <c r="E61" s="252">
        <f>IFERROR(ROUND(VLOOKUP(+$A61,'[13]Orange BS'!$A$5:$P$155,+E$4,FALSE),2),0)</f>
        <v>0</v>
      </c>
      <c r="F61" s="252">
        <f>IFERROR(ROUND(VLOOKUP(+$A61,'[13]Orange BS'!$A$5:$P$155,+F$4,FALSE),2),0)</f>
        <v>0</v>
      </c>
      <c r="G61" s="252">
        <f>IFERROR(ROUND(VLOOKUP(+$A61,'[13]Orange BS'!$A$5:$P$155,+G$4,FALSE),2),0)</f>
        <v>0</v>
      </c>
      <c r="H61" s="252">
        <f>IFERROR(ROUND(VLOOKUP(+$A61,'[13]Orange BS'!$A$5:$P$155,+H$4,FALSE),2),0)</f>
        <v>0</v>
      </c>
      <c r="I61" s="252">
        <f>IFERROR(ROUND(VLOOKUP(+$A61,'[13]Orange BS'!$A$5:$P$155,+I$4,FALSE),2),0)</f>
        <v>0</v>
      </c>
      <c r="J61" s="252">
        <f>IFERROR(ROUND(VLOOKUP(+$A61,'[13]Orange BS'!$A$5:$P$155,+J$4,FALSE),2),0)</f>
        <v>0</v>
      </c>
      <c r="K61" s="252">
        <f>IFERROR(ROUND(VLOOKUP(+$A61,'[13]Orange BS'!$A$5:$P$155,+K$4,FALSE),2),0)</f>
        <v>0</v>
      </c>
      <c r="L61" s="252">
        <f>IFERROR(ROUND(VLOOKUP(+$A61,'[13]Orange BS'!$A$5:$P$155,+L$4,FALSE),2),0)</f>
        <v>0</v>
      </c>
      <c r="M61" s="252">
        <f>IFERROR(ROUND(VLOOKUP(+$A61,'[13]Orange BS'!$A$5:$P$155,+M$4,FALSE),2),0)</f>
        <v>0</v>
      </c>
      <c r="N61" s="252">
        <f>IFERROR(ROUND(VLOOKUP(+$A61,'[13]Orange BS'!$A$5:$P$155,+N$4,FALSE),2),0)</f>
        <v>0</v>
      </c>
      <c r="O61" s="252">
        <f>IFERROR(ROUND(VLOOKUP(+$A61,'[13]Orange BS'!$A$5:$P$155,+O$4,FALSE),2),0)</f>
        <v>0</v>
      </c>
      <c r="P61" s="252">
        <f>IFERROR(ROUND(VLOOKUP(+$A61,'[13]Orange BS'!$A$5:$P$155,+P$4,FALSE),2),0)</f>
        <v>0</v>
      </c>
      <c r="Q61" s="253">
        <f t="shared" si="0"/>
        <v>0</v>
      </c>
      <c r="R61" s="254"/>
      <c r="S61" s="253">
        <f t="shared" si="1"/>
        <v>0</v>
      </c>
    </row>
    <row r="62" spans="1:19" x14ac:dyDescent="0.3">
      <c r="A62" s="255">
        <v>1380</v>
      </c>
      <c r="B62" s="255">
        <v>371.3</v>
      </c>
      <c r="C62" s="256" t="s">
        <v>492</v>
      </c>
      <c r="D62" s="252">
        <f>IFERROR(ROUND(VLOOKUP(+$A62,'[13]Orange BS'!$A$5:$P$155,+D$4,FALSE),2),0)</f>
        <v>0</v>
      </c>
      <c r="E62" s="252">
        <f>IFERROR(ROUND(VLOOKUP(+$A62,'[13]Orange BS'!$A$5:$P$155,+E$4,FALSE),2),0)</f>
        <v>0</v>
      </c>
      <c r="F62" s="252">
        <f>IFERROR(ROUND(VLOOKUP(+$A62,'[13]Orange BS'!$A$5:$P$155,+F$4,FALSE),2),0)</f>
        <v>0</v>
      </c>
      <c r="G62" s="252">
        <f>IFERROR(ROUND(VLOOKUP(+$A62,'[13]Orange BS'!$A$5:$P$155,+G$4,FALSE),2),0)</f>
        <v>0</v>
      </c>
      <c r="H62" s="252">
        <f>IFERROR(ROUND(VLOOKUP(+$A62,'[13]Orange BS'!$A$5:$P$155,+H$4,FALSE),2),0)</f>
        <v>0</v>
      </c>
      <c r="I62" s="252">
        <f>IFERROR(ROUND(VLOOKUP(+$A62,'[13]Orange BS'!$A$5:$P$155,+I$4,FALSE),2),0)</f>
        <v>0</v>
      </c>
      <c r="J62" s="252">
        <f>IFERROR(ROUND(VLOOKUP(+$A62,'[13]Orange BS'!$A$5:$P$155,+J$4,FALSE),2),0)</f>
        <v>0</v>
      </c>
      <c r="K62" s="252">
        <f>IFERROR(ROUND(VLOOKUP(+$A62,'[13]Orange BS'!$A$5:$P$155,+K$4,FALSE),2),0)</f>
        <v>0</v>
      </c>
      <c r="L62" s="252">
        <f>IFERROR(ROUND(VLOOKUP(+$A62,'[13]Orange BS'!$A$5:$P$155,+L$4,FALSE),2),0)</f>
        <v>0</v>
      </c>
      <c r="M62" s="252">
        <f>IFERROR(ROUND(VLOOKUP(+$A62,'[13]Orange BS'!$A$5:$P$155,+M$4,FALSE),2),0)</f>
        <v>0</v>
      </c>
      <c r="N62" s="252">
        <f>IFERROR(ROUND(VLOOKUP(+$A62,'[13]Orange BS'!$A$5:$P$155,+N$4,FALSE),2),0)</f>
        <v>0</v>
      </c>
      <c r="O62" s="252">
        <f>IFERROR(ROUND(VLOOKUP(+$A62,'[13]Orange BS'!$A$5:$P$155,+O$4,FALSE),2),0)</f>
        <v>0</v>
      </c>
      <c r="P62" s="252">
        <f>IFERROR(ROUND(VLOOKUP(+$A62,'[13]Orange BS'!$A$5:$P$155,+P$4,FALSE),2),0)</f>
        <v>0</v>
      </c>
      <c r="Q62" s="253">
        <f t="shared" si="0"/>
        <v>0</v>
      </c>
      <c r="R62" s="254"/>
      <c r="S62" s="253">
        <f t="shared" si="1"/>
        <v>0</v>
      </c>
    </row>
    <row r="63" spans="1:19" x14ac:dyDescent="0.3">
      <c r="A63" s="255">
        <v>1395</v>
      </c>
      <c r="B63" s="255">
        <v>380.4</v>
      </c>
      <c r="C63" s="256" t="s">
        <v>259</v>
      </c>
      <c r="D63" s="252">
        <f>IFERROR(ROUND(VLOOKUP(+$A63,'[13]Orange BS'!$A$5:$P$155,+D$4,FALSE),2),0)</f>
        <v>0</v>
      </c>
      <c r="E63" s="252">
        <f>IFERROR(ROUND(VLOOKUP(+$A63,'[13]Orange BS'!$A$5:$P$155,+E$4,FALSE),2),0)</f>
        <v>0</v>
      </c>
      <c r="F63" s="252">
        <f>IFERROR(ROUND(VLOOKUP(+$A63,'[13]Orange BS'!$A$5:$P$155,+F$4,FALSE),2),0)</f>
        <v>0</v>
      </c>
      <c r="G63" s="252">
        <f>IFERROR(ROUND(VLOOKUP(+$A63,'[13]Orange BS'!$A$5:$P$155,+G$4,FALSE),2),0)</f>
        <v>0</v>
      </c>
      <c r="H63" s="252">
        <f>IFERROR(ROUND(VLOOKUP(+$A63,'[13]Orange BS'!$A$5:$P$155,+H$4,FALSE),2),0)</f>
        <v>0</v>
      </c>
      <c r="I63" s="252">
        <f>IFERROR(ROUND(VLOOKUP(+$A63,'[13]Orange BS'!$A$5:$P$155,+I$4,FALSE),2),0)</f>
        <v>0</v>
      </c>
      <c r="J63" s="252">
        <f>IFERROR(ROUND(VLOOKUP(+$A63,'[13]Orange BS'!$A$5:$P$155,+J$4,FALSE),2),0)</f>
        <v>0</v>
      </c>
      <c r="K63" s="252">
        <f>IFERROR(ROUND(VLOOKUP(+$A63,'[13]Orange BS'!$A$5:$P$155,+K$4,FALSE),2),0)</f>
        <v>0</v>
      </c>
      <c r="L63" s="252">
        <f>IFERROR(ROUND(VLOOKUP(+$A63,'[13]Orange BS'!$A$5:$P$155,+L$4,FALSE),2),0)</f>
        <v>0</v>
      </c>
      <c r="M63" s="252">
        <f>IFERROR(ROUND(VLOOKUP(+$A63,'[13]Orange BS'!$A$5:$P$155,+M$4,FALSE),2),0)</f>
        <v>0</v>
      </c>
      <c r="N63" s="252">
        <f>IFERROR(ROUND(VLOOKUP(+$A63,'[13]Orange BS'!$A$5:$P$155,+N$4,FALSE),2),0)</f>
        <v>0</v>
      </c>
      <c r="O63" s="252">
        <f>IFERROR(ROUND(VLOOKUP(+$A63,'[13]Orange BS'!$A$5:$P$155,+O$4,FALSE),2),0)</f>
        <v>0</v>
      </c>
      <c r="P63" s="252">
        <f>IFERROR(ROUND(VLOOKUP(+$A63,'[13]Orange BS'!$A$5:$P$155,+P$4,FALSE),2),0)</f>
        <v>0</v>
      </c>
      <c r="Q63" s="253">
        <f t="shared" si="0"/>
        <v>0</v>
      </c>
      <c r="R63" s="254"/>
      <c r="S63" s="253">
        <f t="shared" si="1"/>
        <v>0</v>
      </c>
    </row>
    <row r="64" spans="1:19" x14ac:dyDescent="0.3">
      <c r="A64" s="255">
        <v>1400</v>
      </c>
      <c r="B64" s="255">
        <v>380.4</v>
      </c>
      <c r="C64" s="256" t="s">
        <v>260</v>
      </c>
      <c r="D64" s="252">
        <f>IFERROR(ROUND(VLOOKUP(+$A64,'[13]Orange BS'!$A$5:$P$155,+D$4,FALSE),2),0)</f>
        <v>0</v>
      </c>
      <c r="E64" s="252">
        <f>IFERROR(ROUND(VLOOKUP(+$A64,'[13]Orange BS'!$A$5:$P$155,+E$4,FALSE),2),0)</f>
        <v>0</v>
      </c>
      <c r="F64" s="252">
        <f>IFERROR(ROUND(VLOOKUP(+$A64,'[13]Orange BS'!$A$5:$P$155,+F$4,FALSE),2),0)</f>
        <v>0</v>
      </c>
      <c r="G64" s="252">
        <f>IFERROR(ROUND(VLOOKUP(+$A64,'[13]Orange BS'!$A$5:$P$155,+G$4,FALSE),2),0)</f>
        <v>0</v>
      </c>
      <c r="H64" s="252">
        <f>IFERROR(ROUND(VLOOKUP(+$A64,'[13]Orange BS'!$A$5:$P$155,+H$4,FALSE),2),0)</f>
        <v>0</v>
      </c>
      <c r="I64" s="252">
        <f>IFERROR(ROUND(VLOOKUP(+$A64,'[13]Orange BS'!$A$5:$P$155,+I$4,FALSE),2),0)</f>
        <v>0</v>
      </c>
      <c r="J64" s="252">
        <f>IFERROR(ROUND(VLOOKUP(+$A64,'[13]Orange BS'!$A$5:$P$155,+J$4,FALSE),2),0)</f>
        <v>0</v>
      </c>
      <c r="K64" s="252">
        <f>IFERROR(ROUND(VLOOKUP(+$A64,'[13]Orange BS'!$A$5:$P$155,+K$4,FALSE),2),0)</f>
        <v>0</v>
      </c>
      <c r="L64" s="252">
        <f>IFERROR(ROUND(VLOOKUP(+$A64,'[13]Orange BS'!$A$5:$P$155,+L$4,FALSE),2),0)</f>
        <v>0</v>
      </c>
      <c r="M64" s="252">
        <f>IFERROR(ROUND(VLOOKUP(+$A64,'[13]Orange BS'!$A$5:$P$155,+M$4,FALSE),2),0)</f>
        <v>0</v>
      </c>
      <c r="N64" s="252">
        <f>IFERROR(ROUND(VLOOKUP(+$A64,'[13]Orange BS'!$A$5:$P$155,+N$4,FALSE),2),0)</f>
        <v>0</v>
      </c>
      <c r="O64" s="252">
        <f>IFERROR(ROUND(VLOOKUP(+$A64,'[13]Orange BS'!$A$5:$P$155,+O$4,FALSE),2),0)</f>
        <v>0</v>
      </c>
      <c r="P64" s="252">
        <f>IFERROR(ROUND(VLOOKUP(+$A64,'[13]Orange BS'!$A$5:$P$155,+P$4,FALSE),2),0)</f>
        <v>0</v>
      </c>
      <c r="Q64" s="253">
        <f t="shared" si="0"/>
        <v>0</v>
      </c>
      <c r="R64" s="254"/>
      <c r="S64" s="253">
        <f t="shared" si="1"/>
        <v>0</v>
      </c>
    </row>
    <row r="65" spans="1:19" x14ac:dyDescent="0.3">
      <c r="A65" s="255">
        <v>1435</v>
      </c>
      <c r="B65" s="255">
        <v>389.3</v>
      </c>
      <c r="C65" s="256" t="s">
        <v>261</v>
      </c>
      <c r="D65" s="252">
        <f>IFERROR(ROUND(VLOOKUP(+$A65,'[13]Orange BS'!$A$5:$P$155,+D$4,FALSE),2),0)</f>
        <v>0</v>
      </c>
      <c r="E65" s="252">
        <f>IFERROR(ROUND(VLOOKUP(+$A65,'[13]Orange BS'!$A$5:$P$155,+E$4,FALSE),2),0)</f>
        <v>0</v>
      </c>
      <c r="F65" s="252">
        <f>IFERROR(ROUND(VLOOKUP(+$A65,'[13]Orange BS'!$A$5:$P$155,+F$4,FALSE),2),0)</f>
        <v>0</v>
      </c>
      <c r="G65" s="252">
        <f>IFERROR(ROUND(VLOOKUP(+$A65,'[13]Orange BS'!$A$5:$P$155,+G$4,FALSE),2),0)</f>
        <v>0</v>
      </c>
      <c r="H65" s="252">
        <f>IFERROR(ROUND(VLOOKUP(+$A65,'[13]Orange BS'!$A$5:$P$155,+H$4,FALSE),2),0)</f>
        <v>0</v>
      </c>
      <c r="I65" s="252">
        <f>IFERROR(ROUND(VLOOKUP(+$A65,'[13]Orange BS'!$A$5:$P$155,+I$4,FALSE),2),0)</f>
        <v>0</v>
      </c>
      <c r="J65" s="252">
        <f>IFERROR(ROUND(VLOOKUP(+$A65,'[13]Orange BS'!$A$5:$P$155,+J$4,FALSE),2),0)</f>
        <v>0</v>
      </c>
      <c r="K65" s="252">
        <f>IFERROR(ROUND(VLOOKUP(+$A65,'[13]Orange BS'!$A$5:$P$155,+K$4,FALSE),2),0)</f>
        <v>0</v>
      </c>
      <c r="L65" s="252">
        <f>IFERROR(ROUND(VLOOKUP(+$A65,'[13]Orange BS'!$A$5:$P$155,+L$4,FALSE),2),0)</f>
        <v>0</v>
      </c>
      <c r="M65" s="252">
        <f>IFERROR(ROUND(VLOOKUP(+$A65,'[13]Orange BS'!$A$5:$P$155,+M$4,FALSE),2),0)</f>
        <v>0</v>
      </c>
      <c r="N65" s="252">
        <f>IFERROR(ROUND(VLOOKUP(+$A65,'[13]Orange BS'!$A$5:$P$155,+N$4,FALSE),2),0)</f>
        <v>0</v>
      </c>
      <c r="O65" s="252">
        <f>IFERROR(ROUND(VLOOKUP(+$A65,'[13]Orange BS'!$A$5:$P$155,+O$4,FALSE),2),0)</f>
        <v>0</v>
      </c>
      <c r="P65" s="252">
        <f>IFERROR(ROUND(VLOOKUP(+$A65,'[13]Orange BS'!$A$5:$P$155,+P$4,FALSE),2),0)</f>
        <v>0</v>
      </c>
      <c r="Q65" s="253">
        <f t="shared" si="0"/>
        <v>0</v>
      </c>
      <c r="R65" s="254"/>
      <c r="S65" s="253">
        <f t="shared" si="1"/>
        <v>0</v>
      </c>
    </row>
    <row r="66" spans="1:19" x14ac:dyDescent="0.3">
      <c r="A66" s="255">
        <v>1500</v>
      </c>
      <c r="B66" s="255">
        <v>398.7</v>
      </c>
      <c r="C66" s="256" t="s">
        <v>263</v>
      </c>
      <c r="D66" s="252">
        <f>IFERROR(ROUND(VLOOKUP(+$A66,'[13]Orange BS'!$A$5:$P$155,+D$4,FALSE),2),0)</f>
        <v>0</v>
      </c>
      <c r="E66" s="252">
        <f>IFERROR(ROUND(VLOOKUP(+$A66,'[13]Orange BS'!$A$5:$P$155,+E$4,FALSE),2),0)</f>
        <v>0</v>
      </c>
      <c r="F66" s="252">
        <f>IFERROR(ROUND(VLOOKUP(+$A66,'[13]Orange BS'!$A$5:$P$155,+F$4,FALSE),2),0)</f>
        <v>0</v>
      </c>
      <c r="G66" s="252">
        <f>IFERROR(ROUND(VLOOKUP(+$A66,'[13]Orange BS'!$A$5:$P$155,+G$4,FALSE),2),0)</f>
        <v>0</v>
      </c>
      <c r="H66" s="252">
        <f>IFERROR(ROUND(VLOOKUP(+$A66,'[13]Orange BS'!$A$5:$P$155,+H$4,FALSE),2),0)</f>
        <v>0</v>
      </c>
      <c r="I66" s="252">
        <f>IFERROR(ROUND(VLOOKUP(+$A66,'[13]Orange BS'!$A$5:$P$155,+I$4,FALSE),2),0)</f>
        <v>0</v>
      </c>
      <c r="J66" s="252">
        <f>IFERROR(ROUND(VLOOKUP(+$A66,'[13]Orange BS'!$A$5:$P$155,+J$4,FALSE),2),0)</f>
        <v>0</v>
      </c>
      <c r="K66" s="252">
        <f>IFERROR(ROUND(VLOOKUP(+$A66,'[13]Orange BS'!$A$5:$P$155,+K$4,FALSE),2),0)</f>
        <v>0</v>
      </c>
      <c r="L66" s="252">
        <f>IFERROR(ROUND(VLOOKUP(+$A66,'[13]Orange BS'!$A$5:$P$155,+L$4,FALSE),2),0)</f>
        <v>0</v>
      </c>
      <c r="M66" s="252">
        <f>IFERROR(ROUND(VLOOKUP(+$A66,'[13]Orange BS'!$A$5:$P$155,+M$4,FALSE),2),0)</f>
        <v>0</v>
      </c>
      <c r="N66" s="252">
        <f>IFERROR(ROUND(VLOOKUP(+$A66,'[13]Orange BS'!$A$5:$P$155,+N$4,FALSE),2),0)</f>
        <v>0</v>
      </c>
      <c r="O66" s="252">
        <f>IFERROR(ROUND(VLOOKUP(+$A66,'[13]Orange BS'!$A$5:$P$155,+O$4,FALSE),2),0)</f>
        <v>0</v>
      </c>
      <c r="P66" s="252">
        <f>IFERROR(ROUND(VLOOKUP(+$A66,'[13]Orange BS'!$A$5:$P$155,+P$4,FALSE),2),0)</f>
        <v>0</v>
      </c>
      <c r="Q66" s="253">
        <f t="shared" si="0"/>
        <v>0</v>
      </c>
      <c r="R66" s="254"/>
      <c r="S66" s="253">
        <f t="shared" si="1"/>
        <v>0</v>
      </c>
    </row>
    <row r="67" spans="1:19" x14ac:dyDescent="0.3">
      <c r="A67" s="255">
        <v>1535</v>
      </c>
      <c r="B67" s="255">
        <v>374.5</v>
      </c>
      <c r="C67" s="256" t="s">
        <v>264</v>
      </c>
      <c r="D67" s="252">
        <f>IFERROR(ROUND(VLOOKUP(+$A67,'[13]Orange BS'!$A$5:$P$155,+D$4,FALSE),2),0)</f>
        <v>0</v>
      </c>
      <c r="E67" s="252">
        <f>IFERROR(ROUND(VLOOKUP(+$A67,'[13]Orange BS'!$A$5:$P$155,+E$4,FALSE),2),0)</f>
        <v>0</v>
      </c>
      <c r="F67" s="252">
        <f>IFERROR(ROUND(VLOOKUP(+$A67,'[13]Orange BS'!$A$5:$P$155,+F$4,FALSE),2),0)</f>
        <v>0</v>
      </c>
      <c r="G67" s="252">
        <f>IFERROR(ROUND(VLOOKUP(+$A67,'[13]Orange BS'!$A$5:$P$155,+G$4,FALSE),2),0)</f>
        <v>0</v>
      </c>
      <c r="H67" s="252">
        <f>IFERROR(ROUND(VLOOKUP(+$A67,'[13]Orange BS'!$A$5:$P$155,+H$4,FALSE),2),0)</f>
        <v>0</v>
      </c>
      <c r="I67" s="252">
        <f>IFERROR(ROUND(VLOOKUP(+$A67,'[13]Orange BS'!$A$5:$P$155,+I$4,FALSE),2),0)</f>
        <v>0</v>
      </c>
      <c r="J67" s="252">
        <f>IFERROR(ROUND(VLOOKUP(+$A67,'[13]Orange BS'!$A$5:$P$155,+J$4,FALSE),2),0)</f>
        <v>0</v>
      </c>
      <c r="K67" s="252">
        <f>IFERROR(ROUND(VLOOKUP(+$A67,'[13]Orange BS'!$A$5:$P$155,+K$4,FALSE),2),0)</f>
        <v>0</v>
      </c>
      <c r="L67" s="252">
        <f>IFERROR(ROUND(VLOOKUP(+$A67,'[13]Orange BS'!$A$5:$P$155,+L$4,FALSE),2),0)</f>
        <v>0</v>
      </c>
      <c r="M67" s="252">
        <f>IFERROR(ROUND(VLOOKUP(+$A67,'[13]Orange BS'!$A$5:$P$155,+M$4,FALSE),2),0)</f>
        <v>0</v>
      </c>
      <c r="N67" s="252">
        <f>IFERROR(ROUND(VLOOKUP(+$A67,'[13]Orange BS'!$A$5:$P$155,+N$4,FALSE),2),0)</f>
        <v>0</v>
      </c>
      <c r="O67" s="252">
        <f>IFERROR(ROUND(VLOOKUP(+$A67,'[13]Orange BS'!$A$5:$P$155,+O$4,FALSE),2),0)</f>
        <v>0</v>
      </c>
      <c r="P67" s="252">
        <f>IFERROR(ROUND(VLOOKUP(+$A67,'[13]Orange BS'!$A$5:$P$155,+P$4,FALSE),2),0)</f>
        <v>0</v>
      </c>
      <c r="Q67" s="253">
        <f t="shared" si="0"/>
        <v>0</v>
      </c>
      <c r="R67" s="254"/>
      <c r="S67" s="253">
        <f t="shared" si="1"/>
        <v>0</v>
      </c>
    </row>
    <row r="68" spans="1:19" x14ac:dyDescent="0.3">
      <c r="A68" s="255">
        <v>1540</v>
      </c>
      <c r="B68" s="255">
        <v>375.6</v>
      </c>
      <c r="C68" s="256" t="s">
        <v>493</v>
      </c>
      <c r="D68" s="252">
        <f>IFERROR(ROUND(VLOOKUP(+$A68,'[13]Orange BS'!$A$5:$P$155,+D$4,FALSE),2),0)</f>
        <v>0</v>
      </c>
      <c r="E68" s="252">
        <f>IFERROR(ROUND(VLOOKUP(+$A68,'[13]Orange BS'!$A$5:$P$155,+E$4,FALSE),2),0)</f>
        <v>0</v>
      </c>
      <c r="F68" s="252">
        <f>IFERROR(ROUND(VLOOKUP(+$A68,'[13]Orange BS'!$A$5:$P$155,+F$4,FALSE),2),0)</f>
        <v>0</v>
      </c>
      <c r="G68" s="252">
        <f>IFERROR(ROUND(VLOOKUP(+$A68,'[13]Orange BS'!$A$5:$P$155,+G$4,FALSE),2),0)</f>
        <v>0</v>
      </c>
      <c r="H68" s="252">
        <f>IFERROR(ROUND(VLOOKUP(+$A68,'[13]Orange BS'!$A$5:$P$155,+H$4,FALSE),2),0)</f>
        <v>0</v>
      </c>
      <c r="I68" s="252">
        <f>IFERROR(ROUND(VLOOKUP(+$A68,'[13]Orange BS'!$A$5:$P$155,+I$4,FALSE),2),0)</f>
        <v>0</v>
      </c>
      <c r="J68" s="252">
        <f>IFERROR(ROUND(VLOOKUP(+$A68,'[13]Orange BS'!$A$5:$P$155,+J$4,FALSE),2),0)</f>
        <v>0</v>
      </c>
      <c r="K68" s="252">
        <f>IFERROR(ROUND(VLOOKUP(+$A68,'[13]Orange BS'!$A$5:$P$155,+K$4,FALSE),2),0)</f>
        <v>0</v>
      </c>
      <c r="L68" s="252">
        <f>IFERROR(ROUND(VLOOKUP(+$A68,'[13]Orange BS'!$A$5:$P$155,+L$4,FALSE),2),0)</f>
        <v>0</v>
      </c>
      <c r="M68" s="252">
        <f>IFERROR(ROUND(VLOOKUP(+$A68,'[13]Orange BS'!$A$5:$P$155,+M$4,FALSE),2),0)</f>
        <v>0</v>
      </c>
      <c r="N68" s="252">
        <f>IFERROR(ROUND(VLOOKUP(+$A68,'[13]Orange BS'!$A$5:$P$155,+N$4,FALSE),2),0)</f>
        <v>0</v>
      </c>
      <c r="O68" s="252">
        <f>IFERROR(ROUND(VLOOKUP(+$A68,'[13]Orange BS'!$A$5:$P$155,+O$4,FALSE),2),0)</f>
        <v>0</v>
      </c>
      <c r="P68" s="252">
        <f>IFERROR(ROUND(VLOOKUP(+$A68,'[13]Orange BS'!$A$5:$P$155,+P$4,FALSE),2),0)</f>
        <v>0</v>
      </c>
      <c r="Q68" s="253">
        <f t="shared" si="0"/>
        <v>0</v>
      </c>
      <c r="R68" s="254"/>
      <c r="S68" s="253">
        <f t="shared" si="1"/>
        <v>0</v>
      </c>
    </row>
    <row r="69" spans="1:19" x14ac:dyDescent="0.3">
      <c r="A69" s="258" t="s">
        <v>494</v>
      </c>
      <c r="D69" s="259">
        <f>SUM(D53:D68)</f>
        <v>0</v>
      </c>
      <c r="E69" s="259">
        <f t="shared" ref="E69:S69" si="3">SUM(E53:E68)</f>
        <v>0</v>
      </c>
      <c r="F69" s="259">
        <f t="shared" si="3"/>
        <v>0</v>
      </c>
      <c r="G69" s="259">
        <f t="shared" si="3"/>
        <v>0</v>
      </c>
      <c r="H69" s="259">
        <f t="shared" si="3"/>
        <v>0</v>
      </c>
      <c r="I69" s="259">
        <f t="shared" si="3"/>
        <v>0</v>
      </c>
      <c r="J69" s="259">
        <f t="shared" si="3"/>
        <v>0</v>
      </c>
      <c r="K69" s="259">
        <f t="shared" si="3"/>
        <v>0</v>
      </c>
      <c r="L69" s="259">
        <f t="shared" si="3"/>
        <v>0</v>
      </c>
      <c r="M69" s="259">
        <f t="shared" si="3"/>
        <v>0</v>
      </c>
      <c r="N69" s="259">
        <f t="shared" si="3"/>
        <v>0</v>
      </c>
      <c r="O69" s="259">
        <f t="shared" si="3"/>
        <v>0</v>
      </c>
      <c r="P69" s="259">
        <f t="shared" si="3"/>
        <v>0</v>
      </c>
      <c r="Q69" s="259">
        <f t="shared" si="3"/>
        <v>0</v>
      </c>
      <c r="R69" s="261"/>
      <c r="S69" s="259">
        <f t="shared" si="3"/>
        <v>0</v>
      </c>
    </row>
    <row r="70" spans="1:19" x14ac:dyDescent="0.3">
      <c r="R70" s="262"/>
    </row>
    <row r="71" spans="1:19" x14ac:dyDescent="0.3">
      <c r="A71" s="263">
        <v>1699</v>
      </c>
      <c r="B71" s="246">
        <v>105</v>
      </c>
      <c r="C71" s="246" t="s">
        <v>495</v>
      </c>
      <c r="D71" s="252">
        <f>IFERROR(ROUND(VLOOKUP(+$A71,'[13]Orange BS'!$A$5:$P$155,+D$4,FALSE),2),0)</f>
        <v>14709.3</v>
      </c>
      <c r="E71" s="252">
        <f>IFERROR(ROUND(VLOOKUP(+$A71,'[13]Orange BS'!$A$5:$P$155,+E$4,FALSE),2),0)</f>
        <v>18640</v>
      </c>
      <c r="F71" s="252">
        <f>IFERROR(ROUND(VLOOKUP(+$A71,'[13]Orange BS'!$A$5:$P$155,+F$4,FALSE),2),0)</f>
        <v>16556.78</v>
      </c>
      <c r="G71" s="252">
        <f>IFERROR(ROUND(VLOOKUP(+$A71,'[13]Orange BS'!$A$5:$P$155,+G$4,FALSE),2),0)</f>
        <v>19803.75</v>
      </c>
      <c r="H71" s="252">
        <f>IFERROR(ROUND(VLOOKUP(+$A71,'[13]Orange BS'!$A$5:$P$155,+H$4,FALSE),2),0)</f>
        <v>5767.05</v>
      </c>
      <c r="I71" s="252">
        <f>IFERROR(ROUND(VLOOKUP(+$A71,'[13]Orange BS'!$A$5:$P$155,+I$4,FALSE),2),0)</f>
        <v>5842.53</v>
      </c>
      <c r="J71" s="252">
        <f>IFERROR(ROUND(VLOOKUP(+$A71,'[13]Orange BS'!$A$5:$P$155,+J$4,FALSE),2),0)</f>
        <v>7316.14</v>
      </c>
      <c r="K71" s="252">
        <f>IFERROR(ROUND(VLOOKUP(+$A71,'[13]Orange BS'!$A$5:$P$155,+K$4,FALSE),2),0)</f>
        <v>7938.41</v>
      </c>
      <c r="L71" s="252">
        <f>IFERROR(ROUND(VLOOKUP(+$A71,'[13]Orange BS'!$A$5:$P$155,+L$4,FALSE),2),0)</f>
        <v>7170.13</v>
      </c>
      <c r="M71" s="252">
        <f>IFERROR(ROUND(VLOOKUP(+$A71,'[13]Orange BS'!$A$5:$P$155,+M$4,FALSE),2),0)</f>
        <v>13608.4</v>
      </c>
      <c r="N71" s="252">
        <f>IFERROR(ROUND(VLOOKUP(+$A71,'[13]Orange BS'!$A$5:$P$155,+N$4,FALSE),2),0)</f>
        <v>21000.83</v>
      </c>
      <c r="O71" s="252">
        <f>IFERROR(ROUND(VLOOKUP(+$A71,'[13]Orange BS'!$A$5:$P$155,+O$4,FALSE),2),0)</f>
        <v>22225.09</v>
      </c>
      <c r="P71" s="252">
        <f>IFERROR(ROUND(VLOOKUP(+$A71,'[13]Orange BS'!$A$5:$P$155,+P$4,FALSE),2),0)</f>
        <v>22905.65</v>
      </c>
      <c r="Q71" s="253">
        <f t="shared" si="0"/>
        <v>14114.158461538462</v>
      </c>
      <c r="R71" s="262"/>
    </row>
    <row r="72" spans="1:19" x14ac:dyDescent="0.3">
      <c r="A72" s="263">
        <v>1769</v>
      </c>
      <c r="B72" s="246">
        <v>105</v>
      </c>
      <c r="C72" s="246" t="s">
        <v>495</v>
      </c>
      <c r="D72" s="252">
        <f>IFERROR(ROUND(VLOOKUP(+$A72,'[13]Orange BS'!$A$5:$P$155,+D$4,FALSE),2),0)</f>
        <v>4.88</v>
      </c>
      <c r="E72" s="252">
        <f>IFERROR(ROUND(VLOOKUP(+$A72,'[13]Orange BS'!$A$5:$P$155,+E$4,FALSE),2),0)</f>
        <v>4.88</v>
      </c>
      <c r="F72" s="252">
        <f>IFERROR(ROUND(VLOOKUP(+$A72,'[13]Orange BS'!$A$5:$P$155,+F$4,FALSE),2),0)</f>
        <v>4.87</v>
      </c>
      <c r="G72" s="252">
        <f>IFERROR(ROUND(VLOOKUP(+$A72,'[13]Orange BS'!$A$5:$P$155,+G$4,FALSE),2),0)</f>
        <v>8.09</v>
      </c>
      <c r="H72" s="252">
        <f>IFERROR(ROUND(VLOOKUP(+$A72,'[13]Orange BS'!$A$5:$P$155,+H$4,FALSE),2),0)</f>
        <v>8.09</v>
      </c>
      <c r="I72" s="252">
        <f>IFERROR(ROUND(VLOOKUP(+$A72,'[13]Orange BS'!$A$5:$P$155,+I$4,FALSE),2),0)</f>
        <v>2.15</v>
      </c>
      <c r="J72" s="252">
        <f>IFERROR(ROUND(VLOOKUP(+$A72,'[13]Orange BS'!$A$5:$P$155,+J$4,FALSE),2),0)</f>
        <v>2.16</v>
      </c>
      <c r="K72" s="252">
        <f>IFERROR(ROUND(VLOOKUP(+$A72,'[13]Orange BS'!$A$5:$P$155,+K$4,FALSE),2),0)</f>
        <v>2.15</v>
      </c>
      <c r="L72" s="252">
        <f>IFERROR(ROUND(VLOOKUP(+$A72,'[13]Orange BS'!$A$5:$P$155,+L$4,FALSE),2),0)</f>
        <v>2.15</v>
      </c>
      <c r="M72" s="252">
        <f>IFERROR(ROUND(VLOOKUP(+$A72,'[13]Orange BS'!$A$5:$P$155,+M$4,FALSE),2),0)</f>
        <v>2.15</v>
      </c>
      <c r="N72" s="252">
        <f>IFERROR(ROUND(VLOOKUP(+$A72,'[13]Orange BS'!$A$5:$P$155,+N$4,FALSE),2),0)</f>
        <v>2.15</v>
      </c>
      <c r="O72" s="252">
        <f>IFERROR(ROUND(VLOOKUP(+$A72,'[13]Orange BS'!$A$5:$P$155,+O$4,FALSE),2),0)</f>
        <v>2.15</v>
      </c>
      <c r="P72" s="252">
        <f>IFERROR(ROUND(VLOOKUP(+$A72,'[13]Orange BS'!$A$5:$P$155,+P$4,FALSE),2),0)</f>
        <v>2.15</v>
      </c>
      <c r="Q72" s="253">
        <f t="shared" si="0"/>
        <v>3.6938461538461533</v>
      </c>
      <c r="R72" s="262"/>
    </row>
    <row r="73" spans="1:19" x14ac:dyDescent="0.3">
      <c r="A73" s="255">
        <v>1745</v>
      </c>
      <c r="B73" s="255">
        <v>105</v>
      </c>
      <c r="C73" s="257" t="s">
        <v>286</v>
      </c>
      <c r="D73" s="252">
        <f>IFERROR(ROUND(VLOOKUP(+$A73,'[13]Orange BS'!$A$5:$P$155,+D$4,FALSE),2),0)</f>
        <v>0</v>
      </c>
      <c r="E73" s="252">
        <f>IFERROR(ROUND(VLOOKUP(+$A73,'[13]Orange BS'!$A$5:$P$155,+E$4,FALSE),2),0)</f>
        <v>0</v>
      </c>
      <c r="F73" s="252">
        <f>IFERROR(ROUND(VLOOKUP(+$A73,'[13]Orange BS'!$A$5:$P$155,+F$4,FALSE),2),0)</f>
        <v>0</v>
      </c>
      <c r="G73" s="252">
        <f>IFERROR(ROUND(VLOOKUP(+$A73,'[13]Orange BS'!$A$5:$P$155,+G$4,FALSE),2),0)</f>
        <v>0</v>
      </c>
      <c r="H73" s="252">
        <f>IFERROR(ROUND(VLOOKUP(+$A73,'[13]Orange BS'!$A$5:$P$155,+H$4,FALSE),2),0)</f>
        <v>0</v>
      </c>
      <c r="I73" s="252">
        <f>IFERROR(ROUND(VLOOKUP(+$A73,'[13]Orange BS'!$A$5:$P$155,+I$4,FALSE),2),0)</f>
        <v>0</v>
      </c>
      <c r="J73" s="252">
        <f>IFERROR(ROUND(VLOOKUP(+$A73,'[13]Orange BS'!$A$5:$P$155,+J$4,FALSE),2),0)</f>
        <v>0</v>
      </c>
      <c r="K73" s="252">
        <f>IFERROR(ROUND(VLOOKUP(+$A73,'[13]Orange BS'!$A$5:$P$155,+K$4,FALSE),2),0)</f>
        <v>0</v>
      </c>
      <c r="L73" s="252">
        <f>IFERROR(ROUND(VLOOKUP(+$A73,'[13]Orange BS'!$A$5:$P$155,+L$4,FALSE),2),0)</f>
        <v>0</v>
      </c>
      <c r="M73" s="252">
        <f>IFERROR(ROUND(VLOOKUP(+$A73,'[13]Orange BS'!$A$5:$P$155,+M$4,FALSE),2),0)</f>
        <v>0</v>
      </c>
      <c r="N73" s="252">
        <f>IFERROR(ROUND(VLOOKUP(+$A73,'[13]Orange BS'!$A$5:$P$155,+N$4,FALSE),2),0)</f>
        <v>0</v>
      </c>
      <c r="O73" s="252">
        <f>IFERROR(ROUND(VLOOKUP(+$A73,'[13]Orange BS'!$A$5:$P$155,+O$4,FALSE),2),0)</f>
        <v>0</v>
      </c>
      <c r="P73" s="252">
        <f>IFERROR(ROUND(VLOOKUP(+$A73,'[13]Orange BS'!$A$5:$P$155,+P$4,FALSE),2),0)</f>
        <v>0</v>
      </c>
      <c r="Q73" s="253">
        <f t="shared" si="0"/>
        <v>0</v>
      </c>
      <c r="R73" s="254"/>
      <c r="S73" s="253">
        <f t="shared" si="1"/>
        <v>0</v>
      </c>
    </row>
    <row r="74" spans="1:19" x14ac:dyDescent="0.3">
      <c r="A74" s="258" t="s">
        <v>281</v>
      </c>
      <c r="B74" s="255"/>
      <c r="C74" s="257"/>
      <c r="D74" s="259">
        <f>SUM(D71:D73)</f>
        <v>14714.179999999998</v>
      </c>
      <c r="E74" s="259">
        <f t="shared" ref="E74:Q74" si="4">SUM(E71:E73)</f>
        <v>18644.88</v>
      </c>
      <c r="F74" s="259">
        <f t="shared" si="4"/>
        <v>16561.649999999998</v>
      </c>
      <c r="G74" s="259">
        <f t="shared" si="4"/>
        <v>19811.84</v>
      </c>
      <c r="H74" s="259">
        <f t="shared" si="4"/>
        <v>5775.14</v>
      </c>
      <c r="I74" s="259">
        <f t="shared" si="4"/>
        <v>5844.6799999999994</v>
      </c>
      <c r="J74" s="259">
        <f t="shared" si="4"/>
        <v>7318.3</v>
      </c>
      <c r="K74" s="259">
        <f t="shared" si="4"/>
        <v>7940.5599999999995</v>
      </c>
      <c r="L74" s="259">
        <f t="shared" si="4"/>
        <v>7172.28</v>
      </c>
      <c r="M74" s="259">
        <f t="shared" si="4"/>
        <v>13610.55</v>
      </c>
      <c r="N74" s="259">
        <f t="shared" si="4"/>
        <v>21002.980000000003</v>
      </c>
      <c r="O74" s="259">
        <f t="shared" si="4"/>
        <v>22227.24</v>
      </c>
      <c r="P74" s="259">
        <f t="shared" si="4"/>
        <v>22907.800000000003</v>
      </c>
      <c r="Q74" s="259">
        <f t="shared" si="4"/>
        <v>14117.852307692308</v>
      </c>
      <c r="R74" s="261"/>
      <c r="S74" s="259">
        <f t="shared" ref="S74" si="5">SUM(S73)</f>
        <v>0</v>
      </c>
    </row>
    <row r="75" spans="1:19" x14ac:dyDescent="0.3">
      <c r="A75" s="255"/>
      <c r="B75" s="255"/>
      <c r="C75" s="257"/>
      <c r="D75" s="253"/>
      <c r="E75" s="253"/>
      <c r="F75" s="253"/>
      <c r="G75" s="253"/>
      <c r="H75" s="253"/>
      <c r="I75" s="253"/>
      <c r="J75" s="253"/>
      <c r="K75" s="253"/>
      <c r="L75" s="253"/>
      <c r="M75" s="253"/>
      <c r="N75" s="253"/>
      <c r="O75" s="253"/>
      <c r="P75" s="253"/>
      <c r="Q75" s="253"/>
      <c r="R75" s="254"/>
      <c r="S75" s="253"/>
    </row>
    <row r="76" spans="1:19" x14ac:dyDescent="0.3">
      <c r="A76" s="255">
        <v>1835</v>
      </c>
      <c r="B76" s="255">
        <v>108.1</v>
      </c>
      <c r="C76" s="256" t="s">
        <v>291</v>
      </c>
      <c r="D76" s="252">
        <f>IFERROR(ROUND(VLOOKUP(+$A76,'[13]Orange BS'!$A$5:$P$155,+D$4,FALSE),2),0)</f>
        <v>-28282.12</v>
      </c>
      <c r="E76" s="252">
        <f>IFERROR(ROUND(VLOOKUP(+$A76,'[13]Orange BS'!$A$5:$P$155,+E$4,FALSE),2),0)</f>
        <v>-28282.49</v>
      </c>
      <c r="F76" s="252">
        <f>IFERROR(ROUND(VLOOKUP(+$A76,'[13]Orange BS'!$A$5:$P$155,+F$4,FALSE),2),0)</f>
        <v>-28282.84</v>
      </c>
      <c r="G76" s="252">
        <f>IFERROR(ROUND(VLOOKUP(+$A76,'[13]Orange BS'!$A$5:$P$155,+G$4,FALSE),2),0)</f>
        <v>-28283.18</v>
      </c>
      <c r="H76" s="252">
        <f>IFERROR(ROUND(VLOOKUP(+$A76,'[13]Orange BS'!$A$5:$P$155,+H$4,FALSE),2),0)</f>
        <v>-28299.64</v>
      </c>
      <c r="I76" s="252">
        <f>IFERROR(ROUND(VLOOKUP(+$A76,'[13]Orange BS'!$A$5:$P$155,+I$4,FALSE),2),0)</f>
        <v>-28316.09</v>
      </c>
      <c r="J76" s="252">
        <f>IFERROR(ROUND(VLOOKUP(+$A76,'[13]Orange BS'!$A$5:$P$155,+J$4,FALSE),2),0)</f>
        <v>-28332.55</v>
      </c>
      <c r="K76" s="252">
        <f>IFERROR(ROUND(VLOOKUP(+$A76,'[13]Orange BS'!$A$5:$P$155,+K$4,FALSE),2),0)</f>
        <v>-28349</v>
      </c>
      <c r="L76" s="252">
        <f>IFERROR(ROUND(VLOOKUP(+$A76,'[13]Orange BS'!$A$5:$P$155,+L$4,FALSE),2),0)</f>
        <v>-28365.46</v>
      </c>
      <c r="M76" s="252">
        <f>IFERROR(ROUND(VLOOKUP(+$A76,'[13]Orange BS'!$A$5:$P$155,+M$4,FALSE),2),0)</f>
        <v>-28381.91</v>
      </c>
      <c r="N76" s="252">
        <f>IFERROR(ROUND(VLOOKUP(+$A76,'[13]Orange BS'!$A$5:$P$155,+N$4,FALSE),2),0)</f>
        <v>-28398.37</v>
      </c>
      <c r="O76" s="252">
        <f>IFERROR(ROUND(VLOOKUP(+$A76,'[13]Orange BS'!$A$5:$P$155,+O$4,FALSE),2),0)</f>
        <v>-28414.82</v>
      </c>
      <c r="P76" s="252">
        <f>IFERROR(ROUND(VLOOKUP(+$A76,'[13]Orange BS'!$A$5:$P$155,+P$4,FALSE),2),0)</f>
        <v>-28431.279999999999</v>
      </c>
      <c r="Q76" s="253">
        <f t="shared" si="0"/>
        <v>-28339.98076923077</v>
      </c>
      <c r="R76" s="254"/>
      <c r="S76" s="253">
        <f t="shared" si="1"/>
        <v>-28339.98076923077</v>
      </c>
    </row>
    <row r="77" spans="1:19" x14ac:dyDescent="0.3">
      <c r="A77" s="255">
        <v>1840</v>
      </c>
      <c r="B77" s="255">
        <v>108.1</v>
      </c>
      <c r="C77" s="256" t="s">
        <v>292</v>
      </c>
      <c r="D77" s="252">
        <f>IFERROR(ROUND(VLOOKUP(+$A77,'[13]Orange BS'!$A$5:$P$155,+D$4,FALSE),2),0)</f>
        <v>-66.34</v>
      </c>
      <c r="E77" s="252">
        <f>IFERROR(ROUND(VLOOKUP(+$A77,'[13]Orange BS'!$A$5:$P$155,+E$4,FALSE),2),0)</f>
        <v>-67.22</v>
      </c>
      <c r="F77" s="252">
        <f>IFERROR(ROUND(VLOOKUP(+$A77,'[13]Orange BS'!$A$5:$P$155,+F$4,FALSE),2),0)</f>
        <v>-68.069999999999993</v>
      </c>
      <c r="G77" s="252">
        <f>IFERROR(ROUND(VLOOKUP(+$A77,'[13]Orange BS'!$A$5:$P$155,+G$4,FALSE),2),0)</f>
        <v>-68.91</v>
      </c>
      <c r="H77" s="252">
        <f>IFERROR(ROUND(VLOOKUP(+$A77,'[13]Orange BS'!$A$5:$P$155,+H$4,FALSE),2),0)</f>
        <v>-69.760000000000005</v>
      </c>
      <c r="I77" s="252">
        <f>IFERROR(ROUND(VLOOKUP(+$A77,'[13]Orange BS'!$A$5:$P$155,+I$4,FALSE),2),0)</f>
        <v>-70.61</v>
      </c>
      <c r="J77" s="252">
        <f>IFERROR(ROUND(VLOOKUP(+$A77,'[13]Orange BS'!$A$5:$P$155,+J$4,FALSE),2),0)</f>
        <v>-71.459999999999994</v>
      </c>
      <c r="K77" s="252">
        <f>IFERROR(ROUND(VLOOKUP(+$A77,'[13]Orange BS'!$A$5:$P$155,+K$4,FALSE),2),0)</f>
        <v>-72.31</v>
      </c>
      <c r="L77" s="252">
        <f>IFERROR(ROUND(VLOOKUP(+$A77,'[13]Orange BS'!$A$5:$P$155,+L$4,FALSE),2),0)</f>
        <v>-73.16</v>
      </c>
      <c r="M77" s="252">
        <f>IFERROR(ROUND(VLOOKUP(+$A77,'[13]Orange BS'!$A$5:$P$155,+M$4,FALSE),2),0)</f>
        <v>-74.010000000000005</v>
      </c>
      <c r="N77" s="252">
        <f>IFERROR(ROUND(VLOOKUP(+$A77,'[13]Orange BS'!$A$5:$P$155,+N$4,FALSE),2),0)</f>
        <v>-74.86</v>
      </c>
      <c r="O77" s="252">
        <f>IFERROR(ROUND(VLOOKUP(+$A77,'[13]Orange BS'!$A$5:$P$155,+O$4,FALSE),2),0)</f>
        <v>-75.709999999999994</v>
      </c>
      <c r="P77" s="252">
        <f>IFERROR(ROUND(VLOOKUP(+$A77,'[13]Orange BS'!$A$5:$P$155,+P$4,FALSE),2),0)</f>
        <v>-76.56</v>
      </c>
      <c r="Q77" s="253">
        <f t="shared" si="0"/>
        <v>-71.460000000000008</v>
      </c>
      <c r="R77" s="254"/>
      <c r="S77" s="253">
        <f t="shared" si="1"/>
        <v>-71.460000000000008</v>
      </c>
    </row>
    <row r="78" spans="1:19" x14ac:dyDescent="0.3">
      <c r="A78" s="255">
        <v>1845</v>
      </c>
      <c r="B78" s="255">
        <v>108.1</v>
      </c>
      <c r="C78" s="256" t="s">
        <v>496</v>
      </c>
      <c r="D78" s="252">
        <f>IFERROR(ROUND(VLOOKUP(+$A78,'[13]Orange BS'!$A$5:$P$155,+D$4,FALSE),2),0)</f>
        <v>-5351.27</v>
      </c>
      <c r="E78" s="252">
        <f>IFERROR(ROUND(VLOOKUP(+$A78,'[13]Orange BS'!$A$5:$P$155,+E$4,FALSE),2),0)</f>
        <v>-5351.27</v>
      </c>
      <c r="F78" s="252">
        <f>IFERROR(ROUND(VLOOKUP(+$A78,'[13]Orange BS'!$A$5:$P$155,+F$4,FALSE),2),0)</f>
        <v>-5351.27</v>
      </c>
      <c r="G78" s="252">
        <f>IFERROR(ROUND(VLOOKUP(+$A78,'[13]Orange BS'!$A$5:$P$155,+G$4,FALSE),2),0)</f>
        <v>-5351.27</v>
      </c>
      <c r="H78" s="252">
        <f>IFERROR(ROUND(VLOOKUP(+$A78,'[13]Orange BS'!$A$5:$P$155,+H$4,FALSE),2),0)</f>
        <v>-5351.27</v>
      </c>
      <c r="I78" s="252">
        <f>IFERROR(ROUND(VLOOKUP(+$A78,'[13]Orange BS'!$A$5:$P$155,+I$4,FALSE),2),0)</f>
        <v>-5351.27</v>
      </c>
      <c r="J78" s="252">
        <f>IFERROR(ROUND(VLOOKUP(+$A78,'[13]Orange BS'!$A$5:$P$155,+J$4,FALSE),2),0)</f>
        <v>-5351.27</v>
      </c>
      <c r="K78" s="252">
        <f>IFERROR(ROUND(VLOOKUP(+$A78,'[13]Orange BS'!$A$5:$P$155,+K$4,FALSE),2),0)</f>
        <v>-5351.27</v>
      </c>
      <c r="L78" s="252">
        <f>IFERROR(ROUND(VLOOKUP(+$A78,'[13]Orange BS'!$A$5:$P$155,+L$4,FALSE),2),0)</f>
        <v>-5351.27</v>
      </c>
      <c r="M78" s="252">
        <f>IFERROR(ROUND(VLOOKUP(+$A78,'[13]Orange BS'!$A$5:$P$155,+M$4,FALSE),2),0)</f>
        <v>-5351.27</v>
      </c>
      <c r="N78" s="252">
        <f>IFERROR(ROUND(VLOOKUP(+$A78,'[13]Orange BS'!$A$5:$P$155,+N$4,FALSE),2),0)</f>
        <v>-5351.27</v>
      </c>
      <c r="O78" s="252">
        <f>IFERROR(ROUND(VLOOKUP(+$A78,'[13]Orange BS'!$A$5:$P$155,+O$4,FALSE),2),0)</f>
        <v>-5351.27</v>
      </c>
      <c r="P78" s="252">
        <f>IFERROR(ROUND(VLOOKUP(+$A78,'[13]Orange BS'!$A$5:$P$155,+P$4,FALSE),2),0)</f>
        <v>-5351.27</v>
      </c>
      <c r="Q78" s="253">
        <f t="shared" si="0"/>
        <v>-5351.2700000000023</v>
      </c>
      <c r="R78" s="254"/>
      <c r="S78" s="253">
        <f t="shared" si="1"/>
        <v>-5351.2700000000023</v>
      </c>
    </row>
    <row r="79" spans="1:19" x14ac:dyDescent="0.3">
      <c r="A79" s="255">
        <v>1850</v>
      </c>
      <c r="B79" s="255">
        <v>108.1</v>
      </c>
      <c r="C79" s="256" t="s">
        <v>294</v>
      </c>
      <c r="D79" s="252">
        <f>IFERROR(ROUND(VLOOKUP(+$A79,'[13]Orange BS'!$A$5:$P$155,+D$4,FALSE),2),0)</f>
        <v>-194.88</v>
      </c>
      <c r="E79" s="252">
        <f>IFERROR(ROUND(VLOOKUP(+$A79,'[13]Orange BS'!$A$5:$P$155,+E$4,FALSE),2),0)</f>
        <v>-195.03</v>
      </c>
      <c r="F79" s="252">
        <f>IFERROR(ROUND(VLOOKUP(+$A79,'[13]Orange BS'!$A$5:$P$155,+F$4,FALSE),2),0)</f>
        <v>-195.18</v>
      </c>
      <c r="G79" s="252">
        <f>IFERROR(ROUND(VLOOKUP(+$A79,'[13]Orange BS'!$A$5:$P$155,+G$4,FALSE),2),0)</f>
        <v>-195.33</v>
      </c>
      <c r="H79" s="252">
        <f>IFERROR(ROUND(VLOOKUP(+$A79,'[13]Orange BS'!$A$5:$P$155,+H$4,FALSE),2),0)</f>
        <v>-195.48</v>
      </c>
      <c r="I79" s="252">
        <f>IFERROR(ROUND(VLOOKUP(+$A79,'[13]Orange BS'!$A$5:$P$155,+I$4,FALSE),2),0)</f>
        <v>-195.63</v>
      </c>
      <c r="J79" s="252">
        <f>IFERROR(ROUND(VLOOKUP(+$A79,'[13]Orange BS'!$A$5:$P$155,+J$4,FALSE),2),0)</f>
        <v>-195.78</v>
      </c>
      <c r="K79" s="252">
        <f>IFERROR(ROUND(VLOOKUP(+$A79,'[13]Orange BS'!$A$5:$P$155,+K$4,FALSE),2),0)</f>
        <v>-195.93</v>
      </c>
      <c r="L79" s="252">
        <f>IFERROR(ROUND(VLOOKUP(+$A79,'[13]Orange BS'!$A$5:$P$155,+L$4,FALSE),2),0)</f>
        <v>-196.08</v>
      </c>
      <c r="M79" s="252">
        <f>IFERROR(ROUND(VLOOKUP(+$A79,'[13]Orange BS'!$A$5:$P$155,+M$4,FALSE),2),0)</f>
        <v>-196.23</v>
      </c>
      <c r="N79" s="252">
        <f>IFERROR(ROUND(VLOOKUP(+$A79,'[13]Orange BS'!$A$5:$P$155,+N$4,FALSE),2),0)</f>
        <v>-196.38</v>
      </c>
      <c r="O79" s="252">
        <f>IFERROR(ROUND(VLOOKUP(+$A79,'[13]Orange BS'!$A$5:$P$155,+O$4,FALSE),2),0)</f>
        <v>-196.53</v>
      </c>
      <c r="P79" s="252">
        <f>IFERROR(ROUND(VLOOKUP(+$A79,'[13]Orange BS'!$A$5:$P$155,+P$4,FALSE),2),0)</f>
        <v>-196.68</v>
      </c>
      <c r="Q79" s="253">
        <f t="shared" ref="Q79:Q150" si="6">SUM(D79:P79)/13</f>
        <v>-195.78</v>
      </c>
      <c r="R79" s="254"/>
      <c r="S79" s="253">
        <f t="shared" ref="S79:S150" si="7">Q79</f>
        <v>-195.78</v>
      </c>
    </row>
    <row r="80" spans="1:19" x14ac:dyDescent="0.3">
      <c r="A80" s="255">
        <v>1855</v>
      </c>
      <c r="B80" s="255">
        <v>108.1</v>
      </c>
      <c r="C80" s="256" t="s">
        <v>295</v>
      </c>
      <c r="D80" s="252">
        <f>IFERROR(ROUND(VLOOKUP(+$A80,'[13]Orange BS'!$A$5:$P$155,+D$4,FALSE),2),0)</f>
        <v>0</v>
      </c>
      <c r="E80" s="252">
        <f>IFERROR(ROUND(VLOOKUP(+$A80,'[13]Orange BS'!$A$5:$P$155,+E$4,FALSE),2),0)</f>
        <v>0</v>
      </c>
      <c r="F80" s="252">
        <f>IFERROR(ROUND(VLOOKUP(+$A80,'[13]Orange BS'!$A$5:$P$155,+F$4,FALSE),2),0)</f>
        <v>0</v>
      </c>
      <c r="G80" s="252">
        <f>IFERROR(ROUND(VLOOKUP(+$A80,'[13]Orange BS'!$A$5:$P$155,+G$4,FALSE),2),0)</f>
        <v>0</v>
      </c>
      <c r="H80" s="252">
        <f>IFERROR(ROUND(VLOOKUP(+$A80,'[13]Orange BS'!$A$5:$P$155,+H$4,FALSE),2),0)</f>
        <v>0</v>
      </c>
      <c r="I80" s="252">
        <f>IFERROR(ROUND(VLOOKUP(+$A80,'[13]Orange BS'!$A$5:$P$155,+I$4,FALSE),2),0)</f>
        <v>0</v>
      </c>
      <c r="J80" s="252">
        <f>IFERROR(ROUND(VLOOKUP(+$A80,'[13]Orange BS'!$A$5:$P$155,+J$4,FALSE),2),0)</f>
        <v>0</v>
      </c>
      <c r="K80" s="252">
        <f>IFERROR(ROUND(VLOOKUP(+$A80,'[13]Orange BS'!$A$5:$P$155,+K$4,FALSE),2),0)</f>
        <v>0</v>
      </c>
      <c r="L80" s="252">
        <f>IFERROR(ROUND(VLOOKUP(+$A80,'[13]Orange BS'!$A$5:$P$155,+L$4,FALSE),2),0)</f>
        <v>0</v>
      </c>
      <c r="M80" s="252">
        <f>IFERROR(ROUND(VLOOKUP(+$A80,'[13]Orange BS'!$A$5:$P$155,+M$4,FALSE),2),0)</f>
        <v>0</v>
      </c>
      <c r="N80" s="252">
        <f>IFERROR(ROUND(VLOOKUP(+$A80,'[13]Orange BS'!$A$5:$P$155,+N$4,FALSE),2),0)</f>
        <v>0</v>
      </c>
      <c r="O80" s="252">
        <f>IFERROR(ROUND(VLOOKUP(+$A80,'[13]Orange BS'!$A$5:$P$155,+O$4,FALSE),2),0)</f>
        <v>0</v>
      </c>
      <c r="P80" s="252">
        <f>IFERROR(ROUND(VLOOKUP(+$A80,'[13]Orange BS'!$A$5:$P$155,+P$4,FALSE),2),0)</f>
        <v>0</v>
      </c>
      <c r="Q80" s="253">
        <f t="shared" si="6"/>
        <v>0</v>
      </c>
      <c r="R80" s="254"/>
      <c r="S80" s="253">
        <f t="shared" si="7"/>
        <v>0</v>
      </c>
    </row>
    <row r="81" spans="1:19" x14ac:dyDescent="0.3">
      <c r="A81" s="255">
        <v>1860</v>
      </c>
      <c r="B81" s="255">
        <v>108.1</v>
      </c>
      <c r="C81" s="256" t="s">
        <v>296</v>
      </c>
      <c r="D81" s="252">
        <f>IFERROR(ROUND(VLOOKUP(+$A81,'[13]Orange BS'!$A$5:$P$155,+D$4,FALSE),2),0)</f>
        <v>0</v>
      </c>
      <c r="E81" s="252">
        <f>IFERROR(ROUND(VLOOKUP(+$A81,'[13]Orange BS'!$A$5:$P$155,+E$4,FALSE),2),0)</f>
        <v>0</v>
      </c>
      <c r="F81" s="252">
        <f>IFERROR(ROUND(VLOOKUP(+$A81,'[13]Orange BS'!$A$5:$P$155,+F$4,FALSE),2),0)</f>
        <v>0</v>
      </c>
      <c r="G81" s="252">
        <f>IFERROR(ROUND(VLOOKUP(+$A81,'[13]Orange BS'!$A$5:$P$155,+G$4,FALSE),2),0)</f>
        <v>0</v>
      </c>
      <c r="H81" s="252">
        <f>IFERROR(ROUND(VLOOKUP(+$A81,'[13]Orange BS'!$A$5:$P$155,+H$4,FALSE),2),0)</f>
        <v>0</v>
      </c>
      <c r="I81" s="252">
        <f>IFERROR(ROUND(VLOOKUP(+$A81,'[13]Orange BS'!$A$5:$P$155,+I$4,FALSE),2),0)</f>
        <v>0</v>
      </c>
      <c r="J81" s="252">
        <f>IFERROR(ROUND(VLOOKUP(+$A81,'[13]Orange BS'!$A$5:$P$155,+J$4,FALSE),2),0)</f>
        <v>0</v>
      </c>
      <c r="K81" s="252">
        <f>IFERROR(ROUND(VLOOKUP(+$A81,'[13]Orange BS'!$A$5:$P$155,+K$4,FALSE),2),0)</f>
        <v>0</v>
      </c>
      <c r="L81" s="252">
        <f>IFERROR(ROUND(VLOOKUP(+$A81,'[13]Orange BS'!$A$5:$P$155,+L$4,FALSE),2),0)</f>
        <v>0</v>
      </c>
      <c r="M81" s="252">
        <f>IFERROR(ROUND(VLOOKUP(+$A81,'[13]Orange BS'!$A$5:$P$155,+M$4,FALSE),2),0)</f>
        <v>0</v>
      </c>
      <c r="N81" s="252">
        <f>IFERROR(ROUND(VLOOKUP(+$A81,'[13]Orange BS'!$A$5:$P$155,+N$4,FALSE),2),0)</f>
        <v>0</v>
      </c>
      <c r="O81" s="252">
        <f>IFERROR(ROUND(VLOOKUP(+$A81,'[13]Orange BS'!$A$5:$P$155,+O$4,FALSE),2),0)</f>
        <v>0</v>
      </c>
      <c r="P81" s="252">
        <f>IFERROR(ROUND(VLOOKUP(+$A81,'[13]Orange BS'!$A$5:$P$155,+P$4,FALSE),2),0)</f>
        <v>0</v>
      </c>
      <c r="Q81" s="253">
        <f t="shared" si="6"/>
        <v>0</v>
      </c>
      <c r="R81" s="254"/>
      <c r="S81" s="253">
        <f t="shared" si="7"/>
        <v>0</v>
      </c>
    </row>
    <row r="82" spans="1:19" x14ac:dyDescent="0.3">
      <c r="A82" s="255">
        <v>1875</v>
      </c>
      <c r="B82" s="255">
        <v>108.1</v>
      </c>
      <c r="C82" s="256" t="s">
        <v>297</v>
      </c>
      <c r="D82" s="252">
        <f>IFERROR(ROUND(VLOOKUP(+$A82,'[13]Orange BS'!$A$5:$P$155,+D$4,FALSE),2),0)</f>
        <v>-12097.09</v>
      </c>
      <c r="E82" s="252">
        <f>IFERROR(ROUND(VLOOKUP(+$A82,'[13]Orange BS'!$A$5:$P$155,+E$4,FALSE),2),0)</f>
        <v>-12098.01</v>
      </c>
      <c r="F82" s="252">
        <f>IFERROR(ROUND(VLOOKUP(+$A82,'[13]Orange BS'!$A$5:$P$155,+F$4,FALSE),2),0)</f>
        <v>-12098.94</v>
      </c>
      <c r="G82" s="252">
        <f>IFERROR(ROUND(VLOOKUP(+$A82,'[13]Orange BS'!$A$5:$P$155,+G$4,FALSE),2),0)</f>
        <v>-12099.86</v>
      </c>
      <c r="H82" s="252">
        <f>IFERROR(ROUND(VLOOKUP(+$A82,'[13]Orange BS'!$A$5:$P$155,+H$4,FALSE),2),0)</f>
        <v>-12100.79</v>
      </c>
      <c r="I82" s="252">
        <f>IFERROR(ROUND(VLOOKUP(+$A82,'[13]Orange BS'!$A$5:$P$155,+I$4,FALSE),2),0)</f>
        <v>-12101.72</v>
      </c>
      <c r="J82" s="252">
        <f>IFERROR(ROUND(VLOOKUP(+$A82,'[13]Orange BS'!$A$5:$P$155,+J$4,FALSE),2),0)</f>
        <v>-12102.64</v>
      </c>
      <c r="K82" s="252">
        <f>IFERROR(ROUND(VLOOKUP(+$A82,'[13]Orange BS'!$A$5:$P$155,+K$4,FALSE),2),0)</f>
        <v>-12103.57</v>
      </c>
      <c r="L82" s="252">
        <f>IFERROR(ROUND(VLOOKUP(+$A82,'[13]Orange BS'!$A$5:$P$155,+L$4,FALSE),2),0)</f>
        <v>-12104.49</v>
      </c>
      <c r="M82" s="252">
        <f>IFERROR(ROUND(VLOOKUP(+$A82,'[13]Orange BS'!$A$5:$P$155,+M$4,FALSE),2),0)</f>
        <v>-12105.42</v>
      </c>
      <c r="N82" s="252">
        <f>IFERROR(ROUND(VLOOKUP(+$A82,'[13]Orange BS'!$A$5:$P$155,+N$4,FALSE),2),0)</f>
        <v>-12106.34</v>
      </c>
      <c r="O82" s="252">
        <f>IFERROR(ROUND(VLOOKUP(+$A82,'[13]Orange BS'!$A$5:$P$155,+O$4,FALSE),2),0)</f>
        <v>-12107.27</v>
      </c>
      <c r="P82" s="252">
        <f>IFERROR(ROUND(VLOOKUP(+$A82,'[13]Orange BS'!$A$5:$P$155,+P$4,FALSE),2),0)</f>
        <v>-12108.2</v>
      </c>
      <c r="Q82" s="253">
        <f t="shared" si="6"/>
        <v>-12102.641538461537</v>
      </c>
      <c r="R82" s="254"/>
      <c r="S82" s="253">
        <f t="shared" si="7"/>
        <v>-12102.641538461537</v>
      </c>
    </row>
    <row r="83" spans="1:19" x14ac:dyDescent="0.3">
      <c r="A83" s="255">
        <v>1885</v>
      </c>
      <c r="B83" s="255">
        <v>108.1</v>
      </c>
      <c r="C83" s="256" t="s">
        <v>298</v>
      </c>
      <c r="D83" s="252">
        <f>IFERROR(ROUND(VLOOKUP(+$A83,'[13]Orange BS'!$A$5:$P$155,+D$4,FALSE),2),0)</f>
        <v>0</v>
      </c>
      <c r="E83" s="252">
        <f>IFERROR(ROUND(VLOOKUP(+$A83,'[13]Orange BS'!$A$5:$P$155,+E$4,FALSE),2),0)</f>
        <v>0</v>
      </c>
      <c r="F83" s="252">
        <f>IFERROR(ROUND(VLOOKUP(+$A83,'[13]Orange BS'!$A$5:$P$155,+F$4,FALSE),2),0)</f>
        <v>0</v>
      </c>
      <c r="G83" s="252">
        <f>IFERROR(ROUND(VLOOKUP(+$A83,'[13]Orange BS'!$A$5:$P$155,+G$4,FALSE),2),0)</f>
        <v>0</v>
      </c>
      <c r="H83" s="252">
        <f>IFERROR(ROUND(VLOOKUP(+$A83,'[13]Orange BS'!$A$5:$P$155,+H$4,FALSE),2),0)</f>
        <v>0</v>
      </c>
      <c r="I83" s="252">
        <f>IFERROR(ROUND(VLOOKUP(+$A83,'[13]Orange BS'!$A$5:$P$155,+I$4,FALSE),2),0)</f>
        <v>0</v>
      </c>
      <c r="J83" s="252">
        <f>IFERROR(ROUND(VLOOKUP(+$A83,'[13]Orange BS'!$A$5:$P$155,+J$4,FALSE),2),0)</f>
        <v>0</v>
      </c>
      <c r="K83" s="252">
        <f>IFERROR(ROUND(VLOOKUP(+$A83,'[13]Orange BS'!$A$5:$P$155,+K$4,FALSE),2),0)</f>
        <v>0</v>
      </c>
      <c r="L83" s="252">
        <f>IFERROR(ROUND(VLOOKUP(+$A83,'[13]Orange BS'!$A$5:$P$155,+L$4,FALSE),2),0)</f>
        <v>0</v>
      </c>
      <c r="M83" s="252">
        <f>IFERROR(ROUND(VLOOKUP(+$A83,'[13]Orange BS'!$A$5:$P$155,+M$4,FALSE),2),0)</f>
        <v>0</v>
      </c>
      <c r="N83" s="252">
        <f>IFERROR(ROUND(VLOOKUP(+$A83,'[13]Orange BS'!$A$5:$P$155,+N$4,FALSE),2),0)</f>
        <v>0</v>
      </c>
      <c r="O83" s="252">
        <f>IFERROR(ROUND(VLOOKUP(+$A83,'[13]Orange BS'!$A$5:$P$155,+O$4,FALSE),2),0)</f>
        <v>0</v>
      </c>
      <c r="P83" s="252">
        <f>IFERROR(ROUND(VLOOKUP(+$A83,'[13]Orange BS'!$A$5:$P$155,+P$4,FALSE),2),0)</f>
        <v>0</v>
      </c>
      <c r="Q83" s="253">
        <f t="shared" si="6"/>
        <v>0</v>
      </c>
      <c r="R83" s="254"/>
      <c r="S83" s="253">
        <f t="shared" si="7"/>
        <v>0</v>
      </c>
    </row>
    <row r="84" spans="1:19" x14ac:dyDescent="0.3">
      <c r="A84" s="255">
        <v>1890</v>
      </c>
      <c r="B84" s="255">
        <v>108.1</v>
      </c>
      <c r="C84" s="256" t="s">
        <v>299</v>
      </c>
      <c r="D84" s="252">
        <f>IFERROR(ROUND(VLOOKUP(+$A84,'[13]Orange BS'!$A$5:$P$155,+D$4,FALSE),2),0)</f>
        <v>0</v>
      </c>
      <c r="E84" s="252">
        <f>IFERROR(ROUND(VLOOKUP(+$A84,'[13]Orange BS'!$A$5:$P$155,+E$4,FALSE),2),0)</f>
        <v>0</v>
      </c>
      <c r="F84" s="252">
        <f>IFERROR(ROUND(VLOOKUP(+$A84,'[13]Orange BS'!$A$5:$P$155,+F$4,FALSE),2),0)</f>
        <v>0</v>
      </c>
      <c r="G84" s="252">
        <f>IFERROR(ROUND(VLOOKUP(+$A84,'[13]Orange BS'!$A$5:$P$155,+G$4,FALSE),2),0)</f>
        <v>0</v>
      </c>
      <c r="H84" s="252">
        <f>IFERROR(ROUND(VLOOKUP(+$A84,'[13]Orange BS'!$A$5:$P$155,+H$4,FALSE),2),0)</f>
        <v>0</v>
      </c>
      <c r="I84" s="252">
        <f>IFERROR(ROUND(VLOOKUP(+$A84,'[13]Orange BS'!$A$5:$P$155,+I$4,FALSE),2),0)</f>
        <v>0</v>
      </c>
      <c r="J84" s="252">
        <f>IFERROR(ROUND(VLOOKUP(+$A84,'[13]Orange BS'!$A$5:$P$155,+J$4,FALSE),2),0)</f>
        <v>0</v>
      </c>
      <c r="K84" s="252">
        <f>IFERROR(ROUND(VLOOKUP(+$A84,'[13]Orange BS'!$A$5:$P$155,+K$4,FALSE),2),0)</f>
        <v>0</v>
      </c>
      <c r="L84" s="252">
        <f>IFERROR(ROUND(VLOOKUP(+$A84,'[13]Orange BS'!$A$5:$P$155,+L$4,FALSE),2),0)</f>
        <v>0</v>
      </c>
      <c r="M84" s="252">
        <f>IFERROR(ROUND(VLOOKUP(+$A84,'[13]Orange BS'!$A$5:$P$155,+M$4,FALSE),2),0)</f>
        <v>0</v>
      </c>
      <c r="N84" s="252">
        <f>IFERROR(ROUND(VLOOKUP(+$A84,'[13]Orange BS'!$A$5:$P$155,+N$4,FALSE),2),0)</f>
        <v>0</v>
      </c>
      <c r="O84" s="252">
        <f>IFERROR(ROUND(VLOOKUP(+$A84,'[13]Orange BS'!$A$5:$P$155,+O$4,FALSE),2),0)</f>
        <v>0</v>
      </c>
      <c r="P84" s="252">
        <f>IFERROR(ROUND(VLOOKUP(+$A84,'[13]Orange BS'!$A$5:$P$155,+P$4,FALSE),2),0)</f>
        <v>0</v>
      </c>
      <c r="Q84" s="253">
        <f t="shared" si="6"/>
        <v>0</v>
      </c>
      <c r="R84" s="254"/>
      <c r="S84" s="253">
        <f t="shared" si="7"/>
        <v>0</v>
      </c>
    </row>
    <row r="85" spans="1:19" x14ac:dyDescent="0.3">
      <c r="A85" s="255">
        <v>1895</v>
      </c>
      <c r="B85" s="255">
        <v>108.1</v>
      </c>
      <c r="C85" s="256" t="s">
        <v>497</v>
      </c>
      <c r="D85" s="252">
        <f>IFERROR(ROUND(VLOOKUP(+$A85,'[13]Orange BS'!$A$5:$P$155,+D$4,FALSE),2),0)</f>
        <v>-13952</v>
      </c>
      <c r="E85" s="252">
        <f>IFERROR(ROUND(VLOOKUP(+$A85,'[13]Orange BS'!$A$5:$P$155,+E$4,FALSE),2),0)</f>
        <v>-13952</v>
      </c>
      <c r="F85" s="252">
        <f>IFERROR(ROUND(VLOOKUP(+$A85,'[13]Orange BS'!$A$5:$P$155,+F$4,FALSE),2),0)</f>
        <v>-13952</v>
      </c>
      <c r="G85" s="252">
        <f>IFERROR(ROUND(VLOOKUP(+$A85,'[13]Orange BS'!$A$5:$P$155,+G$4,FALSE),2),0)</f>
        <v>-13952</v>
      </c>
      <c r="H85" s="252">
        <f>IFERROR(ROUND(VLOOKUP(+$A85,'[13]Orange BS'!$A$5:$P$155,+H$4,FALSE),2),0)</f>
        <v>-13952</v>
      </c>
      <c r="I85" s="252">
        <f>IFERROR(ROUND(VLOOKUP(+$A85,'[13]Orange BS'!$A$5:$P$155,+I$4,FALSE),2),0)</f>
        <v>-13952</v>
      </c>
      <c r="J85" s="252">
        <f>IFERROR(ROUND(VLOOKUP(+$A85,'[13]Orange BS'!$A$5:$P$155,+J$4,FALSE),2),0)</f>
        <v>-13952</v>
      </c>
      <c r="K85" s="252">
        <f>IFERROR(ROUND(VLOOKUP(+$A85,'[13]Orange BS'!$A$5:$P$155,+K$4,FALSE),2),0)</f>
        <v>-13952</v>
      </c>
      <c r="L85" s="252">
        <f>IFERROR(ROUND(VLOOKUP(+$A85,'[13]Orange BS'!$A$5:$P$155,+L$4,FALSE),2),0)</f>
        <v>-13952</v>
      </c>
      <c r="M85" s="252">
        <f>IFERROR(ROUND(VLOOKUP(+$A85,'[13]Orange BS'!$A$5:$P$155,+M$4,FALSE),2),0)</f>
        <v>-13952</v>
      </c>
      <c r="N85" s="252">
        <f>IFERROR(ROUND(VLOOKUP(+$A85,'[13]Orange BS'!$A$5:$P$155,+N$4,FALSE),2),0)</f>
        <v>-13952</v>
      </c>
      <c r="O85" s="252">
        <f>IFERROR(ROUND(VLOOKUP(+$A85,'[13]Orange BS'!$A$5:$P$155,+O$4,FALSE),2),0)</f>
        <v>-13952</v>
      </c>
      <c r="P85" s="252">
        <f>IFERROR(ROUND(VLOOKUP(+$A85,'[13]Orange BS'!$A$5:$P$155,+P$4,FALSE),2),0)</f>
        <v>-13952</v>
      </c>
      <c r="Q85" s="253">
        <f t="shared" si="6"/>
        <v>-13952</v>
      </c>
      <c r="R85" s="254"/>
      <c r="S85" s="253">
        <f t="shared" si="7"/>
        <v>-13952</v>
      </c>
    </row>
    <row r="86" spans="1:19" x14ac:dyDescent="0.3">
      <c r="A86" s="255">
        <v>1900</v>
      </c>
      <c r="B86" s="255">
        <v>108.1</v>
      </c>
      <c r="C86" s="256" t="s">
        <v>497</v>
      </c>
      <c r="D86" s="252">
        <f>IFERROR(ROUND(VLOOKUP(+$A86,'[13]Orange BS'!$A$5:$P$155,+D$4,FALSE),2),0)</f>
        <v>-7297.2</v>
      </c>
      <c r="E86" s="252">
        <f>IFERROR(ROUND(VLOOKUP(+$A86,'[13]Orange BS'!$A$5:$P$155,+E$4,FALSE),2),0)</f>
        <v>-7316.58</v>
      </c>
      <c r="F86" s="252">
        <f>IFERROR(ROUND(VLOOKUP(+$A86,'[13]Orange BS'!$A$5:$P$155,+F$4,FALSE),2),0)</f>
        <v>-7335.13</v>
      </c>
      <c r="G86" s="252">
        <f>IFERROR(ROUND(VLOOKUP(+$A86,'[13]Orange BS'!$A$5:$P$155,+G$4,FALSE),2),0)</f>
        <v>-7353.68</v>
      </c>
      <c r="H86" s="252">
        <f>IFERROR(ROUND(VLOOKUP(+$A86,'[13]Orange BS'!$A$5:$P$155,+H$4,FALSE),2),0)</f>
        <v>-7372.24</v>
      </c>
      <c r="I86" s="252">
        <f>IFERROR(ROUND(VLOOKUP(+$A86,'[13]Orange BS'!$A$5:$P$155,+I$4,FALSE),2),0)</f>
        <v>-7390.79</v>
      </c>
      <c r="J86" s="252">
        <f>IFERROR(ROUND(VLOOKUP(+$A86,'[13]Orange BS'!$A$5:$P$155,+J$4,FALSE),2),0)</f>
        <v>-7409.35</v>
      </c>
      <c r="K86" s="252">
        <f>IFERROR(ROUND(VLOOKUP(+$A86,'[13]Orange BS'!$A$5:$P$155,+K$4,FALSE),2),0)</f>
        <v>-7427.9</v>
      </c>
      <c r="L86" s="252">
        <f>IFERROR(ROUND(VLOOKUP(+$A86,'[13]Orange BS'!$A$5:$P$155,+L$4,FALSE),2),0)</f>
        <v>-7446.45</v>
      </c>
      <c r="M86" s="252">
        <f>IFERROR(ROUND(VLOOKUP(+$A86,'[13]Orange BS'!$A$5:$P$155,+M$4,FALSE),2),0)</f>
        <v>-7465.01</v>
      </c>
      <c r="N86" s="252">
        <f>IFERROR(ROUND(VLOOKUP(+$A86,'[13]Orange BS'!$A$5:$P$155,+N$4,FALSE),2),0)</f>
        <v>-7483.56</v>
      </c>
      <c r="O86" s="252">
        <f>IFERROR(ROUND(VLOOKUP(+$A86,'[13]Orange BS'!$A$5:$P$155,+O$4,FALSE),2),0)</f>
        <v>-7502.12</v>
      </c>
      <c r="P86" s="252">
        <f>IFERROR(ROUND(VLOOKUP(+$A86,'[13]Orange BS'!$A$5:$P$155,+P$4,FALSE),2),0)</f>
        <v>-7520.67</v>
      </c>
      <c r="Q86" s="253">
        <f t="shared" si="6"/>
        <v>-7409.2830769230768</v>
      </c>
      <c r="R86" s="254"/>
      <c r="S86" s="253">
        <f t="shared" si="7"/>
        <v>-7409.2830769230768</v>
      </c>
    </row>
    <row r="87" spans="1:19" x14ac:dyDescent="0.3">
      <c r="A87" s="255">
        <v>1905</v>
      </c>
      <c r="B87" s="255">
        <v>108.1</v>
      </c>
      <c r="C87" s="256" t="s">
        <v>302</v>
      </c>
      <c r="D87" s="252">
        <f>IFERROR(ROUND(VLOOKUP(+$A87,'[13]Orange BS'!$A$5:$P$155,+D$4,FALSE),2),0)</f>
        <v>0</v>
      </c>
      <c r="E87" s="252">
        <f>IFERROR(ROUND(VLOOKUP(+$A87,'[13]Orange BS'!$A$5:$P$155,+E$4,FALSE),2),0)</f>
        <v>0</v>
      </c>
      <c r="F87" s="252">
        <f>IFERROR(ROUND(VLOOKUP(+$A87,'[13]Orange BS'!$A$5:$P$155,+F$4,FALSE),2),0)</f>
        <v>0</v>
      </c>
      <c r="G87" s="252">
        <f>IFERROR(ROUND(VLOOKUP(+$A87,'[13]Orange BS'!$A$5:$P$155,+G$4,FALSE),2),0)</f>
        <v>0</v>
      </c>
      <c r="H87" s="252">
        <f>IFERROR(ROUND(VLOOKUP(+$A87,'[13]Orange BS'!$A$5:$P$155,+H$4,FALSE),2),0)</f>
        <v>0</v>
      </c>
      <c r="I87" s="252">
        <f>IFERROR(ROUND(VLOOKUP(+$A87,'[13]Orange BS'!$A$5:$P$155,+I$4,FALSE),2),0)</f>
        <v>0</v>
      </c>
      <c r="J87" s="252">
        <f>IFERROR(ROUND(VLOOKUP(+$A87,'[13]Orange BS'!$A$5:$P$155,+J$4,FALSE),2),0)</f>
        <v>0</v>
      </c>
      <c r="K87" s="252">
        <f>IFERROR(ROUND(VLOOKUP(+$A87,'[13]Orange BS'!$A$5:$P$155,+K$4,FALSE),2),0)</f>
        <v>0</v>
      </c>
      <c r="L87" s="252">
        <f>IFERROR(ROUND(VLOOKUP(+$A87,'[13]Orange BS'!$A$5:$P$155,+L$4,FALSE),2),0)</f>
        <v>0</v>
      </c>
      <c r="M87" s="252">
        <f>IFERROR(ROUND(VLOOKUP(+$A87,'[13]Orange BS'!$A$5:$P$155,+M$4,FALSE),2),0)</f>
        <v>0</v>
      </c>
      <c r="N87" s="252">
        <f>IFERROR(ROUND(VLOOKUP(+$A87,'[13]Orange BS'!$A$5:$P$155,+N$4,FALSE),2),0)</f>
        <v>0</v>
      </c>
      <c r="O87" s="252">
        <f>IFERROR(ROUND(VLOOKUP(+$A87,'[13]Orange BS'!$A$5:$P$155,+O$4,FALSE),2),0)</f>
        <v>0</v>
      </c>
      <c r="P87" s="252">
        <f>IFERROR(ROUND(VLOOKUP(+$A87,'[13]Orange BS'!$A$5:$P$155,+P$4,FALSE),2),0)</f>
        <v>0</v>
      </c>
      <c r="Q87" s="253">
        <f t="shared" si="6"/>
        <v>0</v>
      </c>
      <c r="R87" s="254"/>
      <c r="S87" s="253">
        <f t="shared" si="7"/>
        <v>0</v>
      </c>
    </row>
    <row r="88" spans="1:19" x14ac:dyDescent="0.3">
      <c r="A88" s="255">
        <v>1910</v>
      </c>
      <c r="B88" s="255">
        <v>108.1</v>
      </c>
      <c r="C88" s="256" t="s">
        <v>498</v>
      </c>
      <c r="D88" s="252">
        <f>IFERROR(ROUND(VLOOKUP(+$A88,'[13]Orange BS'!$A$5:$P$155,+D$4,FALSE),2),0)</f>
        <v>-3501.24</v>
      </c>
      <c r="E88" s="252">
        <f>IFERROR(ROUND(VLOOKUP(+$A88,'[13]Orange BS'!$A$5:$P$155,+E$4,FALSE),2),0)</f>
        <v>-3501.37</v>
      </c>
      <c r="F88" s="252">
        <f>IFERROR(ROUND(VLOOKUP(+$A88,'[13]Orange BS'!$A$5:$P$155,+F$4,FALSE),2),0)</f>
        <v>-3501.51</v>
      </c>
      <c r="G88" s="252">
        <f>IFERROR(ROUND(VLOOKUP(+$A88,'[13]Orange BS'!$A$5:$P$155,+G$4,FALSE),2),0)</f>
        <v>-3501.64</v>
      </c>
      <c r="H88" s="252">
        <f>IFERROR(ROUND(VLOOKUP(+$A88,'[13]Orange BS'!$A$5:$P$155,+H$4,FALSE),2),0)</f>
        <v>-3501.78</v>
      </c>
      <c r="I88" s="252">
        <f>IFERROR(ROUND(VLOOKUP(+$A88,'[13]Orange BS'!$A$5:$P$155,+I$4,FALSE),2),0)</f>
        <v>-3501.92</v>
      </c>
      <c r="J88" s="252">
        <f>IFERROR(ROUND(VLOOKUP(+$A88,'[13]Orange BS'!$A$5:$P$155,+J$4,FALSE),2),0)</f>
        <v>-3502.05</v>
      </c>
      <c r="K88" s="252">
        <f>IFERROR(ROUND(VLOOKUP(+$A88,'[13]Orange BS'!$A$5:$P$155,+K$4,FALSE),2),0)</f>
        <v>-3502.19</v>
      </c>
      <c r="L88" s="252">
        <f>IFERROR(ROUND(VLOOKUP(+$A88,'[13]Orange BS'!$A$5:$P$155,+L$4,FALSE),2),0)</f>
        <v>-3502.33</v>
      </c>
      <c r="M88" s="252">
        <f>IFERROR(ROUND(VLOOKUP(+$A88,'[13]Orange BS'!$A$5:$P$155,+M$4,FALSE),2),0)</f>
        <v>-3502.46</v>
      </c>
      <c r="N88" s="252">
        <f>IFERROR(ROUND(VLOOKUP(+$A88,'[13]Orange BS'!$A$5:$P$155,+N$4,FALSE),2),0)</f>
        <v>-3502.6</v>
      </c>
      <c r="O88" s="252">
        <f>IFERROR(ROUND(VLOOKUP(+$A88,'[13]Orange BS'!$A$5:$P$155,+O$4,FALSE),2),0)</f>
        <v>-3502.73</v>
      </c>
      <c r="P88" s="252">
        <f>IFERROR(ROUND(VLOOKUP(+$A88,'[13]Orange BS'!$A$5:$P$155,+P$4,FALSE),2),0)</f>
        <v>-3502.87</v>
      </c>
      <c r="Q88" s="253">
        <f t="shared" si="6"/>
        <v>-3502.0530769230772</v>
      </c>
      <c r="R88" s="254"/>
      <c r="S88" s="253">
        <f t="shared" si="7"/>
        <v>-3502.0530769230772</v>
      </c>
    </row>
    <row r="89" spans="1:19" x14ac:dyDescent="0.3">
      <c r="A89" s="255">
        <v>1915</v>
      </c>
      <c r="B89" s="255">
        <v>108.1</v>
      </c>
      <c r="C89" s="256" t="s">
        <v>499</v>
      </c>
      <c r="D89" s="252">
        <f>IFERROR(ROUND(VLOOKUP(+$A89,'[13]Orange BS'!$A$5:$P$155,+D$4,FALSE),2),0)</f>
        <v>-1296.21</v>
      </c>
      <c r="E89" s="252">
        <f>IFERROR(ROUND(VLOOKUP(+$A89,'[13]Orange BS'!$A$5:$P$155,+E$4,FALSE),2),0)</f>
        <v>-1304.67</v>
      </c>
      <c r="F89" s="252">
        <f>IFERROR(ROUND(VLOOKUP(+$A89,'[13]Orange BS'!$A$5:$P$155,+F$4,FALSE),2),0)</f>
        <v>-1313.13</v>
      </c>
      <c r="G89" s="252">
        <f>IFERROR(ROUND(VLOOKUP(+$A89,'[13]Orange BS'!$A$5:$P$155,+G$4,FALSE),2),0)</f>
        <v>-1321.59</v>
      </c>
      <c r="H89" s="252">
        <f>IFERROR(ROUND(VLOOKUP(+$A89,'[13]Orange BS'!$A$5:$P$155,+H$4,FALSE),2),0)</f>
        <v>-1330.05</v>
      </c>
      <c r="I89" s="252">
        <f>IFERROR(ROUND(VLOOKUP(+$A89,'[13]Orange BS'!$A$5:$P$155,+I$4,FALSE),2),0)</f>
        <v>-1338.51</v>
      </c>
      <c r="J89" s="252">
        <f>IFERROR(ROUND(VLOOKUP(+$A89,'[13]Orange BS'!$A$5:$P$155,+J$4,FALSE),2),0)</f>
        <v>-1346.97</v>
      </c>
      <c r="K89" s="252">
        <f>IFERROR(ROUND(VLOOKUP(+$A89,'[13]Orange BS'!$A$5:$P$155,+K$4,FALSE),2),0)</f>
        <v>-1355.43</v>
      </c>
      <c r="L89" s="252">
        <f>IFERROR(ROUND(VLOOKUP(+$A89,'[13]Orange BS'!$A$5:$P$155,+L$4,FALSE),2),0)</f>
        <v>-1363.89</v>
      </c>
      <c r="M89" s="252">
        <f>IFERROR(ROUND(VLOOKUP(+$A89,'[13]Orange BS'!$A$5:$P$155,+M$4,FALSE),2),0)</f>
        <v>-1372.35</v>
      </c>
      <c r="N89" s="252">
        <f>IFERROR(ROUND(VLOOKUP(+$A89,'[13]Orange BS'!$A$5:$P$155,+N$4,FALSE),2),0)</f>
        <v>-1380.81</v>
      </c>
      <c r="O89" s="252">
        <f>IFERROR(ROUND(VLOOKUP(+$A89,'[13]Orange BS'!$A$5:$P$155,+O$4,FALSE),2),0)</f>
        <v>-1389.27</v>
      </c>
      <c r="P89" s="252">
        <f>IFERROR(ROUND(VLOOKUP(+$A89,'[13]Orange BS'!$A$5:$P$155,+P$4,FALSE),2),0)</f>
        <v>-1397.73</v>
      </c>
      <c r="Q89" s="253">
        <f t="shared" si="6"/>
        <v>-1346.97</v>
      </c>
      <c r="R89" s="254"/>
      <c r="S89" s="253">
        <f t="shared" si="7"/>
        <v>-1346.97</v>
      </c>
    </row>
    <row r="90" spans="1:19" x14ac:dyDescent="0.3">
      <c r="A90" s="255">
        <v>1920</v>
      </c>
      <c r="B90" s="255">
        <v>108.1</v>
      </c>
      <c r="C90" s="256" t="s">
        <v>500</v>
      </c>
      <c r="D90" s="252">
        <f>IFERROR(ROUND(VLOOKUP(+$A90,'[13]Orange BS'!$A$5:$P$155,+D$4,FALSE),2),0)</f>
        <v>-94898.43</v>
      </c>
      <c r="E90" s="252">
        <f>IFERROR(ROUND(VLOOKUP(+$A90,'[13]Orange BS'!$A$5:$P$155,+E$4,FALSE),2),0)</f>
        <v>-95859.15</v>
      </c>
      <c r="F90" s="252">
        <f>IFERROR(ROUND(VLOOKUP(+$A90,'[13]Orange BS'!$A$5:$P$155,+F$4,FALSE),2),0)</f>
        <v>-96819.839999999997</v>
      </c>
      <c r="G90" s="252">
        <f>IFERROR(ROUND(VLOOKUP(+$A90,'[13]Orange BS'!$A$5:$P$155,+G$4,FALSE),2),0)</f>
        <v>-97780.59</v>
      </c>
      <c r="H90" s="252">
        <f>IFERROR(ROUND(VLOOKUP(+$A90,'[13]Orange BS'!$A$5:$P$155,+H$4,FALSE),2),0)</f>
        <v>-98741.34</v>
      </c>
      <c r="I90" s="252">
        <f>IFERROR(ROUND(VLOOKUP(+$A90,'[13]Orange BS'!$A$5:$P$155,+I$4,FALSE),2),0)</f>
        <v>-99702.41</v>
      </c>
      <c r="J90" s="252">
        <f>IFERROR(ROUND(VLOOKUP(+$A90,'[13]Orange BS'!$A$5:$P$155,+J$4,FALSE),2),0)</f>
        <v>-100663.95</v>
      </c>
      <c r="K90" s="252">
        <f>IFERROR(ROUND(VLOOKUP(+$A90,'[13]Orange BS'!$A$5:$P$155,+K$4,FALSE),2),0)</f>
        <v>-101625.49</v>
      </c>
      <c r="L90" s="252">
        <f>IFERROR(ROUND(VLOOKUP(+$A90,'[13]Orange BS'!$A$5:$P$155,+L$4,FALSE),2),0)</f>
        <v>-102587.19</v>
      </c>
      <c r="M90" s="252">
        <f>IFERROR(ROUND(VLOOKUP(+$A90,'[13]Orange BS'!$A$5:$P$155,+M$4,FALSE),2),0)</f>
        <v>-103548.88</v>
      </c>
      <c r="N90" s="252">
        <f>IFERROR(ROUND(VLOOKUP(+$A90,'[13]Orange BS'!$A$5:$P$155,+N$4,FALSE),2),0)</f>
        <v>-104510.57</v>
      </c>
      <c r="O90" s="252">
        <f>IFERROR(ROUND(VLOOKUP(+$A90,'[13]Orange BS'!$A$5:$P$155,+O$4,FALSE),2),0)</f>
        <v>-105472.65</v>
      </c>
      <c r="P90" s="252">
        <f>IFERROR(ROUND(VLOOKUP(+$A90,'[13]Orange BS'!$A$5:$P$155,+P$4,FALSE),2),0)</f>
        <v>-106434.73</v>
      </c>
      <c r="Q90" s="253">
        <f t="shared" si="6"/>
        <v>-100665.01692307691</v>
      </c>
      <c r="R90" s="254"/>
      <c r="S90" s="253">
        <f t="shared" si="7"/>
        <v>-100665.01692307691</v>
      </c>
    </row>
    <row r="91" spans="1:19" x14ac:dyDescent="0.3">
      <c r="A91" s="255">
        <v>1925</v>
      </c>
      <c r="B91" s="255">
        <v>108.1</v>
      </c>
      <c r="C91" s="256" t="s">
        <v>306</v>
      </c>
      <c r="D91" s="252">
        <f>IFERROR(ROUND(VLOOKUP(+$A91,'[13]Orange BS'!$A$5:$P$155,+D$4,FALSE),2),0)</f>
        <v>-13468.69</v>
      </c>
      <c r="E91" s="252">
        <f>IFERROR(ROUND(VLOOKUP(+$A91,'[13]Orange BS'!$A$5:$P$155,+E$4,FALSE),2),0)</f>
        <v>-13520.98</v>
      </c>
      <c r="F91" s="252">
        <f>IFERROR(ROUND(VLOOKUP(+$A91,'[13]Orange BS'!$A$5:$P$155,+F$4,FALSE),2),0)</f>
        <v>-13573.27</v>
      </c>
      <c r="G91" s="252">
        <f>IFERROR(ROUND(VLOOKUP(+$A91,'[13]Orange BS'!$A$5:$P$155,+G$4,FALSE),2),0)</f>
        <v>-13625.56</v>
      </c>
      <c r="H91" s="252">
        <f>IFERROR(ROUND(VLOOKUP(+$A91,'[13]Orange BS'!$A$5:$P$155,+H$4,FALSE),2),0)</f>
        <v>-13677.83</v>
      </c>
      <c r="I91" s="252">
        <f>IFERROR(ROUND(VLOOKUP(+$A91,'[13]Orange BS'!$A$5:$P$155,+I$4,FALSE),2),0)</f>
        <v>-13730.12</v>
      </c>
      <c r="J91" s="252">
        <f>IFERROR(ROUND(VLOOKUP(+$A91,'[13]Orange BS'!$A$5:$P$155,+J$4,FALSE),2),0)</f>
        <v>-13782.41</v>
      </c>
      <c r="K91" s="252">
        <f>IFERROR(ROUND(VLOOKUP(+$A91,'[13]Orange BS'!$A$5:$P$155,+K$4,FALSE),2),0)</f>
        <v>-13834.7</v>
      </c>
      <c r="L91" s="252">
        <f>IFERROR(ROUND(VLOOKUP(+$A91,'[13]Orange BS'!$A$5:$P$155,+L$4,FALSE),2),0)</f>
        <v>-13886.99</v>
      </c>
      <c r="M91" s="252">
        <f>IFERROR(ROUND(VLOOKUP(+$A91,'[13]Orange BS'!$A$5:$P$155,+M$4,FALSE),2),0)</f>
        <v>-13939.28</v>
      </c>
      <c r="N91" s="252">
        <f>IFERROR(ROUND(VLOOKUP(+$A91,'[13]Orange BS'!$A$5:$P$155,+N$4,FALSE),2),0)</f>
        <v>-13991.65</v>
      </c>
      <c r="O91" s="252">
        <f>IFERROR(ROUND(VLOOKUP(+$A91,'[13]Orange BS'!$A$5:$P$155,+O$4,FALSE),2),0)</f>
        <v>-14044.02</v>
      </c>
      <c r="P91" s="252">
        <f>IFERROR(ROUND(VLOOKUP(+$A91,'[13]Orange BS'!$A$5:$P$155,+P$4,FALSE),2),0)</f>
        <v>-14096.39</v>
      </c>
      <c r="Q91" s="253">
        <f t="shared" si="6"/>
        <v>-13782.453076923079</v>
      </c>
      <c r="R91" s="254"/>
      <c r="S91" s="253">
        <f t="shared" si="7"/>
        <v>-13782.453076923079</v>
      </c>
    </row>
    <row r="92" spans="1:19" x14ac:dyDescent="0.3">
      <c r="A92" s="255">
        <v>1930</v>
      </c>
      <c r="B92" s="255">
        <v>108.1</v>
      </c>
      <c r="C92" s="256" t="s">
        <v>307</v>
      </c>
      <c r="D92" s="252">
        <f>IFERROR(ROUND(VLOOKUP(+$A92,'[13]Orange BS'!$A$5:$P$155,+D$4,FALSE),2),0)</f>
        <v>-23311.78</v>
      </c>
      <c r="E92" s="252">
        <f>IFERROR(ROUND(VLOOKUP(+$A92,'[13]Orange BS'!$A$5:$P$155,+E$4,FALSE),2),0)</f>
        <v>-23322.83</v>
      </c>
      <c r="F92" s="252">
        <f>IFERROR(ROUND(VLOOKUP(+$A92,'[13]Orange BS'!$A$5:$P$155,+F$4,FALSE),2),0)</f>
        <v>-23333.91</v>
      </c>
      <c r="G92" s="252">
        <f>IFERROR(ROUND(VLOOKUP(+$A92,'[13]Orange BS'!$A$5:$P$155,+G$4,FALSE),2),0)</f>
        <v>-23344.99</v>
      </c>
      <c r="H92" s="252">
        <f>IFERROR(ROUND(VLOOKUP(+$A92,'[13]Orange BS'!$A$5:$P$155,+H$4,FALSE),2),0)</f>
        <v>-23478.9</v>
      </c>
      <c r="I92" s="252">
        <f>IFERROR(ROUND(VLOOKUP(+$A92,'[13]Orange BS'!$A$5:$P$155,+I$4,FALSE),2),0)</f>
        <v>-23612.81</v>
      </c>
      <c r="J92" s="252">
        <f>IFERROR(ROUND(VLOOKUP(+$A92,'[13]Orange BS'!$A$5:$P$155,+J$4,FALSE),2),0)</f>
        <v>-23746.720000000001</v>
      </c>
      <c r="K92" s="252">
        <f>IFERROR(ROUND(VLOOKUP(+$A92,'[13]Orange BS'!$A$5:$P$155,+K$4,FALSE),2),0)</f>
        <v>-23880.63</v>
      </c>
      <c r="L92" s="252">
        <f>IFERROR(ROUND(VLOOKUP(+$A92,'[13]Orange BS'!$A$5:$P$155,+L$4,FALSE),2),0)</f>
        <v>-24014.54</v>
      </c>
      <c r="M92" s="252">
        <f>IFERROR(ROUND(VLOOKUP(+$A92,'[13]Orange BS'!$A$5:$P$155,+M$4,FALSE),2),0)</f>
        <v>-24148.45</v>
      </c>
      <c r="N92" s="252">
        <f>IFERROR(ROUND(VLOOKUP(+$A92,'[13]Orange BS'!$A$5:$P$155,+N$4,FALSE),2),0)</f>
        <v>-24282.36</v>
      </c>
      <c r="O92" s="252">
        <f>IFERROR(ROUND(VLOOKUP(+$A92,'[13]Orange BS'!$A$5:$P$155,+O$4,FALSE),2),0)</f>
        <v>-24416.27</v>
      </c>
      <c r="P92" s="252">
        <f>IFERROR(ROUND(VLOOKUP(+$A92,'[13]Orange BS'!$A$5:$P$155,+P$4,FALSE),2),0)</f>
        <v>-24550.18</v>
      </c>
      <c r="Q92" s="253">
        <f t="shared" si="6"/>
        <v>-23803.41307692308</v>
      </c>
      <c r="R92" s="254"/>
      <c r="S92" s="253">
        <f t="shared" si="7"/>
        <v>-23803.41307692308</v>
      </c>
    </row>
    <row r="93" spans="1:19" x14ac:dyDescent="0.3">
      <c r="A93" s="255">
        <v>1935</v>
      </c>
      <c r="B93" s="255">
        <v>108.1</v>
      </c>
      <c r="C93" s="256" t="s">
        <v>308</v>
      </c>
      <c r="D93" s="252">
        <f>IFERROR(ROUND(VLOOKUP(+$A93,'[13]Orange BS'!$A$5:$P$155,+D$4,FALSE),2),0)</f>
        <v>-1833.54</v>
      </c>
      <c r="E93" s="252">
        <f>IFERROR(ROUND(VLOOKUP(+$A93,'[13]Orange BS'!$A$5:$P$155,+E$4,FALSE),2),0)</f>
        <v>-1872.62</v>
      </c>
      <c r="F93" s="252">
        <f>IFERROR(ROUND(VLOOKUP(+$A93,'[13]Orange BS'!$A$5:$P$155,+F$4,FALSE),2),0)</f>
        <v>-1913.22</v>
      </c>
      <c r="G93" s="252">
        <f>IFERROR(ROUND(VLOOKUP(+$A93,'[13]Orange BS'!$A$5:$P$155,+G$4,FALSE),2),0)</f>
        <v>-1955.33</v>
      </c>
      <c r="H93" s="252">
        <f>IFERROR(ROUND(VLOOKUP(+$A93,'[13]Orange BS'!$A$5:$P$155,+H$4,FALSE),2),0)</f>
        <v>-1997.44</v>
      </c>
      <c r="I93" s="252">
        <f>IFERROR(ROUND(VLOOKUP(+$A93,'[13]Orange BS'!$A$5:$P$155,+I$4,FALSE),2),0)</f>
        <v>-2039.72</v>
      </c>
      <c r="J93" s="252">
        <f>IFERROR(ROUND(VLOOKUP(+$A93,'[13]Orange BS'!$A$5:$P$155,+J$4,FALSE),2),0)</f>
        <v>-2082</v>
      </c>
      <c r="K93" s="252">
        <f>IFERROR(ROUND(VLOOKUP(+$A93,'[13]Orange BS'!$A$5:$P$155,+K$4,FALSE),2),0)</f>
        <v>-2124.44</v>
      </c>
      <c r="L93" s="252">
        <f>IFERROR(ROUND(VLOOKUP(+$A93,'[13]Orange BS'!$A$5:$P$155,+L$4,FALSE),2),0)</f>
        <v>-2166.88</v>
      </c>
      <c r="M93" s="252">
        <f>IFERROR(ROUND(VLOOKUP(+$A93,'[13]Orange BS'!$A$5:$P$155,+M$4,FALSE),2),0)</f>
        <v>-2219.23</v>
      </c>
      <c r="N93" s="252">
        <f>IFERROR(ROUND(VLOOKUP(+$A93,'[13]Orange BS'!$A$5:$P$155,+N$4,FALSE),2),0)</f>
        <v>-2272.08</v>
      </c>
      <c r="O93" s="252">
        <f>IFERROR(ROUND(VLOOKUP(+$A93,'[13]Orange BS'!$A$5:$P$155,+O$4,FALSE),2),0)</f>
        <v>-2325.1</v>
      </c>
      <c r="P93" s="252">
        <f>IFERROR(ROUND(VLOOKUP(+$A93,'[13]Orange BS'!$A$5:$P$155,+P$4,FALSE),2),0)</f>
        <v>-2378.12</v>
      </c>
      <c r="Q93" s="253">
        <f t="shared" si="6"/>
        <v>-2090.747692307692</v>
      </c>
      <c r="R93" s="254"/>
      <c r="S93" s="253">
        <f t="shared" si="7"/>
        <v>-2090.747692307692</v>
      </c>
    </row>
    <row r="94" spans="1:19" x14ac:dyDescent="0.3">
      <c r="A94" s="255">
        <v>1940</v>
      </c>
      <c r="B94" s="255">
        <v>108.1</v>
      </c>
      <c r="C94" s="256" t="s">
        <v>309</v>
      </c>
      <c r="D94" s="252">
        <f>IFERROR(ROUND(VLOOKUP(+$A94,'[13]Orange BS'!$A$5:$P$155,+D$4,FALSE),2),0)</f>
        <v>-21.67</v>
      </c>
      <c r="E94" s="252">
        <f>IFERROR(ROUND(VLOOKUP(+$A94,'[13]Orange BS'!$A$5:$P$155,+E$4,FALSE),2),0)</f>
        <v>-21.72</v>
      </c>
      <c r="F94" s="252">
        <f>IFERROR(ROUND(VLOOKUP(+$A94,'[13]Orange BS'!$A$5:$P$155,+F$4,FALSE),2),0)</f>
        <v>-21.77</v>
      </c>
      <c r="G94" s="252">
        <f>IFERROR(ROUND(VLOOKUP(+$A94,'[13]Orange BS'!$A$5:$P$155,+G$4,FALSE),2),0)</f>
        <v>-21.82</v>
      </c>
      <c r="H94" s="252">
        <f>IFERROR(ROUND(VLOOKUP(+$A94,'[13]Orange BS'!$A$5:$P$155,+H$4,FALSE),2),0)</f>
        <v>-21.87</v>
      </c>
      <c r="I94" s="252">
        <f>IFERROR(ROUND(VLOOKUP(+$A94,'[13]Orange BS'!$A$5:$P$155,+I$4,FALSE),2),0)</f>
        <v>-21.92</v>
      </c>
      <c r="J94" s="252">
        <f>IFERROR(ROUND(VLOOKUP(+$A94,'[13]Orange BS'!$A$5:$P$155,+J$4,FALSE),2),0)</f>
        <v>-21.97</v>
      </c>
      <c r="K94" s="252">
        <f>IFERROR(ROUND(VLOOKUP(+$A94,'[13]Orange BS'!$A$5:$P$155,+K$4,FALSE),2),0)</f>
        <v>-22.02</v>
      </c>
      <c r="L94" s="252">
        <f>IFERROR(ROUND(VLOOKUP(+$A94,'[13]Orange BS'!$A$5:$P$155,+L$4,FALSE),2),0)</f>
        <v>-22.07</v>
      </c>
      <c r="M94" s="252">
        <f>IFERROR(ROUND(VLOOKUP(+$A94,'[13]Orange BS'!$A$5:$P$155,+M$4,FALSE),2),0)</f>
        <v>-22.12</v>
      </c>
      <c r="N94" s="252">
        <f>IFERROR(ROUND(VLOOKUP(+$A94,'[13]Orange BS'!$A$5:$P$155,+N$4,FALSE),2),0)</f>
        <v>-22.17</v>
      </c>
      <c r="O94" s="252">
        <f>IFERROR(ROUND(VLOOKUP(+$A94,'[13]Orange BS'!$A$5:$P$155,+O$4,FALSE),2),0)</f>
        <v>-22.22</v>
      </c>
      <c r="P94" s="252">
        <f>IFERROR(ROUND(VLOOKUP(+$A94,'[13]Orange BS'!$A$5:$P$155,+P$4,FALSE),2),0)</f>
        <v>-22.27</v>
      </c>
      <c r="Q94" s="253">
        <f t="shared" si="6"/>
        <v>-21.970000000000002</v>
      </c>
      <c r="R94" s="254"/>
      <c r="S94" s="253">
        <f t="shared" si="7"/>
        <v>-21.970000000000002</v>
      </c>
    </row>
    <row r="95" spans="1:19" x14ac:dyDescent="0.3">
      <c r="A95" s="255">
        <v>1945</v>
      </c>
      <c r="B95" s="255">
        <v>108.1</v>
      </c>
      <c r="C95" s="256" t="s">
        <v>501</v>
      </c>
      <c r="D95" s="252">
        <f>IFERROR(ROUND(VLOOKUP(+$A95,'[13]Orange BS'!$A$5:$P$155,+D$4,FALSE),2),0)</f>
        <v>98.88</v>
      </c>
      <c r="E95" s="252">
        <f>IFERROR(ROUND(VLOOKUP(+$A95,'[13]Orange BS'!$A$5:$P$155,+E$4,FALSE),2),0)</f>
        <v>97.23</v>
      </c>
      <c r="F95" s="252">
        <f>IFERROR(ROUND(VLOOKUP(+$A95,'[13]Orange BS'!$A$5:$P$155,+F$4,FALSE),2),0)</f>
        <v>95.58</v>
      </c>
      <c r="G95" s="252">
        <f>IFERROR(ROUND(VLOOKUP(+$A95,'[13]Orange BS'!$A$5:$P$155,+G$4,FALSE),2),0)</f>
        <v>93.93</v>
      </c>
      <c r="H95" s="252">
        <f>IFERROR(ROUND(VLOOKUP(+$A95,'[13]Orange BS'!$A$5:$P$155,+H$4,FALSE),2),0)</f>
        <v>92.28</v>
      </c>
      <c r="I95" s="252">
        <f>IFERROR(ROUND(VLOOKUP(+$A95,'[13]Orange BS'!$A$5:$P$155,+I$4,FALSE),2),0)</f>
        <v>90.63</v>
      </c>
      <c r="J95" s="252">
        <f>IFERROR(ROUND(VLOOKUP(+$A95,'[13]Orange BS'!$A$5:$P$155,+J$4,FALSE),2),0)</f>
        <v>88.98</v>
      </c>
      <c r="K95" s="252">
        <f>IFERROR(ROUND(VLOOKUP(+$A95,'[13]Orange BS'!$A$5:$P$155,+K$4,FALSE),2),0)</f>
        <v>87.33</v>
      </c>
      <c r="L95" s="252">
        <f>IFERROR(ROUND(VLOOKUP(+$A95,'[13]Orange BS'!$A$5:$P$155,+L$4,FALSE),2),0)</f>
        <v>85.68</v>
      </c>
      <c r="M95" s="252">
        <f>IFERROR(ROUND(VLOOKUP(+$A95,'[13]Orange BS'!$A$5:$P$155,+M$4,FALSE),2),0)</f>
        <v>76.17</v>
      </c>
      <c r="N95" s="252">
        <f>IFERROR(ROUND(VLOOKUP(+$A95,'[13]Orange BS'!$A$5:$P$155,+N$4,FALSE),2),0)</f>
        <v>66.66</v>
      </c>
      <c r="O95" s="252">
        <f>IFERROR(ROUND(VLOOKUP(+$A95,'[13]Orange BS'!$A$5:$P$155,+O$4,FALSE),2),0)</f>
        <v>57.15</v>
      </c>
      <c r="P95" s="252">
        <f>IFERROR(ROUND(VLOOKUP(+$A95,'[13]Orange BS'!$A$5:$P$155,+P$4,FALSE),2),0)</f>
        <v>47.64</v>
      </c>
      <c r="Q95" s="253">
        <f t="shared" si="6"/>
        <v>82.933846153846162</v>
      </c>
      <c r="R95" s="254"/>
      <c r="S95" s="253">
        <f t="shared" si="7"/>
        <v>82.933846153846162</v>
      </c>
    </row>
    <row r="96" spans="1:19" x14ac:dyDescent="0.3">
      <c r="A96" s="255">
        <v>1960</v>
      </c>
      <c r="B96" s="255">
        <v>108.1</v>
      </c>
      <c r="C96" s="256" t="s">
        <v>311</v>
      </c>
      <c r="D96" s="252">
        <f>IFERROR(ROUND(VLOOKUP(+$A96,'[13]Orange BS'!$A$5:$P$155,+D$4,FALSE),2),0)</f>
        <v>0</v>
      </c>
      <c r="E96" s="252">
        <f>IFERROR(ROUND(VLOOKUP(+$A96,'[13]Orange BS'!$A$5:$P$155,+E$4,FALSE),2),0)</f>
        <v>0</v>
      </c>
      <c r="F96" s="252">
        <f>IFERROR(ROUND(VLOOKUP(+$A96,'[13]Orange BS'!$A$5:$P$155,+F$4,FALSE),2),0)</f>
        <v>0</v>
      </c>
      <c r="G96" s="252">
        <f>IFERROR(ROUND(VLOOKUP(+$A96,'[13]Orange BS'!$A$5:$P$155,+G$4,FALSE),2),0)</f>
        <v>0</v>
      </c>
      <c r="H96" s="252">
        <f>IFERROR(ROUND(VLOOKUP(+$A96,'[13]Orange BS'!$A$5:$P$155,+H$4,FALSE),2),0)</f>
        <v>0</v>
      </c>
      <c r="I96" s="252">
        <f>IFERROR(ROUND(VLOOKUP(+$A96,'[13]Orange BS'!$A$5:$P$155,+I$4,FALSE),2),0)</f>
        <v>0</v>
      </c>
      <c r="J96" s="252">
        <f>IFERROR(ROUND(VLOOKUP(+$A96,'[13]Orange BS'!$A$5:$P$155,+J$4,FALSE),2),0)</f>
        <v>0</v>
      </c>
      <c r="K96" s="252">
        <f>IFERROR(ROUND(VLOOKUP(+$A96,'[13]Orange BS'!$A$5:$P$155,+K$4,FALSE),2),0)</f>
        <v>0</v>
      </c>
      <c r="L96" s="252">
        <f>IFERROR(ROUND(VLOOKUP(+$A96,'[13]Orange BS'!$A$5:$P$155,+L$4,FALSE),2),0)</f>
        <v>0</v>
      </c>
      <c r="M96" s="252">
        <f>IFERROR(ROUND(VLOOKUP(+$A96,'[13]Orange BS'!$A$5:$P$155,+M$4,FALSE),2),0)</f>
        <v>0</v>
      </c>
      <c r="N96" s="252">
        <f>IFERROR(ROUND(VLOOKUP(+$A96,'[13]Orange BS'!$A$5:$P$155,+N$4,FALSE),2),0)</f>
        <v>0</v>
      </c>
      <c r="O96" s="252">
        <f>IFERROR(ROUND(VLOOKUP(+$A96,'[13]Orange BS'!$A$5:$P$155,+O$4,FALSE),2),0)</f>
        <v>0</v>
      </c>
      <c r="P96" s="252">
        <f>IFERROR(ROUND(VLOOKUP(+$A96,'[13]Orange BS'!$A$5:$P$155,+P$4,FALSE),2),0)</f>
        <v>0</v>
      </c>
      <c r="Q96" s="253">
        <f t="shared" si="6"/>
        <v>0</v>
      </c>
      <c r="R96" s="254"/>
      <c r="S96" s="253">
        <f t="shared" si="7"/>
        <v>0</v>
      </c>
    </row>
    <row r="97" spans="1:19" x14ac:dyDescent="0.3">
      <c r="A97" s="255">
        <v>1970</v>
      </c>
      <c r="B97" s="255">
        <v>108.1</v>
      </c>
      <c r="C97" s="256" t="s">
        <v>312</v>
      </c>
      <c r="D97" s="252">
        <f>IFERROR(ROUND(VLOOKUP(+$A97,'[13]Orange BS'!$A$5:$P$155,+D$4,FALSE),2),0)</f>
        <v>-4712.09</v>
      </c>
      <c r="E97" s="252">
        <f>IFERROR(ROUND(VLOOKUP(+$A97,'[13]Orange BS'!$A$5:$P$155,+E$4,FALSE),2),0)</f>
        <v>-4731.4799999999996</v>
      </c>
      <c r="F97" s="252">
        <f>IFERROR(ROUND(VLOOKUP(+$A97,'[13]Orange BS'!$A$5:$P$155,+F$4,FALSE),2),0)</f>
        <v>-4720.5200000000004</v>
      </c>
      <c r="G97" s="252">
        <f>IFERROR(ROUND(VLOOKUP(+$A97,'[13]Orange BS'!$A$5:$P$155,+G$4,FALSE),2),0)</f>
        <v>-4727.6400000000003</v>
      </c>
      <c r="H97" s="252">
        <f>IFERROR(ROUND(VLOOKUP(+$A97,'[13]Orange BS'!$A$5:$P$155,+H$4,FALSE),2),0)</f>
        <v>-4753.3</v>
      </c>
      <c r="I97" s="252">
        <f>IFERROR(ROUND(VLOOKUP(+$A97,'[13]Orange BS'!$A$5:$P$155,+I$4,FALSE),2),0)</f>
        <v>-4772.3100000000004</v>
      </c>
      <c r="J97" s="252">
        <f>IFERROR(ROUND(VLOOKUP(+$A97,'[13]Orange BS'!$A$5:$P$155,+J$4,FALSE),2),0)</f>
        <v>-4795.49</v>
      </c>
      <c r="K97" s="252">
        <f>IFERROR(ROUND(VLOOKUP(+$A97,'[13]Orange BS'!$A$5:$P$155,+K$4,FALSE),2),0)</f>
        <v>-4808.88</v>
      </c>
      <c r="L97" s="252">
        <f>IFERROR(ROUND(VLOOKUP(+$A97,'[13]Orange BS'!$A$5:$P$155,+L$4,FALSE),2),0)</f>
        <v>-4822.7700000000004</v>
      </c>
      <c r="M97" s="252">
        <f>IFERROR(ROUND(VLOOKUP(+$A97,'[13]Orange BS'!$A$5:$P$155,+M$4,FALSE),2),0)</f>
        <v>-4821.95</v>
      </c>
      <c r="N97" s="252">
        <f>IFERROR(ROUND(VLOOKUP(+$A97,'[13]Orange BS'!$A$5:$P$155,+N$4,FALSE),2),0)</f>
        <v>-4838.9399999999996</v>
      </c>
      <c r="O97" s="252">
        <f>IFERROR(ROUND(VLOOKUP(+$A97,'[13]Orange BS'!$A$5:$P$155,+O$4,FALSE),2),0)</f>
        <v>-4854.55</v>
      </c>
      <c r="P97" s="252">
        <f>IFERROR(ROUND(VLOOKUP(+$A97,'[13]Orange BS'!$A$5:$P$155,+P$4,FALSE),2),0)</f>
        <v>-4866.25</v>
      </c>
      <c r="Q97" s="253">
        <f t="shared" si="6"/>
        <v>-4786.6284615384611</v>
      </c>
      <c r="R97" s="254"/>
      <c r="S97" s="253">
        <f t="shared" si="7"/>
        <v>-4786.6284615384611</v>
      </c>
    </row>
    <row r="98" spans="1:19" x14ac:dyDescent="0.3">
      <c r="A98" s="255">
        <v>1975</v>
      </c>
      <c r="B98" s="255">
        <v>108.1</v>
      </c>
      <c r="C98" s="256" t="s">
        <v>313</v>
      </c>
      <c r="D98" s="252">
        <f>IFERROR(ROUND(VLOOKUP(+$A98,'[13]Orange BS'!$A$5:$P$155,+D$4,FALSE),2),0)</f>
        <v>-3217.85</v>
      </c>
      <c r="E98" s="252">
        <f>IFERROR(ROUND(VLOOKUP(+$A98,'[13]Orange BS'!$A$5:$P$155,+E$4,FALSE),2),0)</f>
        <v>-3229.74</v>
      </c>
      <c r="F98" s="252">
        <f>IFERROR(ROUND(VLOOKUP(+$A98,'[13]Orange BS'!$A$5:$P$155,+F$4,FALSE),2),0)</f>
        <v>-3218.08</v>
      </c>
      <c r="G98" s="252">
        <f>IFERROR(ROUND(VLOOKUP(+$A98,'[13]Orange BS'!$A$5:$P$155,+G$4,FALSE),2),0)</f>
        <v>-3222.16</v>
      </c>
      <c r="H98" s="252">
        <f>IFERROR(ROUND(VLOOKUP(+$A98,'[13]Orange BS'!$A$5:$P$155,+H$4,FALSE),2),0)</f>
        <v>-3239.38</v>
      </c>
      <c r="I98" s="252">
        <f>IFERROR(ROUND(VLOOKUP(+$A98,'[13]Orange BS'!$A$5:$P$155,+I$4,FALSE),2),0)</f>
        <v>-3251.09</v>
      </c>
      <c r="J98" s="252">
        <f>IFERROR(ROUND(VLOOKUP(+$A98,'[13]Orange BS'!$A$5:$P$155,+J$4,FALSE),2),0)</f>
        <v>-3265.87</v>
      </c>
      <c r="K98" s="252">
        <f>IFERROR(ROUND(VLOOKUP(+$A98,'[13]Orange BS'!$A$5:$P$155,+K$4,FALSE),2),0)</f>
        <v>-3273.42</v>
      </c>
      <c r="L98" s="252">
        <f>IFERROR(ROUND(VLOOKUP(+$A98,'[13]Orange BS'!$A$5:$P$155,+L$4,FALSE),2),0)</f>
        <v>-3281.57</v>
      </c>
      <c r="M98" s="252">
        <f>IFERROR(ROUND(VLOOKUP(+$A98,'[13]Orange BS'!$A$5:$P$155,+M$4,FALSE),2),0)</f>
        <v>-3277.05</v>
      </c>
      <c r="N98" s="252">
        <f>IFERROR(ROUND(VLOOKUP(+$A98,'[13]Orange BS'!$A$5:$P$155,+N$4,FALSE),2),0)</f>
        <v>-3287.39</v>
      </c>
      <c r="O98" s="252">
        <f>IFERROR(ROUND(VLOOKUP(+$A98,'[13]Orange BS'!$A$5:$P$155,+O$4,FALSE),2),0)</f>
        <v>-3296.74</v>
      </c>
      <c r="P98" s="252">
        <f>IFERROR(ROUND(VLOOKUP(+$A98,'[13]Orange BS'!$A$5:$P$155,+P$4,FALSE),2),0)</f>
        <v>-3303.27</v>
      </c>
      <c r="Q98" s="253">
        <f t="shared" si="6"/>
        <v>-3258.7392307692303</v>
      </c>
      <c r="R98" s="254"/>
      <c r="S98" s="253">
        <f t="shared" si="7"/>
        <v>-3258.7392307692303</v>
      </c>
    </row>
    <row r="99" spans="1:19" x14ac:dyDescent="0.3">
      <c r="A99" s="255">
        <v>1985</v>
      </c>
      <c r="B99" s="255">
        <v>108.1</v>
      </c>
      <c r="C99" s="256" t="s">
        <v>502</v>
      </c>
      <c r="D99" s="252">
        <f>IFERROR(ROUND(VLOOKUP(+$A99,'[13]Orange BS'!$A$5:$P$155,+D$4,FALSE),2),0)</f>
        <v>-2212.69</v>
      </c>
      <c r="E99" s="252">
        <f>IFERROR(ROUND(VLOOKUP(+$A99,'[13]Orange BS'!$A$5:$P$155,+E$4,FALSE),2),0)</f>
        <v>-2383.46</v>
      </c>
      <c r="F99" s="252">
        <f>IFERROR(ROUND(VLOOKUP(+$A99,'[13]Orange BS'!$A$5:$P$155,+F$4,FALSE),2),0)</f>
        <v>-2555.2600000000002</v>
      </c>
      <c r="G99" s="252">
        <f>IFERROR(ROUND(VLOOKUP(+$A99,'[13]Orange BS'!$A$5:$P$155,+G$4,FALSE),2),0)</f>
        <v>-2720.43</v>
      </c>
      <c r="H99" s="252">
        <f>IFERROR(ROUND(VLOOKUP(+$A99,'[13]Orange BS'!$A$5:$P$155,+H$4,FALSE),2),0)</f>
        <v>-2890.71</v>
      </c>
      <c r="I99" s="252">
        <f>IFERROR(ROUND(VLOOKUP(+$A99,'[13]Orange BS'!$A$5:$P$155,+I$4,FALSE),2),0)</f>
        <v>-3061.42</v>
      </c>
      <c r="J99" s="252">
        <f>IFERROR(ROUND(VLOOKUP(+$A99,'[13]Orange BS'!$A$5:$P$155,+J$4,FALSE),2),0)</f>
        <v>-3233.05</v>
      </c>
      <c r="K99" s="252">
        <f>IFERROR(ROUND(VLOOKUP(+$A99,'[13]Orange BS'!$A$5:$P$155,+K$4,FALSE),2),0)</f>
        <v>-3402.71</v>
      </c>
      <c r="L99" s="252">
        <f>IFERROR(ROUND(VLOOKUP(+$A99,'[13]Orange BS'!$A$5:$P$155,+L$4,FALSE),2),0)</f>
        <v>-3571.86</v>
      </c>
      <c r="M99" s="252">
        <f>IFERROR(ROUND(VLOOKUP(+$A99,'[13]Orange BS'!$A$5:$P$155,+M$4,FALSE),2),0)</f>
        <v>-3742.76</v>
      </c>
      <c r="N99" s="252">
        <f>IFERROR(ROUND(VLOOKUP(+$A99,'[13]Orange BS'!$A$5:$P$155,+N$4,FALSE),2),0)</f>
        <v>-3908.5</v>
      </c>
      <c r="O99" s="252">
        <f>IFERROR(ROUND(VLOOKUP(+$A99,'[13]Orange BS'!$A$5:$P$155,+O$4,FALSE),2),0)</f>
        <v>-4078.07</v>
      </c>
      <c r="P99" s="252">
        <f>IFERROR(ROUND(VLOOKUP(+$A99,'[13]Orange BS'!$A$5:$P$155,+P$4,FALSE),2),0)</f>
        <v>-4246.83</v>
      </c>
      <c r="Q99" s="253">
        <f t="shared" si="6"/>
        <v>-3231.3653846153848</v>
      </c>
      <c r="R99" s="254"/>
      <c r="S99" s="253">
        <f t="shared" si="7"/>
        <v>-3231.3653846153848</v>
      </c>
    </row>
    <row r="100" spans="1:19" x14ac:dyDescent="0.3">
      <c r="A100" s="255">
        <v>1990</v>
      </c>
      <c r="B100" s="255">
        <v>108.1</v>
      </c>
      <c r="C100" s="256" t="s">
        <v>503</v>
      </c>
      <c r="D100" s="252">
        <f>IFERROR(ROUND(VLOOKUP(+$A100,'[13]Orange BS'!$A$5:$P$155,+D$4,FALSE),2),0)</f>
        <v>-136.87</v>
      </c>
      <c r="E100" s="252">
        <f>IFERROR(ROUND(VLOOKUP(+$A100,'[13]Orange BS'!$A$5:$P$155,+E$4,FALSE),2),0)</f>
        <v>-137.66</v>
      </c>
      <c r="F100" s="252">
        <f>IFERROR(ROUND(VLOOKUP(+$A100,'[13]Orange BS'!$A$5:$P$155,+F$4,FALSE),2),0)</f>
        <v>-138.38</v>
      </c>
      <c r="G100" s="252">
        <f>IFERROR(ROUND(VLOOKUP(+$A100,'[13]Orange BS'!$A$5:$P$155,+G$4,FALSE),2),0)</f>
        <v>-139.1</v>
      </c>
      <c r="H100" s="252">
        <f>IFERROR(ROUND(VLOOKUP(+$A100,'[13]Orange BS'!$A$5:$P$155,+H$4,FALSE),2),0)</f>
        <v>-139.81</v>
      </c>
      <c r="I100" s="252">
        <f>IFERROR(ROUND(VLOOKUP(+$A100,'[13]Orange BS'!$A$5:$P$155,+I$4,FALSE),2),0)</f>
        <v>-140.53</v>
      </c>
      <c r="J100" s="252">
        <f>IFERROR(ROUND(VLOOKUP(+$A100,'[13]Orange BS'!$A$5:$P$155,+J$4,FALSE),2),0)</f>
        <v>-141.25</v>
      </c>
      <c r="K100" s="252">
        <f>IFERROR(ROUND(VLOOKUP(+$A100,'[13]Orange BS'!$A$5:$P$155,+K$4,FALSE),2),0)</f>
        <v>-141.97</v>
      </c>
      <c r="L100" s="252">
        <f>IFERROR(ROUND(VLOOKUP(+$A100,'[13]Orange BS'!$A$5:$P$155,+L$4,FALSE),2),0)</f>
        <v>-142.69</v>
      </c>
      <c r="M100" s="252">
        <f>IFERROR(ROUND(VLOOKUP(+$A100,'[13]Orange BS'!$A$5:$P$155,+M$4,FALSE),2),0)</f>
        <v>-143.41</v>
      </c>
      <c r="N100" s="252">
        <f>IFERROR(ROUND(VLOOKUP(+$A100,'[13]Orange BS'!$A$5:$P$155,+N$4,FALSE),2),0)</f>
        <v>-144.13</v>
      </c>
      <c r="O100" s="252">
        <f>IFERROR(ROUND(VLOOKUP(+$A100,'[13]Orange BS'!$A$5:$P$155,+O$4,FALSE),2),0)</f>
        <v>-144.85</v>
      </c>
      <c r="P100" s="252">
        <f>IFERROR(ROUND(VLOOKUP(+$A100,'[13]Orange BS'!$A$5:$P$155,+P$4,FALSE),2),0)</f>
        <v>-145.56</v>
      </c>
      <c r="Q100" s="253">
        <f t="shared" si="6"/>
        <v>-141.24692307692308</v>
      </c>
      <c r="R100" s="254"/>
      <c r="S100" s="253">
        <f t="shared" si="7"/>
        <v>-141.24692307692308</v>
      </c>
    </row>
    <row r="101" spans="1:19" x14ac:dyDescent="0.3">
      <c r="A101" s="255">
        <v>1995</v>
      </c>
      <c r="B101" s="255">
        <v>108.1</v>
      </c>
      <c r="C101" s="256" t="s">
        <v>316</v>
      </c>
      <c r="D101" s="252">
        <f>IFERROR(ROUND(VLOOKUP(+$A101,'[13]Orange BS'!$A$5:$P$155,+D$4,FALSE),2),0)</f>
        <v>0</v>
      </c>
      <c r="E101" s="252">
        <f>IFERROR(ROUND(VLOOKUP(+$A101,'[13]Orange BS'!$A$5:$P$155,+E$4,FALSE),2),0)</f>
        <v>0</v>
      </c>
      <c r="F101" s="252">
        <f>IFERROR(ROUND(VLOOKUP(+$A101,'[13]Orange BS'!$A$5:$P$155,+F$4,FALSE),2),0)</f>
        <v>0</v>
      </c>
      <c r="G101" s="252">
        <f>IFERROR(ROUND(VLOOKUP(+$A101,'[13]Orange BS'!$A$5:$P$155,+G$4,FALSE),2),0)</f>
        <v>0</v>
      </c>
      <c r="H101" s="252">
        <f>IFERROR(ROUND(VLOOKUP(+$A101,'[13]Orange BS'!$A$5:$P$155,+H$4,FALSE),2),0)</f>
        <v>0</v>
      </c>
      <c r="I101" s="252">
        <f>IFERROR(ROUND(VLOOKUP(+$A101,'[13]Orange BS'!$A$5:$P$155,+I$4,FALSE),2),0)</f>
        <v>0</v>
      </c>
      <c r="J101" s="252">
        <f>IFERROR(ROUND(VLOOKUP(+$A101,'[13]Orange BS'!$A$5:$P$155,+J$4,FALSE),2),0)</f>
        <v>0</v>
      </c>
      <c r="K101" s="252">
        <f>IFERROR(ROUND(VLOOKUP(+$A101,'[13]Orange BS'!$A$5:$P$155,+K$4,FALSE),2),0)</f>
        <v>0</v>
      </c>
      <c r="L101" s="252">
        <f>IFERROR(ROUND(VLOOKUP(+$A101,'[13]Orange BS'!$A$5:$P$155,+L$4,FALSE),2),0)</f>
        <v>0</v>
      </c>
      <c r="M101" s="252">
        <f>IFERROR(ROUND(VLOOKUP(+$A101,'[13]Orange BS'!$A$5:$P$155,+M$4,FALSE),2),0)</f>
        <v>0</v>
      </c>
      <c r="N101" s="252">
        <f>IFERROR(ROUND(VLOOKUP(+$A101,'[13]Orange BS'!$A$5:$P$155,+N$4,FALSE),2),0)</f>
        <v>0</v>
      </c>
      <c r="O101" s="252">
        <f>IFERROR(ROUND(VLOOKUP(+$A101,'[13]Orange BS'!$A$5:$P$155,+O$4,FALSE),2),0)</f>
        <v>0</v>
      </c>
      <c r="P101" s="252">
        <f>IFERROR(ROUND(VLOOKUP(+$A101,'[13]Orange BS'!$A$5:$P$155,+P$4,FALSE),2),0)</f>
        <v>0</v>
      </c>
      <c r="Q101" s="253">
        <f t="shared" si="6"/>
        <v>0</v>
      </c>
      <c r="R101" s="254"/>
      <c r="S101" s="253">
        <f t="shared" si="7"/>
        <v>0</v>
      </c>
    </row>
    <row r="102" spans="1:19" x14ac:dyDescent="0.3">
      <c r="A102" s="255">
        <v>2000</v>
      </c>
      <c r="B102" s="255">
        <v>108.1</v>
      </c>
      <c r="C102" s="256" t="s">
        <v>317</v>
      </c>
      <c r="D102" s="252">
        <f>IFERROR(ROUND(VLOOKUP(+$A102,'[13]Orange BS'!$A$5:$P$155,+D$4,FALSE),2),0)</f>
        <v>8070.45</v>
      </c>
      <c r="E102" s="252">
        <f>IFERROR(ROUND(VLOOKUP(+$A102,'[13]Orange BS'!$A$5:$P$155,+E$4,FALSE),2),0)</f>
        <v>8065.69</v>
      </c>
      <c r="F102" s="252">
        <f>IFERROR(ROUND(VLOOKUP(+$A102,'[13]Orange BS'!$A$5:$P$155,+F$4,FALSE),2),0)</f>
        <v>8063.97</v>
      </c>
      <c r="G102" s="252">
        <f>IFERROR(ROUND(VLOOKUP(+$A102,'[13]Orange BS'!$A$5:$P$155,+G$4,FALSE),2),0)</f>
        <v>8059.75</v>
      </c>
      <c r="H102" s="252">
        <f>IFERROR(ROUND(VLOOKUP(+$A102,'[13]Orange BS'!$A$5:$P$155,+H$4,FALSE),2),0)</f>
        <v>8054.17</v>
      </c>
      <c r="I102" s="252">
        <f>IFERROR(ROUND(VLOOKUP(+$A102,'[13]Orange BS'!$A$5:$P$155,+I$4,FALSE),2),0)</f>
        <v>8049.48</v>
      </c>
      <c r="J102" s="252">
        <f>IFERROR(ROUND(VLOOKUP(+$A102,'[13]Orange BS'!$A$5:$P$155,+J$4,FALSE),2),0)</f>
        <v>8044.43</v>
      </c>
      <c r="K102" s="252">
        <f>IFERROR(ROUND(VLOOKUP(+$A102,'[13]Orange BS'!$A$5:$P$155,+K$4,FALSE),2),0)</f>
        <v>8040.25</v>
      </c>
      <c r="L102" s="252">
        <f>IFERROR(ROUND(VLOOKUP(+$A102,'[13]Orange BS'!$A$5:$P$155,+L$4,FALSE),2),0)</f>
        <v>8035.92</v>
      </c>
      <c r="M102" s="252">
        <f>IFERROR(ROUND(VLOOKUP(+$A102,'[13]Orange BS'!$A$5:$P$155,+M$4,FALSE),2),0)</f>
        <v>8033.86</v>
      </c>
      <c r="N102" s="252">
        <f>IFERROR(ROUND(VLOOKUP(+$A102,'[13]Orange BS'!$A$5:$P$155,+N$4,FALSE),2),0)</f>
        <v>8029.34</v>
      </c>
      <c r="O102" s="252">
        <f>IFERROR(ROUND(VLOOKUP(+$A102,'[13]Orange BS'!$A$5:$P$155,+O$4,FALSE),2),0)</f>
        <v>8024.92</v>
      </c>
      <c r="P102" s="252">
        <f>IFERROR(ROUND(VLOOKUP(+$A102,'[13]Orange BS'!$A$5:$P$155,+P$4,FALSE),2),0)</f>
        <v>8020.89</v>
      </c>
      <c r="Q102" s="253">
        <f t="shared" si="6"/>
        <v>8045.624615384615</v>
      </c>
      <c r="R102" s="254"/>
      <c r="S102" s="253">
        <f t="shared" si="7"/>
        <v>8045.624615384615</v>
      </c>
    </row>
    <row r="103" spans="1:19" x14ac:dyDescent="0.3">
      <c r="A103" s="255">
        <v>2005</v>
      </c>
      <c r="B103" s="255">
        <v>108.1</v>
      </c>
      <c r="C103" s="256" t="s">
        <v>318</v>
      </c>
      <c r="D103" s="252">
        <f>IFERROR(ROUND(VLOOKUP(+$A103,'[13]Orange BS'!$A$5:$P$155,+D$4,FALSE),2),0)</f>
        <v>0</v>
      </c>
      <c r="E103" s="252">
        <f>IFERROR(ROUND(VLOOKUP(+$A103,'[13]Orange BS'!$A$5:$P$155,+E$4,FALSE),2),0)</f>
        <v>0</v>
      </c>
      <c r="F103" s="252">
        <f>IFERROR(ROUND(VLOOKUP(+$A103,'[13]Orange BS'!$A$5:$P$155,+F$4,FALSE),2),0)</f>
        <v>0</v>
      </c>
      <c r="G103" s="252">
        <f>IFERROR(ROUND(VLOOKUP(+$A103,'[13]Orange BS'!$A$5:$P$155,+G$4,FALSE),2),0)</f>
        <v>0</v>
      </c>
      <c r="H103" s="252">
        <f>IFERROR(ROUND(VLOOKUP(+$A103,'[13]Orange BS'!$A$5:$P$155,+H$4,FALSE),2),0)</f>
        <v>0</v>
      </c>
      <c r="I103" s="252">
        <f>IFERROR(ROUND(VLOOKUP(+$A103,'[13]Orange BS'!$A$5:$P$155,+I$4,FALSE),2),0)</f>
        <v>0</v>
      </c>
      <c r="J103" s="252">
        <f>IFERROR(ROUND(VLOOKUP(+$A103,'[13]Orange BS'!$A$5:$P$155,+J$4,FALSE),2),0)</f>
        <v>0</v>
      </c>
      <c r="K103" s="252">
        <f>IFERROR(ROUND(VLOOKUP(+$A103,'[13]Orange BS'!$A$5:$P$155,+K$4,FALSE),2),0)</f>
        <v>0</v>
      </c>
      <c r="L103" s="252">
        <f>IFERROR(ROUND(VLOOKUP(+$A103,'[13]Orange BS'!$A$5:$P$155,+L$4,FALSE),2),0)</f>
        <v>0</v>
      </c>
      <c r="M103" s="252">
        <f>IFERROR(ROUND(VLOOKUP(+$A103,'[13]Orange BS'!$A$5:$P$155,+M$4,FALSE),2),0)</f>
        <v>0</v>
      </c>
      <c r="N103" s="252">
        <f>IFERROR(ROUND(VLOOKUP(+$A103,'[13]Orange BS'!$A$5:$P$155,+N$4,FALSE),2),0)</f>
        <v>0</v>
      </c>
      <c r="O103" s="252">
        <f>IFERROR(ROUND(VLOOKUP(+$A103,'[13]Orange BS'!$A$5:$P$155,+O$4,FALSE),2),0)</f>
        <v>0</v>
      </c>
      <c r="P103" s="252">
        <f>IFERROR(ROUND(VLOOKUP(+$A103,'[13]Orange BS'!$A$5:$P$155,+P$4,FALSE),2),0)</f>
        <v>0</v>
      </c>
      <c r="Q103" s="253">
        <f t="shared" si="6"/>
        <v>0</v>
      </c>
      <c r="R103" s="254"/>
      <c r="S103" s="253">
        <f t="shared" si="7"/>
        <v>0</v>
      </c>
    </row>
    <row r="104" spans="1:19" x14ac:dyDescent="0.3">
      <c r="A104" s="255">
        <v>2010</v>
      </c>
      <c r="B104" s="255">
        <v>108.1</v>
      </c>
      <c r="C104" s="256" t="s">
        <v>319</v>
      </c>
      <c r="D104" s="252">
        <f>IFERROR(ROUND(VLOOKUP(+$A104,'[13]Orange BS'!$A$5:$P$155,+D$4,FALSE),2),0)</f>
        <v>65042.8</v>
      </c>
      <c r="E104" s="252">
        <f>IFERROR(ROUND(VLOOKUP(+$A104,'[13]Orange BS'!$A$5:$P$155,+E$4,FALSE),2),0)</f>
        <v>65176.83</v>
      </c>
      <c r="F104" s="252">
        <f>IFERROR(ROUND(VLOOKUP(+$A104,'[13]Orange BS'!$A$5:$P$155,+F$4,FALSE),2),0)</f>
        <v>65337.54</v>
      </c>
      <c r="G104" s="252">
        <f>IFERROR(ROUND(VLOOKUP(+$A104,'[13]Orange BS'!$A$5:$P$155,+G$4,FALSE),2),0)</f>
        <v>65498.26</v>
      </c>
      <c r="H104" s="252">
        <f>IFERROR(ROUND(VLOOKUP(+$A104,'[13]Orange BS'!$A$5:$P$155,+H$4,FALSE),2),0)</f>
        <v>65658.97</v>
      </c>
      <c r="I104" s="252">
        <f>IFERROR(ROUND(VLOOKUP(+$A104,'[13]Orange BS'!$A$5:$P$155,+I$4,FALSE),2),0)</f>
        <v>65819.679999999993</v>
      </c>
      <c r="J104" s="252">
        <f>IFERROR(ROUND(VLOOKUP(+$A104,'[13]Orange BS'!$A$5:$P$155,+J$4,FALSE),2),0)</f>
        <v>65980.39</v>
      </c>
      <c r="K104" s="252">
        <f>IFERROR(ROUND(VLOOKUP(+$A104,'[13]Orange BS'!$A$5:$P$155,+K$4,FALSE),2),0)</f>
        <v>66141.11</v>
      </c>
      <c r="L104" s="252">
        <f>IFERROR(ROUND(VLOOKUP(+$A104,'[13]Orange BS'!$A$5:$P$155,+L$4,FALSE),2),0)</f>
        <v>66301.820000000007</v>
      </c>
      <c r="M104" s="252">
        <f>IFERROR(ROUND(VLOOKUP(+$A104,'[13]Orange BS'!$A$5:$P$155,+M$4,FALSE),2),0)</f>
        <v>66462.53</v>
      </c>
      <c r="N104" s="252">
        <f>IFERROR(ROUND(VLOOKUP(+$A104,'[13]Orange BS'!$A$5:$P$155,+N$4,FALSE),2),0)</f>
        <v>66623.240000000005</v>
      </c>
      <c r="O104" s="252">
        <f>IFERROR(ROUND(VLOOKUP(+$A104,'[13]Orange BS'!$A$5:$P$155,+O$4,FALSE),2),0)</f>
        <v>66783.960000000006</v>
      </c>
      <c r="P104" s="252">
        <f>IFERROR(ROUND(VLOOKUP(+$A104,'[13]Orange BS'!$A$5:$P$155,+P$4,FALSE),2),0)</f>
        <v>66944.67</v>
      </c>
      <c r="Q104" s="253">
        <f t="shared" si="6"/>
        <v>65982.446153846162</v>
      </c>
      <c r="R104" s="254"/>
      <c r="S104" s="253">
        <f t="shared" si="7"/>
        <v>65982.446153846162</v>
      </c>
    </row>
    <row r="105" spans="1:19" x14ac:dyDescent="0.3">
      <c r="A105" s="255">
        <v>2075</v>
      </c>
      <c r="B105" s="255">
        <v>108.1</v>
      </c>
      <c r="C105" s="256" t="s">
        <v>504</v>
      </c>
      <c r="D105" s="252">
        <f>IFERROR(ROUND(VLOOKUP(+$A105,'[13]Orange BS'!$A$5:$P$155,+D$4,FALSE),2),0)</f>
        <v>0</v>
      </c>
      <c r="E105" s="252">
        <f>IFERROR(ROUND(VLOOKUP(+$A105,'[13]Orange BS'!$A$5:$P$155,+E$4,FALSE),2),0)</f>
        <v>0</v>
      </c>
      <c r="F105" s="252">
        <f>IFERROR(ROUND(VLOOKUP(+$A105,'[13]Orange BS'!$A$5:$P$155,+F$4,FALSE),2),0)</f>
        <v>0</v>
      </c>
      <c r="G105" s="252">
        <f>IFERROR(ROUND(VLOOKUP(+$A105,'[13]Orange BS'!$A$5:$P$155,+G$4,FALSE),2),0)</f>
        <v>0</v>
      </c>
      <c r="H105" s="252">
        <f>IFERROR(ROUND(VLOOKUP(+$A105,'[13]Orange BS'!$A$5:$P$155,+H$4,FALSE),2),0)</f>
        <v>0</v>
      </c>
      <c r="I105" s="252">
        <f>IFERROR(ROUND(VLOOKUP(+$A105,'[13]Orange BS'!$A$5:$P$155,+I$4,FALSE),2),0)</f>
        <v>0</v>
      </c>
      <c r="J105" s="252">
        <f>IFERROR(ROUND(VLOOKUP(+$A105,'[13]Orange BS'!$A$5:$P$155,+J$4,FALSE),2),0)</f>
        <v>0</v>
      </c>
      <c r="K105" s="252">
        <f>IFERROR(ROUND(VLOOKUP(+$A105,'[13]Orange BS'!$A$5:$P$155,+K$4,FALSE),2),0)</f>
        <v>0</v>
      </c>
      <c r="L105" s="252">
        <f>IFERROR(ROUND(VLOOKUP(+$A105,'[13]Orange BS'!$A$5:$P$155,+L$4,FALSE),2),0)</f>
        <v>0</v>
      </c>
      <c r="M105" s="252">
        <f>IFERROR(ROUND(VLOOKUP(+$A105,'[13]Orange BS'!$A$5:$P$155,+M$4,FALSE),2),0)</f>
        <v>0</v>
      </c>
      <c r="N105" s="252">
        <f>IFERROR(ROUND(VLOOKUP(+$A105,'[13]Orange BS'!$A$5:$P$155,+N$4,FALSE),2),0)</f>
        <v>0</v>
      </c>
      <c r="O105" s="252">
        <f>IFERROR(ROUND(VLOOKUP(+$A105,'[13]Orange BS'!$A$5:$P$155,+O$4,FALSE),2),0)</f>
        <v>0</v>
      </c>
      <c r="P105" s="252">
        <f>IFERROR(ROUND(VLOOKUP(+$A105,'[13]Orange BS'!$A$5:$P$155,+P$4,FALSE),2),0)</f>
        <v>0</v>
      </c>
      <c r="Q105" s="253">
        <f t="shared" si="6"/>
        <v>0</v>
      </c>
      <c r="R105" s="254"/>
      <c r="S105" s="253">
        <f t="shared" si="7"/>
        <v>0</v>
      </c>
    </row>
    <row r="106" spans="1:19" x14ac:dyDescent="0.3">
      <c r="A106" s="255">
        <v>2230</v>
      </c>
      <c r="B106" s="255">
        <v>108.1</v>
      </c>
      <c r="C106" s="256" t="s">
        <v>314</v>
      </c>
      <c r="D106" s="252">
        <f>IFERROR(ROUND(VLOOKUP(+$A106,'[13]Orange BS'!$A$5:$P$155,+D$4,FALSE),2),0)</f>
        <v>0</v>
      </c>
      <c r="E106" s="252">
        <f>IFERROR(ROUND(VLOOKUP(+$A106,'[13]Orange BS'!$A$5:$P$155,+E$4,FALSE),2),0)</f>
        <v>0</v>
      </c>
      <c r="F106" s="252">
        <f>IFERROR(ROUND(VLOOKUP(+$A106,'[13]Orange BS'!$A$5:$P$155,+F$4,FALSE),2),0)</f>
        <v>0</v>
      </c>
      <c r="G106" s="252">
        <f>IFERROR(ROUND(VLOOKUP(+$A106,'[13]Orange BS'!$A$5:$P$155,+G$4,FALSE),2),0)</f>
        <v>0</v>
      </c>
      <c r="H106" s="252">
        <f>IFERROR(ROUND(VLOOKUP(+$A106,'[13]Orange BS'!$A$5:$P$155,+H$4,FALSE),2),0)</f>
        <v>0</v>
      </c>
      <c r="I106" s="252">
        <f>IFERROR(ROUND(VLOOKUP(+$A106,'[13]Orange BS'!$A$5:$P$155,+I$4,FALSE),2),0)</f>
        <v>0</v>
      </c>
      <c r="J106" s="252">
        <f>IFERROR(ROUND(VLOOKUP(+$A106,'[13]Orange BS'!$A$5:$P$155,+J$4,FALSE),2),0)</f>
        <v>0</v>
      </c>
      <c r="K106" s="252">
        <f>IFERROR(ROUND(VLOOKUP(+$A106,'[13]Orange BS'!$A$5:$P$155,+K$4,FALSE),2),0)</f>
        <v>0</v>
      </c>
      <c r="L106" s="252">
        <f>IFERROR(ROUND(VLOOKUP(+$A106,'[13]Orange BS'!$A$5:$P$155,+L$4,FALSE),2),0)</f>
        <v>0</v>
      </c>
      <c r="M106" s="252">
        <f>IFERROR(ROUND(VLOOKUP(+$A106,'[13]Orange BS'!$A$5:$P$155,+M$4,FALSE),2),0)</f>
        <v>0</v>
      </c>
      <c r="N106" s="252">
        <f>IFERROR(ROUND(VLOOKUP(+$A106,'[13]Orange BS'!$A$5:$P$155,+N$4,FALSE),2),0)</f>
        <v>0</v>
      </c>
      <c r="O106" s="252">
        <f>IFERROR(ROUND(VLOOKUP(+$A106,'[13]Orange BS'!$A$5:$P$155,+O$4,FALSE),2),0)</f>
        <v>0</v>
      </c>
      <c r="P106" s="252">
        <f>IFERROR(ROUND(VLOOKUP(+$A106,'[13]Orange BS'!$A$5:$P$155,+P$4,FALSE),2),0)</f>
        <v>0</v>
      </c>
      <c r="Q106" s="253">
        <f t="shared" si="6"/>
        <v>0</v>
      </c>
      <c r="R106" s="254"/>
      <c r="S106" s="253">
        <f t="shared" si="7"/>
        <v>0</v>
      </c>
    </row>
    <row r="107" spans="1:19" x14ac:dyDescent="0.3">
      <c r="A107" s="255">
        <v>2300</v>
      </c>
      <c r="B107" s="255">
        <v>108.1</v>
      </c>
      <c r="C107" s="257" t="s">
        <v>320</v>
      </c>
      <c r="D107" s="252">
        <f>IFERROR(ROUND(VLOOKUP(+$A107,'[13]Orange BS'!$A$5:$P$155,+D$4,FALSE),2),0)</f>
        <v>-11128.85</v>
      </c>
      <c r="E107" s="252">
        <f>IFERROR(ROUND(VLOOKUP(+$A107,'[13]Orange BS'!$A$5:$P$155,+E$4,FALSE),2),0)</f>
        <v>-11269.04</v>
      </c>
      <c r="F107" s="252">
        <f>IFERROR(ROUND(VLOOKUP(+$A107,'[13]Orange BS'!$A$5:$P$155,+F$4,FALSE),2),0)</f>
        <v>-11324.17</v>
      </c>
      <c r="G107" s="252">
        <f>IFERROR(ROUND(VLOOKUP(+$A107,'[13]Orange BS'!$A$5:$P$155,+G$4,FALSE),2),0)</f>
        <v>-11809.42</v>
      </c>
      <c r="H107" s="252">
        <f>IFERROR(ROUND(VLOOKUP(+$A107,'[13]Orange BS'!$A$5:$P$155,+H$4,FALSE),2),0)</f>
        <v>-11765.76</v>
      </c>
      <c r="I107" s="252">
        <f>IFERROR(ROUND(VLOOKUP(+$A107,'[13]Orange BS'!$A$5:$P$155,+I$4,FALSE),2),0)</f>
        <v>-11859.59</v>
      </c>
      <c r="J107" s="252">
        <f>IFERROR(ROUND(VLOOKUP(+$A107,'[13]Orange BS'!$A$5:$P$155,+J$4,FALSE),2),0)</f>
        <v>-11959.61</v>
      </c>
      <c r="K107" s="252">
        <f>IFERROR(ROUND(VLOOKUP(+$A107,'[13]Orange BS'!$A$5:$P$155,+K$4,FALSE),2),0)</f>
        <v>-10745.03</v>
      </c>
      <c r="L107" s="252">
        <f>IFERROR(ROUND(VLOOKUP(+$A107,'[13]Orange BS'!$A$5:$P$155,+L$4,FALSE),2),0)</f>
        <v>-10829.76</v>
      </c>
      <c r="M107" s="252">
        <f>IFERROR(ROUND(VLOOKUP(+$A107,'[13]Orange BS'!$A$5:$P$155,+M$4,FALSE),2),0)</f>
        <v>-10936.73</v>
      </c>
      <c r="N107" s="252">
        <f>IFERROR(ROUND(VLOOKUP(+$A107,'[13]Orange BS'!$A$5:$P$155,+N$4,FALSE),2),0)</f>
        <v>-11042.73</v>
      </c>
      <c r="O107" s="252">
        <f>IFERROR(ROUND(VLOOKUP(+$A107,'[13]Orange BS'!$A$5:$P$155,+O$4,FALSE),2),0)</f>
        <v>-11135.58</v>
      </c>
      <c r="P107" s="252">
        <f>IFERROR(ROUND(VLOOKUP(+$A107,'[13]Orange BS'!$A$5:$P$155,+P$4,FALSE),2),0)</f>
        <v>-11239.1</v>
      </c>
      <c r="Q107" s="253">
        <f t="shared" si="6"/>
        <v>-11311.182307692306</v>
      </c>
      <c r="R107" s="254"/>
      <c r="S107" s="253">
        <f t="shared" si="7"/>
        <v>-11311.182307692306</v>
      </c>
    </row>
    <row r="108" spans="1:19" x14ac:dyDescent="0.3">
      <c r="A108" s="255">
        <v>2320</v>
      </c>
      <c r="B108" s="255">
        <v>108.1</v>
      </c>
      <c r="C108" s="257" t="s">
        <v>321</v>
      </c>
      <c r="D108" s="252">
        <f>IFERROR(ROUND(VLOOKUP(+$A108,'[13]Orange BS'!$A$5:$P$155,+D$4,FALSE),2),0)</f>
        <v>-1325.56</v>
      </c>
      <c r="E108" s="252">
        <f>IFERROR(ROUND(VLOOKUP(+$A108,'[13]Orange BS'!$A$5:$P$155,+E$4,FALSE),2),0)</f>
        <v>-1324.68</v>
      </c>
      <c r="F108" s="252">
        <f>IFERROR(ROUND(VLOOKUP(+$A108,'[13]Orange BS'!$A$5:$P$155,+F$4,FALSE),2),0)</f>
        <v>-1311.71</v>
      </c>
      <c r="G108" s="252">
        <f>IFERROR(ROUND(VLOOKUP(+$A108,'[13]Orange BS'!$A$5:$P$155,+G$4,FALSE),2),0)</f>
        <v>-1309.6600000000001</v>
      </c>
      <c r="H108" s="252">
        <f>IFERROR(ROUND(VLOOKUP(+$A108,'[13]Orange BS'!$A$5:$P$155,+H$4,FALSE),2),0)</f>
        <v>-1313.64</v>
      </c>
      <c r="I108" s="252">
        <f>IFERROR(ROUND(VLOOKUP(+$A108,'[13]Orange BS'!$A$5:$P$155,+I$4,FALSE),2),0)</f>
        <v>-1313.92</v>
      </c>
      <c r="J108" s="252">
        <f>IFERROR(ROUND(VLOOKUP(+$A108,'[13]Orange BS'!$A$5:$P$155,+J$4,FALSE),2),0)</f>
        <v>-1315.68</v>
      </c>
      <c r="K108" s="252">
        <f>IFERROR(ROUND(VLOOKUP(+$A108,'[13]Orange BS'!$A$5:$P$155,+K$4,FALSE),2),0)</f>
        <v>-1313.78</v>
      </c>
      <c r="L108" s="252">
        <f>IFERROR(ROUND(VLOOKUP(+$A108,'[13]Orange BS'!$A$5:$P$155,+L$4,FALSE),2),0)</f>
        <v>-1312.5</v>
      </c>
      <c r="M108" s="252">
        <f>IFERROR(ROUND(VLOOKUP(+$A108,'[13]Orange BS'!$A$5:$P$155,+M$4,FALSE),2),0)</f>
        <v>-1302.5899999999999</v>
      </c>
      <c r="N108" s="252">
        <f>IFERROR(ROUND(VLOOKUP(+$A108,'[13]Orange BS'!$A$5:$P$155,+N$4,FALSE),2),0)</f>
        <v>-1302.3</v>
      </c>
      <c r="O108" s="252">
        <f>IFERROR(ROUND(VLOOKUP(+$A108,'[13]Orange BS'!$A$5:$P$155,+O$4,FALSE),2),0)</f>
        <v>-1301.5999999999999</v>
      </c>
      <c r="P108" s="252">
        <f>IFERROR(ROUND(VLOOKUP(+$A108,'[13]Orange BS'!$A$5:$P$155,+P$4,FALSE),2),0)</f>
        <v>-1299.46</v>
      </c>
      <c r="Q108" s="253">
        <f t="shared" si="6"/>
        <v>-1311.3138461538463</v>
      </c>
      <c r="R108" s="254"/>
      <c r="S108" s="253">
        <f t="shared" si="7"/>
        <v>-1311.3138461538463</v>
      </c>
    </row>
    <row r="109" spans="1:19" x14ac:dyDescent="0.3">
      <c r="A109" s="255">
        <v>2325</v>
      </c>
      <c r="B109" s="255">
        <v>108.1</v>
      </c>
      <c r="C109" s="257" t="s">
        <v>322</v>
      </c>
      <c r="D109" s="252">
        <f>IFERROR(ROUND(VLOOKUP(+$A109,'[13]Orange BS'!$A$5:$P$155,+D$4,FALSE),2),0)</f>
        <v>-4301.12</v>
      </c>
      <c r="E109" s="252">
        <f>IFERROR(ROUND(VLOOKUP(+$A109,'[13]Orange BS'!$A$5:$P$155,+E$4,FALSE),2),0)</f>
        <v>-4346.51</v>
      </c>
      <c r="F109" s="252">
        <f>IFERROR(ROUND(VLOOKUP(+$A109,'[13]Orange BS'!$A$5:$P$155,+F$4,FALSE),2),0)</f>
        <v>-4371.37</v>
      </c>
      <c r="G109" s="252">
        <f>IFERROR(ROUND(VLOOKUP(+$A109,'[13]Orange BS'!$A$5:$P$155,+G$4,FALSE),2),0)</f>
        <v>-4414.42</v>
      </c>
      <c r="H109" s="252">
        <f>IFERROR(ROUND(VLOOKUP(+$A109,'[13]Orange BS'!$A$5:$P$155,+H$4,FALSE),2),0)</f>
        <v>-4470.71</v>
      </c>
      <c r="I109" s="252">
        <f>IFERROR(ROUND(VLOOKUP(+$A109,'[13]Orange BS'!$A$5:$P$155,+I$4,FALSE),2),0)</f>
        <v>-4524.9399999999996</v>
      </c>
      <c r="J109" s="252">
        <f>IFERROR(ROUND(VLOOKUP(+$A109,'[13]Orange BS'!$A$5:$P$155,+J$4,FALSE),2),0)</f>
        <v>-4587.5600000000004</v>
      </c>
      <c r="K109" s="252">
        <f>IFERROR(ROUND(VLOOKUP(+$A109,'[13]Orange BS'!$A$5:$P$155,+K$4,FALSE),2),0)</f>
        <v>-4641.87</v>
      </c>
      <c r="L109" s="252">
        <f>IFERROR(ROUND(VLOOKUP(+$A109,'[13]Orange BS'!$A$5:$P$155,+L$4,FALSE),2),0)</f>
        <v>-4700.8100000000004</v>
      </c>
      <c r="M109" s="252">
        <f>IFERROR(ROUND(VLOOKUP(+$A109,'[13]Orange BS'!$A$5:$P$155,+M$4,FALSE),2),0)</f>
        <v>-4743.41</v>
      </c>
      <c r="N109" s="252">
        <f>IFERROR(ROUND(VLOOKUP(+$A109,'[13]Orange BS'!$A$5:$P$155,+N$4,FALSE),2),0)</f>
        <v>-4805.5</v>
      </c>
      <c r="O109" s="252">
        <f>IFERROR(ROUND(VLOOKUP(+$A109,'[13]Orange BS'!$A$5:$P$155,+O$4,FALSE),2),0)</f>
        <v>-4866.26</v>
      </c>
      <c r="P109" s="252">
        <f>IFERROR(ROUND(VLOOKUP(+$A109,'[13]Orange BS'!$A$5:$P$155,+P$4,FALSE),2),0)</f>
        <v>-4924.67</v>
      </c>
      <c r="Q109" s="253">
        <f t="shared" si="6"/>
        <v>-4592.2423076923078</v>
      </c>
      <c r="R109" s="254"/>
      <c r="S109" s="253">
        <f t="shared" si="7"/>
        <v>-4592.2423076923078</v>
      </c>
    </row>
    <row r="110" spans="1:19" x14ac:dyDescent="0.3">
      <c r="A110" s="255">
        <v>2330</v>
      </c>
      <c r="B110" s="255">
        <v>108.1</v>
      </c>
      <c r="C110" s="257" t="s">
        <v>323</v>
      </c>
      <c r="D110" s="252">
        <f>IFERROR(ROUND(VLOOKUP(+$A110,'[13]Orange BS'!$A$5:$P$155,+D$4,FALSE),2),0)</f>
        <v>-22961.87</v>
      </c>
      <c r="E110" s="252">
        <f>IFERROR(ROUND(VLOOKUP(+$A110,'[13]Orange BS'!$A$5:$P$155,+E$4,FALSE),2),0)</f>
        <v>-23236.91</v>
      </c>
      <c r="F110" s="252">
        <f>IFERROR(ROUND(VLOOKUP(+$A110,'[13]Orange BS'!$A$5:$P$155,+F$4,FALSE),2),0)</f>
        <v>-23282.560000000001</v>
      </c>
      <c r="G110" s="252">
        <f>IFERROR(ROUND(VLOOKUP(+$A110,'[13]Orange BS'!$A$5:$P$155,+G$4,FALSE),2),0)</f>
        <v>-23536.16</v>
      </c>
      <c r="H110" s="252">
        <f>IFERROR(ROUND(VLOOKUP(+$A110,'[13]Orange BS'!$A$5:$P$155,+H$4,FALSE),2),0)</f>
        <v>-23943.69</v>
      </c>
      <c r="I110" s="252">
        <f>IFERROR(ROUND(VLOOKUP(+$A110,'[13]Orange BS'!$A$5:$P$155,+I$4,FALSE),2),0)</f>
        <v>-24240.02</v>
      </c>
      <c r="J110" s="252">
        <f>IFERROR(ROUND(VLOOKUP(+$A110,'[13]Orange BS'!$A$5:$P$155,+J$4,FALSE),2),0)</f>
        <v>-24539.14</v>
      </c>
      <c r="K110" s="252">
        <f>IFERROR(ROUND(VLOOKUP(+$A110,'[13]Orange BS'!$A$5:$P$155,+K$4,FALSE),2),0)</f>
        <v>-24795.69</v>
      </c>
      <c r="L110" s="252">
        <f>IFERROR(ROUND(VLOOKUP(+$A110,'[13]Orange BS'!$A$5:$P$155,+L$4,FALSE),2),0)</f>
        <v>-25070.12</v>
      </c>
      <c r="M110" s="252">
        <f>IFERROR(ROUND(VLOOKUP(+$A110,'[13]Orange BS'!$A$5:$P$155,+M$4,FALSE),2),0)</f>
        <v>-25158.43</v>
      </c>
      <c r="N110" s="252">
        <f>IFERROR(ROUND(VLOOKUP(+$A110,'[13]Orange BS'!$A$5:$P$155,+N$4,FALSE),2),0)</f>
        <v>-25445.14</v>
      </c>
      <c r="O110" s="252">
        <f>IFERROR(ROUND(VLOOKUP(+$A110,'[13]Orange BS'!$A$5:$P$155,+O$4,FALSE),2),0)</f>
        <v>-25723.42</v>
      </c>
      <c r="P110" s="252">
        <f>IFERROR(ROUND(VLOOKUP(+$A110,'[13]Orange BS'!$A$5:$P$155,+P$4,FALSE),2),0)</f>
        <v>-25954.74</v>
      </c>
      <c r="Q110" s="253">
        <f t="shared" si="6"/>
        <v>-24452.914615384612</v>
      </c>
      <c r="R110" s="254"/>
      <c r="S110" s="253">
        <f t="shared" si="7"/>
        <v>-24452.914615384612</v>
      </c>
    </row>
    <row r="111" spans="1:19" x14ac:dyDescent="0.3">
      <c r="A111" s="255">
        <v>2335</v>
      </c>
      <c r="B111" s="255">
        <v>108.1</v>
      </c>
      <c r="C111" s="257" t="s">
        <v>324</v>
      </c>
      <c r="D111" s="252">
        <f>IFERROR(ROUND(VLOOKUP(+$A111,'[13]Orange BS'!$A$5:$P$155,+D$4,FALSE),2),0)</f>
        <v>-722.85</v>
      </c>
      <c r="E111" s="252">
        <f>IFERROR(ROUND(VLOOKUP(+$A111,'[13]Orange BS'!$A$5:$P$155,+E$4,FALSE),2),0)</f>
        <v>-722.29</v>
      </c>
      <c r="F111" s="252">
        <f>IFERROR(ROUND(VLOOKUP(+$A111,'[13]Orange BS'!$A$5:$P$155,+F$4,FALSE),2),0)</f>
        <v>-715.44</v>
      </c>
      <c r="G111" s="252">
        <f>IFERROR(ROUND(VLOOKUP(+$A111,'[13]Orange BS'!$A$5:$P$155,+G$4,FALSE),2),0)</f>
        <v>-714.19</v>
      </c>
      <c r="H111" s="252">
        <f>IFERROR(ROUND(VLOOKUP(+$A111,'[13]Orange BS'!$A$5:$P$155,+H$4,FALSE),2),0)</f>
        <v>-716.17</v>
      </c>
      <c r="I111" s="252">
        <f>IFERROR(ROUND(VLOOKUP(+$A111,'[13]Orange BS'!$A$5:$P$155,+I$4,FALSE),2),0)</f>
        <v>-716.24</v>
      </c>
      <c r="J111" s="252">
        <f>IFERROR(ROUND(VLOOKUP(+$A111,'[13]Orange BS'!$A$5:$P$155,+J$4,FALSE),2),0)</f>
        <v>-717.1</v>
      </c>
      <c r="K111" s="252">
        <f>IFERROR(ROUND(VLOOKUP(+$A111,'[13]Orange BS'!$A$5:$P$155,+K$4,FALSE),2),0)</f>
        <v>-716.02</v>
      </c>
      <c r="L111" s="252">
        <f>IFERROR(ROUND(VLOOKUP(+$A111,'[13]Orange BS'!$A$5:$P$155,+L$4,FALSE),2),0)</f>
        <v>-715.25</v>
      </c>
      <c r="M111" s="252">
        <f>IFERROR(ROUND(VLOOKUP(+$A111,'[13]Orange BS'!$A$5:$P$155,+M$4,FALSE),2),0)</f>
        <v>-710.06</v>
      </c>
      <c r="N111" s="252">
        <f>IFERROR(ROUND(VLOOKUP(+$A111,'[13]Orange BS'!$A$5:$P$155,+N$4,FALSE),2),0)</f>
        <v>-709.82</v>
      </c>
      <c r="O111" s="252">
        <f>IFERROR(ROUND(VLOOKUP(+$A111,'[13]Orange BS'!$A$5:$P$155,+O$4,FALSE),2),0)</f>
        <v>-709.36</v>
      </c>
      <c r="P111" s="252">
        <f>IFERROR(ROUND(VLOOKUP(+$A111,'[13]Orange BS'!$A$5:$P$155,+P$4,FALSE),2),0)</f>
        <v>-708.15</v>
      </c>
      <c r="Q111" s="253">
        <f t="shared" si="6"/>
        <v>-714.84153846153845</v>
      </c>
      <c r="R111" s="254"/>
      <c r="S111" s="253">
        <f t="shared" si="7"/>
        <v>-714.84153846153845</v>
      </c>
    </row>
    <row r="112" spans="1:19" x14ac:dyDescent="0.3">
      <c r="A112" s="258" t="s">
        <v>325</v>
      </c>
      <c r="B112" s="255"/>
      <c r="C112" s="257"/>
      <c r="D112" s="259">
        <f>SUM(D76:D111)</f>
        <v>-183080.08000000002</v>
      </c>
      <c r="E112" s="259">
        <f t="shared" ref="E112:S112" si="8">SUM(E76:E111)</f>
        <v>-184707.96</v>
      </c>
      <c r="F112" s="259">
        <f t="shared" si="8"/>
        <v>-185900.47999999998</v>
      </c>
      <c r="G112" s="259">
        <f t="shared" si="8"/>
        <v>-187796.99000000002</v>
      </c>
      <c r="H112" s="259">
        <f t="shared" si="8"/>
        <v>-189518.13999999998</v>
      </c>
      <c r="I112" s="259">
        <f t="shared" si="8"/>
        <v>-191245.79</v>
      </c>
      <c r="J112" s="259">
        <f t="shared" si="8"/>
        <v>-193002.06999999998</v>
      </c>
      <c r="K112" s="259">
        <f t="shared" si="8"/>
        <v>-193367.56000000003</v>
      </c>
      <c r="L112" s="259">
        <f t="shared" si="8"/>
        <v>-195056.71</v>
      </c>
      <c r="M112" s="259">
        <f t="shared" si="8"/>
        <v>-196542.45000000007</v>
      </c>
      <c r="N112" s="259">
        <f t="shared" si="8"/>
        <v>-198290.23000000004</v>
      </c>
      <c r="O112" s="259">
        <f t="shared" si="8"/>
        <v>-200016.37999999995</v>
      </c>
      <c r="P112" s="259">
        <f t="shared" si="8"/>
        <v>-201693.77999999991</v>
      </c>
      <c r="Q112" s="259">
        <f t="shared" si="8"/>
        <v>-192324.50923076921</v>
      </c>
      <c r="R112" s="261"/>
      <c r="S112" s="259">
        <f t="shared" si="8"/>
        <v>-192324.50923076921</v>
      </c>
    </row>
    <row r="113" spans="1:19" x14ac:dyDescent="0.3">
      <c r="A113" s="255"/>
      <c r="B113" s="255"/>
      <c r="C113" s="257"/>
      <c r="D113" s="253"/>
      <c r="E113" s="253"/>
      <c r="F113" s="253"/>
      <c r="G113" s="253"/>
      <c r="H113" s="253"/>
      <c r="I113" s="253"/>
      <c r="J113" s="253"/>
      <c r="K113" s="253"/>
      <c r="L113" s="253"/>
      <c r="M113" s="253"/>
      <c r="N113" s="253"/>
      <c r="O113" s="253"/>
      <c r="P113" s="253"/>
      <c r="Q113" s="253"/>
      <c r="R113" s="254"/>
      <c r="S113" s="253"/>
    </row>
    <row r="114" spans="1:19" x14ac:dyDescent="0.3">
      <c r="A114" s="255">
        <v>2030</v>
      </c>
      <c r="B114" s="255">
        <v>108.1</v>
      </c>
      <c r="C114" s="256" t="s">
        <v>291</v>
      </c>
      <c r="D114" s="252">
        <f>IFERROR(ROUND(VLOOKUP(+$A114,'[13]Orange BS'!$A$5:$P$155,+D$4,FALSE),2),0)</f>
        <v>0</v>
      </c>
      <c r="E114" s="252">
        <f>IFERROR(ROUND(VLOOKUP(+$A114,'[13]Orange BS'!$A$5:$P$155,+E$4,FALSE),2),0)</f>
        <v>0</v>
      </c>
      <c r="F114" s="252">
        <f>IFERROR(ROUND(VLOOKUP(+$A114,'[13]Orange BS'!$A$5:$P$155,+F$4,FALSE),2),0)</f>
        <v>0</v>
      </c>
      <c r="G114" s="252">
        <f>IFERROR(ROUND(VLOOKUP(+$A114,'[13]Orange BS'!$A$5:$P$155,+G$4,FALSE),2),0)</f>
        <v>0</v>
      </c>
      <c r="H114" s="252">
        <f>IFERROR(ROUND(VLOOKUP(+$A114,'[13]Orange BS'!$A$5:$P$155,+H$4,FALSE),2),0)</f>
        <v>0</v>
      </c>
      <c r="I114" s="252">
        <f>IFERROR(ROUND(VLOOKUP(+$A114,'[13]Orange BS'!$A$5:$P$155,+I$4,FALSE),2),0)</f>
        <v>0</v>
      </c>
      <c r="J114" s="252">
        <f>IFERROR(ROUND(VLOOKUP(+$A114,'[13]Orange BS'!$A$5:$P$155,+J$4,FALSE),2),0)</f>
        <v>0</v>
      </c>
      <c r="K114" s="252">
        <f>IFERROR(ROUND(VLOOKUP(+$A114,'[13]Orange BS'!$A$5:$P$155,+K$4,FALSE),2),0)</f>
        <v>0</v>
      </c>
      <c r="L114" s="252">
        <f>IFERROR(ROUND(VLOOKUP(+$A114,'[13]Orange BS'!$A$5:$P$155,+L$4,FALSE),2),0)</f>
        <v>0</v>
      </c>
      <c r="M114" s="252">
        <f>IFERROR(ROUND(VLOOKUP(+$A114,'[13]Orange BS'!$A$5:$P$155,+M$4,FALSE),2),0)</f>
        <v>0</v>
      </c>
      <c r="N114" s="252">
        <f>IFERROR(ROUND(VLOOKUP(+$A114,'[13]Orange BS'!$A$5:$P$155,+N$4,FALSE),2),0)</f>
        <v>0</v>
      </c>
      <c r="O114" s="252">
        <f>IFERROR(ROUND(VLOOKUP(+$A114,'[13]Orange BS'!$A$5:$P$155,+O$4,FALSE),2),0)</f>
        <v>0</v>
      </c>
      <c r="P114" s="252">
        <f>IFERROR(ROUND(VLOOKUP(+$A114,'[13]Orange BS'!$A$5:$P$155,+P$4,FALSE),2),0)</f>
        <v>0</v>
      </c>
      <c r="Q114" s="253">
        <f t="shared" si="6"/>
        <v>0</v>
      </c>
      <c r="R114" s="254"/>
      <c r="S114" s="253">
        <f t="shared" si="7"/>
        <v>0</v>
      </c>
    </row>
    <row r="115" spans="1:19" x14ac:dyDescent="0.3">
      <c r="A115" s="255">
        <v>2055</v>
      </c>
      <c r="B115" s="255">
        <v>108.1</v>
      </c>
      <c r="C115" s="256" t="s">
        <v>505</v>
      </c>
      <c r="D115" s="252">
        <f>IFERROR(ROUND(VLOOKUP(+$A115,'[13]Orange BS'!$A$5:$P$155,+D$4,FALSE),2),0)</f>
        <v>0</v>
      </c>
      <c r="E115" s="252">
        <f>IFERROR(ROUND(VLOOKUP(+$A115,'[13]Orange BS'!$A$5:$P$155,+E$4,FALSE),2),0)</f>
        <v>0</v>
      </c>
      <c r="F115" s="252">
        <f>IFERROR(ROUND(VLOOKUP(+$A115,'[13]Orange BS'!$A$5:$P$155,+F$4,FALSE),2),0)</f>
        <v>0</v>
      </c>
      <c r="G115" s="252">
        <f>IFERROR(ROUND(VLOOKUP(+$A115,'[13]Orange BS'!$A$5:$P$155,+G$4,FALSE),2),0)</f>
        <v>0</v>
      </c>
      <c r="H115" s="252">
        <f>IFERROR(ROUND(VLOOKUP(+$A115,'[13]Orange BS'!$A$5:$P$155,+H$4,FALSE),2),0)</f>
        <v>0</v>
      </c>
      <c r="I115" s="252">
        <f>IFERROR(ROUND(VLOOKUP(+$A115,'[13]Orange BS'!$A$5:$P$155,+I$4,FALSE),2),0)</f>
        <v>0</v>
      </c>
      <c r="J115" s="252">
        <f>IFERROR(ROUND(VLOOKUP(+$A115,'[13]Orange BS'!$A$5:$P$155,+J$4,FALSE),2),0)</f>
        <v>0</v>
      </c>
      <c r="K115" s="252">
        <f>IFERROR(ROUND(VLOOKUP(+$A115,'[13]Orange BS'!$A$5:$P$155,+K$4,FALSE),2),0)</f>
        <v>0</v>
      </c>
      <c r="L115" s="252">
        <f>IFERROR(ROUND(VLOOKUP(+$A115,'[13]Orange BS'!$A$5:$P$155,+L$4,FALSE),2),0)</f>
        <v>0</v>
      </c>
      <c r="M115" s="252">
        <f>IFERROR(ROUND(VLOOKUP(+$A115,'[13]Orange BS'!$A$5:$P$155,+M$4,FALSE),2),0)</f>
        <v>0</v>
      </c>
      <c r="N115" s="252">
        <f>IFERROR(ROUND(VLOOKUP(+$A115,'[13]Orange BS'!$A$5:$P$155,+N$4,FALSE),2),0)</f>
        <v>0</v>
      </c>
      <c r="O115" s="252">
        <f>IFERROR(ROUND(VLOOKUP(+$A115,'[13]Orange BS'!$A$5:$P$155,+O$4,FALSE),2),0)</f>
        <v>0</v>
      </c>
      <c r="P115" s="252">
        <f>IFERROR(ROUND(VLOOKUP(+$A115,'[13]Orange BS'!$A$5:$P$155,+P$4,FALSE),2),0)</f>
        <v>0</v>
      </c>
      <c r="Q115" s="253">
        <f t="shared" si="6"/>
        <v>0</v>
      </c>
      <c r="R115" s="254"/>
      <c r="S115" s="253">
        <f t="shared" si="7"/>
        <v>0</v>
      </c>
    </row>
    <row r="116" spans="1:19" x14ac:dyDescent="0.3">
      <c r="A116" s="255">
        <v>2080</v>
      </c>
      <c r="B116" s="255">
        <v>108.1</v>
      </c>
      <c r="C116" s="256" t="s">
        <v>329</v>
      </c>
      <c r="D116" s="252">
        <f>IFERROR(ROUND(VLOOKUP(+$A116,'[13]Orange BS'!$A$5:$P$155,+D$4,FALSE),2),0)</f>
        <v>0</v>
      </c>
      <c r="E116" s="252">
        <f>IFERROR(ROUND(VLOOKUP(+$A116,'[13]Orange BS'!$A$5:$P$155,+E$4,FALSE),2),0)</f>
        <v>0</v>
      </c>
      <c r="F116" s="252">
        <f>IFERROR(ROUND(VLOOKUP(+$A116,'[13]Orange BS'!$A$5:$P$155,+F$4,FALSE),2),0)</f>
        <v>0</v>
      </c>
      <c r="G116" s="252">
        <f>IFERROR(ROUND(VLOOKUP(+$A116,'[13]Orange BS'!$A$5:$P$155,+G$4,FALSE),2),0)</f>
        <v>0</v>
      </c>
      <c r="H116" s="252">
        <f>IFERROR(ROUND(VLOOKUP(+$A116,'[13]Orange BS'!$A$5:$P$155,+H$4,FALSE),2),0)</f>
        <v>0</v>
      </c>
      <c r="I116" s="252">
        <f>IFERROR(ROUND(VLOOKUP(+$A116,'[13]Orange BS'!$A$5:$P$155,+I$4,FALSE),2),0)</f>
        <v>0</v>
      </c>
      <c r="J116" s="252">
        <f>IFERROR(ROUND(VLOOKUP(+$A116,'[13]Orange BS'!$A$5:$P$155,+J$4,FALSE),2),0)</f>
        <v>0</v>
      </c>
      <c r="K116" s="252">
        <f>IFERROR(ROUND(VLOOKUP(+$A116,'[13]Orange BS'!$A$5:$P$155,+K$4,FALSE),2),0)</f>
        <v>0</v>
      </c>
      <c r="L116" s="252">
        <f>IFERROR(ROUND(VLOOKUP(+$A116,'[13]Orange BS'!$A$5:$P$155,+L$4,FALSE),2),0)</f>
        <v>0</v>
      </c>
      <c r="M116" s="252">
        <f>IFERROR(ROUND(VLOOKUP(+$A116,'[13]Orange BS'!$A$5:$P$155,+M$4,FALSE),2),0)</f>
        <v>0</v>
      </c>
      <c r="N116" s="252">
        <f>IFERROR(ROUND(VLOOKUP(+$A116,'[13]Orange BS'!$A$5:$P$155,+N$4,FALSE),2),0)</f>
        <v>0</v>
      </c>
      <c r="O116" s="252">
        <f>IFERROR(ROUND(VLOOKUP(+$A116,'[13]Orange BS'!$A$5:$P$155,+O$4,FALSE),2),0)</f>
        <v>0</v>
      </c>
      <c r="P116" s="252">
        <f>IFERROR(ROUND(VLOOKUP(+$A116,'[13]Orange BS'!$A$5:$P$155,+P$4,FALSE),2),0)</f>
        <v>0</v>
      </c>
      <c r="Q116" s="253">
        <f t="shared" si="6"/>
        <v>0</v>
      </c>
      <c r="R116" s="254"/>
      <c r="S116" s="253">
        <f t="shared" si="7"/>
        <v>0</v>
      </c>
    </row>
    <row r="117" spans="1:19" x14ac:dyDescent="0.3">
      <c r="A117" s="255">
        <v>2105</v>
      </c>
      <c r="B117" s="255">
        <v>108.1</v>
      </c>
      <c r="C117" s="256" t="s">
        <v>330</v>
      </c>
      <c r="D117" s="252">
        <f>IFERROR(ROUND(VLOOKUP(+$A117,'[13]Orange BS'!$A$5:$P$155,+D$4,FALSE),2),0)</f>
        <v>0</v>
      </c>
      <c r="E117" s="252">
        <f>IFERROR(ROUND(VLOOKUP(+$A117,'[13]Orange BS'!$A$5:$P$155,+E$4,FALSE),2),0)</f>
        <v>0</v>
      </c>
      <c r="F117" s="252">
        <f>IFERROR(ROUND(VLOOKUP(+$A117,'[13]Orange BS'!$A$5:$P$155,+F$4,FALSE),2),0)</f>
        <v>0</v>
      </c>
      <c r="G117" s="252">
        <f>IFERROR(ROUND(VLOOKUP(+$A117,'[13]Orange BS'!$A$5:$P$155,+G$4,FALSE),2),0)</f>
        <v>0</v>
      </c>
      <c r="H117" s="252">
        <f>IFERROR(ROUND(VLOOKUP(+$A117,'[13]Orange BS'!$A$5:$P$155,+H$4,FALSE),2),0)</f>
        <v>0</v>
      </c>
      <c r="I117" s="252">
        <f>IFERROR(ROUND(VLOOKUP(+$A117,'[13]Orange BS'!$A$5:$P$155,+I$4,FALSE),2),0)</f>
        <v>0</v>
      </c>
      <c r="J117" s="252">
        <f>IFERROR(ROUND(VLOOKUP(+$A117,'[13]Orange BS'!$A$5:$P$155,+J$4,FALSE),2),0)</f>
        <v>0</v>
      </c>
      <c r="K117" s="252">
        <f>IFERROR(ROUND(VLOOKUP(+$A117,'[13]Orange BS'!$A$5:$P$155,+K$4,FALSE),2),0)</f>
        <v>0</v>
      </c>
      <c r="L117" s="252">
        <f>IFERROR(ROUND(VLOOKUP(+$A117,'[13]Orange BS'!$A$5:$P$155,+L$4,FALSE),2),0)</f>
        <v>0</v>
      </c>
      <c r="M117" s="252">
        <f>IFERROR(ROUND(VLOOKUP(+$A117,'[13]Orange BS'!$A$5:$P$155,+M$4,FALSE),2),0)</f>
        <v>0</v>
      </c>
      <c r="N117" s="252">
        <f>IFERROR(ROUND(VLOOKUP(+$A117,'[13]Orange BS'!$A$5:$P$155,+N$4,FALSE),2),0)</f>
        <v>0</v>
      </c>
      <c r="O117" s="252">
        <f>IFERROR(ROUND(VLOOKUP(+$A117,'[13]Orange BS'!$A$5:$P$155,+O$4,FALSE),2),0)</f>
        <v>0</v>
      </c>
      <c r="P117" s="252">
        <f>IFERROR(ROUND(VLOOKUP(+$A117,'[13]Orange BS'!$A$5:$P$155,+P$4,FALSE),2),0)</f>
        <v>0</v>
      </c>
      <c r="Q117" s="253">
        <f t="shared" si="6"/>
        <v>0</v>
      </c>
      <c r="R117" s="254"/>
      <c r="S117" s="253">
        <f t="shared" si="7"/>
        <v>0</v>
      </c>
    </row>
    <row r="118" spans="1:19" x14ac:dyDescent="0.3">
      <c r="A118" s="255">
        <v>2110</v>
      </c>
      <c r="B118" s="255">
        <v>108.1</v>
      </c>
      <c r="C118" s="256" t="s">
        <v>506</v>
      </c>
      <c r="D118" s="252">
        <f>IFERROR(ROUND(VLOOKUP(+$A118,'[13]Orange BS'!$A$5:$P$155,+D$4,FALSE),2),0)</f>
        <v>0</v>
      </c>
      <c r="E118" s="252">
        <f>IFERROR(ROUND(VLOOKUP(+$A118,'[13]Orange BS'!$A$5:$P$155,+E$4,FALSE),2),0)</f>
        <v>0</v>
      </c>
      <c r="F118" s="252">
        <f>IFERROR(ROUND(VLOOKUP(+$A118,'[13]Orange BS'!$A$5:$P$155,+F$4,FALSE),2),0)</f>
        <v>0</v>
      </c>
      <c r="G118" s="252">
        <f>IFERROR(ROUND(VLOOKUP(+$A118,'[13]Orange BS'!$A$5:$P$155,+G$4,FALSE),2),0)</f>
        <v>0</v>
      </c>
      <c r="H118" s="252">
        <f>IFERROR(ROUND(VLOOKUP(+$A118,'[13]Orange BS'!$A$5:$P$155,+H$4,FALSE),2),0)</f>
        <v>0</v>
      </c>
      <c r="I118" s="252">
        <f>IFERROR(ROUND(VLOOKUP(+$A118,'[13]Orange BS'!$A$5:$P$155,+I$4,FALSE),2),0)</f>
        <v>0</v>
      </c>
      <c r="J118" s="252">
        <f>IFERROR(ROUND(VLOOKUP(+$A118,'[13]Orange BS'!$A$5:$P$155,+J$4,FALSE),2),0)</f>
        <v>0</v>
      </c>
      <c r="K118" s="252">
        <f>IFERROR(ROUND(VLOOKUP(+$A118,'[13]Orange BS'!$A$5:$P$155,+K$4,FALSE),2),0)</f>
        <v>0</v>
      </c>
      <c r="L118" s="252">
        <f>IFERROR(ROUND(VLOOKUP(+$A118,'[13]Orange BS'!$A$5:$P$155,+L$4,FALSE),2),0)</f>
        <v>0</v>
      </c>
      <c r="M118" s="252">
        <f>IFERROR(ROUND(VLOOKUP(+$A118,'[13]Orange BS'!$A$5:$P$155,+M$4,FALSE),2),0)</f>
        <v>0</v>
      </c>
      <c r="N118" s="252">
        <f>IFERROR(ROUND(VLOOKUP(+$A118,'[13]Orange BS'!$A$5:$P$155,+N$4,FALSE),2),0)</f>
        <v>0</v>
      </c>
      <c r="O118" s="252">
        <f>IFERROR(ROUND(VLOOKUP(+$A118,'[13]Orange BS'!$A$5:$P$155,+O$4,FALSE),2),0)</f>
        <v>0</v>
      </c>
      <c r="P118" s="252">
        <f>IFERROR(ROUND(VLOOKUP(+$A118,'[13]Orange BS'!$A$5:$P$155,+P$4,FALSE),2),0)</f>
        <v>0</v>
      </c>
      <c r="Q118" s="253">
        <f t="shared" si="6"/>
        <v>0</v>
      </c>
      <c r="R118" s="254"/>
      <c r="S118" s="253">
        <f t="shared" si="7"/>
        <v>0</v>
      </c>
    </row>
    <row r="119" spans="1:19" x14ac:dyDescent="0.3">
      <c r="A119" s="255">
        <v>2113</v>
      </c>
      <c r="B119" s="255">
        <v>108.1</v>
      </c>
      <c r="C119" s="256" t="s">
        <v>332</v>
      </c>
      <c r="D119" s="252">
        <f>IFERROR(ROUND(VLOOKUP(+$A119,'[13]Orange BS'!$A$5:$P$155,+D$4,FALSE),2),0)</f>
        <v>0</v>
      </c>
      <c r="E119" s="252">
        <f>IFERROR(ROUND(VLOOKUP(+$A119,'[13]Orange BS'!$A$5:$P$155,+E$4,FALSE),2),0)</f>
        <v>0</v>
      </c>
      <c r="F119" s="252">
        <f>IFERROR(ROUND(VLOOKUP(+$A119,'[13]Orange BS'!$A$5:$P$155,+F$4,FALSE),2),0)</f>
        <v>0</v>
      </c>
      <c r="G119" s="252">
        <f>IFERROR(ROUND(VLOOKUP(+$A119,'[13]Orange BS'!$A$5:$P$155,+G$4,FALSE),2),0)</f>
        <v>0</v>
      </c>
      <c r="H119" s="252">
        <f>IFERROR(ROUND(VLOOKUP(+$A119,'[13]Orange BS'!$A$5:$P$155,+H$4,FALSE),2),0)</f>
        <v>0</v>
      </c>
      <c r="I119" s="252">
        <f>IFERROR(ROUND(VLOOKUP(+$A119,'[13]Orange BS'!$A$5:$P$155,+I$4,FALSE),2),0)</f>
        <v>0</v>
      </c>
      <c r="J119" s="252">
        <f>IFERROR(ROUND(VLOOKUP(+$A119,'[13]Orange BS'!$A$5:$P$155,+J$4,FALSE),2),0)</f>
        <v>0</v>
      </c>
      <c r="K119" s="252">
        <f>IFERROR(ROUND(VLOOKUP(+$A119,'[13]Orange BS'!$A$5:$P$155,+K$4,FALSE),2),0)</f>
        <v>0</v>
      </c>
      <c r="L119" s="252">
        <f>IFERROR(ROUND(VLOOKUP(+$A119,'[13]Orange BS'!$A$5:$P$155,+L$4,FALSE),2),0)</f>
        <v>0</v>
      </c>
      <c r="M119" s="252">
        <f>IFERROR(ROUND(VLOOKUP(+$A119,'[13]Orange BS'!$A$5:$P$155,+M$4,FALSE),2),0)</f>
        <v>0</v>
      </c>
      <c r="N119" s="252">
        <f>IFERROR(ROUND(VLOOKUP(+$A119,'[13]Orange BS'!$A$5:$P$155,+N$4,FALSE),2),0)</f>
        <v>0</v>
      </c>
      <c r="O119" s="252">
        <f>IFERROR(ROUND(VLOOKUP(+$A119,'[13]Orange BS'!$A$5:$P$155,+O$4,FALSE),2),0)</f>
        <v>0</v>
      </c>
      <c r="P119" s="252">
        <f>IFERROR(ROUND(VLOOKUP(+$A119,'[13]Orange BS'!$A$5:$P$155,+P$4,FALSE),2),0)</f>
        <v>0</v>
      </c>
      <c r="Q119" s="253">
        <f t="shared" si="6"/>
        <v>0</v>
      </c>
      <c r="R119" s="254"/>
      <c r="S119" s="253">
        <f t="shared" si="7"/>
        <v>0</v>
      </c>
    </row>
    <row r="120" spans="1:19" x14ac:dyDescent="0.3">
      <c r="A120" s="255">
        <v>2125</v>
      </c>
      <c r="B120" s="255">
        <v>108.1</v>
      </c>
      <c r="C120" s="256" t="s">
        <v>507</v>
      </c>
      <c r="D120" s="252">
        <f>IFERROR(ROUND(VLOOKUP(+$A120,'[13]Orange BS'!$A$5:$P$155,+D$4,FALSE),2),0)</f>
        <v>0</v>
      </c>
      <c r="E120" s="252">
        <f>IFERROR(ROUND(VLOOKUP(+$A120,'[13]Orange BS'!$A$5:$P$155,+E$4,FALSE),2),0)</f>
        <v>0</v>
      </c>
      <c r="F120" s="252">
        <f>IFERROR(ROUND(VLOOKUP(+$A120,'[13]Orange BS'!$A$5:$P$155,+F$4,FALSE),2),0)</f>
        <v>0</v>
      </c>
      <c r="G120" s="252">
        <f>IFERROR(ROUND(VLOOKUP(+$A120,'[13]Orange BS'!$A$5:$P$155,+G$4,FALSE),2),0)</f>
        <v>0</v>
      </c>
      <c r="H120" s="252">
        <f>IFERROR(ROUND(VLOOKUP(+$A120,'[13]Orange BS'!$A$5:$P$155,+H$4,FALSE),2),0)</f>
        <v>0</v>
      </c>
      <c r="I120" s="252">
        <f>IFERROR(ROUND(VLOOKUP(+$A120,'[13]Orange BS'!$A$5:$P$155,+I$4,FALSE),2),0)</f>
        <v>0</v>
      </c>
      <c r="J120" s="252">
        <f>IFERROR(ROUND(VLOOKUP(+$A120,'[13]Orange BS'!$A$5:$P$155,+J$4,FALSE),2),0)</f>
        <v>0</v>
      </c>
      <c r="K120" s="252">
        <f>IFERROR(ROUND(VLOOKUP(+$A120,'[13]Orange BS'!$A$5:$P$155,+K$4,FALSE),2),0)</f>
        <v>0</v>
      </c>
      <c r="L120" s="252">
        <f>IFERROR(ROUND(VLOOKUP(+$A120,'[13]Orange BS'!$A$5:$P$155,+L$4,FALSE),2),0)</f>
        <v>0</v>
      </c>
      <c r="M120" s="252">
        <f>IFERROR(ROUND(VLOOKUP(+$A120,'[13]Orange BS'!$A$5:$P$155,+M$4,FALSE),2),0)</f>
        <v>0</v>
      </c>
      <c r="N120" s="252">
        <f>IFERROR(ROUND(VLOOKUP(+$A120,'[13]Orange BS'!$A$5:$P$155,+N$4,FALSE),2),0)</f>
        <v>0</v>
      </c>
      <c r="O120" s="252">
        <f>IFERROR(ROUND(VLOOKUP(+$A120,'[13]Orange BS'!$A$5:$P$155,+O$4,FALSE),2),0)</f>
        <v>0</v>
      </c>
      <c r="P120" s="252">
        <f>IFERROR(ROUND(VLOOKUP(+$A120,'[13]Orange BS'!$A$5:$P$155,+P$4,FALSE),2),0)</f>
        <v>0</v>
      </c>
      <c r="Q120" s="253">
        <f t="shared" si="6"/>
        <v>0</v>
      </c>
      <c r="R120" s="254"/>
      <c r="S120" s="253">
        <f t="shared" si="7"/>
        <v>0</v>
      </c>
    </row>
    <row r="121" spans="1:19" x14ac:dyDescent="0.3">
      <c r="A121" s="255">
        <v>2130</v>
      </c>
      <c r="B121" s="255">
        <v>108.1</v>
      </c>
      <c r="C121" s="256" t="s">
        <v>335</v>
      </c>
      <c r="D121" s="252">
        <f>IFERROR(ROUND(VLOOKUP(+$A121,'[13]Orange BS'!$A$5:$P$155,+D$4,FALSE),2),0)</f>
        <v>0</v>
      </c>
      <c r="E121" s="252">
        <f>IFERROR(ROUND(VLOOKUP(+$A121,'[13]Orange BS'!$A$5:$P$155,+E$4,FALSE),2),0)</f>
        <v>0</v>
      </c>
      <c r="F121" s="252">
        <f>IFERROR(ROUND(VLOOKUP(+$A121,'[13]Orange BS'!$A$5:$P$155,+F$4,FALSE),2),0)</f>
        <v>0</v>
      </c>
      <c r="G121" s="252">
        <f>IFERROR(ROUND(VLOOKUP(+$A121,'[13]Orange BS'!$A$5:$P$155,+G$4,FALSE),2),0)</f>
        <v>0</v>
      </c>
      <c r="H121" s="252">
        <f>IFERROR(ROUND(VLOOKUP(+$A121,'[13]Orange BS'!$A$5:$P$155,+H$4,FALSE),2),0)</f>
        <v>0</v>
      </c>
      <c r="I121" s="252">
        <f>IFERROR(ROUND(VLOOKUP(+$A121,'[13]Orange BS'!$A$5:$P$155,+I$4,FALSE),2),0)</f>
        <v>0</v>
      </c>
      <c r="J121" s="252">
        <f>IFERROR(ROUND(VLOOKUP(+$A121,'[13]Orange BS'!$A$5:$P$155,+J$4,FALSE),2),0)</f>
        <v>0</v>
      </c>
      <c r="K121" s="252">
        <f>IFERROR(ROUND(VLOOKUP(+$A121,'[13]Orange BS'!$A$5:$P$155,+K$4,FALSE),2),0)</f>
        <v>0</v>
      </c>
      <c r="L121" s="252">
        <f>IFERROR(ROUND(VLOOKUP(+$A121,'[13]Orange BS'!$A$5:$P$155,+L$4,FALSE),2),0)</f>
        <v>0</v>
      </c>
      <c r="M121" s="252">
        <f>IFERROR(ROUND(VLOOKUP(+$A121,'[13]Orange BS'!$A$5:$P$155,+M$4,FALSE),2),0)</f>
        <v>0</v>
      </c>
      <c r="N121" s="252">
        <f>IFERROR(ROUND(VLOOKUP(+$A121,'[13]Orange BS'!$A$5:$P$155,+N$4,FALSE),2),0)</f>
        <v>0</v>
      </c>
      <c r="O121" s="252">
        <f>IFERROR(ROUND(VLOOKUP(+$A121,'[13]Orange BS'!$A$5:$P$155,+O$4,FALSE),2),0)</f>
        <v>0</v>
      </c>
      <c r="P121" s="252">
        <f>IFERROR(ROUND(VLOOKUP(+$A121,'[13]Orange BS'!$A$5:$P$155,+P$4,FALSE),2),0)</f>
        <v>0</v>
      </c>
      <c r="Q121" s="253">
        <f t="shared" si="6"/>
        <v>0</v>
      </c>
      <c r="R121" s="254"/>
      <c r="S121" s="253">
        <f t="shared" si="7"/>
        <v>0</v>
      </c>
    </row>
    <row r="122" spans="1:19" x14ac:dyDescent="0.3">
      <c r="A122" s="255">
        <v>2140</v>
      </c>
      <c r="B122" s="255">
        <v>108.1</v>
      </c>
      <c r="C122" s="256" t="s">
        <v>508</v>
      </c>
      <c r="D122" s="252">
        <f>IFERROR(ROUND(VLOOKUP(+$A122,'[13]Orange BS'!$A$5:$P$155,+D$4,FALSE),2),0)</f>
        <v>0</v>
      </c>
      <c r="E122" s="252">
        <f>IFERROR(ROUND(VLOOKUP(+$A122,'[13]Orange BS'!$A$5:$P$155,+E$4,FALSE),2),0)</f>
        <v>0</v>
      </c>
      <c r="F122" s="252">
        <f>IFERROR(ROUND(VLOOKUP(+$A122,'[13]Orange BS'!$A$5:$P$155,+F$4,FALSE),2),0)</f>
        <v>0</v>
      </c>
      <c r="G122" s="252">
        <f>IFERROR(ROUND(VLOOKUP(+$A122,'[13]Orange BS'!$A$5:$P$155,+G$4,FALSE),2),0)</f>
        <v>0</v>
      </c>
      <c r="H122" s="252">
        <f>IFERROR(ROUND(VLOOKUP(+$A122,'[13]Orange BS'!$A$5:$P$155,+H$4,FALSE),2),0)</f>
        <v>0</v>
      </c>
      <c r="I122" s="252">
        <f>IFERROR(ROUND(VLOOKUP(+$A122,'[13]Orange BS'!$A$5:$P$155,+I$4,FALSE),2),0)</f>
        <v>0</v>
      </c>
      <c r="J122" s="252">
        <f>IFERROR(ROUND(VLOOKUP(+$A122,'[13]Orange BS'!$A$5:$P$155,+J$4,FALSE),2),0)</f>
        <v>0</v>
      </c>
      <c r="K122" s="252">
        <f>IFERROR(ROUND(VLOOKUP(+$A122,'[13]Orange BS'!$A$5:$P$155,+K$4,FALSE),2),0)</f>
        <v>0</v>
      </c>
      <c r="L122" s="252">
        <f>IFERROR(ROUND(VLOOKUP(+$A122,'[13]Orange BS'!$A$5:$P$155,+L$4,FALSE),2),0)</f>
        <v>0</v>
      </c>
      <c r="M122" s="252">
        <f>IFERROR(ROUND(VLOOKUP(+$A122,'[13]Orange BS'!$A$5:$P$155,+M$4,FALSE),2),0)</f>
        <v>0</v>
      </c>
      <c r="N122" s="252">
        <f>IFERROR(ROUND(VLOOKUP(+$A122,'[13]Orange BS'!$A$5:$P$155,+N$4,FALSE),2),0)</f>
        <v>0</v>
      </c>
      <c r="O122" s="252">
        <f>IFERROR(ROUND(VLOOKUP(+$A122,'[13]Orange BS'!$A$5:$P$155,+O$4,FALSE),2),0)</f>
        <v>0</v>
      </c>
      <c r="P122" s="252">
        <f>IFERROR(ROUND(VLOOKUP(+$A122,'[13]Orange BS'!$A$5:$P$155,+P$4,FALSE),2),0)</f>
        <v>0</v>
      </c>
      <c r="Q122" s="253">
        <f t="shared" si="6"/>
        <v>0</v>
      </c>
      <c r="R122" s="254"/>
      <c r="S122" s="253">
        <f t="shared" si="7"/>
        <v>0</v>
      </c>
    </row>
    <row r="123" spans="1:19" x14ac:dyDescent="0.3">
      <c r="A123" s="255">
        <v>2155</v>
      </c>
      <c r="B123" s="255">
        <v>108.1</v>
      </c>
      <c r="C123" s="256" t="s">
        <v>509</v>
      </c>
      <c r="D123" s="252">
        <f>IFERROR(ROUND(VLOOKUP(+$A123,'[13]Orange BS'!$A$5:$P$155,+D$4,FALSE),2),0)</f>
        <v>0</v>
      </c>
      <c r="E123" s="252">
        <f>IFERROR(ROUND(VLOOKUP(+$A123,'[13]Orange BS'!$A$5:$P$155,+E$4,FALSE),2),0)</f>
        <v>0</v>
      </c>
      <c r="F123" s="252">
        <f>IFERROR(ROUND(VLOOKUP(+$A123,'[13]Orange BS'!$A$5:$P$155,+F$4,FALSE),2),0)</f>
        <v>0</v>
      </c>
      <c r="G123" s="252">
        <f>IFERROR(ROUND(VLOOKUP(+$A123,'[13]Orange BS'!$A$5:$P$155,+G$4,FALSE),2),0)</f>
        <v>0</v>
      </c>
      <c r="H123" s="252">
        <f>IFERROR(ROUND(VLOOKUP(+$A123,'[13]Orange BS'!$A$5:$P$155,+H$4,FALSE),2),0)</f>
        <v>0</v>
      </c>
      <c r="I123" s="252">
        <f>IFERROR(ROUND(VLOOKUP(+$A123,'[13]Orange BS'!$A$5:$P$155,+I$4,FALSE),2),0)</f>
        <v>0</v>
      </c>
      <c r="J123" s="252">
        <f>IFERROR(ROUND(VLOOKUP(+$A123,'[13]Orange BS'!$A$5:$P$155,+J$4,FALSE),2),0)</f>
        <v>0</v>
      </c>
      <c r="K123" s="252">
        <f>IFERROR(ROUND(VLOOKUP(+$A123,'[13]Orange BS'!$A$5:$P$155,+K$4,FALSE),2),0)</f>
        <v>0</v>
      </c>
      <c r="L123" s="252">
        <f>IFERROR(ROUND(VLOOKUP(+$A123,'[13]Orange BS'!$A$5:$P$155,+L$4,FALSE),2),0)</f>
        <v>0</v>
      </c>
      <c r="M123" s="252">
        <f>IFERROR(ROUND(VLOOKUP(+$A123,'[13]Orange BS'!$A$5:$P$155,+M$4,FALSE),2),0)</f>
        <v>0</v>
      </c>
      <c r="N123" s="252">
        <f>IFERROR(ROUND(VLOOKUP(+$A123,'[13]Orange BS'!$A$5:$P$155,+N$4,FALSE),2),0)</f>
        <v>0</v>
      </c>
      <c r="O123" s="252">
        <f>IFERROR(ROUND(VLOOKUP(+$A123,'[13]Orange BS'!$A$5:$P$155,+O$4,FALSE),2),0)</f>
        <v>0</v>
      </c>
      <c r="P123" s="252">
        <f>IFERROR(ROUND(VLOOKUP(+$A123,'[13]Orange BS'!$A$5:$P$155,+P$4,FALSE),2),0)</f>
        <v>0</v>
      </c>
      <c r="Q123" s="253">
        <f t="shared" si="6"/>
        <v>0</v>
      </c>
      <c r="R123" s="254"/>
      <c r="S123" s="253">
        <f t="shared" si="7"/>
        <v>0</v>
      </c>
    </row>
    <row r="124" spans="1:19" x14ac:dyDescent="0.3">
      <c r="A124" s="255">
        <v>2160</v>
      </c>
      <c r="B124" s="255">
        <v>108.1</v>
      </c>
      <c r="C124" s="256" t="s">
        <v>510</v>
      </c>
      <c r="D124" s="252">
        <f>IFERROR(ROUND(VLOOKUP(+$A124,'[13]Orange BS'!$A$5:$P$155,+D$4,FALSE),2),0)</f>
        <v>0</v>
      </c>
      <c r="E124" s="252">
        <f>IFERROR(ROUND(VLOOKUP(+$A124,'[13]Orange BS'!$A$5:$P$155,+E$4,FALSE),2),0)</f>
        <v>0</v>
      </c>
      <c r="F124" s="252">
        <f>IFERROR(ROUND(VLOOKUP(+$A124,'[13]Orange BS'!$A$5:$P$155,+F$4,FALSE),2),0)</f>
        <v>0</v>
      </c>
      <c r="G124" s="252">
        <f>IFERROR(ROUND(VLOOKUP(+$A124,'[13]Orange BS'!$A$5:$P$155,+G$4,FALSE),2),0)</f>
        <v>0</v>
      </c>
      <c r="H124" s="252">
        <f>IFERROR(ROUND(VLOOKUP(+$A124,'[13]Orange BS'!$A$5:$P$155,+H$4,FALSE),2),0)</f>
        <v>0</v>
      </c>
      <c r="I124" s="252">
        <f>IFERROR(ROUND(VLOOKUP(+$A124,'[13]Orange BS'!$A$5:$P$155,+I$4,FALSE),2),0)</f>
        <v>0</v>
      </c>
      <c r="J124" s="252">
        <f>IFERROR(ROUND(VLOOKUP(+$A124,'[13]Orange BS'!$A$5:$P$155,+J$4,FALSE),2),0)</f>
        <v>0</v>
      </c>
      <c r="K124" s="252">
        <f>IFERROR(ROUND(VLOOKUP(+$A124,'[13]Orange BS'!$A$5:$P$155,+K$4,FALSE),2),0)</f>
        <v>0</v>
      </c>
      <c r="L124" s="252">
        <f>IFERROR(ROUND(VLOOKUP(+$A124,'[13]Orange BS'!$A$5:$P$155,+L$4,FALSE),2),0)</f>
        <v>0</v>
      </c>
      <c r="M124" s="252">
        <f>IFERROR(ROUND(VLOOKUP(+$A124,'[13]Orange BS'!$A$5:$P$155,+M$4,FALSE),2),0)</f>
        <v>0</v>
      </c>
      <c r="N124" s="252">
        <f>IFERROR(ROUND(VLOOKUP(+$A124,'[13]Orange BS'!$A$5:$P$155,+N$4,FALSE),2),0)</f>
        <v>0</v>
      </c>
      <c r="O124" s="252">
        <f>IFERROR(ROUND(VLOOKUP(+$A124,'[13]Orange BS'!$A$5:$P$155,+O$4,FALSE),2),0)</f>
        <v>0</v>
      </c>
      <c r="P124" s="252">
        <f>IFERROR(ROUND(VLOOKUP(+$A124,'[13]Orange BS'!$A$5:$P$155,+P$4,FALSE),2),0)</f>
        <v>0</v>
      </c>
      <c r="Q124" s="253">
        <f t="shared" si="6"/>
        <v>0</v>
      </c>
      <c r="R124" s="254"/>
      <c r="S124" s="253">
        <f t="shared" si="7"/>
        <v>0</v>
      </c>
    </row>
    <row r="125" spans="1:19" x14ac:dyDescent="0.3">
      <c r="A125" s="255">
        <v>2195</v>
      </c>
      <c r="B125" s="255">
        <v>108.1</v>
      </c>
      <c r="C125" s="256" t="s">
        <v>339</v>
      </c>
      <c r="D125" s="252">
        <f>IFERROR(ROUND(VLOOKUP(+$A125,'[13]Orange BS'!$A$5:$P$155,+D$4,FALSE),2),0)</f>
        <v>0</v>
      </c>
      <c r="E125" s="252">
        <f>IFERROR(ROUND(VLOOKUP(+$A125,'[13]Orange BS'!$A$5:$P$155,+E$4,FALSE),2),0)</f>
        <v>0</v>
      </c>
      <c r="F125" s="252">
        <f>IFERROR(ROUND(VLOOKUP(+$A125,'[13]Orange BS'!$A$5:$P$155,+F$4,FALSE),2),0)</f>
        <v>0</v>
      </c>
      <c r="G125" s="252">
        <f>IFERROR(ROUND(VLOOKUP(+$A125,'[13]Orange BS'!$A$5:$P$155,+G$4,FALSE),2),0)</f>
        <v>0</v>
      </c>
      <c r="H125" s="252">
        <f>IFERROR(ROUND(VLOOKUP(+$A125,'[13]Orange BS'!$A$5:$P$155,+H$4,FALSE),2),0)</f>
        <v>0</v>
      </c>
      <c r="I125" s="252">
        <f>IFERROR(ROUND(VLOOKUP(+$A125,'[13]Orange BS'!$A$5:$P$155,+I$4,FALSE),2),0)</f>
        <v>0</v>
      </c>
      <c r="J125" s="252">
        <f>IFERROR(ROUND(VLOOKUP(+$A125,'[13]Orange BS'!$A$5:$P$155,+J$4,FALSE),2),0)</f>
        <v>0</v>
      </c>
      <c r="K125" s="252">
        <f>IFERROR(ROUND(VLOOKUP(+$A125,'[13]Orange BS'!$A$5:$P$155,+K$4,FALSE),2),0)</f>
        <v>0</v>
      </c>
      <c r="L125" s="252">
        <f>IFERROR(ROUND(VLOOKUP(+$A125,'[13]Orange BS'!$A$5:$P$155,+L$4,FALSE),2),0)</f>
        <v>0</v>
      </c>
      <c r="M125" s="252">
        <f>IFERROR(ROUND(VLOOKUP(+$A125,'[13]Orange BS'!$A$5:$P$155,+M$4,FALSE),2),0)</f>
        <v>0</v>
      </c>
      <c r="N125" s="252">
        <f>IFERROR(ROUND(VLOOKUP(+$A125,'[13]Orange BS'!$A$5:$P$155,+N$4,FALSE),2),0)</f>
        <v>0</v>
      </c>
      <c r="O125" s="252">
        <f>IFERROR(ROUND(VLOOKUP(+$A125,'[13]Orange BS'!$A$5:$P$155,+O$4,FALSE),2),0)</f>
        <v>0</v>
      </c>
      <c r="P125" s="252">
        <f>IFERROR(ROUND(VLOOKUP(+$A125,'[13]Orange BS'!$A$5:$P$155,+P$4,FALSE),2),0)</f>
        <v>0</v>
      </c>
      <c r="Q125" s="253">
        <f t="shared" si="6"/>
        <v>0</v>
      </c>
      <c r="R125" s="254"/>
      <c r="S125" s="253">
        <f t="shared" si="7"/>
        <v>0</v>
      </c>
    </row>
    <row r="126" spans="1:19" x14ac:dyDescent="0.3">
      <c r="A126" s="255">
        <v>2220</v>
      </c>
      <c r="B126" s="255">
        <v>108.1</v>
      </c>
      <c r="C126" s="256" t="s">
        <v>313</v>
      </c>
      <c r="D126" s="252">
        <f>IFERROR(ROUND(VLOOKUP(+$A126,'[13]Orange BS'!$A$5:$P$155,+D$4,FALSE),2),0)</f>
        <v>0</v>
      </c>
      <c r="E126" s="252">
        <f>IFERROR(ROUND(VLOOKUP(+$A126,'[13]Orange BS'!$A$5:$P$155,+E$4,FALSE),2),0)</f>
        <v>0</v>
      </c>
      <c r="F126" s="252">
        <f>IFERROR(ROUND(VLOOKUP(+$A126,'[13]Orange BS'!$A$5:$P$155,+F$4,FALSE),2),0)</f>
        <v>0</v>
      </c>
      <c r="G126" s="252">
        <f>IFERROR(ROUND(VLOOKUP(+$A126,'[13]Orange BS'!$A$5:$P$155,+G$4,FALSE),2),0)</f>
        <v>0</v>
      </c>
      <c r="H126" s="252">
        <f>IFERROR(ROUND(VLOOKUP(+$A126,'[13]Orange BS'!$A$5:$P$155,+H$4,FALSE),2),0)</f>
        <v>0</v>
      </c>
      <c r="I126" s="252">
        <f>IFERROR(ROUND(VLOOKUP(+$A126,'[13]Orange BS'!$A$5:$P$155,+I$4,FALSE),2),0)</f>
        <v>0</v>
      </c>
      <c r="J126" s="252">
        <f>IFERROR(ROUND(VLOOKUP(+$A126,'[13]Orange BS'!$A$5:$P$155,+J$4,FALSE),2),0)</f>
        <v>0</v>
      </c>
      <c r="K126" s="252">
        <f>IFERROR(ROUND(VLOOKUP(+$A126,'[13]Orange BS'!$A$5:$P$155,+K$4,FALSE),2),0)</f>
        <v>0</v>
      </c>
      <c r="L126" s="252">
        <f>IFERROR(ROUND(VLOOKUP(+$A126,'[13]Orange BS'!$A$5:$P$155,+L$4,FALSE),2),0)</f>
        <v>0</v>
      </c>
      <c r="M126" s="252">
        <f>IFERROR(ROUND(VLOOKUP(+$A126,'[13]Orange BS'!$A$5:$P$155,+M$4,FALSE),2),0)</f>
        <v>0</v>
      </c>
      <c r="N126" s="252">
        <f>IFERROR(ROUND(VLOOKUP(+$A126,'[13]Orange BS'!$A$5:$P$155,+N$4,FALSE),2),0)</f>
        <v>0</v>
      </c>
      <c r="O126" s="252">
        <f>IFERROR(ROUND(VLOOKUP(+$A126,'[13]Orange BS'!$A$5:$P$155,+O$4,FALSE),2),0)</f>
        <v>0</v>
      </c>
      <c r="P126" s="252">
        <f>IFERROR(ROUND(VLOOKUP(+$A126,'[13]Orange BS'!$A$5:$P$155,+P$4,FALSE),2),0)</f>
        <v>0</v>
      </c>
      <c r="Q126" s="253">
        <f t="shared" si="6"/>
        <v>0</v>
      </c>
      <c r="R126" s="254"/>
      <c r="S126" s="253">
        <f t="shared" si="7"/>
        <v>0</v>
      </c>
    </row>
    <row r="127" spans="1:19" x14ac:dyDescent="0.3">
      <c r="A127" s="255">
        <v>2240</v>
      </c>
      <c r="B127" s="255">
        <v>108.1</v>
      </c>
      <c r="C127" s="256" t="s">
        <v>316</v>
      </c>
      <c r="D127" s="252">
        <f>IFERROR(ROUND(VLOOKUP(+$A127,'[13]Orange BS'!$A$5:$P$155,+D$4,FALSE),2),0)</f>
        <v>0</v>
      </c>
      <c r="E127" s="252">
        <f>IFERROR(ROUND(VLOOKUP(+$A127,'[13]Orange BS'!$A$5:$P$155,+E$4,FALSE),2),0)</f>
        <v>0</v>
      </c>
      <c r="F127" s="252">
        <f>IFERROR(ROUND(VLOOKUP(+$A127,'[13]Orange BS'!$A$5:$P$155,+F$4,FALSE),2),0)</f>
        <v>0</v>
      </c>
      <c r="G127" s="252">
        <f>IFERROR(ROUND(VLOOKUP(+$A127,'[13]Orange BS'!$A$5:$P$155,+G$4,FALSE),2),0)</f>
        <v>0</v>
      </c>
      <c r="H127" s="252">
        <f>IFERROR(ROUND(VLOOKUP(+$A127,'[13]Orange BS'!$A$5:$P$155,+H$4,FALSE),2),0)</f>
        <v>0</v>
      </c>
      <c r="I127" s="252">
        <f>IFERROR(ROUND(VLOOKUP(+$A127,'[13]Orange BS'!$A$5:$P$155,+I$4,FALSE),2),0)</f>
        <v>0</v>
      </c>
      <c r="J127" s="252">
        <f>IFERROR(ROUND(VLOOKUP(+$A127,'[13]Orange BS'!$A$5:$P$155,+J$4,FALSE),2),0)</f>
        <v>0</v>
      </c>
      <c r="K127" s="252">
        <f>IFERROR(ROUND(VLOOKUP(+$A127,'[13]Orange BS'!$A$5:$P$155,+K$4,FALSE),2),0)</f>
        <v>0</v>
      </c>
      <c r="L127" s="252">
        <f>IFERROR(ROUND(VLOOKUP(+$A127,'[13]Orange BS'!$A$5:$P$155,+L$4,FALSE),2),0)</f>
        <v>0</v>
      </c>
      <c r="M127" s="252">
        <f>IFERROR(ROUND(VLOOKUP(+$A127,'[13]Orange BS'!$A$5:$P$155,+M$4,FALSE),2),0)</f>
        <v>0</v>
      </c>
      <c r="N127" s="252">
        <f>IFERROR(ROUND(VLOOKUP(+$A127,'[13]Orange BS'!$A$5:$P$155,+N$4,FALSE),2),0)</f>
        <v>0</v>
      </c>
      <c r="O127" s="252">
        <f>IFERROR(ROUND(VLOOKUP(+$A127,'[13]Orange BS'!$A$5:$P$155,+O$4,FALSE),2),0)</f>
        <v>0</v>
      </c>
      <c r="P127" s="252">
        <f>IFERROR(ROUND(VLOOKUP(+$A127,'[13]Orange BS'!$A$5:$P$155,+P$4,FALSE),2),0)</f>
        <v>0</v>
      </c>
      <c r="Q127" s="253">
        <f t="shared" si="6"/>
        <v>0</v>
      </c>
      <c r="R127" s="254"/>
      <c r="S127" s="253">
        <f t="shared" si="7"/>
        <v>0</v>
      </c>
    </row>
    <row r="128" spans="1:19" x14ac:dyDescent="0.3">
      <c r="A128" s="255">
        <v>2255</v>
      </c>
      <c r="B128" s="255">
        <v>108.1</v>
      </c>
      <c r="C128" s="256" t="s">
        <v>511</v>
      </c>
      <c r="D128" s="252">
        <f>IFERROR(ROUND(VLOOKUP(+$A128,'[13]Orange BS'!$A$5:$P$155,+D$4,FALSE),2),0)</f>
        <v>0</v>
      </c>
      <c r="E128" s="252">
        <f>IFERROR(ROUND(VLOOKUP(+$A128,'[13]Orange BS'!$A$5:$P$155,+E$4,FALSE),2),0)</f>
        <v>0</v>
      </c>
      <c r="F128" s="252">
        <f>IFERROR(ROUND(VLOOKUP(+$A128,'[13]Orange BS'!$A$5:$P$155,+F$4,FALSE),2),0)</f>
        <v>0</v>
      </c>
      <c r="G128" s="252">
        <f>IFERROR(ROUND(VLOOKUP(+$A128,'[13]Orange BS'!$A$5:$P$155,+G$4,FALSE),2),0)</f>
        <v>0</v>
      </c>
      <c r="H128" s="252">
        <f>IFERROR(ROUND(VLOOKUP(+$A128,'[13]Orange BS'!$A$5:$P$155,+H$4,FALSE),2),0)</f>
        <v>0</v>
      </c>
      <c r="I128" s="252">
        <f>IFERROR(ROUND(VLOOKUP(+$A128,'[13]Orange BS'!$A$5:$P$155,+I$4,FALSE),2),0)</f>
        <v>0</v>
      </c>
      <c r="J128" s="252">
        <f>IFERROR(ROUND(VLOOKUP(+$A128,'[13]Orange BS'!$A$5:$P$155,+J$4,FALSE),2),0)</f>
        <v>0</v>
      </c>
      <c r="K128" s="252">
        <f>IFERROR(ROUND(VLOOKUP(+$A128,'[13]Orange BS'!$A$5:$P$155,+K$4,FALSE),2),0)</f>
        <v>0</v>
      </c>
      <c r="L128" s="252">
        <f>IFERROR(ROUND(VLOOKUP(+$A128,'[13]Orange BS'!$A$5:$P$155,+L$4,FALSE),2),0)</f>
        <v>0</v>
      </c>
      <c r="M128" s="252">
        <f>IFERROR(ROUND(VLOOKUP(+$A128,'[13]Orange BS'!$A$5:$P$155,+M$4,FALSE),2),0)</f>
        <v>0</v>
      </c>
      <c r="N128" s="252">
        <f>IFERROR(ROUND(VLOOKUP(+$A128,'[13]Orange BS'!$A$5:$P$155,+N$4,FALSE),2),0)</f>
        <v>0</v>
      </c>
      <c r="O128" s="252">
        <f>IFERROR(ROUND(VLOOKUP(+$A128,'[13]Orange BS'!$A$5:$P$155,+O$4,FALSE),2),0)</f>
        <v>0</v>
      </c>
      <c r="P128" s="252">
        <f>IFERROR(ROUND(VLOOKUP(+$A128,'[13]Orange BS'!$A$5:$P$155,+P$4,FALSE),2),0)</f>
        <v>0</v>
      </c>
      <c r="Q128" s="253">
        <f t="shared" si="6"/>
        <v>0</v>
      </c>
      <c r="R128" s="254"/>
      <c r="S128" s="253">
        <f t="shared" si="7"/>
        <v>0</v>
      </c>
    </row>
    <row r="129" spans="1:19" x14ac:dyDescent="0.3">
      <c r="A129" s="255">
        <v>2280</v>
      </c>
      <c r="B129" s="255">
        <v>108.1</v>
      </c>
      <c r="C129" s="256" t="s">
        <v>512</v>
      </c>
      <c r="D129" s="252">
        <f>IFERROR(ROUND(VLOOKUP(+$A129,'[13]Orange BS'!$A$5:$P$155,+D$4,FALSE),2),0)</f>
        <v>0</v>
      </c>
      <c r="E129" s="252">
        <f>IFERROR(ROUND(VLOOKUP(+$A129,'[13]Orange BS'!$A$5:$P$155,+E$4,FALSE),2),0)</f>
        <v>0</v>
      </c>
      <c r="F129" s="252">
        <f>IFERROR(ROUND(VLOOKUP(+$A129,'[13]Orange BS'!$A$5:$P$155,+F$4,FALSE),2),0)</f>
        <v>0</v>
      </c>
      <c r="G129" s="252">
        <f>IFERROR(ROUND(VLOOKUP(+$A129,'[13]Orange BS'!$A$5:$P$155,+G$4,FALSE),2),0)</f>
        <v>0</v>
      </c>
      <c r="H129" s="252">
        <f>IFERROR(ROUND(VLOOKUP(+$A129,'[13]Orange BS'!$A$5:$P$155,+H$4,FALSE),2),0)</f>
        <v>0</v>
      </c>
      <c r="I129" s="252">
        <f>IFERROR(ROUND(VLOOKUP(+$A129,'[13]Orange BS'!$A$5:$P$155,+I$4,FALSE),2),0)</f>
        <v>0</v>
      </c>
      <c r="J129" s="252">
        <f>IFERROR(ROUND(VLOOKUP(+$A129,'[13]Orange BS'!$A$5:$P$155,+J$4,FALSE),2),0)</f>
        <v>0</v>
      </c>
      <c r="K129" s="252">
        <f>IFERROR(ROUND(VLOOKUP(+$A129,'[13]Orange BS'!$A$5:$P$155,+K$4,FALSE),2),0)</f>
        <v>0</v>
      </c>
      <c r="L129" s="252">
        <f>IFERROR(ROUND(VLOOKUP(+$A129,'[13]Orange BS'!$A$5:$P$155,+L$4,FALSE),2),0)</f>
        <v>0</v>
      </c>
      <c r="M129" s="252">
        <f>IFERROR(ROUND(VLOOKUP(+$A129,'[13]Orange BS'!$A$5:$P$155,+M$4,FALSE),2),0)</f>
        <v>0</v>
      </c>
      <c r="N129" s="252">
        <f>IFERROR(ROUND(VLOOKUP(+$A129,'[13]Orange BS'!$A$5:$P$155,+N$4,FALSE),2),0)</f>
        <v>0</v>
      </c>
      <c r="O129" s="252">
        <f>IFERROR(ROUND(VLOOKUP(+$A129,'[13]Orange BS'!$A$5:$P$155,+O$4,FALSE),2),0)</f>
        <v>0</v>
      </c>
      <c r="P129" s="252">
        <f>IFERROR(ROUND(VLOOKUP(+$A129,'[13]Orange BS'!$A$5:$P$155,+P$4,FALSE),2),0)</f>
        <v>0</v>
      </c>
      <c r="Q129" s="253">
        <f t="shared" si="6"/>
        <v>0</v>
      </c>
      <c r="R129" s="254"/>
      <c r="S129" s="253">
        <f t="shared" si="7"/>
        <v>0</v>
      </c>
    </row>
    <row r="130" spans="1:19" x14ac:dyDescent="0.3">
      <c r="A130" s="255">
        <v>2285</v>
      </c>
      <c r="B130" s="255">
        <v>108.1</v>
      </c>
      <c r="C130" s="256" t="s">
        <v>513</v>
      </c>
      <c r="D130" s="252">
        <f>IFERROR(ROUND(VLOOKUP(+$A130,'[13]Orange BS'!$A$5:$P$155,+D$4,FALSE),2),0)</f>
        <v>0</v>
      </c>
      <c r="E130" s="252">
        <f>IFERROR(ROUND(VLOOKUP(+$A130,'[13]Orange BS'!$A$5:$P$155,+E$4,FALSE),2),0)</f>
        <v>0</v>
      </c>
      <c r="F130" s="252">
        <f>IFERROR(ROUND(VLOOKUP(+$A130,'[13]Orange BS'!$A$5:$P$155,+F$4,FALSE),2),0)</f>
        <v>0</v>
      </c>
      <c r="G130" s="252">
        <f>IFERROR(ROUND(VLOOKUP(+$A130,'[13]Orange BS'!$A$5:$P$155,+G$4,FALSE),2),0)</f>
        <v>0</v>
      </c>
      <c r="H130" s="252">
        <f>IFERROR(ROUND(VLOOKUP(+$A130,'[13]Orange BS'!$A$5:$P$155,+H$4,FALSE),2),0)</f>
        <v>0</v>
      </c>
      <c r="I130" s="252">
        <f>IFERROR(ROUND(VLOOKUP(+$A130,'[13]Orange BS'!$A$5:$P$155,+I$4,FALSE),2),0)</f>
        <v>0</v>
      </c>
      <c r="J130" s="252">
        <f>IFERROR(ROUND(VLOOKUP(+$A130,'[13]Orange BS'!$A$5:$P$155,+J$4,FALSE),2),0)</f>
        <v>0</v>
      </c>
      <c r="K130" s="252">
        <f>IFERROR(ROUND(VLOOKUP(+$A130,'[13]Orange BS'!$A$5:$P$155,+K$4,FALSE),2),0)</f>
        <v>0</v>
      </c>
      <c r="L130" s="252">
        <f>IFERROR(ROUND(VLOOKUP(+$A130,'[13]Orange BS'!$A$5:$P$155,+L$4,FALSE),2),0)</f>
        <v>0</v>
      </c>
      <c r="M130" s="252">
        <f>IFERROR(ROUND(VLOOKUP(+$A130,'[13]Orange BS'!$A$5:$P$155,+M$4,FALSE),2),0)</f>
        <v>0</v>
      </c>
      <c r="N130" s="252">
        <f>IFERROR(ROUND(VLOOKUP(+$A130,'[13]Orange BS'!$A$5:$P$155,+N$4,FALSE),2),0)</f>
        <v>0</v>
      </c>
      <c r="O130" s="252">
        <f>IFERROR(ROUND(VLOOKUP(+$A130,'[13]Orange BS'!$A$5:$P$155,+O$4,FALSE),2),0)</f>
        <v>0</v>
      </c>
      <c r="P130" s="252">
        <f>IFERROR(ROUND(VLOOKUP(+$A130,'[13]Orange BS'!$A$5:$P$155,+P$4,FALSE),2),0)</f>
        <v>0</v>
      </c>
      <c r="Q130" s="253">
        <f t="shared" si="6"/>
        <v>0</v>
      </c>
      <c r="R130" s="254"/>
      <c r="S130" s="253">
        <f t="shared" si="7"/>
        <v>0</v>
      </c>
    </row>
    <row r="131" spans="1:19" x14ac:dyDescent="0.3">
      <c r="A131" s="258" t="s">
        <v>343</v>
      </c>
      <c r="D131" s="259">
        <f t="shared" ref="D131:E131" si="9">SUM(D114:D130)</f>
        <v>0</v>
      </c>
      <c r="E131" s="259">
        <f t="shared" si="9"/>
        <v>0</v>
      </c>
      <c r="F131" s="259">
        <f>SUM(F114:F130)</f>
        <v>0</v>
      </c>
      <c r="G131" s="259">
        <f t="shared" ref="G131:S131" si="10">SUM(G114:G130)</f>
        <v>0</v>
      </c>
      <c r="H131" s="259">
        <f t="shared" si="10"/>
        <v>0</v>
      </c>
      <c r="I131" s="259">
        <f t="shared" si="10"/>
        <v>0</v>
      </c>
      <c r="J131" s="259">
        <f t="shared" si="10"/>
        <v>0</v>
      </c>
      <c r="K131" s="259">
        <f t="shared" si="10"/>
        <v>0</v>
      </c>
      <c r="L131" s="259">
        <f t="shared" si="10"/>
        <v>0</v>
      </c>
      <c r="M131" s="259">
        <f t="shared" si="10"/>
        <v>0</v>
      </c>
      <c r="N131" s="259">
        <f t="shared" si="10"/>
        <v>0</v>
      </c>
      <c r="O131" s="259">
        <f t="shared" si="10"/>
        <v>0</v>
      </c>
      <c r="P131" s="259">
        <f t="shared" si="10"/>
        <v>0</v>
      </c>
      <c r="Q131" s="259">
        <f t="shared" si="10"/>
        <v>0</v>
      </c>
      <c r="R131" s="261"/>
      <c r="S131" s="259">
        <f t="shared" si="10"/>
        <v>0</v>
      </c>
    </row>
    <row r="132" spans="1:19" x14ac:dyDescent="0.3">
      <c r="R132" s="262"/>
    </row>
    <row r="133" spans="1:19" x14ac:dyDescent="0.3">
      <c r="A133" s="255">
        <v>2400</v>
      </c>
      <c r="B133" s="255">
        <v>114</v>
      </c>
      <c r="C133" s="256" t="s">
        <v>514</v>
      </c>
      <c r="D133" s="252">
        <f>IFERROR(ROUND(VLOOKUP(+$A133,'[13]Orange BS'!$A$5:$P$155,+D$4,FALSE),2),0)</f>
        <v>66.489999999999995</v>
      </c>
      <c r="E133" s="252">
        <f>IFERROR(ROUND(VLOOKUP(+$A133,'[13]Orange BS'!$A$5:$P$155,+E$4,FALSE),2),0)</f>
        <v>66.52</v>
      </c>
      <c r="F133" s="252">
        <f>IFERROR(ROUND(VLOOKUP(+$A133,'[13]Orange BS'!$A$5:$P$155,+F$4,FALSE),2),0)</f>
        <v>66.52</v>
      </c>
      <c r="G133" s="252">
        <f>IFERROR(ROUND(VLOOKUP(+$A133,'[13]Orange BS'!$A$5:$P$155,+G$4,FALSE),2),0)</f>
        <v>66.52</v>
      </c>
      <c r="H133" s="252">
        <f>IFERROR(ROUND(VLOOKUP(+$A133,'[13]Orange BS'!$A$5:$P$155,+H$4,FALSE),2),0)</f>
        <v>66.52</v>
      </c>
      <c r="I133" s="252">
        <f>IFERROR(ROUND(VLOOKUP(+$A133,'[13]Orange BS'!$A$5:$P$155,+I$4,FALSE),2),0)</f>
        <v>66.52</v>
      </c>
      <c r="J133" s="252">
        <f>IFERROR(ROUND(VLOOKUP(+$A133,'[13]Orange BS'!$A$5:$P$155,+J$4,FALSE),2),0)</f>
        <v>66.52</v>
      </c>
      <c r="K133" s="252">
        <f>IFERROR(ROUND(VLOOKUP(+$A133,'[13]Orange BS'!$A$5:$P$155,+K$4,FALSE),2),0)</f>
        <v>66.52</v>
      </c>
      <c r="L133" s="252">
        <f>IFERROR(ROUND(VLOOKUP(+$A133,'[13]Orange BS'!$A$5:$P$155,+L$4,FALSE),2),0)</f>
        <v>66.52</v>
      </c>
      <c r="M133" s="252">
        <f>IFERROR(ROUND(VLOOKUP(+$A133,'[13]Orange BS'!$A$5:$P$155,+M$4,FALSE),2),0)</f>
        <v>66.52</v>
      </c>
      <c r="N133" s="252">
        <f>IFERROR(ROUND(VLOOKUP(+$A133,'[13]Orange BS'!$A$5:$P$155,+N$4,FALSE),2),0)</f>
        <v>66.52</v>
      </c>
      <c r="O133" s="252">
        <f>IFERROR(ROUND(VLOOKUP(+$A133,'[13]Orange BS'!$A$5:$P$155,+O$4,FALSE),2),0)</f>
        <v>66.52</v>
      </c>
      <c r="P133" s="252">
        <f>IFERROR(ROUND(VLOOKUP(+$A133,'[13]Orange BS'!$A$5:$P$155,+P$4,FALSE),2),0)</f>
        <v>66.52</v>
      </c>
      <c r="Q133" s="253">
        <f t="shared" si="6"/>
        <v>66.517692307692286</v>
      </c>
      <c r="R133" s="254"/>
      <c r="S133" s="253">
        <f t="shared" si="7"/>
        <v>66.517692307692286</v>
      </c>
    </row>
    <row r="134" spans="1:19" x14ac:dyDescent="0.3">
      <c r="A134" s="255">
        <v>2410</v>
      </c>
      <c r="B134" s="255">
        <v>114</v>
      </c>
      <c r="C134" s="256" t="s">
        <v>347</v>
      </c>
      <c r="D134" s="252">
        <f>IFERROR(ROUND(VLOOKUP(+$A134,'[13]Orange BS'!$A$5:$P$155,+D$4,FALSE),2),0)</f>
        <v>0</v>
      </c>
      <c r="E134" s="252">
        <f>IFERROR(ROUND(VLOOKUP(+$A134,'[13]Orange BS'!$A$5:$P$155,+E$4,FALSE),2),0)</f>
        <v>0</v>
      </c>
      <c r="F134" s="252">
        <f>IFERROR(ROUND(VLOOKUP(+$A134,'[13]Orange BS'!$A$5:$P$155,+F$4,FALSE),2),0)</f>
        <v>0</v>
      </c>
      <c r="G134" s="252">
        <f>IFERROR(ROUND(VLOOKUP(+$A134,'[13]Orange BS'!$A$5:$P$155,+G$4,FALSE),2),0)</f>
        <v>0</v>
      </c>
      <c r="H134" s="252">
        <f>IFERROR(ROUND(VLOOKUP(+$A134,'[13]Orange BS'!$A$5:$P$155,+H$4,FALSE),2),0)</f>
        <v>0</v>
      </c>
      <c r="I134" s="252">
        <f>IFERROR(ROUND(VLOOKUP(+$A134,'[13]Orange BS'!$A$5:$P$155,+I$4,FALSE),2),0)</f>
        <v>0</v>
      </c>
      <c r="J134" s="252">
        <f>IFERROR(ROUND(VLOOKUP(+$A134,'[13]Orange BS'!$A$5:$P$155,+J$4,FALSE),2),0)</f>
        <v>0</v>
      </c>
      <c r="K134" s="252">
        <f>IFERROR(ROUND(VLOOKUP(+$A134,'[13]Orange BS'!$A$5:$P$155,+K$4,FALSE),2),0)</f>
        <v>0</v>
      </c>
      <c r="L134" s="252">
        <f>IFERROR(ROUND(VLOOKUP(+$A134,'[13]Orange BS'!$A$5:$P$155,+L$4,FALSE),2),0)</f>
        <v>0</v>
      </c>
      <c r="M134" s="252">
        <f>IFERROR(ROUND(VLOOKUP(+$A134,'[13]Orange BS'!$A$5:$P$155,+M$4,FALSE),2),0)</f>
        <v>0</v>
      </c>
      <c r="N134" s="252">
        <f>IFERROR(ROUND(VLOOKUP(+$A134,'[13]Orange BS'!$A$5:$P$155,+N$4,FALSE),2),0)</f>
        <v>0</v>
      </c>
      <c r="O134" s="252">
        <f>IFERROR(ROUND(VLOOKUP(+$A134,'[13]Orange BS'!$A$5:$P$155,+O$4,FALSE),2),0)</f>
        <v>0</v>
      </c>
      <c r="P134" s="252">
        <f>IFERROR(ROUND(VLOOKUP(+$A134,'[13]Orange BS'!$A$5:$P$155,+P$4,FALSE),2),0)</f>
        <v>0</v>
      </c>
      <c r="Q134" s="253">
        <f t="shared" si="6"/>
        <v>0</v>
      </c>
      <c r="R134" s="254"/>
      <c r="S134" s="253">
        <f t="shared" si="7"/>
        <v>0</v>
      </c>
    </row>
    <row r="135" spans="1:19" x14ac:dyDescent="0.3">
      <c r="A135" s="255">
        <v>2420</v>
      </c>
      <c r="B135" s="255">
        <v>115</v>
      </c>
      <c r="C135" s="256" t="s">
        <v>345</v>
      </c>
      <c r="D135" s="252">
        <f>IFERROR(ROUND(VLOOKUP(+$A135,'[13]Orange BS'!$A$5:$P$155,+D$4,FALSE),2),0)</f>
        <v>-142.27000000000001</v>
      </c>
      <c r="E135" s="252">
        <f>IFERROR(ROUND(VLOOKUP(+$A135,'[13]Orange BS'!$A$5:$P$155,+E$4,FALSE),2),0)</f>
        <v>-142.34</v>
      </c>
      <c r="F135" s="252">
        <f>IFERROR(ROUND(VLOOKUP(+$A135,'[13]Orange BS'!$A$5:$P$155,+F$4,FALSE),2),0)</f>
        <v>-142.34</v>
      </c>
      <c r="G135" s="252">
        <f>IFERROR(ROUND(VLOOKUP(+$A135,'[13]Orange BS'!$A$5:$P$155,+G$4,FALSE),2),0)</f>
        <v>-142.34</v>
      </c>
      <c r="H135" s="252">
        <f>IFERROR(ROUND(VLOOKUP(+$A135,'[13]Orange BS'!$A$5:$P$155,+H$4,FALSE),2),0)</f>
        <v>-142.34</v>
      </c>
      <c r="I135" s="252">
        <f>IFERROR(ROUND(VLOOKUP(+$A135,'[13]Orange BS'!$A$5:$P$155,+I$4,FALSE),2),0)</f>
        <v>-142.34</v>
      </c>
      <c r="J135" s="252">
        <f>IFERROR(ROUND(VLOOKUP(+$A135,'[13]Orange BS'!$A$5:$P$155,+J$4,FALSE),2),0)</f>
        <v>-142.34</v>
      </c>
      <c r="K135" s="252">
        <f>IFERROR(ROUND(VLOOKUP(+$A135,'[13]Orange BS'!$A$5:$P$155,+K$4,FALSE),2),0)</f>
        <v>-142.34</v>
      </c>
      <c r="L135" s="252">
        <f>IFERROR(ROUND(VLOOKUP(+$A135,'[13]Orange BS'!$A$5:$P$155,+L$4,FALSE),2),0)</f>
        <v>-142.34</v>
      </c>
      <c r="M135" s="252">
        <f>IFERROR(ROUND(VLOOKUP(+$A135,'[13]Orange BS'!$A$5:$P$155,+M$4,FALSE),2),0)</f>
        <v>-142.34</v>
      </c>
      <c r="N135" s="252">
        <f>IFERROR(ROUND(VLOOKUP(+$A135,'[13]Orange BS'!$A$5:$P$155,+N$4,FALSE),2),0)</f>
        <v>-142.34</v>
      </c>
      <c r="O135" s="252">
        <f>IFERROR(ROUND(VLOOKUP(+$A135,'[13]Orange BS'!$A$5:$P$155,+O$4,FALSE),2),0)</f>
        <v>-142.34</v>
      </c>
      <c r="P135" s="252">
        <f>IFERROR(ROUND(VLOOKUP(+$A135,'[13]Orange BS'!$A$5:$P$155,+P$4,FALSE),2),0)</f>
        <v>-142.34</v>
      </c>
      <c r="Q135" s="253">
        <f t="shared" si="6"/>
        <v>-142.33461538461535</v>
      </c>
      <c r="R135" s="254"/>
      <c r="S135" s="253">
        <f t="shared" si="7"/>
        <v>-142.33461538461535</v>
      </c>
    </row>
    <row r="136" spans="1:19" x14ac:dyDescent="0.3">
      <c r="A136" s="255">
        <v>2425</v>
      </c>
      <c r="B136" s="255">
        <v>115</v>
      </c>
      <c r="C136" s="256" t="s">
        <v>348</v>
      </c>
      <c r="D136" s="252">
        <f>IFERROR(ROUND(VLOOKUP(+$A136,'[13]Orange BS'!$A$5:$P$155,+D$4,FALSE),2),0)</f>
        <v>0</v>
      </c>
      <c r="E136" s="252">
        <f>IFERROR(ROUND(VLOOKUP(+$A136,'[13]Orange BS'!$A$5:$P$155,+E$4,FALSE),2),0)</f>
        <v>0</v>
      </c>
      <c r="F136" s="252">
        <f>IFERROR(ROUND(VLOOKUP(+$A136,'[13]Orange BS'!$A$5:$P$155,+F$4,FALSE),2),0)</f>
        <v>0</v>
      </c>
      <c r="G136" s="252">
        <f>IFERROR(ROUND(VLOOKUP(+$A136,'[13]Orange BS'!$A$5:$P$155,+G$4,FALSE),2),0)</f>
        <v>0</v>
      </c>
      <c r="H136" s="252">
        <f>IFERROR(ROUND(VLOOKUP(+$A136,'[13]Orange BS'!$A$5:$P$155,+H$4,FALSE),2),0)</f>
        <v>0</v>
      </c>
      <c r="I136" s="252">
        <f>IFERROR(ROUND(VLOOKUP(+$A136,'[13]Orange BS'!$A$5:$P$155,+I$4,FALSE),2),0)</f>
        <v>0</v>
      </c>
      <c r="J136" s="252">
        <f>IFERROR(ROUND(VLOOKUP(+$A136,'[13]Orange BS'!$A$5:$P$155,+J$4,FALSE),2),0)</f>
        <v>0</v>
      </c>
      <c r="K136" s="252">
        <f>IFERROR(ROUND(VLOOKUP(+$A136,'[13]Orange BS'!$A$5:$P$155,+K$4,FALSE),2),0)</f>
        <v>0</v>
      </c>
      <c r="L136" s="252">
        <f>IFERROR(ROUND(VLOOKUP(+$A136,'[13]Orange BS'!$A$5:$P$155,+L$4,FALSE),2),0)</f>
        <v>0</v>
      </c>
      <c r="M136" s="252">
        <f>IFERROR(ROUND(VLOOKUP(+$A136,'[13]Orange BS'!$A$5:$P$155,+M$4,FALSE),2),0)</f>
        <v>0</v>
      </c>
      <c r="N136" s="252">
        <f>IFERROR(ROUND(VLOOKUP(+$A136,'[13]Orange BS'!$A$5:$P$155,+N$4,FALSE),2),0)</f>
        <v>0</v>
      </c>
      <c r="O136" s="252">
        <f>IFERROR(ROUND(VLOOKUP(+$A136,'[13]Orange BS'!$A$5:$P$155,+O$4,FALSE),2),0)</f>
        <v>0</v>
      </c>
      <c r="P136" s="252">
        <f>IFERROR(ROUND(VLOOKUP(+$A136,'[13]Orange BS'!$A$5:$P$155,+P$4,FALSE),2),0)</f>
        <v>0</v>
      </c>
      <c r="Q136" s="253">
        <f t="shared" si="6"/>
        <v>0</v>
      </c>
      <c r="R136" s="254"/>
      <c r="S136" s="253">
        <f t="shared" si="7"/>
        <v>0</v>
      </c>
    </row>
    <row r="137" spans="1:19" x14ac:dyDescent="0.3">
      <c r="A137" s="258" t="s">
        <v>515</v>
      </c>
      <c r="B137" s="255"/>
      <c r="C137" s="256"/>
      <c r="D137" s="259">
        <f>SUM(D133:D136)</f>
        <v>-75.780000000000015</v>
      </c>
      <c r="E137" s="259">
        <f t="shared" ref="E137:S137" si="11">SUM(E133:E136)</f>
        <v>-75.820000000000007</v>
      </c>
      <c r="F137" s="259">
        <f t="shared" si="11"/>
        <v>-75.820000000000007</v>
      </c>
      <c r="G137" s="259">
        <f t="shared" si="11"/>
        <v>-75.820000000000007</v>
      </c>
      <c r="H137" s="259">
        <f t="shared" si="11"/>
        <v>-75.820000000000007</v>
      </c>
      <c r="I137" s="259">
        <f t="shared" si="11"/>
        <v>-75.820000000000007</v>
      </c>
      <c r="J137" s="259">
        <f t="shared" si="11"/>
        <v>-75.820000000000007</v>
      </c>
      <c r="K137" s="259">
        <f t="shared" si="11"/>
        <v>-75.820000000000007</v>
      </c>
      <c r="L137" s="259">
        <f t="shared" si="11"/>
        <v>-75.820000000000007</v>
      </c>
      <c r="M137" s="259">
        <f t="shared" si="11"/>
        <v>-75.820000000000007</v>
      </c>
      <c r="N137" s="259">
        <f t="shared" si="11"/>
        <v>-75.820000000000007</v>
      </c>
      <c r="O137" s="259">
        <f t="shared" si="11"/>
        <v>-75.820000000000007</v>
      </c>
      <c r="P137" s="259">
        <f t="shared" si="11"/>
        <v>-75.820000000000007</v>
      </c>
      <c r="Q137" s="259">
        <f t="shared" si="11"/>
        <v>-75.816923076923061</v>
      </c>
      <c r="R137" s="261"/>
      <c r="S137" s="259">
        <f t="shared" si="11"/>
        <v>-75.816923076923061</v>
      </c>
    </row>
    <row r="138" spans="1:19" x14ac:dyDescent="0.3">
      <c r="A138" s="255"/>
      <c r="B138" s="255"/>
      <c r="C138" s="256"/>
      <c r="D138" s="253"/>
      <c r="E138" s="253"/>
      <c r="F138" s="253"/>
      <c r="G138" s="253"/>
      <c r="H138" s="253"/>
      <c r="I138" s="253"/>
      <c r="J138" s="253"/>
      <c r="K138" s="253"/>
      <c r="L138" s="253"/>
      <c r="M138" s="253"/>
      <c r="N138" s="253"/>
      <c r="O138" s="253"/>
      <c r="P138" s="253"/>
      <c r="Q138" s="253"/>
      <c r="R138" s="254"/>
      <c r="S138" s="253"/>
    </row>
    <row r="139" spans="1:19" x14ac:dyDescent="0.3">
      <c r="A139" s="255">
        <v>2620</v>
      </c>
      <c r="B139" s="255" t="s">
        <v>516</v>
      </c>
      <c r="C139" s="256" t="s">
        <v>517</v>
      </c>
      <c r="D139" s="252">
        <f>IFERROR(ROUND(VLOOKUP(+$A139,'[13]Orange BS'!$A$5:$P$155,+D$4,FALSE),2),0)</f>
        <v>116.42</v>
      </c>
      <c r="E139" s="252">
        <f>IFERROR(ROUND(VLOOKUP(+$A139,'[13]Orange BS'!$A$5:$P$155,+E$4,FALSE),2),0)</f>
        <v>116.37</v>
      </c>
      <c r="F139" s="252">
        <f>IFERROR(ROUND(VLOOKUP(+$A139,'[13]Orange BS'!$A$5:$P$155,+F$4,FALSE),2),0)</f>
        <v>116.37</v>
      </c>
      <c r="G139" s="252">
        <f>IFERROR(ROUND(VLOOKUP(+$A139,'[13]Orange BS'!$A$5:$P$155,+G$4,FALSE),2),0)</f>
        <v>116.37</v>
      </c>
      <c r="H139" s="252">
        <f>IFERROR(ROUND(VLOOKUP(+$A139,'[13]Orange BS'!$A$5:$P$155,+H$4,FALSE),2),0)</f>
        <v>116.37</v>
      </c>
      <c r="I139" s="252">
        <f>IFERROR(ROUND(VLOOKUP(+$A139,'[13]Orange BS'!$A$5:$P$155,+I$4,FALSE),2),0)</f>
        <v>116.37</v>
      </c>
      <c r="J139" s="252">
        <f>IFERROR(ROUND(VLOOKUP(+$A139,'[13]Orange BS'!$A$5:$P$155,+J$4,FALSE),2),0)</f>
        <v>116.37</v>
      </c>
      <c r="K139" s="252">
        <f>IFERROR(ROUND(VLOOKUP(+$A139,'[13]Orange BS'!$A$5:$P$155,+K$4,FALSE),2),0)</f>
        <v>116.37</v>
      </c>
      <c r="L139" s="252">
        <f>IFERROR(ROUND(VLOOKUP(+$A139,'[13]Orange BS'!$A$5:$P$155,+L$4,FALSE),2),0)</f>
        <v>116.37</v>
      </c>
      <c r="M139" s="252">
        <f>IFERROR(ROUND(VLOOKUP(+$A139,'[13]Orange BS'!$A$5:$P$155,+M$4,FALSE),2),0)</f>
        <v>116.37</v>
      </c>
      <c r="N139" s="252">
        <f>IFERROR(ROUND(VLOOKUP(+$A139,'[13]Orange BS'!$A$5:$P$155,+N$4,FALSE),2),0)</f>
        <v>116.37</v>
      </c>
      <c r="O139" s="252">
        <f>IFERROR(ROUND(VLOOKUP(+$A139,'[13]Orange BS'!$A$5:$P$155,+O$4,FALSE),2),0)</f>
        <v>116.37</v>
      </c>
      <c r="P139" s="252">
        <f>IFERROR(ROUND(VLOOKUP(+$A139,'[13]Orange BS'!$A$5:$P$155,+P$4,FALSE),2),0)</f>
        <v>116.37</v>
      </c>
      <c r="Q139" s="253">
        <f t="shared" si="6"/>
        <v>116.37384615384613</v>
      </c>
      <c r="R139" s="254"/>
      <c r="S139" s="253">
        <f t="shared" si="7"/>
        <v>116.37384615384613</v>
      </c>
    </row>
    <row r="140" spans="1:19" x14ac:dyDescent="0.3">
      <c r="A140" s="264" t="s">
        <v>518</v>
      </c>
      <c r="B140" s="255"/>
      <c r="C140" s="256"/>
      <c r="D140" s="259">
        <f t="shared" ref="D140:E140" si="12">SUM(D139)</f>
        <v>116.42</v>
      </c>
      <c r="E140" s="259">
        <f t="shared" si="12"/>
        <v>116.37</v>
      </c>
      <c r="F140" s="259">
        <f>SUM(F139)</f>
        <v>116.37</v>
      </c>
      <c r="G140" s="259">
        <f t="shared" ref="G140:S140" si="13">SUM(G139)</f>
        <v>116.37</v>
      </c>
      <c r="H140" s="259">
        <f t="shared" si="13"/>
        <v>116.37</v>
      </c>
      <c r="I140" s="259">
        <f t="shared" si="13"/>
        <v>116.37</v>
      </c>
      <c r="J140" s="259">
        <f t="shared" si="13"/>
        <v>116.37</v>
      </c>
      <c r="K140" s="259">
        <f t="shared" si="13"/>
        <v>116.37</v>
      </c>
      <c r="L140" s="259">
        <f t="shared" si="13"/>
        <v>116.37</v>
      </c>
      <c r="M140" s="259">
        <f t="shared" si="13"/>
        <v>116.37</v>
      </c>
      <c r="N140" s="259">
        <f t="shared" si="13"/>
        <v>116.37</v>
      </c>
      <c r="O140" s="259">
        <f t="shared" si="13"/>
        <v>116.37</v>
      </c>
      <c r="P140" s="259">
        <f t="shared" si="13"/>
        <v>116.37</v>
      </c>
      <c r="Q140" s="259">
        <f t="shared" si="13"/>
        <v>116.37384615384613</v>
      </c>
      <c r="R140" s="261"/>
      <c r="S140" s="259">
        <f t="shared" si="13"/>
        <v>116.37384615384613</v>
      </c>
    </row>
    <row r="141" spans="1:19" x14ac:dyDescent="0.3">
      <c r="A141" s="255"/>
      <c r="B141" s="255"/>
      <c r="C141" s="256"/>
      <c r="D141" s="253"/>
      <c r="E141" s="253"/>
      <c r="F141" s="253"/>
      <c r="G141" s="253"/>
      <c r="H141" s="253"/>
      <c r="I141" s="253"/>
      <c r="J141" s="253"/>
      <c r="K141" s="253"/>
      <c r="L141" s="253"/>
      <c r="M141" s="253"/>
      <c r="N141" s="253"/>
      <c r="O141" s="253"/>
      <c r="P141" s="253"/>
      <c r="Q141" s="253"/>
      <c r="R141" s="254"/>
      <c r="S141" s="253"/>
    </row>
    <row r="142" spans="1:19" x14ac:dyDescent="0.3">
      <c r="A142" s="255">
        <v>2640</v>
      </c>
      <c r="B142" s="255" t="s">
        <v>519</v>
      </c>
      <c r="C142" s="256" t="s">
        <v>520</v>
      </c>
      <c r="D142" s="252">
        <f>IFERROR(ROUND(VLOOKUP(+$A142,'[13]Orange BS'!$A$5:$P$155,+D$4,FALSE),2),0)</f>
        <v>-33.33</v>
      </c>
      <c r="E142" s="252">
        <f>IFERROR(ROUND(VLOOKUP(+$A142,'[13]Orange BS'!$A$5:$P$155,+E$4,FALSE),2),0)</f>
        <v>0</v>
      </c>
      <c r="F142" s="252">
        <f>IFERROR(ROUND(VLOOKUP(+$A142,'[13]Orange BS'!$A$5:$P$155,+F$4,FALSE),2),0)</f>
        <v>0</v>
      </c>
      <c r="G142" s="252">
        <f>IFERROR(ROUND(VLOOKUP(+$A142,'[13]Orange BS'!$A$5:$P$155,+G$4,FALSE),2),0)</f>
        <v>0</v>
      </c>
      <c r="H142" s="252">
        <f>IFERROR(ROUND(VLOOKUP(+$A142,'[13]Orange BS'!$A$5:$P$155,+H$4,FALSE),2),0)</f>
        <v>9.81</v>
      </c>
      <c r="I142" s="252">
        <f>IFERROR(ROUND(VLOOKUP(+$A142,'[13]Orange BS'!$A$5:$P$155,+I$4,FALSE),2),0)</f>
        <v>33.21</v>
      </c>
      <c r="J142" s="252">
        <f>IFERROR(ROUND(VLOOKUP(+$A142,'[13]Orange BS'!$A$5:$P$155,+J$4,FALSE),2),0)</f>
        <v>16.05</v>
      </c>
      <c r="K142" s="252">
        <f>IFERROR(ROUND(VLOOKUP(+$A142,'[13]Orange BS'!$A$5:$P$155,+K$4,FALSE),2),0)</f>
        <v>0</v>
      </c>
      <c r="L142" s="252">
        <f>IFERROR(ROUND(VLOOKUP(+$A142,'[13]Orange BS'!$A$5:$P$155,+L$4,FALSE),2),0)</f>
        <v>0</v>
      </c>
      <c r="M142" s="252">
        <f>IFERROR(ROUND(VLOOKUP(+$A142,'[13]Orange BS'!$A$5:$P$155,+M$4,FALSE),2),0)</f>
        <v>0</v>
      </c>
      <c r="N142" s="252">
        <f>IFERROR(ROUND(VLOOKUP(+$A142,'[13]Orange BS'!$A$5:$P$155,+N$4,FALSE),2),0)</f>
        <v>0</v>
      </c>
      <c r="O142" s="252">
        <f>IFERROR(ROUND(VLOOKUP(+$A142,'[13]Orange BS'!$A$5:$P$155,+O$4,FALSE),2),0)</f>
        <v>0</v>
      </c>
      <c r="P142" s="252">
        <f>IFERROR(ROUND(VLOOKUP(+$A142,'[13]Orange BS'!$A$5:$P$155,+P$4,FALSE),2),0)</f>
        <v>0</v>
      </c>
      <c r="Q142" s="253">
        <f t="shared" si="6"/>
        <v>1.9800000000000004</v>
      </c>
      <c r="R142" s="254"/>
      <c r="S142" s="253">
        <f t="shared" si="7"/>
        <v>1.9800000000000004</v>
      </c>
    </row>
    <row r="143" spans="1:19" x14ac:dyDescent="0.3">
      <c r="A143" s="255">
        <v>2650</v>
      </c>
      <c r="B143" s="255" t="s">
        <v>521</v>
      </c>
      <c r="C143" s="256" t="s">
        <v>522</v>
      </c>
      <c r="D143" s="252">
        <f>IFERROR(ROUND(VLOOKUP(+$A143,'[13]Orange BS'!$A$5:$P$155,+D$4,FALSE),2),0)</f>
        <v>96.41</v>
      </c>
      <c r="E143" s="252">
        <f>IFERROR(ROUND(VLOOKUP(+$A143,'[13]Orange BS'!$A$5:$P$155,+E$4,FALSE),2),0)</f>
        <v>96.36</v>
      </c>
      <c r="F143" s="252">
        <f>IFERROR(ROUND(VLOOKUP(+$A143,'[13]Orange BS'!$A$5:$P$155,+F$4,FALSE),2),0)</f>
        <v>96.36</v>
      </c>
      <c r="G143" s="252">
        <f>IFERROR(ROUND(VLOOKUP(+$A143,'[13]Orange BS'!$A$5:$P$155,+G$4,FALSE),2),0)</f>
        <v>96.36</v>
      </c>
      <c r="H143" s="252">
        <f>IFERROR(ROUND(VLOOKUP(+$A143,'[13]Orange BS'!$A$5:$P$155,+H$4,FALSE),2),0)</f>
        <v>96.36</v>
      </c>
      <c r="I143" s="252">
        <f>IFERROR(ROUND(VLOOKUP(+$A143,'[13]Orange BS'!$A$5:$P$155,+I$4,FALSE),2),0)</f>
        <v>96.36</v>
      </c>
      <c r="J143" s="252">
        <f>IFERROR(ROUND(VLOOKUP(+$A143,'[13]Orange BS'!$A$5:$P$155,+J$4,FALSE),2),0)</f>
        <v>96.36</v>
      </c>
      <c r="K143" s="252">
        <f>IFERROR(ROUND(VLOOKUP(+$A143,'[13]Orange BS'!$A$5:$P$155,+K$4,FALSE),2),0)</f>
        <v>96.36</v>
      </c>
      <c r="L143" s="252">
        <f>IFERROR(ROUND(VLOOKUP(+$A143,'[13]Orange BS'!$A$5:$P$155,+L$4,FALSE),2),0)</f>
        <v>96.36</v>
      </c>
      <c r="M143" s="252">
        <f>IFERROR(ROUND(VLOOKUP(+$A143,'[13]Orange BS'!$A$5:$P$155,+M$4,FALSE),2),0)</f>
        <v>96.36</v>
      </c>
      <c r="N143" s="252">
        <f>IFERROR(ROUND(VLOOKUP(+$A143,'[13]Orange BS'!$A$5:$P$155,+N$4,FALSE),2),0)</f>
        <v>96.36</v>
      </c>
      <c r="O143" s="252">
        <f>IFERROR(ROUND(VLOOKUP(+$A143,'[13]Orange BS'!$A$5:$P$155,+O$4,FALSE),2),0)</f>
        <v>96.36</v>
      </c>
      <c r="P143" s="252">
        <f>IFERROR(ROUND(VLOOKUP(+$A143,'[13]Orange BS'!$A$5:$P$155,+P$4,FALSE),2),0)</f>
        <v>96.36</v>
      </c>
      <c r="Q143" s="253">
        <f t="shared" si="6"/>
        <v>96.36384615384614</v>
      </c>
      <c r="R143" s="254"/>
      <c r="S143" s="253">
        <f t="shared" si="7"/>
        <v>96.36384615384614</v>
      </c>
    </row>
    <row r="144" spans="1:19" x14ac:dyDescent="0.3">
      <c r="A144" s="255">
        <v>2675</v>
      </c>
      <c r="B144" s="255" t="s">
        <v>523</v>
      </c>
      <c r="C144" s="256" t="s">
        <v>524</v>
      </c>
      <c r="D144" s="252">
        <f>IFERROR(ROUND(VLOOKUP(+$A144,'[13]Orange BS'!$A$5:$P$155,+D$4,FALSE),2),0)</f>
        <v>10168.07</v>
      </c>
      <c r="E144" s="252">
        <f>IFERROR(ROUND(VLOOKUP(+$A144,'[13]Orange BS'!$A$5:$P$155,+E$4,FALSE),2),0)</f>
        <v>10119.19</v>
      </c>
      <c r="F144" s="252">
        <f>IFERROR(ROUND(VLOOKUP(+$A144,'[13]Orange BS'!$A$5:$P$155,+F$4,FALSE),2),0)</f>
        <v>9996.0499999999993</v>
      </c>
      <c r="G144" s="252">
        <f>IFERROR(ROUND(VLOOKUP(+$A144,'[13]Orange BS'!$A$5:$P$155,+G$4,FALSE),2),0)</f>
        <v>9326.06</v>
      </c>
      <c r="H144" s="252">
        <f>IFERROR(ROUND(VLOOKUP(+$A144,'[13]Orange BS'!$A$5:$P$155,+H$4,FALSE),2),0)</f>
        <v>9513.7000000000007</v>
      </c>
      <c r="I144" s="252">
        <f>IFERROR(ROUND(VLOOKUP(+$A144,'[13]Orange BS'!$A$5:$P$155,+I$4,FALSE),2),0)</f>
        <v>10122.540000000001</v>
      </c>
      <c r="J144" s="252">
        <f>IFERROR(ROUND(VLOOKUP(+$A144,'[13]Orange BS'!$A$5:$P$155,+J$4,FALSE),2),0)</f>
        <v>9864.2099999999991</v>
      </c>
      <c r="K144" s="252">
        <f>IFERROR(ROUND(VLOOKUP(+$A144,'[13]Orange BS'!$A$5:$P$155,+K$4,FALSE),2),0)</f>
        <v>9076.66</v>
      </c>
      <c r="L144" s="252">
        <f>IFERROR(ROUND(VLOOKUP(+$A144,'[13]Orange BS'!$A$5:$P$155,+L$4,FALSE),2),0)</f>
        <v>9974.89</v>
      </c>
      <c r="M144" s="252">
        <f>IFERROR(ROUND(VLOOKUP(+$A144,'[13]Orange BS'!$A$5:$P$155,+M$4,FALSE),2),0)</f>
        <v>9637.34</v>
      </c>
      <c r="N144" s="252">
        <f>IFERROR(ROUND(VLOOKUP(+$A144,'[13]Orange BS'!$A$5:$P$155,+N$4,FALSE),2),0)</f>
        <v>9879.25</v>
      </c>
      <c r="O144" s="252">
        <f>IFERROR(ROUND(VLOOKUP(+$A144,'[13]Orange BS'!$A$5:$P$155,+O$4,FALSE),2),0)</f>
        <v>10255.24</v>
      </c>
      <c r="P144" s="252">
        <f>IFERROR(ROUND(VLOOKUP(+$A144,'[13]Orange BS'!$A$5:$P$155,+P$4,FALSE),2),0)</f>
        <v>10057.77</v>
      </c>
      <c r="Q144" s="253">
        <f t="shared" si="6"/>
        <v>9845.4592307692328</v>
      </c>
      <c r="R144" s="254"/>
      <c r="S144" s="253">
        <f t="shared" si="7"/>
        <v>9845.4592307692328</v>
      </c>
    </row>
    <row r="145" spans="1:20" x14ac:dyDescent="0.3">
      <c r="A145" s="255">
        <v>2680</v>
      </c>
      <c r="B145" s="255" t="s">
        <v>523</v>
      </c>
      <c r="C145" s="256" t="s">
        <v>525</v>
      </c>
      <c r="D145" s="252">
        <f>IFERROR(ROUND(VLOOKUP(+$A145,'[13]Orange BS'!$A$5:$P$155,+D$4,FALSE),2),0)</f>
        <v>5367.44</v>
      </c>
      <c r="E145" s="252">
        <f>IFERROR(ROUND(VLOOKUP(+$A145,'[13]Orange BS'!$A$5:$P$155,+E$4,FALSE),2),0)</f>
        <v>5102.9399999999996</v>
      </c>
      <c r="F145" s="252">
        <f>IFERROR(ROUND(VLOOKUP(+$A145,'[13]Orange BS'!$A$5:$P$155,+F$4,FALSE),2),0)</f>
        <v>5085.92</v>
      </c>
      <c r="G145" s="252">
        <f>IFERROR(ROUND(VLOOKUP(+$A145,'[13]Orange BS'!$A$5:$P$155,+G$4,FALSE),2),0)</f>
        <v>5486.79</v>
      </c>
      <c r="H145" s="252">
        <f>IFERROR(ROUND(VLOOKUP(+$A145,'[13]Orange BS'!$A$5:$P$155,+H$4,FALSE),2),0)</f>
        <v>5732.49</v>
      </c>
      <c r="I145" s="252">
        <f>IFERROR(ROUND(VLOOKUP(+$A145,'[13]Orange BS'!$A$5:$P$155,+I$4,FALSE),2),0)</f>
        <v>6006.25</v>
      </c>
      <c r="J145" s="252">
        <f>IFERROR(ROUND(VLOOKUP(+$A145,'[13]Orange BS'!$A$5:$P$155,+J$4,FALSE),2),0)</f>
        <v>5768.65</v>
      </c>
      <c r="K145" s="252">
        <f>IFERROR(ROUND(VLOOKUP(+$A145,'[13]Orange BS'!$A$5:$P$155,+K$4,FALSE),2),0)</f>
        <v>5674.6</v>
      </c>
      <c r="L145" s="252">
        <f>IFERROR(ROUND(VLOOKUP(+$A145,'[13]Orange BS'!$A$5:$P$155,+L$4,FALSE),2),0)</f>
        <v>5190.76</v>
      </c>
      <c r="M145" s="252">
        <f>IFERROR(ROUND(VLOOKUP(+$A145,'[13]Orange BS'!$A$5:$P$155,+M$4,FALSE),2),0)</f>
        <v>5352.36</v>
      </c>
      <c r="N145" s="252">
        <f>IFERROR(ROUND(VLOOKUP(+$A145,'[13]Orange BS'!$A$5:$P$155,+N$4,FALSE),2),0)</f>
        <v>5562.76</v>
      </c>
      <c r="O145" s="252">
        <f>IFERROR(ROUND(VLOOKUP(+$A145,'[13]Orange BS'!$A$5:$P$155,+O$4,FALSE),2),0)</f>
        <v>5726.74</v>
      </c>
      <c r="P145" s="252">
        <f>IFERROR(ROUND(VLOOKUP(+$A145,'[13]Orange BS'!$A$5:$P$155,+P$4,FALSE),2),0)</f>
        <v>6680.42</v>
      </c>
      <c r="Q145" s="253">
        <f t="shared" si="6"/>
        <v>5595.2400000000007</v>
      </c>
      <c r="R145" s="254"/>
      <c r="S145" s="253">
        <f t="shared" si="7"/>
        <v>5595.2400000000007</v>
      </c>
    </row>
    <row r="146" spans="1:20" x14ac:dyDescent="0.3">
      <c r="A146" s="255">
        <v>2685</v>
      </c>
      <c r="B146" s="255" t="s">
        <v>523</v>
      </c>
      <c r="C146" s="256" t="s">
        <v>526</v>
      </c>
      <c r="D146" s="252">
        <f>IFERROR(ROUND(VLOOKUP(+$A146,'[13]Orange BS'!$A$5:$P$155,+D$4,FALSE),2),0)</f>
        <v>-205.99</v>
      </c>
      <c r="E146" s="252">
        <f>IFERROR(ROUND(VLOOKUP(+$A146,'[13]Orange BS'!$A$5:$P$155,+E$4,FALSE),2),0)</f>
        <v>-205.9</v>
      </c>
      <c r="F146" s="252">
        <f>IFERROR(ROUND(VLOOKUP(+$A146,'[13]Orange BS'!$A$5:$P$155,+F$4,FALSE),2),0)</f>
        <v>-205.9</v>
      </c>
      <c r="G146" s="252">
        <f>IFERROR(ROUND(VLOOKUP(+$A146,'[13]Orange BS'!$A$5:$P$155,+G$4,FALSE),2),0)</f>
        <v>-205.9</v>
      </c>
      <c r="H146" s="252">
        <f>IFERROR(ROUND(VLOOKUP(+$A146,'[13]Orange BS'!$A$5:$P$155,+H$4,FALSE),2),0)</f>
        <v>-205.9</v>
      </c>
      <c r="I146" s="252">
        <f>IFERROR(ROUND(VLOOKUP(+$A146,'[13]Orange BS'!$A$5:$P$155,+I$4,FALSE),2),0)</f>
        <v>-205.9</v>
      </c>
      <c r="J146" s="252">
        <f>IFERROR(ROUND(VLOOKUP(+$A146,'[13]Orange BS'!$A$5:$P$155,+J$4,FALSE),2),0)</f>
        <v>-205.9</v>
      </c>
      <c r="K146" s="252">
        <f>IFERROR(ROUND(VLOOKUP(+$A146,'[13]Orange BS'!$A$5:$P$155,+K$4,FALSE),2),0)</f>
        <v>0</v>
      </c>
      <c r="L146" s="252">
        <f>IFERROR(ROUND(VLOOKUP(+$A146,'[13]Orange BS'!$A$5:$P$155,+L$4,FALSE),2),0)</f>
        <v>0</v>
      </c>
      <c r="M146" s="252">
        <f>IFERROR(ROUND(VLOOKUP(+$A146,'[13]Orange BS'!$A$5:$P$155,+M$4,FALSE),2),0)</f>
        <v>0</v>
      </c>
      <c r="N146" s="252">
        <f>IFERROR(ROUND(VLOOKUP(+$A146,'[13]Orange BS'!$A$5:$P$155,+N$4,FALSE),2),0)</f>
        <v>0</v>
      </c>
      <c r="O146" s="252">
        <f>IFERROR(ROUND(VLOOKUP(+$A146,'[13]Orange BS'!$A$5:$P$155,+O$4,FALSE),2),0)</f>
        <v>0</v>
      </c>
      <c r="P146" s="252">
        <f>IFERROR(ROUND(VLOOKUP(+$A146,'[13]Orange BS'!$A$5:$P$155,+P$4,FALSE),2),0)</f>
        <v>0</v>
      </c>
      <c r="Q146" s="253">
        <f t="shared" si="6"/>
        <v>-110.87615384615385</v>
      </c>
      <c r="R146" s="254"/>
      <c r="S146" s="253">
        <f t="shared" si="7"/>
        <v>-110.87615384615385</v>
      </c>
    </row>
    <row r="147" spans="1:20" x14ac:dyDescent="0.3">
      <c r="A147" s="255">
        <v>2690</v>
      </c>
      <c r="B147" s="255" t="s">
        <v>527</v>
      </c>
      <c r="C147" s="256" t="s">
        <v>528</v>
      </c>
      <c r="D147" s="252">
        <f>IFERROR(ROUND(VLOOKUP(+$A147,'[13]Orange BS'!$A$5:$P$155,+D$4,FALSE),2),0)</f>
        <v>-487.9</v>
      </c>
      <c r="E147" s="252">
        <f>IFERROR(ROUND(VLOOKUP(+$A147,'[13]Orange BS'!$A$5:$P$155,+E$4,FALSE),2),0)</f>
        <v>-519.86</v>
      </c>
      <c r="F147" s="252">
        <f>IFERROR(ROUND(VLOOKUP(+$A147,'[13]Orange BS'!$A$5:$P$155,+F$4,FALSE),2),0)</f>
        <v>-567.39</v>
      </c>
      <c r="G147" s="252">
        <f>IFERROR(ROUND(VLOOKUP(+$A147,'[13]Orange BS'!$A$5:$P$155,+G$4,FALSE),2),0)</f>
        <v>-574.28</v>
      </c>
      <c r="H147" s="252">
        <f>IFERROR(ROUND(VLOOKUP(+$A147,'[13]Orange BS'!$A$5:$P$155,+H$4,FALSE),2),0)</f>
        <v>-497.32</v>
      </c>
      <c r="I147" s="252">
        <f>IFERROR(ROUND(VLOOKUP(+$A147,'[13]Orange BS'!$A$5:$P$155,+I$4,FALSE),2),0)</f>
        <v>-502.68</v>
      </c>
      <c r="J147" s="252">
        <f>IFERROR(ROUND(VLOOKUP(+$A147,'[13]Orange BS'!$A$5:$P$155,+J$4,FALSE),2),0)</f>
        <v>-489.73</v>
      </c>
      <c r="K147" s="252">
        <f>IFERROR(ROUND(VLOOKUP(+$A147,'[13]Orange BS'!$A$5:$P$155,+K$4,FALSE),2),0)</f>
        <v>-472.42</v>
      </c>
      <c r="L147" s="252">
        <f>IFERROR(ROUND(VLOOKUP(+$A147,'[13]Orange BS'!$A$5:$P$155,+L$4,FALSE),2),0)</f>
        <v>-503.2</v>
      </c>
      <c r="M147" s="252">
        <f>IFERROR(ROUND(VLOOKUP(+$A147,'[13]Orange BS'!$A$5:$P$155,+M$4,FALSE),2),0)</f>
        <v>-509.12</v>
      </c>
      <c r="N147" s="252">
        <f>IFERROR(ROUND(VLOOKUP(+$A147,'[13]Orange BS'!$A$5:$P$155,+N$4,FALSE),2),0)</f>
        <v>-572.73</v>
      </c>
      <c r="O147" s="252">
        <f>IFERROR(ROUND(VLOOKUP(+$A147,'[13]Orange BS'!$A$5:$P$155,+O$4,FALSE),2),0)</f>
        <v>-582.75</v>
      </c>
      <c r="P147" s="252">
        <f>IFERROR(ROUND(VLOOKUP(+$A147,'[13]Orange BS'!$A$5:$P$155,+P$4,FALSE),2),0)</f>
        <v>-607.41</v>
      </c>
      <c r="Q147" s="253">
        <f t="shared" si="6"/>
        <v>-529.75307692307683</v>
      </c>
      <c r="R147" s="254"/>
      <c r="S147" s="253">
        <f t="shared" si="7"/>
        <v>-529.75307692307683</v>
      </c>
    </row>
    <row r="148" spans="1:20" x14ac:dyDescent="0.3">
      <c r="A148" s="255">
        <v>2700</v>
      </c>
      <c r="B148" s="255">
        <v>142</v>
      </c>
      <c r="C148" s="257" t="s">
        <v>529</v>
      </c>
      <c r="D148" s="252">
        <f>IFERROR(ROUND(VLOOKUP(+$A148,'[13]Orange BS'!$A$5:$P$155,+D$4,FALSE),2),0)</f>
        <v>0</v>
      </c>
      <c r="E148" s="252">
        <f>IFERROR(ROUND(VLOOKUP(+$A148,'[13]Orange BS'!$A$5:$P$155,+E$4,FALSE),2),0)</f>
        <v>0</v>
      </c>
      <c r="F148" s="252">
        <f>IFERROR(ROUND(VLOOKUP(+$A148,'[13]Orange BS'!$A$5:$P$155,+F$4,FALSE),2),0)</f>
        <v>0</v>
      </c>
      <c r="G148" s="252">
        <f>IFERROR(ROUND(VLOOKUP(+$A148,'[13]Orange BS'!$A$5:$P$155,+G$4,FALSE),2),0)</f>
        <v>0</v>
      </c>
      <c r="H148" s="252">
        <f>IFERROR(ROUND(VLOOKUP(+$A148,'[13]Orange BS'!$A$5:$P$155,+H$4,FALSE),2),0)</f>
        <v>0</v>
      </c>
      <c r="I148" s="252">
        <f>IFERROR(ROUND(VLOOKUP(+$A148,'[13]Orange BS'!$A$5:$P$155,+I$4,FALSE),2),0)</f>
        <v>0</v>
      </c>
      <c r="J148" s="252">
        <f>IFERROR(ROUND(VLOOKUP(+$A148,'[13]Orange BS'!$A$5:$P$155,+J$4,FALSE),2),0)</f>
        <v>0</v>
      </c>
      <c r="K148" s="252">
        <f>IFERROR(ROUND(VLOOKUP(+$A148,'[13]Orange BS'!$A$5:$P$155,+K$4,FALSE),2),0)</f>
        <v>0</v>
      </c>
      <c r="L148" s="252">
        <f>IFERROR(ROUND(VLOOKUP(+$A148,'[13]Orange BS'!$A$5:$P$155,+L$4,FALSE),2),0)</f>
        <v>0</v>
      </c>
      <c r="M148" s="252">
        <f>IFERROR(ROUND(VLOOKUP(+$A148,'[13]Orange BS'!$A$5:$P$155,+M$4,FALSE),2),0)</f>
        <v>0</v>
      </c>
      <c r="N148" s="252">
        <f>IFERROR(ROUND(VLOOKUP(+$A148,'[13]Orange BS'!$A$5:$P$155,+N$4,FALSE),2),0)</f>
        <v>0</v>
      </c>
      <c r="O148" s="252">
        <f>IFERROR(ROUND(VLOOKUP(+$A148,'[13]Orange BS'!$A$5:$P$155,+O$4,FALSE),2),0)</f>
        <v>0</v>
      </c>
      <c r="P148" s="252">
        <f>IFERROR(ROUND(VLOOKUP(+$A148,'[13]Orange BS'!$A$5:$P$155,+P$4,FALSE),2),0)</f>
        <v>0</v>
      </c>
      <c r="Q148" s="253">
        <f t="shared" si="6"/>
        <v>0</v>
      </c>
      <c r="R148" s="254"/>
      <c r="S148" s="253">
        <f t="shared" si="7"/>
        <v>0</v>
      </c>
    </row>
    <row r="149" spans="1:20" x14ac:dyDescent="0.3">
      <c r="A149" s="255">
        <v>2710</v>
      </c>
      <c r="B149" s="255" t="s">
        <v>530</v>
      </c>
      <c r="C149" s="256" t="s">
        <v>531</v>
      </c>
      <c r="D149" s="252">
        <f>IFERROR(ROUND(VLOOKUP(+$A149,'[13]Orange BS'!$A$5:$P$155,+D$4,FALSE),2),0)</f>
        <v>173259.06</v>
      </c>
      <c r="E149" s="252">
        <f>IFERROR(ROUND(VLOOKUP(+$A149,'[13]Orange BS'!$A$5:$P$155,+E$4,FALSE),2),0)</f>
        <v>171848.71</v>
      </c>
      <c r="F149" s="252">
        <f>IFERROR(ROUND(VLOOKUP(+$A149,'[13]Orange BS'!$A$5:$P$155,+F$4,FALSE),2),0)</f>
        <v>173481.14</v>
      </c>
      <c r="G149" s="252">
        <f>IFERROR(ROUND(VLOOKUP(+$A149,'[13]Orange BS'!$A$5:$P$155,+G$4,FALSE),2),0)</f>
        <v>170655.59</v>
      </c>
      <c r="H149" s="252">
        <f>IFERROR(ROUND(VLOOKUP(+$A149,'[13]Orange BS'!$A$5:$P$155,+H$4,FALSE),2),0)</f>
        <v>173613.87</v>
      </c>
      <c r="I149" s="252">
        <f>IFERROR(ROUND(VLOOKUP(+$A149,'[13]Orange BS'!$A$5:$P$155,+I$4,FALSE),2),0)</f>
        <v>175908.61</v>
      </c>
      <c r="J149" s="252">
        <f>IFERROR(ROUND(VLOOKUP(+$A149,'[13]Orange BS'!$A$5:$P$155,+J$4,FALSE),2),0)</f>
        <v>176769.87</v>
      </c>
      <c r="K149" s="252">
        <f>IFERROR(ROUND(VLOOKUP(+$A149,'[13]Orange BS'!$A$5:$P$155,+K$4,FALSE),2),0)</f>
        <v>174887.74</v>
      </c>
      <c r="L149" s="252">
        <f>IFERROR(ROUND(VLOOKUP(+$A149,'[13]Orange BS'!$A$5:$P$155,+L$4,FALSE),2),0)</f>
        <v>177297.91</v>
      </c>
      <c r="M149" s="252">
        <f>IFERROR(ROUND(VLOOKUP(+$A149,'[13]Orange BS'!$A$5:$P$155,+M$4,FALSE),2),0)</f>
        <v>172482.84</v>
      </c>
      <c r="N149" s="252">
        <f>IFERROR(ROUND(VLOOKUP(+$A149,'[13]Orange BS'!$A$5:$P$155,+N$4,FALSE),2),0)</f>
        <v>173171.19</v>
      </c>
      <c r="O149" s="252">
        <f>IFERROR(ROUND(VLOOKUP(+$A149,'[13]Orange BS'!$A$5:$P$155,+O$4,FALSE),2),0)</f>
        <v>165049.69</v>
      </c>
      <c r="P149" s="252">
        <f>IFERROR(ROUND(VLOOKUP(+$A149,'[13]Orange BS'!$A$5:$P$155,+P$4,FALSE),2),0)</f>
        <v>164465.01999999999</v>
      </c>
      <c r="Q149" s="253">
        <f t="shared" si="6"/>
        <v>172530.09538461536</v>
      </c>
      <c r="R149" s="254"/>
      <c r="S149" s="253">
        <f t="shared" si="7"/>
        <v>172530.09538461536</v>
      </c>
    </row>
    <row r="150" spans="1:20" x14ac:dyDescent="0.3">
      <c r="A150" s="255">
        <v>2755</v>
      </c>
      <c r="B150" s="255" t="s">
        <v>532</v>
      </c>
      <c r="C150" s="257" t="s">
        <v>533</v>
      </c>
      <c r="D150" s="252">
        <f>IFERROR(ROUND(VLOOKUP(+$A150,'[13]Orange BS'!$A$5:$P$155,+D$4,FALSE),2),0)</f>
        <v>159.49</v>
      </c>
      <c r="E150" s="252">
        <f>IFERROR(ROUND(VLOOKUP(+$A150,'[13]Orange BS'!$A$5:$P$155,+E$4,FALSE),2),0)</f>
        <v>159.41999999999999</v>
      </c>
      <c r="F150" s="252">
        <f>IFERROR(ROUND(VLOOKUP(+$A150,'[13]Orange BS'!$A$5:$P$155,+F$4,FALSE),2),0)</f>
        <v>159.41999999999999</v>
      </c>
      <c r="G150" s="252">
        <f>IFERROR(ROUND(VLOOKUP(+$A150,'[13]Orange BS'!$A$5:$P$155,+G$4,FALSE),2),0)</f>
        <v>159.41999999999999</v>
      </c>
      <c r="H150" s="252">
        <f>IFERROR(ROUND(VLOOKUP(+$A150,'[13]Orange BS'!$A$5:$P$155,+H$4,FALSE),2),0)</f>
        <v>159.41999999999999</v>
      </c>
      <c r="I150" s="252">
        <f>IFERROR(ROUND(VLOOKUP(+$A150,'[13]Orange BS'!$A$5:$P$155,+I$4,FALSE),2),0)</f>
        <v>159.41999999999999</v>
      </c>
      <c r="J150" s="252">
        <f>IFERROR(ROUND(VLOOKUP(+$A150,'[13]Orange BS'!$A$5:$P$155,+J$4,FALSE),2),0)</f>
        <v>159.41999999999999</v>
      </c>
      <c r="K150" s="252">
        <f>IFERROR(ROUND(VLOOKUP(+$A150,'[13]Orange BS'!$A$5:$P$155,+K$4,FALSE),2),0)</f>
        <v>159.41999999999999</v>
      </c>
      <c r="L150" s="252">
        <f>IFERROR(ROUND(VLOOKUP(+$A150,'[13]Orange BS'!$A$5:$P$155,+L$4,FALSE),2),0)</f>
        <v>159.41999999999999</v>
      </c>
      <c r="M150" s="252">
        <f>IFERROR(ROUND(VLOOKUP(+$A150,'[13]Orange BS'!$A$5:$P$155,+M$4,FALSE),2),0)</f>
        <v>159.41999999999999</v>
      </c>
      <c r="N150" s="252">
        <f>IFERROR(ROUND(VLOOKUP(+$A150,'[13]Orange BS'!$A$5:$P$155,+N$4,FALSE),2),0)</f>
        <v>159.41999999999999</v>
      </c>
      <c r="O150" s="252">
        <f>IFERROR(ROUND(VLOOKUP(+$A150,'[13]Orange BS'!$A$5:$P$155,+O$4,FALSE),2),0)</f>
        <v>159.41999999999999</v>
      </c>
      <c r="P150" s="252">
        <f>IFERROR(ROUND(VLOOKUP(+$A150,'[13]Orange BS'!$A$5:$P$155,+P$4,FALSE),2),0)</f>
        <v>141.37</v>
      </c>
      <c r="Q150" s="253">
        <f t="shared" si="6"/>
        <v>158.03692307692307</v>
      </c>
      <c r="R150" s="254"/>
      <c r="S150" s="253">
        <f t="shared" si="7"/>
        <v>158.03692307692307</v>
      </c>
    </row>
    <row r="151" spans="1:20" x14ac:dyDescent="0.3">
      <c r="A151" s="255">
        <v>2775</v>
      </c>
      <c r="B151" s="255" t="s">
        <v>534</v>
      </c>
      <c r="C151" s="256" t="s">
        <v>535</v>
      </c>
      <c r="D151" s="252">
        <f>IFERROR(ROUND(VLOOKUP(+$A151,'[13]Orange BS'!$A$5:$P$155,+D$4,FALSE),2),0)</f>
        <v>130.79</v>
      </c>
      <c r="E151" s="252">
        <f>IFERROR(ROUND(VLOOKUP(+$A151,'[13]Orange BS'!$A$5:$P$155,+E$4,FALSE),2),0)</f>
        <v>130.72999999999999</v>
      </c>
      <c r="F151" s="252">
        <f>IFERROR(ROUND(VLOOKUP(+$A151,'[13]Orange BS'!$A$5:$P$155,+F$4,FALSE),2),0)</f>
        <v>130.72999999999999</v>
      </c>
      <c r="G151" s="252">
        <f>IFERROR(ROUND(VLOOKUP(+$A151,'[13]Orange BS'!$A$5:$P$155,+G$4,FALSE),2),0)</f>
        <v>130.72999999999999</v>
      </c>
      <c r="H151" s="252">
        <f>IFERROR(ROUND(VLOOKUP(+$A151,'[13]Orange BS'!$A$5:$P$155,+H$4,FALSE),2),0)</f>
        <v>130.72999999999999</v>
      </c>
      <c r="I151" s="252">
        <f>IFERROR(ROUND(VLOOKUP(+$A151,'[13]Orange BS'!$A$5:$P$155,+I$4,FALSE),2),0)</f>
        <v>130.72999999999999</v>
      </c>
      <c r="J151" s="252">
        <f>IFERROR(ROUND(VLOOKUP(+$A151,'[13]Orange BS'!$A$5:$P$155,+J$4,FALSE),2),0)</f>
        <v>130.72999999999999</v>
      </c>
      <c r="K151" s="252">
        <f>IFERROR(ROUND(VLOOKUP(+$A151,'[13]Orange BS'!$A$5:$P$155,+K$4,FALSE),2),0)</f>
        <v>130.72999999999999</v>
      </c>
      <c r="L151" s="252">
        <f>IFERROR(ROUND(VLOOKUP(+$A151,'[13]Orange BS'!$A$5:$P$155,+L$4,FALSE),2),0)</f>
        <v>130.72999999999999</v>
      </c>
      <c r="M151" s="252">
        <f>IFERROR(ROUND(VLOOKUP(+$A151,'[13]Orange BS'!$A$5:$P$155,+M$4,FALSE),2),0)</f>
        <v>130.72999999999999</v>
      </c>
      <c r="N151" s="252">
        <f>IFERROR(ROUND(VLOOKUP(+$A151,'[13]Orange BS'!$A$5:$P$155,+N$4,FALSE),2),0)</f>
        <v>130.72999999999999</v>
      </c>
      <c r="O151" s="252">
        <f>IFERROR(ROUND(VLOOKUP(+$A151,'[13]Orange BS'!$A$5:$P$155,+O$4,FALSE),2),0)</f>
        <v>130.72999999999999</v>
      </c>
      <c r="P151" s="252">
        <f>IFERROR(ROUND(VLOOKUP(+$A151,'[13]Orange BS'!$A$5:$P$155,+P$4,FALSE),2),0)</f>
        <v>130.72999999999999</v>
      </c>
      <c r="Q151" s="253">
        <f t="shared" ref="Q151:Q231" si="14">SUM(D151:P151)/13</f>
        <v>130.73461538461541</v>
      </c>
      <c r="R151" s="254"/>
      <c r="S151" s="253">
        <f t="shared" ref="S151:S231" si="15">Q151</f>
        <v>130.73461538461541</v>
      </c>
    </row>
    <row r="152" spans="1:20" x14ac:dyDescent="0.3">
      <c r="A152" s="258" t="s">
        <v>360</v>
      </c>
      <c r="B152" s="255"/>
      <c r="C152" s="256"/>
      <c r="D152" s="259">
        <f>SUM(D142:D151)</f>
        <v>188454.04</v>
      </c>
      <c r="E152" s="259">
        <f t="shared" ref="E152:S152" si="16">SUM(E142:E151)</f>
        <v>186731.59000000003</v>
      </c>
      <c r="F152" s="259">
        <f t="shared" si="16"/>
        <v>188176.33000000005</v>
      </c>
      <c r="G152" s="259">
        <f t="shared" si="16"/>
        <v>185074.77000000002</v>
      </c>
      <c r="H152" s="259">
        <f t="shared" si="16"/>
        <v>188553.16000000003</v>
      </c>
      <c r="I152" s="259">
        <f t="shared" si="16"/>
        <v>191748.54</v>
      </c>
      <c r="J152" s="259">
        <f t="shared" si="16"/>
        <v>192109.66000000003</v>
      </c>
      <c r="K152" s="259">
        <f t="shared" si="16"/>
        <v>189553.09000000003</v>
      </c>
      <c r="L152" s="259">
        <f t="shared" si="16"/>
        <v>192346.87000000002</v>
      </c>
      <c r="M152" s="259">
        <f t="shared" si="16"/>
        <v>187349.93000000002</v>
      </c>
      <c r="N152" s="259">
        <f t="shared" si="16"/>
        <v>188426.98000000004</v>
      </c>
      <c r="O152" s="259">
        <f t="shared" si="16"/>
        <v>180835.43000000002</v>
      </c>
      <c r="P152" s="259">
        <f t="shared" si="16"/>
        <v>180964.26</v>
      </c>
      <c r="Q152" s="259">
        <f t="shared" si="16"/>
        <v>187717.28076923074</v>
      </c>
      <c r="R152" s="261"/>
      <c r="S152" s="259">
        <f t="shared" si="16"/>
        <v>187717.28076923074</v>
      </c>
    </row>
    <row r="153" spans="1:20" x14ac:dyDescent="0.3">
      <c r="A153" s="255"/>
      <c r="B153" s="255"/>
      <c r="C153" s="256"/>
      <c r="D153" s="253"/>
      <c r="E153" s="253"/>
      <c r="F153" s="253"/>
      <c r="G153" s="253"/>
      <c r="H153" s="253"/>
      <c r="I153" s="253"/>
      <c r="J153" s="253"/>
      <c r="K153" s="253"/>
      <c r="L153" s="253"/>
      <c r="M153" s="253"/>
      <c r="N153" s="253"/>
      <c r="O153" s="253"/>
      <c r="P153" s="253"/>
      <c r="Q153" s="253"/>
      <c r="R153" s="254"/>
      <c r="S153" s="253"/>
    </row>
    <row r="154" spans="1:20" x14ac:dyDescent="0.3">
      <c r="A154" s="255">
        <v>2905</v>
      </c>
      <c r="B154" s="255">
        <v>186.1</v>
      </c>
      <c r="C154" s="257" t="s">
        <v>536</v>
      </c>
      <c r="D154" s="252">
        <f>IFERROR(ROUND(VLOOKUP(+$A154,'[13]Orange BS'!$A$5:$P$155,+D$4,FALSE),2),0)</f>
        <v>0</v>
      </c>
      <c r="E154" s="252">
        <f>IFERROR(ROUND(VLOOKUP(+$A154,'[13]Orange BS'!$A$5:$P$155,+E$4,FALSE),2),0)</f>
        <v>0</v>
      </c>
      <c r="F154" s="252">
        <f>IFERROR(ROUND(VLOOKUP(+$A154,'[13]Orange BS'!$A$5:$P$155,+F$4,FALSE),2),0)</f>
        <v>0</v>
      </c>
      <c r="G154" s="252">
        <f>IFERROR(ROUND(VLOOKUP(+$A154,'[13]Orange BS'!$A$5:$P$155,+G$4,FALSE),2),0)</f>
        <v>0</v>
      </c>
      <c r="H154" s="252">
        <f>IFERROR(ROUND(VLOOKUP(+$A154,'[13]Orange BS'!$A$5:$P$155,+H$4,FALSE),2),0)</f>
        <v>0</v>
      </c>
      <c r="I154" s="252">
        <f>IFERROR(ROUND(VLOOKUP(+$A154,'[13]Orange BS'!$A$5:$P$155,+I$4,FALSE),2),0)</f>
        <v>0</v>
      </c>
      <c r="J154" s="252">
        <f>IFERROR(ROUND(VLOOKUP(+$A154,'[13]Orange BS'!$A$5:$P$155,+J$4,FALSE),2),0)</f>
        <v>0</v>
      </c>
      <c r="K154" s="252">
        <f>IFERROR(ROUND(VLOOKUP(+$A154,'[13]Orange BS'!$A$5:$P$155,+K$4,FALSE),2),0)</f>
        <v>0</v>
      </c>
      <c r="L154" s="252">
        <f>IFERROR(ROUND(VLOOKUP(+$A154,'[13]Orange BS'!$A$5:$P$155,+L$4,FALSE),2),0)</f>
        <v>0</v>
      </c>
      <c r="M154" s="252">
        <f>IFERROR(ROUND(VLOOKUP(+$A154,'[13]Orange BS'!$A$5:$P$155,+M$4,FALSE),2),0)</f>
        <v>0</v>
      </c>
      <c r="N154" s="252">
        <f>IFERROR(ROUND(VLOOKUP(+$A154,'[13]Orange BS'!$A$5:$P$155,+N$4,FALSE),2),0)</f>
        <v>0</v>
      </c>
      <c r="O154" s="252">
        <f>IFERROR(ROUND(VLOOKUP(+$A154,'[13]Orange BS'!$A$5:$P$155,+O$4,FALSE),2),0)</f>
        <v>0</v>
      </c>
      <c r="P154" s="252">
        <f>IFERROR(ROUND(VLOOKUP(+$A154,'[13]Orange BS'!$A$5:$P$155,+P$4,FALSE),2),0)</f>
        <v>0</v>
      </c>
      <c r="Q154" s="253">
        <f t="shared" si="14"/>
        <v>0</v>
      </c>
      <c r="R154" s="254"/>
      <c r="S154" s="253">
        <f t="shared" si="15"/>
        <v>0</v>
      </c>
    </row>
    <row r="155" spans="1:20" x14ac:dyDescent="0.3">
      <c r="A155" s="255">
        <v>2906</v>
      </c>
      <c r="B155" s="255">
        <v>186.1</v>
      </c>
      <c r="C155" s="256" t="s">
        <v>361</v>
      </c>
      <c r="D155" s="252">
        <f>IFERROR(ROUND(VLOOKUP(+$A155,'[13]Orange BS'!$A$5:$P$155,+D$4,FALSE),2),0)</f>
        <v>0</v>
      </c>
      <c r="E155" s="252">
        <f>IFERROR(ROUND(VLOOKUP(+$A155,'[13]Orange BS'!$A$5:$P$155,+E$4,FALSE),2),0)</f>
        <v>0</v>
      </c>
      <c r="F155" s="252">
        <f>IFERROR(ROUND(VLOOKUP(+$A155,'[13]Orange BS'!$A$5:$P$155,+F$4,FALSE),2),0)</f>
        <v>0</v>
      </c>
      <c r="G155" s="252">
        <f>IFERROR(ROUND(VLOOKUP(+$A155,'[13]Orange BS'!$A$5:$P$155,+G$4,FALSE),2),0)</f>
        <v>0</v>
      </c>
      <c r="H155" s="252">
        <f>IFERROR(ROUND(VLOOKUP(+$A155,'[13]Orange BS'!$A$5:$P$155,+H$4,FALSE),2),0)</f>
        <v>0</v>
      </c>
      <c r="I155" s="252">
        <f>IFERROR(ROUND(VLOOKUP(+$A155,'[13]Orange BS'!$A$5:$P$155,+I$4,FALSE),2),0)</f>
        <v>0</v>
      </c>
      <c r="J155" s="252">
        <f>IFERROR(ROUND(VLOOKUP(+$A155,'[13]Orange BS'!$A$5:$P$155,+J$4,FALSE),2),0)</f>
        <v>0</v>
      </c>
      <c r="K155" s="252">
        <f>IFERROR(ROUND(VLOOKUP(+$A155,'[13]Orange BS'!$A$5:$P$155,+K$4,FALSE),2),0)</f>
        <v>0</v>
      </c>
      <c r="L155" s="252">
        <f>IFERROR(ROUND(VLOOKUP(+$A155,'[13]Orange BS'!$A$5:$P$155,+L$4,FALSE),2),0)</f>
        <v>0</v>
      </c>
      <c r="M155" s="252">
        <f>IFERROR(ROUND(VLOOKUP(+$A155,'[13]Orange BS'!$A$5:$P$155,+M$4,FALSE),2),0)</f>
        <v>0</v>
      </c>
      <c r="N155" s="252">
        <f>IFERROR(ROUND(VLOOKUP(+$A155,'[13]Orange BS'!$A$5:$P$155,+N$4,FALSE),2),0)</f>
        <v>0</v>
      </c>
      <c r="O155" s="252">
        <f>IFERROR(ROUND(VLOOKUP(+$A155,'[13]Orange BS'!$A$5:$P$155,+O$4,FALSE),2),0)</f>
        <v>0</v>
      </c>
      <c r="P155" s="252">
        <f>IFERROR(ROUND(VLOOKUP(+$A155,'[13]Orange BS'!$A$5:$P$155,+P$4,FALSE),2),0)</f>
        <v>0</v>
      </c>
      <c r="Q155" s="253">
        <f t="shared" si="14"/>
        <v>0</v>
      </c>
      <c r="R155" s="254"/>
      <c r="S155" s="253">
        <f t="shared" si="15"/>
        <v>0</v>
      </c>
    </row>
    <row r="156" spans="1:20" x14ac:dyDescent="0.3">
      <c r="A156" s="255">
        <v>2907</v>
      </c>
      <c r="B156" s="255">
        <v>186.1</v>
      </c>
      <c r="C156" s="256" t="s">
        <v>362</v>
      </c>
      <c r="D156" s="252">
        <f>IFERROR(ROUND(VLOOKUP(+$A156,'[13]Orange BS'!$A$5:$P$155,+D$4,FALSE),2),0)</f>
        <v>0</v>
      </c>
      <c r="E156" s="252">
        <f>IFERROR(ROUND(VLOOKUP(+$A156,'[13]Orange BS'!$A$5:$P$155,+E$4,FALSE),2),0)</f>
        <v>0</v>
      </c>
      <c r="F156" s="252">
        <f>IFERROR(ROUND(VLOOKUP(+$A156,'[13]Orange BS'!$A$5:$P$155,+F$4,FALSE),2),0)</f>
        <v>0</v>
      </c>
      <c r="G156" s="252">
        <f>IFERROR(ROUND(VLOOKUP(+$A156,'[13]Orange BS'!$A$5:$P$155,+G$4,FALSE),2),0)</f>
        <v>0</v>
      </c>
      <c r="H156" s="252">
        <f>IFERROR(ROUND(VLOOKUP(+$A156,'[13]Orange BS'!$A$5:$P$155,+H$4,FALSE),2),0)</f>
        <v>0</v>
      </c>
      <c r="I156" s="252">
        <f>IFERROR(ROUND(VLOOKUP(+$A156,'[13]Orange BS'!$A$5:$P$155,+I$4,FALSE),2),0)</f>
        <v>0</v>
      </c>
      <c r="J156" s="252">
        <f>IFERROR(ROUND(VLOOKUP(+$A156,'[13]Orange BS'!$A$5:$P$155,+J$4,FALSE),2),0)</f>
        <v>0</v>
      </c>
      <c r="K156" s="252">
        <f>IFERROR(ROUND(VLOOKUP(+$A156,'[13]Orange BS'!$A$5:$P$155,+K$4,FALSE),2),0)</f>
        <v>0</v>
      </c>
      <c r="L156" s="252">
        <f>IFERROR(ROUND(VLOOKUP(+$A156,'[13]Orange BS'!$A$5:$P$155,+L$4,FALSE),2),0)</f>
        <v>0</v>
      </c>
      <c r="M156" s="252">
        <f>IFERROR(ROUND(VLOOKUP(+$A156,'[13]Orange BS'!$A$5:$P$155,+M$4,FALSE),2),0)</f>
        <v>0</v>
      </c>
      <c r="N156" s="252">
        <f>IFERROR(ROUND(VLOOKUP(+$A156,'[13]Orange BS'!$A$5:$P$155,+N$4,FALSE),2),0)</f>
        <v>0</v>
      </c>
      <c r="O156" s="252">
        <f>IFERROR(ROUND(VLOOKUP(+$A156,'[13]Orange BS'!$A$5:$P$155,+O$4,FALSE),2),0)</f>
        <v>0</v>
      </c>
      <c r="P156" s="252">
        <f>IFERROR(ROUND(VLOOKUP(+$A156,'[13]Orange BS'!$A$5:$P$155,+P$4,FALSE),2),0)</f>
        <v>0</v>
      </c>
      <c r="Q156" s="253">
        <f t="shared" si="14"/>
        <v>0</v>
      </c>
      <c r="R156" s="254"/>
      <c r="S156" s="253">
        <f t="shared" si="15"/>
        <v>0</v>
      </c>
    </row>
    <row r="157" spans="1:20" x14ac:dyDescent="0.3">
      <c r="A157" s="255">
        <v>2908</v>
      </c>
      <c r="B157" s="255">
        <v>186.1</v>
      </c>
      <c r="C157" s="256" t="s">
        <v>363</v>
      </c>
      <c r="D157" s="252">
        <f>IFERROR(ROUND(VLOOKUP(+$A157,'[13]Orange BS'!$A$5:$P$155,+D$4,FALSE),2),0)</f>
        <v>0</v>
      </c>
      <c r="E157" s="252">
        <f>IFERROR(ROUND(VLOOKUP(+$A157,'[13]Orange BS'!$A$5:$P$155,+E$4,FALSE),2),0)</f>
        <v>0</v>
      </c>
      <c r="F157" s="252">
        <f>IFERROR(ROUND(VLOOKUP(+$A157,'[13]Orange BS'!$A$5:$P$155,+F$4,FALSE),2),0)</f>
        <v>0</v>
      </c>
      <c r="G157" s="252">
        <f>IFERROR(ROUND(VLOOKUP(+$A157,'[13]Orange BS'!$A$5:$P$155,+G$4,FALSE),2),0)</f>
        <v>0</v>
      </c>
      <c r="H157" s="252">
        <f>IFERROR(ROUND(VLOOKUP(+$A157,'[13]Orange BS'!$A$5:$P$155,+H$4,FALSE),2),0)</f>
        <v>0</v>
      </c>
      <c r="I157" s="252">
        <f>IFERROR(ROUND(VLOOKUP(+$A157,'[13]Orange BS'!$A$5:$P$155,+I$4,FALSE),2),0)</f>
        <v>0</v>
      </c>
      <c r="J157" s="252">
        <f>IFERROR(ROUND(VLOOKUP(+$A157,'[13]Orange BS'!$A$5:$P$155,+J$4,FALSE),2),0)</f>
        <v>0</v>
      </c>
      <c r="K157" s="252">
        <f>IFERROR(ROUND(VLOOKUP(+$A157,'[13]Orange BS'!$A$5:$P$155,+K$4,FALSE),2),0)</f>
        <v>0</v>
      </c>
      <c r="L157" s="252">
        <f>IFERROR(ROUND(VLOOKUP(+$A157,'[13]Orange BS'!$A$5:$P$155,+L$4,FALSE),2),0)</f>
        <v>0</v>
      </c>
      <c r="M157" s="252">
        <f>IFERROR(ROUND(VLOOKUP(+$A157,'[13]Orange BS'!$A$5:$P$155,+M$4,FALSE),2),0)</f>
        <v>0</v>
      </c>
      <c r="N157" s="252">
        <f>IFERROR(ROUND(VLOOKUP(+$A157,'[13]Orange BS'!$A$5:$P$155,+N$4,FALSE),2),0)</f>
        <v>0</v>
      </c>
      <c r="O157" s="252">
        <f>IFERROR(ROUND(VLOOKUP(+$A157,'[13]Orange BS'!$A$5:$P$155,+O$4,FALSE),2),0)</f>
        <v>0</v>
      </c>
      <c r="P157" s="252">
        <f>IFERROR(ROUND(VLOOKUP(+$A157,'[13]Orange BS'!$A$5:$P$155,+P$4,FALSE),2),0)</f>
        <v>0</v>
      </c>
      <c r="Q157" s="253">
        <f t="shared" si="14"/>
        <v>0</v>
      </c>
      <c r="R157" s="254"/>
      <c r="S157" s="253">
        <f t="shared" si="15"/>
        <v>0</v>
      </c>
    </row>
    <row r="158" spans="1:20" x14ac:dyDescent="0.3">
      <c r="A158" s="255">
        <v>2909</v>
      </c>
      <c r="B158" s="255">
        <v>186.1</v>
      </c>
      <c r="C158" s="256" t="s">
        <v>364</v>
      </c>
      <c r="D158" s="252">
        <f>IFERROR(ROUND(VLOOKUP(+$A158,'[13]Orange BS'!$A$5:$P$155,+D$4,FALSE),2),0)</f>
        <v>0</v>
      </c>
      <c r="E158" s="252">
        <f>IFERROR(ROUND(VLOOKUP(+$A158,'[13]Orange BS'!$A$5:$P$155,+E$4,FALSE),2),0)</f>
        <v>0</v>
      </c>
      <c r="F158" s="252">
        <f>IFERROR(ROUND(VLOOKUP(+$A158,'[13]Orange BS'!$A$5:$P$155,+F$4,FALSE),2),0)</f>
        <v>0</v>
      </c>
      <c r="G158" s="252">
        <f>IFERROR(ROUND(VLOOKUP(+$A158,'[13]Orange BS'!$A$5:$P$155,+G$4,FALSE),2),0)</f>
        <v>0</v>
      </c>
      <c r="H158" s="252">
        <f>IFERROR(ROUND(VLOOKUP(+$A158,'[13]Orange BS'!$A$5:$P$155,+H$4,FALSE),2),0)</f>
        <v>0</v>
      </c>
      <c r="I158" s="252">
        <f>IFERROR(ROUND(VLOOKUP(+$A158,'[13]Orange BS'!$A$5:$P$155,+I$4,FALSE),2),0)</f>
        <v>0</v>
      </c>
      <c r="J158" s="252">
        <f>IFERROR(ROUND(VLOOKUP(+$A158,'[13]Orange BS'!$A$5:$P$155,+J$4,FALSE),2),0)</f>
        <v>0</v>
      </c>
      <c r="K158" s="252">
        <f>IFERROR(ROUND(VLOOKUP(+$A158,'[13]Orange BS'!$A$5:$P$155,+K$4,FALSE),2),0)</f>
        <v>0</v>
      </c>
      <c r="L158" s="252">
        <f>IFERROR(ROUND(VLOOKUP(+$A158,'[13]Orange BS'!$A$5:$P$155,+L$4,FALSE),2),0)</f>
        <v>0</v>
      </c>
      <c r="M158" s="252">
        <f>IFERROR(ROUND(VLOOKUP(+$A158,'[13]Orange BS'!$A$5:$P$155,+M$4,FALSE),2),0)</f>
        <v>0</v>
      </c>
      <c r="N158" s="252">
        <f>IFERROR(ROUND(VLOOKUP(+$A158,'[13]Orange BS'!$A$5:$P$155,+N$4,FALSE),2),0)</f>
        <v>0</v>
      </c>
      <c r="O158" s="252">
        <f>IFERROR(ROUND(VLOOKUP(+$A158,'[13]Orange BS'!$A$5:$P$155,+O$4,FALSE),2),0)</f>
        <v>0</v>
      </c>
      <c r="P158" s="252">
        <f>IFERROR(ROUND(VLOOKUP(+$A158,'[13]Orange BS'!$A$5:$P$155,+P$4,FALSE),2),0)</f>
        <v>0</v>
      </c>
      <c r="Q158" s="253">
        <f t="shared" si="14"/>
        <v>0</v>
      </c>
      <c r="R158" s="254"/>
      <c r="S158" s="253">
        <f t="shared" si="15"/>
        <v>0</v>
      </c>
    </row>
    <row r="159" spans="1:20" x14ac:dyDescent="0.3">
      <c r="A159" s="255">
        <v>2910</v>
      </c>
      <c r="B159" s="255">
        <v>186.1</v>
      </c>
      <c r="C159" s="256" t="s">
        <v>365</v>
      </c>
      <c r="D159" s="252">
        <f>IFERROR(ROUND(VLOOKUP(+$A159,'[13]Orange BS'!$A$5:$P$155,+D$4,FALSE),2),0)</f>
        <v>0</v>
      </c>
      <c r="E159" s="252">
        <f>IFERROR(ROUND(VLOOKUP(+$A159,'[13]Orange BS'!$A$5:$P$155,+E$4,FALSE),2),0)</f>
        <v>0</v>
      </c>
      <c r="F159" s="252">
        <f>IFERROR(ROUND(VLOOKUP(+$A159,'[13]Orange BS'!$A$5:$P$155,+F$4,FALSE),2),0)</f>
        <v>0</v>
      </c>
      <c r="G159" s="252">
        <f>IFERROR(ROUND(VLOOKUP(+$A159,'[13]Orange BS'!$A$5:$P$155,+G$4,FALSE),2),0)</f>
        <v>0</v>
      </c>
      <c r="H159" s="252">
        <f>IFERROR(ROUND(VLOOKUP(+$A159,'[13]Orange BS'!$A$5:$P$155,+H$4,FALSE),2),0)</f>
        <v>0</v>
      </c>
      <c r="I159" s="252">
        <f>IFERROR(ROUND(VLOOKUP(+$A159,'[13]Orange BS'!$A$5:$P$155,+I$4,FALSE),2),0)</f>
        <v>0</v>
      </c>
      <c r="J159" s="252">
        <f>IFERROR(ROUND(VLOOKUP(+$A159,'[13]Orange BS'!$A$5:$P$155,+J$4,FALSE),2),0)</f>
        <v>0</v>
      </c>
      <c r="K159" s="252">
        <f>IFERROR(ROUND(VLOOKUP(+$A159,'[13]Orange BS'!$A$5:$P$155,+K$4,FALSE),2),0)</f>
        <v>0</v>
      </c>
      <c r="L159" s="252">
        <f>IFERROR(ROUND(VLOOKUP(+$A159,'[13]Orange BS'!$A$5:$P$155,+L$4,FALSE),2),0)</f>
        <v>0</v>
      </c>
      <c r="M159" s="252">
        <f>IFERROR(ROUND(VLOOKUP(+$A159,'[13]Orange BS'!$A$5:$P$155,+M$4,FALSE),2),0)</f>
        <v>0</v>
      </c>
      <c r="N159" s="252">
        <f>IFERROR(ROUND(VLOOKUP(+$A159,'[13]Orange BS'!$A$5:$P$155,+N$4,FALSE),2),0)</f>
        <v>0</v>
      </c>
      <c r="O159" s="252">
        <f>IFERROR(ROUND(VLOOKUP(+$A159,'[13]Orange BS'!$A$5:$P$155,+O$4,FALSE),2),0)</f>
        <v>0</v>
      </c>
      <c r="P159" s="252">
        <f>IFERROR(ROUND(VLOOKUP(+$A159,'[13]Orange BS'!$A$5:$P$155,+P$4,FALSE),2),0)</f>
        <v>0</v>
      </c>
      <c r="Q159" s="253">
        <f t="shared" si="14"/>
        <v>0</v>
      </c>
      <c r="R159" s="254"/>
      <c r="S159" s="253">
        <f t="shared" si="15"/>
        <v>0</v>
      </c>
      <c r="T159" s="253">
        <f>SUM(S155:S159)</f>
        <v>0</v>
      </c>
    </row>
    <row r="160" spans="1:20" x14ac:dyDescent="0.3">
      <c r="A160" s="255">
        <v>2914</v>
      </c>
      <c r="B160" s="255">
        <v>186.1</v>
      </c>
      <c r="C160" s="256" t="s">
        <v>537</v>
      </c>
      <c r="D160" s="252">
        <f>IFERROR(ROUND(VLOOKUP(+$A160,'[13]Orange BS'!$A$5:$P$155,+D$4,FALSE),2),0)</f>
        <v>0</v>
      </c>
      <c r="E160" s="252">
        <f>IFERROR(ROUND(VLOOKUP(+$A160,'[13]Orange BS'!$A$5:$P$155,+E$4,FALSE),2),0)</f>
        <v>0</v>
      </c>
      <c r="F160" s="252">
        <f>IFERROR(ROUND(VLOOKUP(+$A160,'[13]Orange BS'!$A$5:$P$155,+F$4,FALSE),2),0)</f>
        <v>0</v>
      </c>
      <c r="G160" s="252">
        <f>IFERROR(ROUND(VLOOKUP(+$A160,'[13]Orange BS'!$A$5:$P$155,+G$4,FALSE),2),0)</f>
        <v>0</v>
      </c>
      <c r="H160" s="252">
        <f>IFERROR(ROUND(VLOOKUP(+$A160,'[13]Orange BS'!$A$5:$P$155,+H$4,FALSE),2),0)</f>
        <v>0</v>
      </c>
      <c r="I160" s="252">
        <f>IFERROR(ROUND(VLOOKUP(+$A160,'[13]Orange BS'!$A$5:$P$155,+I$4,FALSE),2),0)</f>
        <v>0</v>
      </c>
      <c r="J160" s="252">
        <f>IFERROR(ROUND(VLOOKUP(+$A160,'[13]Orange BS'!$A$5:$P$155,+J$4,FALSE),2),0)</f>
        <v>3.47</v>
      </c>
      <c r="K160" s="252">
        <f>IFERROR(ROUND(VLOOKUP(+$A160,'[13]Orange BS'!$A$5:$P$155,+K$4,FALSE),2),0)</f>
        <v>136.56</v>
      </c>
      <c r="L160" s="252">
        <f>IFERROR(ROUND(VLOOKUP(+$A160,'[13]Orange BS'!$A$5:$P$155,+L$4,FALSE),2),0)</f>
        <v>136.56</v>
      </c>
      <c r="M160" s="252">
        <f>IFERROR(ROUND(VLOOKUP(+$A160,'[13]Orange BS'!$A$5:$P$155,+M$4,FALSE),2),0)</f>
        <v>230.23</v>
      </c>
      <c r="N160" s="252">
        <f>IFERROR(ROUND(VLOOKUP(+$A160,'[13]Orange BS'!$A$5:$P$155,+N$4,FALSE),2),0)</f>
        <v>230.23</v>
      </c>
      <c r="O160" s="252">
        <f>IFERROR(ROUND(VLOOKUP(+$A160,'[13]Orange BS'!$A$5:$P$155,+O$4,FALSE),2),0)</f>
        <v>230.23</v>
      </c>
      <c r="P160" s="252">
        <f>IFERROR(ROUND(VLOOKUP(+$A160,'[13]Orange BS'!$A$5:$P$155,+P$4,FALSE),2),0)</f>
        <v>409.07</v>
      </c>
      <c r="Q160" s="253">
        <f t="shared" si="14"/>
        <v>105.87307692307694</v>
      </c>
      <c r="R160" s="254"/>
      <c r="S160" s="253">
        <f t="shared" si="15"/>
        <v>105.87307692307694</v>
      </c>
    </row>
    <row r="161" spans="1:19" x14ac:dyDescent="0.3">
      <c r="A161" s="255">
        <v>2915</v>
      </c>
      <c r="B161" s="255">
        <v>186.1</v>
      </c>
      <c r="C161" s="256" t="s">
        <v>538</v>
      </c>
      <c r="D161" s="252">
        <f>IFERROR(ROUND(VLOOKUP(+$A161,'[13]Orange BS'!$A$5:$P$155,+D$4,FALSE),2),0)</f>
        <v>14161.42</v>
      </c>
      <c r="E161" s="252">
        <f>IFERROR(ROUND(VLOOKUP(+$A161,'[13]Orange BS'!$A$5:$P$155,+E$4,FALSE),2),0)</f>
        <v>14154.71</v>
      </c>
      <c r="F161" s="252">
        <f>IFERROR(ROUND(VLOOKUP(+$A161,'[13]Orange BS'!$A$5:$P$155,+F$4,FALSE),2),0)</f>
        <v>14154.22</v>
      </c>
      <c r="G161" s="252">
        <f>IFERROR(ROUND(VLOOKUP(+$A161,'[13]Orange BS'!$A$5:$P$155,+G$4,FALSE),2),0)</f>
        <v>14153.34</v>
      </c>
      <c r="H161" s="252">
        <f>IFERROR(ROUND(VLOOKUP(+$A161,'[13]Orange BS'!$A$5:$P$155,+H$4,FALSE),2),0)</f>
        <v>14153.22</v>
      </c>
      <c r="I161" s="252">
        <f>IFERROR(ROUND(VLOOKUP(+$A161,'[13]Orange BS'!$A$5:$P$155,+I$4,FALSE),2),0)</f>
        <v>14153.18</v>
      </c>
      <c r="J161" s="252">
        <f>IFERROR(ROUND(VLOOKUP(+$A161,'[13]Orange BS'!$A$5:$P$155,+J$4,FALSE),2),0)</f>
        <v>14153.28</v>
      </c>
      <c r="K161" s="252">
        <f>IFERROR(ROUND(VLOOKUP(+$A161,'[13]Orange BS'!$A$5:$P$155,+K$4,FALSE),2),0)</f>
        <v>14153.09</v>
      </c>
      <c r="L161" s="252">
        <f>IFERROR(ROUND(VLOOKUP(+$A161,'[13]Orange BS'!$A$5:$P$155,+L$4,FALSE),2),0)</f>
        <v>14152.82</v>
      </c>
      <c r="M161" s="252">
        <f>IFERROR(ROUND(VLOOKUP(+$A161,'[13]Orange BS'!$A$5:$P$155,+M$4,FALSE),2),0)</f>
        <v>14152.85</v>
      </c>
      <c r="N161" s="252">
        <f>IFERROR(ROUND(VLOOKUP(+$A161,'[13]Orange BS'!$A$5:$P$155,+N$4,FALSE),2),0)</f>
        <v>14152.71</v>
      </c>
      <c r="O161" s="252">
        <f>IFERROR(ROUND(VLOOKUP(+$A161,'[13]Orange BS'!$A$5:$P$155,+O$4,FALSE),2),0)</f>
        <v>14152.51</v>
      </c>
      <c r="P161" s="252">
        <f>IFERROR(ROUND(VLOOKUP(+$A161,'[13]Orange BS'!$A$5:$P$155,+P$4,FALSE),2),0)</f>
        <v>14152.2</v>
      </c>
      <c r="Q161" s="253">
        <f t="shared" si="14"/>
        <v>14153.811538461539</v>
      </c>
      <c r="R161" s="254"/>
      <c r="S161" s="253">
        <f t="shared" si="15"/>
        <v>14153.811538461539</v>
      </c>
    </row>
    <row r="162" spans="1:19" x14ac:dyDescent="0.3">
      <c r="A162" s="255">
        <v>2920</v>
      </c>
      <c r="B162" s="255">
        <v>186.1</v>
      </c>
      <c r="C162" s="256" t="s">
        <v>539</v>
      </c>
      <c r="D162" s="252">
        <f>IFERROR(ROUND(VLOOKUP(+$A162,'[13]Orange BS'!$A$5:$P$155,+D$4,FALSE),2),0)</f>
        <v>-4586.47</v>
      </c>
      <c r="E162" s="252">
        <f>IFERROR(ROUND(VLOOKUP(+$A162,'[13]Orange BS'!$A$5:$P$155,+E$4,FALSE),2),0)</f>
        <v>-4584.34</v>
      </c>
      <c r="F162" s="252">
        <f>IFERROR(ROUND(VLOOKUP(+$A162,'[13]Orange BS'!$A$5:$P$155,+F$4,FALSE),2),0)</f>
        <v>-4584.34</v>
      </c>
      <c r="G162" s="252">
        <f>IFERROR(ROUND(VLOOKUP(+$A162,'[13]Orange BS'!$A$5:$P$155,+G$4,FALSE),2),0)</f>
        <v>-4584.34</v>
      </c>
      <c r="H162" s="252">
        <f>IFERROR(ROUND(VLOOKUP(+$A162,'[13]Orange BS'!$A$5:$P$155,+H$4,FALSE),2),0)</f>
        <v>-4584.34</v>
      </c>
      <c r="I162" s="252">
        <f>IFERROR(ROUND(VLOOKUP(+$A162,'[13]Orange BS'!$A$5:$P$155,+I$4,FALSE),2),0)</f>
        <v>-4584.34</v>
      </c>
      <c r="J162" s="252">
        <f>IFERROR(ROUND(VLOOKUP(+$A162,'[13]Orange BS'!$A$5:$P$155,+J$4,FALSE),2),0)</f>
        <v>-4584.34</v>
      </c>
      <c r="K162" s="252">
        <f>IFERROR(ROUND(VLOOKUP(+$A162,'[13]Orange BS'!$A$5:$P$155,+K$4,FALSE),2),0)</f>
        <v>-4584.34</v>
      </c>
      <c r="L162" s="252">
        <f>IFERROR(ROUND(VLOOKUP(+$A162,'[13]Orange BS'!$A$5:$P$155,+L$4,FALSE),2),0)</f>
        <v>-4584.34</v>
      </c>
      <c r="M162" s="252">
        <f>IFERROR(ROUND(VLOOKUP(+$A162,'[13]Orange BS'!$A$5:$P$155,+M$4,FALSE),2),0)</f>
        <v>-4584.34</v>
      </c>
      <c r="N162" s="252">
        <f>IFERROR(ROUND(VLOOKUP(+$A162,'[13]Orange BS'!$A$5:$P$155,+N$4,FALSE),2),0)</f>
        <v>-4584.34</v>
      </c>
      <c r="O162" s="252">
        <f>IFERROR(ROUND(VLOOKUP(+$A162,'[13]Orange BS'!$A$5:$P$155,+O$4,FALSE),2),0)</f>
        <v>-4584.34</v>
      </c>
      <c r="P162" s="252">
        <f>IFERROR(ROUND(VLOOKUP(+$A162,'[13]Orange BS'!$A$5:$P$155,+P$4,FALSE),2),0)</f>
        <v>-4584.34</v>
      </c>
      <c r="Q162" s="253">
        <f t="shared" si="14"/>
        <v>-4584.5038461538452</v>
      </c>
      <c r="R162" s="254"/>
      <c r="S162" s="253">
        <f t="shared" si="15"/>
        <v>-4584.5038461538452</v>
      </c>
    </row>
    <row r="163" spans="1:19" x14ac:dyDescent="0.3">
      <c r="A163" s="255">
        <v>2930</v>
      </c>
      <c r="B163" s="255">
        <v>186.1</v>
      </c>
      <c r="C163" s="256" t="s">
        <v>540</v>
      </c>
      <c r="D163" s="252">
        <f>IFERROR(ROUND(VLOOKUP(+$A163,'[13]Orange BS'!$A$5:$P$155,+D$4,FALSE),2),0)</f>
        <v>-20780.490000000002</v>
      </c>
      <c r="E163" s="252">
        <f>IFERROR(ROUND(VLOOKUP(+$A163,'[13]Orange BS'!$A$5:$P$155,+E$4,FALSE),2),0)</f>
        <v>-20485.25</v>
      </c>
      <c r="F163" s="252">
        <f>IFERROR(ROUND(VLOOKUP(+$A163,'[13]Orange BS'!$A$5:$P$155,+F$4,FALSE),2),0)</f>
        <v>-20199.32</v>
      </c>
      <c r="G163" s="252">
        <f>IFERROR(ROUND(VLOOKUP(+$A163,'[13]Orange BS'!$A$5:$P$155,+G$4,FALSE),2),0)</f>
        <v>-19912.990000000002</v>
      </c>
      <c r="H163" s="252">
        <f>IFERROR(ROUND(VLOOKUP(+$A163,'[13]Orange BS'!$A$5:$P$155,+H$4,FALSE),2),0)</f>
        <v>-19627.419999999998</v>
      </c>
      <c r="I163" s="252">
        <f>IFERROR(ROUND(VLOOKUP(+$A163,'[13]Orange BS'!$A$5:$P$155,+I$4,FALSE),2),0)</f>
        <v>-19341.93</v>
      </c>
      <c r="J163" s="252">
        <f>IFERROR(ROUND(VLOOKUP(+$A163,'[13]Orange BS'!$A$5:$P$155,+J$4,FALSE),2),0)</f>
        <v>-19056.580000000002</v>
      </c>
      <c r="K163" s="252">
        <f>IFERROR(ROUND(VLOOKUP(+$A163,'[13]Orange BS'!$A$5:$P$155,+K$4,FALSE),2),0)</f>
        <v>-18770.939999999999</v>
      </c>
      <c r="L163" s="252">
        <f>IFERROR(ROUND(VLOOKUP(+$A163,'[13]Orange BS'!$A$5:$P$155,+L$4,FALSE),2),0)</f>
        <v>-18485.22</v>
      </c>
      <c r="M163" s="252">
        <f>IFERROR(ROUND(VLOOKUP(+$A163,'[13]Orange BS'!$A$5:$P$155,+M$4,FALSE),2),0)</f>
        <v>-18199.8</v>
      </c>
      <c r="N163" s="252">
        <f>IFERROR(ROUND(VLOOKUP(+$A163,'[13]Orange BS'!$A$5:$P$155,+N$4,FALSE),2),0)</f>
        <v>-17914.22</v>
      </c>
      <c r="O163" s="252">
        <f>IFERROR(ROUND(VLOOKUP(+$A163,'[13]Orange BS'!$A$5:$P$155,+O$4,FALSE),2),0)</f>
        <v>-17628.57</v>
      </c>
      <c r="P163" s="252">
        <f>IFERROR(ROUND(VLOOKUP(+$A163,'[13]Orange BS'!$A$5:$P$155,+P$4,FALSE),2),0)</f>
        <v>-17342.8</v>
      </c>
      <c r="Q163" s="253">
        <f t="shared" si="14"/>
        <v>-19057.348461538459</v>
      </c>
      <c r="R163" s="254"/>
      <c r="S163" s="253">
        <f t="shared" si="15"/>
        <v>-19057.348461538459</v>
      </c>
    </row>
    <row r="164" spans="1:19" x14ac:dyDescent="0.3">
      <c r="A164" s="258" t="s">
        <v>370</v>
      </c>
      <c r="B164" s="255"/>
      <c r="C164" s="256"/>
      <c r="D164" s="259">
        <f>SUM(D154:D163)</f>
        <v>-11205.54</v>
      </c>
      <c r="E164" s="259">
        <f t="shared" ref="E164:S164" si="17">SUM(E154:E163)</f>
        <v>-10914.880000000001</v>
      </c>
      <c r="F164" s="259">
        <f t="shared" si="17"/>
        <v>-10629.44</v>
      </c>
      <c r="G164" s="259">
        <f t="shared" si="17"/>
        <v>-10343.990000000002</v>
      </c>
      <c r="H164" s="259">
        <f t="shared" si="17"/>
        <v>-10058.539999999999</v>
      </c>
      <c r="I164" s="259">
        <f t="shared" si="17"/>
        <v>-9773.09</v>
      </c>
      <c r="J164" s="259">
        <f t="shared" si="17"/>
        <v>-9484.1700000000019</v>
      </c>
      <c r="K164" s="259">
        <f t="shared" si="17"/>
        <v>-9065.6299999999992</v>
      </c>
      <c r="L164" s="259">
        <f t="shared" si="17"/>
        <v>-8780.1800000000021</v>
      </c>
      <c r="M164" s="259">
        <f t="shared" si="17"/>
        <v>-8401.06</v>
      </c>
      <c r="N164" s="259">
        <f t="shared" si="17"/>
        <v>-8115.6200000000026</v>
      </c>
      <c r="O164" s="259">
        <f t="shared" si="17"/>
        <v>-7830.17</v>
      </c>
      <c r="P164" s="259">
        <f t="shared" si="17"/>
        <v>-7365.869999999999</v>
      </c>
      <c r="Q164" s="259">
        <f t="shared" si="17"/>
        <v>-9382.1676923076884</v>
      </c>
      <c r="R164" s="261"/>
      <c r="S164" s="259">
        <f t="shared" si="17"/>
        <v>-9382.1676923076884</v>
      </c>
    </row>
    <row r="165" spans="1:19" x14ac:dyDescent="0.3">
      <c r="A165" s="255"/>
      <c r="B165" s="255"/>
      <c r="C165" s="256"/>
      <c r="D165" s="253"/>
      <c r="E165" s="253"/>
      <c r="F165" s="253"/>
      <c r="G165" s="253"/>
      <c r="H165" s="253"/>
      <c r="I165" s="253"/>
      <c r="J165" s="253"/>
      <c r="K165" s="253"/>
      <c r="L165" s="253"/>
      <c r="M165" s="253"/>
      <c r="N165" s="253"/>
      <c r="O165" s="253"/>
      <c r="P165" s="253"/>
      <c r="Q165" s="253"/>
      <c r="R165" s="254"/>
      <c r="S165" s="253"/>
    </row>
    <row r="166" spans="1:19" x14ac:dyDescent="0.3">
      <c r="A166" s="255">
        <v>2960</v>
      </c>
      <c r="B166" s="255" t="s">
        <v>371</v>
      </c>
      <c r="C166" s="256" t="s">
        <v>541</v>
      </c>
      <c r="D166" s="252">
        <f>IFERROR(ROUND(VLOOKUP(+$A166,'[13]Orange BS'!$A$5:$P$155,+D$4,FALSE),2),0)</f>
        <v>4806.37</v>
      </c>
      <c r="E166" s="252">
        <f>IFERROR(ROUND(VLOOKUP(+$A166,'[13]Orange BS'!$A$5:$P$155,+E$4,FALSE),2),0)</f>
        <v>4808.71</v>
      </c>
      <c r="F166" s="252">
        <f>IFERROR(ROUND(VLOOKUP(+$A166,'[13]Orange BS'!$A$5:$P$155,+F$4,FALSE),2),0)</f>
        <v>4808.71</v>
      </c>
      <c r="G166" s="252">
        <f>IFERROR(ROUND(VLOOKUP(+$A166,'[13]Orange BS'!$A$5:$P$155,+G$4,FALSE),2),0)</f>
        <v>4808.71</v>
      </c>
      <c r="H166" s="252">
        <f>IFERROR(ROUND(VLOOKUP(+$A166,'[13]Orange BS'!$A$5:$P$155,+H$4,FALSE),2),0)</f>
        <v>4808.71</v>
      </c>
      <c r="I166" s="252">
        <f>IFERROR(ROUND(VLOOKUP(+$A166,'[13]Orange BS'!$A$5:$P$155,+I$4,FALSE),2),0)</f>
        <v>4808.71</v>
      </c>
      <c r="J166" s="252">
        <f>IFERROR(ROUND(VLOOKUP(+$A166,'[13]Orange BS'!$A$5:$P$155,+J$4,FALSE),2),0)</f>
        <v>4808.71</v>
      </c>
      <c r="K166" s="252">
        <f>IFERROR(ROUND(VLOOKUP(+$A166,'[13]Orange BS'!$A$5:$P$155,+K$4,FALSE),2),0)</f>
        <v>4808.71</v>
      </c>
      <c r="L166" s="252">
        <f>IFERROR(ROUND(VLOOKUP(+$A166,'[13]Orange BS'!$A$5:$P$155,+L$4,FALSE),2),0)</f>
        <v>4808.71</v>
      </c>
      <c r="M166" s="252">
        <f>IFERROR(ROUND(VLOOKUP(+$A166,'[13]Orange BS'!$A$5:$P$155,+M$4,FALSE),2),0)</f>
        <v>4808.71</v>
      </c>
      <c r="N166" s="252">
        <f>IFERROR(ROUND(VLOOKUP(+$A166,'[13]Orange BS'!$A$5:$P$155,+N$4,FALSE),2),0)</f>
        <v>4808.71</v>
      </c>
      <c r="O166" s="252">
        <f>IFERROR(ROUND(VLOOKUP(+$A166,'[13]Orange BS'!$A$5:$P$155,+O$4,FALSE),2),0)</f>
        <v>4808.71</v>
      </c>
      <c r="P166" s="252">
        <f>IFERROR(ROUND(VLOOKUP(+$A166,'[13]Orange BS'!$A$5:$P$155,+P$4,FALSE),2),0)</f>
        <v>4808.71</v>
      </c>
      <c r="Q166" s="253">
        <f t="shared" si="14"/>
        <v>4808.53</v>
      </c>
      <c r="R166" s="254"/>
      <c r="S166" s="253">
        <f t="shared" si="15"/>
        <v>4808.53</v>
      </c>
    </row>
    <row r="167" spans="1:19" x14ac:dyDescent="0.3">
      <c r="A167" s="255">
        <v>2985</v>
      </c>
      <c r="B167" s="255">
        <v>186.2</v>
      </c>
      <c r="C167" s="256" t="s">
        <v>542</v>
      </c>
      <c r="D167" s="252">
        <f>IFERROR(ROUND(VLOOKUP(+$A167,'[13]Orange BS'!$A$5:$P$155,+D$4,FALSE),2),0)</f>
        <v>19056.36</v>
      </c>
      <c r="E167" s="252">
        <f>IFERROR(ROUND(VLOOKUP(+$A167,'[13]Orange BS'!$A$5:$P$155,+E$4,FALSE),2),0)</f>
        <v>19056.400000000001</v>
      </c>
      <c r="F167" s="252">
        <f>IFERROR(ROUND(VLOOKUP(+$A167,'[13]Orange BS'!$A$5:$P$155,+F$4,FALSE),2),0)</f>
        <v>19056.400000000001</v>
      </c>
      <c r="G167" s="252">
        <f>IFERROR(ROUND(VLOOKUP(+$A167,'[13]Orange BS'!$A$5:$P$155,+G$4,FALSE),2),0)</f>
        <v>19056.400000000001</v>
      </c>
      <c r="H167" s="252">
        <f>IFERROR(ROUND(VLOOKUP(+$A167,'[13]Orange BS'!$A$5:$P$155,+H$4,FALSE),2),0)</f>
        <v>19056.400000000001</v>
      </c>
      <c r="I167" s="252">
        <f>IFERROR(ROUND(VLOOKUP(+$A167,'[13]Orange BS'!$A$5:$P$155,+I$4,FALSE),2),0)</f>
        <v>19056.400000000001</v>
      </c>
      <c r="J167" s="252">
        <f>IFERROR(ROUND(VLOOKUP(+$A167,'[13]Orange BS'!$A$5:$P$155,+J$4,FALSE),2),0)</f>
        <v>19056.400000000001</v>
      </c>
      <c r="K167" s="252">
        <f>IFERROR(ROUND(VLOOKUP(+$A167,'[13]Orange BS'!$A$5:$P$155,+K$4,FALSE),2),0)</f>
        <v>19056.400000000001</v>
      </c>
      <c r="L167" s="252">
        <f>IFERROR(ROUND(VLOOKUP(+$A167,'[13]Orange BS'!$A$5:$P$155,+L$4,FALSE),2),0)</f>
        <v>19056.400000000001</v>
      </c>
      <c r="M167" s="252">
        <f>IFERROR(ROUND(VLOOKUP(+$A167,'[13]Orange BS'!$A$5:$P$155,+M$4,FALSE),2),0)</f>
        <v>19056.400000000001</v>
      </c>
      <c r="N167" s="252">
        <f>IFERROR(ROUND(VLOOKUP(+$A167,'[13]Orange BS'!$A$5:$P$155,+N$4,FALSE),2),0)</f>
        <v>19056.400000000001</v>
      </c>
      <c r="O167" s="252">
        <f>IFERROR(ROUND(VLOOKUP(+$A167,'[13]Orange BS'!$A$5:$P$155,+O$4,FALSE),2),0)</f>
        <v>19056.400000000001</v>
      </c>
      <c r="P167" s="252">
        <f>IFERROR(ROUND(VLOOKUP(+$A167,'[13]Orange BS'!$A$5:$P$155,+P$4,FALSE),2),0)</f>
        <v>19056.400000000001</v>
      </c>
      <c r="Q167" s="253">
        <f t="shared" si="14"/>
        <v>19056.396923076918</v>
      </c>
      <c r="R167" s="254"/>
      <c r="S167" s="253">
        <f t="shared" si="15"/>
        <v>19056.396923076918</v>
      </c>
    </row>
    <row r="168" spans="1:19" x14ac:dyDescent="0.3">
      <c r="A168" s="255">
        <v>3000</v>
      </c>
      <c r="B168" s="255">
        <v>186.2</v>
      </c>
      <c r="C168" s="256" t="s">
        <v>543</v>
      </c>
      <c r="D168" s="252">
        <f>IFERROR(ROUND(VLOOKUP(+$A168,'[13]Orange BS'!$A$5:$P$155,+D$4,FALSE),2),0)</f>
        <v>85.5</v>
      </c>
      <c r="E168" s="252">
        <f>IFERROR(ROUND(VLOOKUP(+$A168,'[13]Orange BS'!$A$5:$P$155,+E$4,FALSE),2),0)</f>
        <v>85.46</v>
      </c>
      <c r="F168" s="252">
        <f>IFERROR(ROUND(VLOOKUP(+$A168,'[13]Orange BS'!$A$5:$P$155,+F$4,FALSE),2),0)</f>
        <v>85.46</v>
      </c>
      <c r="G168" s="252">
        <f>IFERROR(ROUND(VLOOKUP(+$A168,'[13]Orange BS'!$A$5:$P$155,+G$4,FALSE),2),0)</f>
        <v>85.46</v>
      </c>
      <c r="H168" s="252">
        <f>IFERROR(ROUND(VLOOKUP(+$A168,'[13]Orange BS'!$A$5:$P$155,+H$4,FALSE),2),0)</f>
        <v>85.46</v>
      </c>
      <c r="I168" s="252">
        <f>IFERROR(ROUND(VLOOKUP(+$A168,'[13]Orange BS'!$A$5:$P$155,+I$4,FALSE),2),0)</f>
        <v>85.46</v>
      </c>
      <c r="J168" s="252">
        <f>IFERROR(ROUND(VLOOKUP(+$A168,'[13]Orange BS'!$A$5:$P$155,+J$4,FALSE),2),0)</f>
        <v>85.46</v>
      </c>
      <c r="K168" s="252">
        <f>IFERROR(ROUND(VLOOKUP(+$A168,'[13]Orange BS'!$A$5:$P$155,+K$4,FALSE),2),0)</f>
        <v>85.46</v>
      </c>
      <c r="L168" s="252">
        <f>IFERROR(ROUND(VLOOKUP(+$A168,'[13]Orange BS'!$A$5:$P$155,+L$4,FALSE),2),0)</f>
        <v>85.46</v>
      </c>
      <c r="M168" s="252">
        <f>IFERROR(ROUND(VLOOKUP(+$A168,'[13]Orange BS'!$A$5:$P$155,+M$4,FALSE),2),0)</f>
        <v>85.46</v>
      </c>
      <c r="N168" s="252">
        <f>IFERROR(ROUND(VLOOKUP(+$A168,'[13]Orange BS'!$A$5:$P$155,+N$4,FALSE),2),0)</f>
        <v>85.46</v>
      </c>
      <c r="O168" s="252">
        <f>IFERROR(ROUND(VLOOKUP(+$A168,'[13]Orange BS'!$A$5:$P$155,+O$4,FALSE),2),0)</f>
        <v>85.46</v>
      </c>
      <c r="P168" s="252">
        <f>IFERROR(ROUND(VLOOKUP(+$A168,'[13]Orange BS'!$A$5:$P$155,+P$4,FALSE),2),0)</f>
        <v>85.46</v>
      </c>
      <c r="Q168" s="253">
        <f t="shared" si="14"/>
        <v>85.46307692307694</v>
      </c>
      <c r="R168" s="254"/>
      <c r="S168" s="253">
        <f t="shared" si="15"/>
        <v>85.46307692307694</v>
      </c>
    </row>
    <row r="169" spans="1:19" x14ac:dyDescent="0.3">
      <c r="A169" s="255">
        <v>3005</v>
      </c>
      <c r="B169" s="255" t="s">
        <v>371</v>
      </c>
      <c r="C169" s="256" t="s">
        <v>377</v>
      </c>
      <c r="D169" s="252">
        <f>IFERROR(ROUND(VLOOKUP(+$A169,'[13]Orange BS'!$A$5:$P$155,+D$4,FALSE),2),0)</f>
        <v>0</v>
      </c>
      <c r="E169" s="252">
        <f>IFERROR(ROUND(VLOOKUP(+$A169,'[13]Orange BS'!$A$5:$P$155,+E$4,FALSE),2),0)</f>
        <v>0</v>
      </c>
      <c r="F169" s="252">
        <f>IFERROR(ROUND(VLOOKUP(+$A169,'[13]Orange BS'!$A$5:$P$155,+F$4,FALSE),2),0)</f>
        <v>0</v>
      </c>
      <c r="G169" s="252">
        <f>IFERROR(ROUND(VLOOKUP(+$A169,'[13]Orange BS'!$A$5:$P$155,+G$4,FALSE),2),0)</f>
        <v>0</v>
      </c>
      <c r="H169" s="252">
        <f>IFERROR(ROUND(VLOOKUP(+$A169,'[13]Orange BS'!$A$5:$P$155,+H$4,FALSE),2),0)</f>
        <v>0</v>
      </c>
      <c r="I169" s="252">
        <f>IFERROR(ROUND(VLOOKUP(+$A169,'[13]Orange BS'!$A$5:$P$155,+I$4,FALSE),2),0)</f>
        <v>0</v>
      </c>
      <c r="J169" s="252">
        <f>IFERROR(ROUND(VLOOKUP(+$A169,'[13]Orange BS'!$A$5:$P$155,+J$4,FALSE),2),0)</f>
        <v>0</v>
      </c>
      <c r="K169" s="252">
        <f>IFERROR(ROUND(VLOOKUP(+$A169,'[13]Orange BS'!$A$5:$P$155,+K$4,FALSE),2),0)</f>
        <v>0</v>
      </c>
      <c r="L169" s="252">
        <f>IFERROR(ROUND(VLOOKUP(+$A169,'[13]Orange BS'!$A$5:$P$155,+L$4,FALSE),2),0)</f>
        <v>0</v>
      </c>
      <c r="M169" s="252">
        <f>IFERROR(ROUND(VLOOKUP(+$A169,'[13]Orange BS'!$A$5:$P$155,+M$4,FALSE),2),0)</f>
        <v>0</v>
      </c>
      <c r="N169" s="252">
        <f>IFERROR(ROUND(VLOOKUP(+$A169,'[13]Orange BS'!$A$5:$P$155,+N$4,FALSE),2),0)</f>
        <v>0</v>
      </c>
      <c r="O169" s="252">
        <f>IFERROR(ROUND(VLOOKUP(+$A169,'[13]Orange BS'!$A$5:$P$155,+O$4,FALSE),2),0)</f>
        <v>0</v>
      </c>
      <c r="P169" s="252">
        <f>IFERROR(ROUND(VLOOKUP(+$A169,'[13]Orange BS'!$A$5:$P$155,+P$4,FALSE),2),0)</f>
        <v>0</v>
      </c>
      <c r="Q169" s="253">
        <f t="shared" si="14"/>
        <v>0</v>
      </c>
      <c r="R169" s="254"/>
      <c r="S169" s="253">
        <f t="shared" si="15"/>
        <v>0</v>
      </c>
    </row>
    <row r="170" spans="1:19" x14ac:dyDescent="0.3">
      <c r="A170" s="255">
        <v>3110</v>
      </c>
      <c r="B170" s="255">
        <v>186.2</v>
      </c>
      <c r="C170" s="256" t="s">
        <v>544</v>
      </c>
      <c r="D170" s="252">
        <f>IFERROR(ROUND(VLOOKUP(+$A170,'[13]Orange BS'!$A$5:$P$155,+D$4,FALSE),2),0)</f>
        <v>-4806.37</v>
      </c>
      <c r="E170" s="252">
        <f>IFERROR(ROUND(VLOOKUP(+$A170,'[13]Orange BS'!$A$5:$P$155,+E$4,FALSE),2),0)</f>
        <v>-4808.71</v>
      </c>
      <c r="F170" s="252">
        <f>IFERROR(ROUND(VLOOKUP(+$A170,'[13]Orange BS'!$A$5:$P$155,+F$4,FALSE),2),0)</f>
        <v>-4808.71</v>
      </c>
      <c r="G170" s="252">
        <f>IFERROR(ROUND(VLOOKUP(+$A170,'[13]Orange BS'!$A$5:$P$155,+G$4,FALSE),2),0)</f>
        <v>-4808.71</v>
      </c>
      <c r="H170" s="252">
        <f>IFERROR(ROUND(VLOOKUP(+$A170,'[13]Orange BS'!$A$5:$P$155,+H$4,FALSE),2),0)</f>
        <v>-4808.71</v>
      </c>
      <c r="I170" s="252">
        <f>IFERROR(ROUND(VLOOKUP(+$A170,'[13]Orange BS'!$A$5:$P$155,+I$4,FALSE),2),0)</f>
        <v>-4808.71</v>
      </c>
      <c r="J170" s="252">
        <f>IFERROR(ROUND(VLOOKUP(+$A170,'[13]Orange BS'!$A$5:$P$155,+J$4,FALSE),2),0)</f>
        <v>-4808.71</v>
      </c>
      <c r="K170" s="252">
        <f>IFERROR(ROUND(VLOOKUP(+$A170,'[13]Orange BS'!$A$5:$P$155,+K$4,FALSE),2),0)</f>
        <v>-4808.71</v>
      </c>
      <c r="L170" s="252">
        <f>IFERROR(ROUND(VLOOKUP(+$A170,'[13]Orange BS'!$A$5:$P$155,+L$4,FALSE),2),0)</f>
        <v>-4808.71</v>
      </c>
      <c r="M170" s="252">
        <f>IFERROR(ROUND(VLOOKUP(+$A170,'[13]Orange BS'!$A$5:$P$155,+M$4,FALSE),2),0)</f>
        <v>-4808.71</v>
      </c>
      <c r="N170" s="252">
        <f>IFERROR(ROUND(VLOOKUP(+$A170,'[13]Orange BS'!$A$5:$P$155,+N$4,FALSE),2),0)</f>
        <v>-4808.71</v>
      </c>
      <c r="O170" s="252">
        <f>IFERROR(ROUND(VLOOKUP(+$A170,'[13]Orange BS'!$A$5:$P$155,+O$4,FALSE),2),0)</f>
        <v>-4808.71</v>
      </c>
      <c r="P170" s="252">
        <f>IFERROR(ROUND(VLOOKUP(+$A170,'[13]Orange BS'!$A$5:$P$155,+P$4,FALSE),2),0)</f>
        <v>-4808.71</v>
      </c>
      <c r="Q170" s="253">
        <f t="shared" si="14"/>
        <v>-4808.53</v>
      </c>
      <c r="R170" s="254"/>
      <c r="S170" s="253">
        <f t="shared" si="15"/>
        <v>-4808.53</v>
      </c>
    </row>
    <row r="171" spans="1:19" x14ac:dyDescent="0.3">
      <c r="A171" s="255">
        <v>3140</v>
      </c>
      <c r="B171" s="255">
        <v>186.2</v>
      </c>
      <c r="C171" s="256" t="s">
        <v>545</v>
      </c>
      <c r="D171" s="252">
        <f>IFERROR(ROUND(VLOOKUP(+$A171,'[13]Orange BS'!$A$5:$P$155,+D$4,FALSE),2),0)</f>
        <v>-15830.12</v>
      </c>
      <c r="E171" s="252">
        <f>IFERROR(ROUND(VLOOKUP(+$A171,'[13]Orange BS'!$A$5:$P$155,+E$4,FALSE),2),0)</f>
        <v>-15948.69</v>
      </c>
      <c r="F171" s="252">
        <f>IFERROR(ROUND(VLOOKUP(+$A171,'[13]Orange BS'!$A$5:$P$155,+F$4,FALSE),2),0)</f>
        <v>-16062.74</v>
      </c>
      <c r="G171" s="252">
        <f>IFERROR(ROUND(VLOOKUP(+$A171,'[13]Orange BS'!$A$5:$P$155,+G$4,FALSE),2),0)</f>
        <v>-16176.79</v>
      </c>
      <c r="H171" s="252">
        <f>IFERROR(ROUND(VLOOKUP(+$A171,'[13]Orange BS'!$A$5:$P$155,+H$4,FALSE),2),0)</f>
        <v>-16290.83</v>
      </c>
      <c r="I171" s="252">
        <f>IFERROR(ROUND(VLOOKUP(+$A171,'[13]Orange BS'!$A$5:$P$155,+I$4,FALSE),2),0)</f>
        <v>-16404.87</v>
      </c>
      <c r="J171" s="252">
        <f>IFERROR(ROUND(VLOOKUP(+$A171,'[13]Orange BS'!$A$5:$P$155,+J$4,FALSE),2),0)</f>
        <v>-16518.93</v>
      </c>
      <c r="K171" s="252">
        <f>IFERROR(ROUND(VLOOKUP(+$A171,'[13]Orange BS'!$A$5:$P$155,+K$4,FALSE),2),0)</f>
        <v>-16632.97</v>
      </c>
      <c r="L171" s="252">
        <f>IFERROR(ROUND(VLOOKUP(+$A171,'[13]Orange BS'!$A$5:$P$155,+L$4,FALSE),2),0)</f>
        <v>-16747.009999999998</v>
      </c>
      <c r="M171" s="252">
        <f>IFERROR(ROUND(VLOOKUP(+$A171,'[13]Orange BS'!$A$5:$P$155,+M$4,FALSE),2),0)</f>
        <v>-16861.07</v>
      </c>
      <c r="N171" s="252">
        <f>IFERROR(ROUND(VLOOKUP(+$A171,'[13]Orange BS'!$A$5:$P$155,+N$4,FALSE),2),0)</f>
        <v>-16975.11</v>
      </c>
      <c r="O171" s="252">
        <f>IFERROR(ROUND(VLOOKUP(+$A171,'[13]Orange BS'!$A$5:$P$155,+O$4,FALSE),2),0)</f>
        <v>-17089.150000000001</v>
      </c>
      <c r="P171" s="252">
        <f>IFERROR(ROUND(VLOOKUP(+$A171,'[13]Orange BS'!$A$5:$P$155,+P$4,FALSE),2),0)</f>
        <v>-17203.2</v>
      </c>
      <c r="Q171" s="253">
        <f t="shared" si="14"/>
        <v>-16518.575384615386</v>
      </c>
      <c r="R171" s="254"/>
      <c r="S171" s="253">
        <f t="shared" si="15"/>
        <v>-16518.575384615386</v>
      </c>
    </row>
    <row r="172" spans="1:19" x14ac:dyDescent="0.3">
      <c r="A172" s="263">
        <v>3155</v>
      </c>
      <c r="B172" s="246">
        <v>186.2</v>
      </c>
      <c r="C172" s="246" t="s">
        <v>546</v>
      </c>
      <c r="D172" s="252">
        <f>IFERROR(ROUND(VLOOKUP(+$A172,'[13]Orange BS'!$A$5:$P$155,+D$4,FALSE),2),0)</f>
        <v>371.19</v>
      </c>
      <c r="E172" s="252">
        <f>IFERROR(ROUND(VLOOKUP(+$A172,'[13]Orange BS'!$A$5:$P$155,+E$4,FALSE),2),0)</f>
        <v>371.02</v>
      </c>
      <c r="F172" s="252">
        <f>IFERROR(ROUND(VLOOKUP(+$A172,'[13]Orange BS'!$A$5:$P$155,+F$4,FALSE),2),0)</f>
        <v>371.02</v>
      </c>
      <c r="G172" s="252">
        <f>IFERROR(ROUND(VLOOKUP(+$A172,'[13]Orange BS'!$A$5:$P$155,+G$4,FALSE),2),0)</f>
        <v>371.02</v>
      </c>
      <c r="H172" s="252">
        <f>IFERROR(ROUND(VLOOKUP(+$A172,'[13]Orange BS'!$A$5:$P$155,+H$4,FALSE),2),0)</f>
        <v>371.02</v>
      </c>
      <c r="I172" s="252">
        <f>IFERROR(ROUND(VLOOKUP(+$A172,'[13]Orange BS'!$A$5:$P$155,+I$4,FALSE),2),0)</f>
        <v>371.02</v>
      </c>
      <c r="J172" s="252">
        <f>IFERROR(ROUND(VLOOKUP(+$A172,'[13]Orange BS'!$A$5:$P$155,+J$4,FALSE),2),0)</f>
        <v>108.84</v>
      </c>
      <c r="K172" s="252">
        <f>IFERROR(ROUND(VLOOKUP(+$A172,'[13]Orange BS'!$A$5:$P$155,+K$4,FALSE),2),0)</f>
        <v>114.04</v>
      </c>
      <c r="L172" s="252">
        <f>IFERROR(ROUND(VLOOKUP(+$A172,'[13]Orange BS'!$A$5:$P$155,+L$4,FALSE),2),0)</f>
        <v>119.23</v>
      </c>
      <c r="M172" s="252">
        <f>IFERROR(ROUND(VLOOKUP(+$A172,'[13]Orange BS'!$A$5:$P$155,+M$4,FALSE),2),0)</f>
        <v>85.01</v>
      </c>
      <c r="N172" s="252">
        <f>IFERROR(ROUND(VLOOKUP(+$A172,'[13]Orange BS'!$A$5:$P$155,+N$4,FALSE),2),0)</f>
        <v>88.82</v>
      </c>
      <c r="O172" s="252">
        <f>IFERROR(ROUND(VLOOKUP(+$A172,'[13]Orange BS'!$A$5:$P$155,+O$4,FALSE),2),0)</f>
        <v>92.56</v>
      </c>
      <c r="P172" s="252">
        <f>IFERROR(ROUND(VLOOKUP(+$A172,'[13]Orange BS'!$A$5:$P$155,+P$4,FALSE),2),0)</f>
        <v>96.31</v>
      </c>
      <c r="Q172" s="253">
        <f t="shared" si="14"/>
        <v>225.46923076923079</v>
      </c>
      <c r="R172" s="262"/>
    </row>
    <row r="173" spans="1:19" x14ac:dyDescent="0.3">
      <c r="A173" s="255">
        <v>3160</v>
      </c>
      <c r="B173" s="255">
        <v>186.2</v>
      </c>
      <c r="C173" s="256" t="s">
        <v>379</v>
      </c>
      <c r="D173" s="252">
        <f>IFERROR(ROUND(VLOOKUP(+$A173,'[13]Orange BS'!$A$5:$P$155,+D$4,FALSE),2),0)</f>
        <v>0</v>
      </c>
      <c r="E173" s="252">
        <f>IFERROR(ROUND(VLOOKUP(+$A173,'[13]Orange BS'!$A$5:$P$155,+E$4,FALSE),2),0)</f>
        <v>0</v>
      </c>
      <c r="F173" s="252">
        <f>IFERROR(ROUND(VLOOKUP(+$A173,'[13]Orange BS'!$A$5:$P$155,+F$4,FALSE),2),0)</f>
        <v>0</v>
      </c>
      <c r="G173" s="252">
        <f>IFERROR(ROUND(VLOOKUP(+$A173,'[13]Orange BS'!$A$5:$P$155,+G$4,FALSE),2),0)</f>
        <v>0</v>
      </c>
      <c r="H173" s="252">
        <f>IFERROR(ROUND(VLOOKUP(+$A173,'[13]Orange BS'!$A$5:$P$155,+H$4,FALSE),2),0)</f>
        <v>0</v>
      </c>
      <c r="I173" s="252">
        <f>IFERROR(ROUND(VLOOKUP(+$A173,'[13]Orange BS'!$A$5:$P$155,+I$4,FALSE),2),0)</f>
        <v>0</v>
      </c>
      <c r="J173" s="252">
        <f>IFERROR(ROUND(VLOOKUP(+$A173,'[13]Orange BS'!$A$5:$P$155,+J$4,FALSE),2),0)</f>
        <v>0</v>
      </c>
      <c r="K173" s="252">
        <f>IFERROR(ROUND(VLOOKUP(+$A173,'[13]Orange BS'!$A$5:$P$155,+K$4,FALSE),2),0)</f>
        <v>0</v>
      </c>
      <c r="L173" s="252">
        <f>IFERROR(ROUND(VLOOKUP(+$A173,'[13]Orange BS'!$A$5:$P$155,+L$4,FALSE),2),0)</f>
        <v>0</v>
      </c>
      <c r="M173" s="252">
        <f>IFERROR(ROUND(VLOOKUP(+$A173,'[13]Orange BS'!$A$5:$P$155,+M$4,FALSE),2),0)</f>
        <v>0</v>
      </c>
      <c r="N173" s="252">
        <f>IFERROR(ROUND(VLOOKUP(+$A173,'[13]Orange BS'!$A$5:$P$155,+N$4,FALSE),2),0)</f>
        <v>0</v>
      </c>
      <c r="O173" s="252">
        <f>IFERROR(ROUND(VLOOKUP(+$A173,'[13]Orange BS'!$A$5:$P$155,+O$4,FALSE),2),0)</f>
        <v>0</v>
      </c>
      <c r="P173" s="252">
        <f>IFERROR(ROUND(VLOOKUP(+$A173,'[13]Orange BS'!$A$5:$P$155,+P$4,FALSE),2),0)</f>
        <v>0</v>
      </c>
      <c r="Q173" s="253">
        <f t="shared" si="14"/>
        <v>0</v>
      </c>
      <c r="R173" s="254"/>
      <c r="S173" s="253">
        <f t="shared" si="15"/>
        <v>0</v>
      </c>
    </row>
    <row r="174" spans="1:19" x14ac:dyDescent="0.3">
      <c r="A174" s="258" t="s">
        <v>380</v>
      </c>
      <c r="B174" s="255"/>
      <c r="C174" s="256"/>
      <c r="D174" s="259">
        <f>SUM(D166:D173)</f>
        <v>3682.93</v>
      </c>
      <c r="E174" s="259">
        <f t="shared" ref="E174:S174" si="18">SUM(E166:E173)</f>
        <v>3564.19</v>
      </c>
      <c r="F174" s="259">
        <f t="shared" si="18"/>
        <v>3450.1400000000008</v>
      </c>
      <c r="G174" s="259">
        <f t="shared" si="18"/>
        <v>3336.0899999999997</v>
      </c>
      <c r="H174" s="259">
        <f t="shared" si="18"/>
        <v>3222.0500000000006</v>
      </c>
      <c r="I174" s="259">
        <f t="shared" si="18"/>
        <v>3108.0100000000016</v>
      </c>
      <c r="J174" s="259">
        <f t="shared" si="18"/>
        <v>2731.7700000000004</v>
      </c>
      <c r="K174" s="259">
        <f t="shared" si="18"/>
        <v>2622.9299999999994</v>
      </c>
      <c r="L174" s="259">
        <f t="shared" si="18"/>
        <v>2514.0800000000022</v>
      </c>
      <c r="M174" s="259">
        <f t="shared" si="18"/>
        <v>2365.8000000000011</v>
      </c>
      <c r="N174" s="259">
        <f t="shared" si="18"/>
        <v>2255.5700000000002</v>
      </c>
      <c r="O174" s="259">
        <f t="shared" si="18"/>
        <v>2145.2699999999991</v>
      </c>
      <c r="P174" s="259">
        <f t="shared" si="18"/>
        <v>2034.9699999999998</v>
      </c>
      <c r="Q174" s="259">
        <f t="shared" si="18"/>
        <v>2848.7538461538384</v>
      </c>
      <c r="R174" s="261"/>
      <c r="S174" s="259">
        <f t="shared" si="18"/>
        <v>2623.2846153846076</v>
      </c>
    </row>
    <row r="175" spans="1:19" x14ac:dyDescent="0.3">
      <c r="A175" s="255"/>
      <c r="B175" s="255"/>
      <c r="C175" s="256"/>
      <c r="D175" s="253"/>
      <c r="E175" s="253"/>
      <c r="F175" s="253"/>
      <c r="G175" s="253"/>
      <c r="H175" s="253"/>
      <c r="I175" s="253"/>
      <c r="J175" s="253"/>
      <c r="K175" s="253"/>
      <c r="L175" s="253"/>
      <c r="M175" s="253"/>
      <c r="N175" s="253"/>
      <c r="O175" s="253"/>
      <c r="P175" s="253"/>
      <c r="Q175" s="253"/>
      <c r="R175" s="254"/>
      <c r="S175" s="253"/>
    </row>
    <row r="176" spans="1:19" x14ac:dyDescent="0.3">
      <c r="A176" s="255">
        <v>3225</v>
      </c>
      <c r="B176" s="255" t="s">
        <v>381</v>
      </c>
      <c r="C176" s="256" t="s">
        <v>382</v>
      </c>
      <c r="D176" s="252">
        <f>IFERROR(ROUND(VLOOKUP(+$A176,'[13]Orange BS'!$A$5:$P$155,+D$4,FALSE),2),0)</f>
        <v>0</v>
      </c>
      <c r="E176" s="252">
        <f>IFERROR(ROUND(VLOOKUP(+$A176,'[13]Orange BS'!$A$5:$P$155,+E$4,FALSE),2),0)</f>
        <v>0</v>
      </c>
      <c r="F176" s="252">
        <f>IFERROR(ROUND(VLOOKUP(+$A176,'[13]Orange BS'!$A$5:$P$155,+F$4,FALSE),2),0)</f>
        <v>0</v>
      </c>
      <c r="G176" s="252">
        <f>IFERROR(ROUND(VLOOKUP(+$A176,'[13]Orange BS'!$A$5:$P$155,+G$4,FALSE),2),0)</f>
        <v>0</v>
      </c>
      <c r="H176" s="252">
        <f>IFERROR(ROUND(VLOOKUP(+$A176,'[13]Orange BS'!$A$5:$P$155,+H$4,FALSE),2),0)</f>
        <v>0</v>
      </c>
      <c r="I176" s="252">
        <f>IFERROR(ROUND(VLOOKUP(+$A176,'[13]Orange BS'!$A$5:$P$155,+I$4,FALSE),2),0)</f>
        <v>0</v>
      </c>
      <c r="J176" s="252">
        <f>IFERROR(ROUND(VLOOKUP(+$A176,'[13]Orange BS'!$A$5:$P$155,+J$4,FALSE),2),0)</f>
        <v>0</v>
      </c>
      <c r="K176" s="252">
        <f>IFERROR(ROUND(VLOOKUP(+$A176,'[13]Orange BS'!$A$5:$P$155,+K$4,FALSE),2),0)</f>
        <v>0</v>
      </c>
      <c r="L176" s="252">
        <f>IFERROR(ROUND(VLOOKUP(+$A176,'[13]Orange BS'!$A$5:$P$155,+L$4,FALSE),2),0)</f>
        <v>0</v>
      </c>
      <c r="M176" s="252">
        <f>IFERROR(ROUND(VLOOKUP(+$A176,'[13]Orange BS'!$A$5:$P$155,+M$4,FALSE),2),0)</f>
        <v>0</v>
      </c>
      <c r="N176" s="252">
        <f>IFERROR(ROUND(VLOOKUP(+$A176,'[13]Orange BS'!$A$5:$P$155,+N$4,FALSE),2),0)</f>
        <v>0</v>
      </c>
      <c r="O176" s="252">
        <f>IFERROR(ROUND(VLOOKUP(+$A176,'[13]Orange BS'!$A$5:$P$155,+O$4,FALSE),2),0)</f>
        <v>0</v>
      </c>
      <c r="P176" s="252">
        <f>IFERROR(ROUND(VLOOKUP(+$A176,'[13]Orange BS'!$A$5:$P$155,+P$4,FALSE),2),0)</f>
        <v>0</v>
      </c>
      <c r="Q176" s="253">
        <f t="shared" si="14"/>
        <v>0</v>
      </c>
      <c r="R176" s="254"/>
      <c r="S176" s="253">
        <f t="shared" si="15"/>
        <v>0</v>
      </c>
    </row>
    <row r="177" spans="1:19" x14ac:dyDescent="0.3">
      <c r="A177" s="255">
        <v>3230</v>
      </c>
      <c r="B177" s="255" t="s">
        <v>381</v>
      </c>
      <c r="C177" s="256" t="s">
        <v>385</v>
      </c>
      <c r="D177" s="252">
        <f>IFERROR(ROUND(VLOOKUP(+$A177,'[13]Orange BS'!$A$5:$P$155,+D$4,FALSE),2),0)</f>
        <v>0</v>
      </c>
      <c r="E177" s="252">
        <f>IFERROR(ROUND(VLOOKUP(+$A177,'[13]Orange BS'!$A$5:$P$155,+E$4,FALSE),2),0)</f>
        <v>0</v>
      </c>
      <c r="F177" s="252">
        <f>IFERROR(ROUND(VLOOKUP(+$A177,'[13]Orange BS'!$A$5:$P$155,+F$4,FALSE),2),0)</f>
        <v>0</v>
      </c>
      <c r="G177" s="252">
        <f>IFERROR(ROUND(VLOOKUP(+$A177,'[13]Orange BS'!$A$5:$P$155,+G$4,FALSE),2),0)</f>
        <v>0</v>
      </c>
      <c r="H177" s="252">
        <f>IFERROR(ROUND(VLOOKUP(+$A177,'[13]Orange BS'!$A$5:$P$155,+H$4,FALSE),2),0)</f>
        <v>0</v>
      </c>
      <c r="I177" s="252">
        <f>IFERROR(ROUND(VLOOKUP(+$A177,'[13]Orange BS'!$A$5:$P$155,+I$4,FALSE),2),0)</f>
        <v>0</v>
      </c>
      <c r="J177" s="252">
        <f>IFERROR(ROUND(VLOOKUP(+$A177,'[13]Orange BS'!$A$5:$P$155,+J$4,FALSE),2),0)</f>
        <v>0</v>
      </c>
      <c r="K177" s="252">
        <f>IFERROR(ROUND(VLOOKUP(+$A177,'[13]Orange BS'!$A$5:$P$155,+K$4,FALSE),2),0)</f>
        <v>0</v>
      </c>
      <c r="L177" s="252">
        <f>IFERROR(ROUND(VLOOKUP(+$A177,'[13]Orange BS'!$A$5:$P$155,+L$4,FALSE),2),0)</f>
        <v>0</v>
      </c>
      <c r="M177" s="252">
        <f>IFERROR(ROUND(VLOOKUP(+$A177,'[13]Orange BS'!$A$5:$P$155,+M$4,FALSE),2),0)</f>
        <v>0</v>
      </c>
      <c r="N177" s="252">
        <f>IFERROR(ROUND(VLOOKUP(+$A177,'[13]Orange BS'!$A$5:$P$155,+N$4,FALSE),2),0)</f>
        <v>0</v>
      </c>
      <c r="O177" s="252">
        <f>IFERROR(ROUND(VLOOKUP(+$A177,'[13]Orange BS'!$A$5:$P$155,+O$4,FALSE),2),0)</f>
        <v>0</v>
      </c>
      <c r="P177" s="252">
        <f>IFERROR(ROUND(VLOOKUP(+$A177,'[13]Orange BS'!$A$5:$P$155,+P$4,FALSE),2),0)</f>
        <v>0</v>
      </c>
      <c r="Q177" s="253">
        <f t="shared" si="14"/>
        <v>0</v>
      </c>
      <c r="R177" s="254"/>
      <c r="S177" s="253">
        <f t="shared" si="15"/>
        <v>0</v>
      </c>
    </row>
    <row r="178" spans="1:19" x14ac:dyDescent="0.3">
      <c r="A178" s="255">
        <v>3235</v>
      </c>
      <c r="B178" s="255" t="s">
        <v>381</v>
      </c>
      <c r="C178" s="256" t="s">
        <v>383</v>
      </c>
      <c r="D178" s="252">
        <f>IFERROR(ROUND(VLOOKUP(+$A178,'[13]Orange BS'!$A$5:$P$155,+D$4,FALSE),2),0)</f>
        <v>73.77</v>
      </c>
      <c r="E178" s="252">
        <f>IFERROR(ROUND(VLOOKUP(+$A178,'[13]Orange BS'!$A$5:$P$155,+E$4,FALSE),2),0)</f>
        <v>73.8</v>
      </c>
      <c r="F178" s="252">
        <f>IFERROR(ROUND(VLOOKUP(+$A178,'[13]Orange BS'!$A$5:$P$155,+F$4,FALSE),2),0)</f>
        <v>73.8</v>
      </c>
      <c r="G178" s="252">
        <f>IFERROR(ROUND(VLOOKUP(+$A178,'[13]Orange BS'!$A$5:$P$155,+G$4,FALSE),2),0)</f>
        <v>73.8</v>
      </c>
      <c r="H178" s="252">
        <f>IFERROR(ROUND(VLOOKUP(+$A178,'[13]Orange BS'!$A$5:$P$155,+H$4,FALSE),2),0)</f>
        <v>73.8</v>
      </c>
      <c r="I178" s="252">
        <f>IFERROR(ROUND(VLOOKUP(+$A178,'[13]Orange BS'!$A$5:$P$155,+I$4,FALSE),2),0)</f>
        <v>73.8</v>
      </c>
      <c r="J178" s="252">
        <f>IFERROR(ROUND(VLOOKUP(+$A178,'[13]Orange BS'!$A$5:$P$155,+J$4,FALSE),2),0)</f>
        <v>73.8</v>
      </c>
      <c r="K178" s="252">
        <f>IFERROR(ROUND(VLOOKUP(+$A178,'[13]Orange BS'!$A$5:$P$155,+K$4,FALSE),2),0)</f>
        <v>73.8</v>
      </c>
      <c r="L178" s="252">
        <f>IFERROR(ROUND(VLOOKUP(+$A178,'[13]Orange BS'!$A$5:$P$155,+L$4,FALSE),2),0)</f>
        <v>73.8</v>
      </c>
      <c r="M178" s="252">
        <f>IFERROR(ROUND(VLOOKUP(+$A178,'[13]Orange BS'!$A$5:$P$155,+M$4,FALSE),2),0)</f>
        <v>73.8</v>
      </c>
      <c r="N178" s="252">
        <f>IFERROR(ROUND(VLOOKUP(+$A178,'[13]Orange BS'!$A$5:$P$155,+N$4,FALSE),2),0)</f>
        <v>73.8</v>
      </c>
      <c r="O178" s="252">
        <f>IFERROR(ROUND(VLOOKUP(+$A178,'[13]Orange BS'!$A$5:$P$155,+O$4,FALSE),2),0)</f>
        <v>73.8</v>
      </c>
      <c r="P178" s="252">
        <f>IFERROR(ROUND(VLOOKUP(+$A178,'[13]Orange BS'!$A$5:$P$155,+P$4,FALSE),2),0)</f>
        <v>73.8</v>
      </c>
      <c r="Q178" s="253">
        <f t="shared" si="14"/>
        <v>73.797692307692287</v>
      </c>
      <c r="R178" s="254"/>
      <c r="S178" s="253">
        <f t="shared" si="15"/>
        <v>73.797692307692287</v>
      </c>
    </row>
    <row r="179" spans="1:19" x14ac:dyDescent="0.3">
      <c r="A179" s="255">
        <v>3240</v>
      </c>
      <c r="B179" s="255" t="s">
        <v>381</v>
      </c>
      <c r="C179" s="256" t="s">
        <v>386</v>
      </c>
      <c r="D179" s="252">
        <f>IFERROR(ROUND(VLOOKUP(+$A179,'[13]Orange BS'!$A$5:$P$155,+D$4,FALSE),2),0)</f>
        <v>0</v>
      </c>
      <c r="E179" s="252">
        <f>IFERROR(ROUND(VLOOKUP(+$A179,'[13]Orange BS'!$A$5:$P$155,+E$4,FALSE),2),0)</f>
        <v>0</v>
      </c>
      <c r="F179" s="252">
        <f>IFERROR(ROUND(VLOOKUP(+$A179,'[13]Orange BS'!$A$5:$P$155,+F$4,FALSE),2),0)</f>
        <v>0</v>
      </c>
      <c r="G179" s="252">
        <f>IFERROR(ROUND(VLOOKUP(+$A179,'[13]Orange BS'!$A$5:$P$155,+G$4,FALSE),2),0)</f>
        <v>0</v>
      </c>
      <c r="H179" s="252">
        <f>IFERROR(ROUND(VLOOKUP(+$A179,'[13]Orange BS'!$A$5:$P$155,+H$4,FALSE),2),0)</f>
        <v>0</v>
      </c>
      <c r="I179" s="252">
        <f>IFERROR(ROUND(VLOOKUP(+$A179,'[13]Orange BS'!$A$5:$P$155,+I$4,FALSE),2),0)</f>
        <v>0</v>
      </c>
      <c r="J179" s="252">
        <f>IFERROR(ROUND(VLOOKUP(+$A179,'[13]Orange BS'!$A$5:$P$155,+J$4,FALSE),2),0)</f>
        <v>0</v>
      </c>
      <c r="K179" s="252">
        <f>IFERROR(ROUND(VLOOKUP(+$A179,'[13]Orange BS'!$A$5:$P$155,+K$4,FALSE),2),0)</f>
        <v>0</v>
      </c>
      <c r="L179" s="252">
        <f>IFERROR(ROUND(VLOOKUP(+$A179,'[13]Orange BS'!$A$5:$P$155,+L$4,FALSE),2),0)</f>
        <v>0</v>
      </c>
      <c r="M179" s="252">
        <f>IFERROR(ROUND(VLOOKUP(+$A179,'[13]Orange BS'!$A$5:$P$155,+M$4,FALSE),2),0)</f>
        <v>0</v>
      </c>
      <c r="N179" s="252">
        <f>IFERROR(ROUND(VLOOKUP(+$A179,'[13]Orange BS'!$A$5:$P$155,+N$4,FALSE),2),0)</f>
        <v>0</v>
      </c>
      <c r="O179" s="252">
        <f>IFERROR(ROUND(VLOOKUP(+$A179,'[13]Orange BS'!$A$5:$P$155,+O$4,FALSE),2),0)</f>
        <v>0</v>
      </c>
      <c r="P179" s="252">
        <f>IFERROR(ROUND(VLOOKUP(+$A179,'[13]Orange BS'!$A$5:$P$155,+P$4,FALSE),2),0)</f>
        <v>0</v>
      </c>
      <c r="Q179" s="253">
        <f t="shared" si="14"/>
        <v>0</v>
      </c>
      <c r="R179" s="254"/>
      <c r="S179" s="253">
        <f t="shared" si="15"/>
        <v>0</v>
      </c>
    </row>
    <row r="180" spans="1:19" x14ac:dyDescent="0.3">
      <c r="A180" s="258" t="s">
        <v>547</v>
      </c>
      <c r="B180" s="255"/>
      <c r="C180" s="256"/>
      <c r="D180" s="265">
        <f t="shared" ref="D180:E180" si="19">SUM(D176:D179)</f>
        <v>73.77</v>
      </c>
      <c r="E180" s="265">
        <f t="shared" si="19"/>
        <v>73.8</v>
      </c>
      <c r="F180" s="265">
        <f>SUM(F176:F179)</f>
        <v>73.8</v>
      </c>
      <c r="G180" s="265">
        <f t="shared" ref="G180:S180" si="20">SUM(G176:G179)</f>
        <v>73.8</v>
      </c>
      <c r="H180" s="265">
        <f t="shared" si="20"/>
        <v>73.8</v>
      </c>
      <c r="I180" s="265">
        <f t="shared" si="20"/>
        <v>73.8</v>
      </c>
      <c r="J180" s="265">
        <f t="shared" si="20"/>
        <v>73.8</v>
      </c>
      <c r="K180" s="265">
        <f t="shared" si="20"/>
        <v>73.8</v>
      </c>
      <c r="L180" s="265">
        <f t="shared" si="20"/>
        <v>73.8</v>
      </c>
      <c r="M180" s="265">
        <f t="shared" si="20"/>
        <v>73.8</v>
      </c>
      <c r="N180" s="265">
        <f t="shared" si="20"/>
        <v>73.8</v>
      </c>
      <c r="O180" s="265">
        <f t="shared" si="20"/>
        <v>73.8</v>
      </c>
      <c r="P180" s="265">
        <f t="shared" si="20"/>
        <v>73.8</v>
      </c>
      <c r="Q180" s="265">
        <f t="shared" si="20"/>
        <v>73.797692307692287</v>
      </c>
      <c r="R180" s="254"/>
      <c r="S180" s="265">
        <f t="shared" si="20"/>
        <v>73.797692307692287</v>
      </c>
    </row>
    <row r="181" spans="1:19" x14ac:dyDescent="0.3">
      <c r="A181" s="255"/>
      <c r="B181" s="255"/>
      <c r="C181" s="256"/>
      <c r="D181" s="253"/>
      <c r="E181" s="253"/>
      <c r="F181" s="253"/>
      <c r="G181" s="253"/>
      <c r="H181" s="253"/>
      <c r="I181" s="253"/>
      <c r="J181" s="253"/>
      <c r="K181" s="253"/>
      <c r="L181" s="253"/>
      <c r="M181" s="253"/>
      <c r="N181" s="253"/>
      <c r="O181" s="253"/>
      <c r="P181" s="253"/>
      <c r="Q181" s="253"/>
      <c r="R181" s="254"/>
      <c r="S181" s="253"/>
    </row>
    <row r="182" spans="1:19" x14ac:dyDescent="0.3">
      <c r="A182" s="255">
        <v>3265</v>
      </c>
      <c r="B182" s="255">
        <v>271.10000000000002</v>
      </c>
      <c r="C182" s="256" t="s">
        <v>548</v>
      </c>
      <c r="D182" s="252">
        <f>IFERROR(ROUND(VLOOKUP(+$A182,'[13]Orange BS'!$A$5:$P$155,+D$4,FALSE),2),0)</f>
        <v>-999.91</v>
      </c>
      <c r="E182" s="252">
        <f>IFERROR(ROUND(VLOOKUP(+$A182,'[13]Orange BS'!$A$5:$P$155,+E$4,FALSE),2),0)</f>
        <v>-999.91</v>
      </c>
      <c r="F182" s="252">
        <f>IFERROR(ROUND(VLOOKUP(+$A182,'[13]Orange BS'!$A$5:$P$155,+F$4,FALSE),2),0)</f>
        <v>-999.91</v>
      </c>
      <c r="G182" s="252">
        <f>IFERROR(ROUND(VLOOKUP(+$A182,'[13]Orange BS'!$A$5:$P$155,+G$4,FALSE),2),0)</f>
        <v>-999.91</v>
      </c>
      <c r="H182" s="252">
        <f>IFERROR(ROUND(VLOOKUP(+$A182,'[13]Orange BS'!$A$5:$P$155,+H$4,FALSE),2),0)</f>
        <v>-999.91</v>
      </c>
      <c r="I182" s="252">
        <f>IFERROR(ROUND(VLOOKUP(+$A182,'[13]Orange BS'!$A$5:$P$155,+I$4,FALSE),2),0)</f>
        <v>-999.91</v>
      </c>
      <c r="J182" s="252">
        <f>IFERROR(ROUND(VLOOKUP(+$A182,'[13]Orange BS'!$A$5:$P$155,+J$4,FALSE),2),0)</f>
        <v>-999.91</v>
      </c>
      <c r="K182" s="252">
        <f>IFERROR(ROUND(VLOOKUP(+$A182,'[13]Orange BS'!$A$5:$P$155,+K$4,FALSE),2),0)</f>
        <v>-999.91</v>
      </c>
      <c r="L182" s="252">
        <f>IFERROR(ROUND(VLOOKUP(+$A182,'[13]Orange BS'!$A$5:$P$155,+L$4,FALSE),2),0)</f>
        <v>-999.91</v>
      </c>
      <c r="M182" s="252">
        <f>IFERROR(ROUND(VLOOKUP(+$A182,'[13]Orange BS'!$A$5:$P$155,+M$4,FALSE),2),0)</f>
        <v>-999.91</v>
      </c>
      <c r="N182" s="252">
        <f>IFERROR(ROUND(VLOOKUP(+$A182,'[13]Orange BS'!$A$5:$P$155,+N$4,FALSE),2),0)</f>
        <v>-999.91</v>
      </c>
      <c r="O182" s="252">
        <f>IFERROR(ROUND(VLOOKUP(+$A182,'[13]Orange BS'!$A$5:$P$155,+O$4,FALSE),2),0)</f>
        <v>-999.91</v>
      </c>
      <c r="P182" s="252">
        <f>IFERROR(ROUND(VLOOKUP(+$A182,'[13]Orange BS'!$A$5:$P$155,+P$4,FALSE),2),0)</f>
        <v>-999.91</v>
      </c>
      <c r="Q182" s="253">
        <f t="shared" si="14"/>
        <v>-999.91</v>
      </c>
      <c r="R182" s="254"/>
      <c r="S182" s="253">
        <f t="shared" si="15"/>
        <v>-999.91</v>
      </c>
    </row>
    <row r="183" spans="1:19" x14ac:dyDescent="0.3">
      <c r="A183" s="255">
        <v>3270</v>
      </c>
      <c r="B183" s="255">
        <v>271.10000000000002</v>
      </c>
      <c r="C183" s="256" t="s">
        <v>389</v>
      </c>
      <c r="D183" s="252">
        <f>IFERROR(ROUND(VLOOKUP(+$A183,'[13]Orange BS'!$A$5:$P$155,+D$4,FALSE),2),0)</f>
        <v>-84.44</v>
      </c>
      <c r="E183" s="252">
        <f>IFERROR(ROUND(VLOOKUP(+$A183,'[13]Orange BS'!$A$5:$P$155,+E$4,FALSE),2),0)</f>
        <v>-84.44</v>
      </c>
      <c r="F183" s="252">
        <f>IFERROR(ROUND(VLOOKUP(+$A183,'[13]Orange BS'!$A$5:$P$155,+F$4,FALSE),2),0)</f>
        <v>-84.44</v>
      </c>
      <c r="G183" s="252">
        <f>IFERROR(ROUND(VLOOKUP(+$A183,'[13]Orange BS'!$A$5:$P$155,+G$4,FALSE),2),0)</f>
        <v>-84.44</v>
      </c>
      <c r="H183" s="252">
        <f>IFERROR(ROUND(VLOOKUP(+$A183,'[13]Orange BS'!$A$5:$P$155,+H$4,FALSE),2),0)</f>
        <v>-84.44</v>
      </c>
      <c r="I183" s="252">
        <f>IFERROR(ROUND(VLOOKUP(+$A183,'[13]Orange BS'!$A$5:$P$155,+I$4,FALSE),2),0)</f>
        <v>-84.44</v>
      </c>
      <c r="J183" s="252">
        <f>IFERROR(ROUND(VLOOKUP(+$A183,'[13]Orange BS'!$A$5:$P$155,+J$4,FALSE),2),0)</f>
        <v>-84.44</v>
      </c>
      <c r="K183" s="252">
        <f>IFERROR(ROUND(VLOOKUP(+$A183,'[13]Orange BS'!$A$5:$P$155,+K$4,FALSE),2),0)</f>
        <v>-84.44</v>
      </c>
      <c r="L183" s="252">
        <f>IFERROR(ROUND(VLOOKUP(+$A183,'[13]Orange BS'!$A$5:$P$155,+L$4,FALSE),2),0)</f>
        <v>-84.44</v>
      </c>
      <c r="M183" s="252">
        <f>IFERROR(ROUND(VLOOKUP(+$A183,'[13]Orange BS'!$A$5:$P$155,+M$4,FALSE),2),0)</f>
        <v>-84.44</v>
      </c>
      <c r="N183" s="252">
        <f>IFERROR(ROUND(VLOOKUP(+$A183,'[13]Orange BS'!$A$5:$P$155,+N$4,FALSE),2),0)</f>
        <v>-84.44</v>
      </c>
      <c r="O183" s="252">
        <f>IFERROR(ROUND(VLOOKUP(+$A183,'[13]Orange BS'!$A$5:$P$155,+O$4,FALSE),2),0)</f>
        <v>-84.44</v>
      </c>
      <c r="P183" s="252">
        <f>IFERROR(ROUND(VLOOKUP(+$A183,'[13]Orange BS'!$A$5:$P$155,+P$4,FALSE),2),0)</f>
        <v>-84.44</v>
      </c>
      <c r="Q183" s="253">
        <f t="shared" si="14"/>
        <v>-84.440000000000026</v>
      </c>
      <c r="R183" s="254"/>
      <c r="S183" s="253">
        <f t="shared" si="15"/>
        <v>-84.440000000000026</v>
      </c>
    </row>
    <row r="184" spans="1:19" x14ac:dyDescent="0.3">
      <c r="A184" s="255">
        <v>3295</v>
      </c>
      <c r="B184" s="255">
        <v>271.10000000000002</v>
      </c>
      <c r="C184" s="256" t="s">
        <v>390</v>
      </c>
      <c r="D184" s="252">
        <f>IFERROR(ROUND(VLOOKUP(+$A184,'[13]Orange BS'!$A$5:$P$155,+D$4,FALSE),2),0)</f>
        <v>-3187.99</v>
      </c>
      <c r="E184" s="252">
        <f>IFERROR(ROUND(VLOOKUP(+$A184,'[13]Orange BS'!$A$5:$P$155,+E$4,FALSE),2),0)</f>
        <v>-3187.99</v>
      </c>
      <c r="F184" s="252">
        <f>IFERROR(ROUND(VLOOKUP(+$A184,'[13]Orange BS'!$A$5:$P$155,+F$4,FALSE),2),0)</f>
        <v>-3187.99</v>
      </c>
      <c r="G184" s="252">
        <f>IFERROR(ROUND(VLOOKUP(+$A184,'[13]Orange BS'!$A$5:$P$155,+G$4,FALSE),2),0)</f>
        <v>-3187.99</v>
      </c>
      <c r="H184" s="252">
        <f>IFERROR(ROUND(VLOOKUP(+$A184,'[13]Orange BS'!$A$5:$P$155,+H$4,FALSE),2),0)</f>
        <v>-3187.99</v>
      </c>
      <c r="I184" s="252">
        <f>IFERROR(ROUND(VLOOKUP(+$A184,'[13]Orange BS'!$A$5:$P$155,+I$4,FALSE),2),0)</f>
        <v>-3187.99</v>
      </c>
      <c r="J184" s="252">
        <f>IFERROR(ROUND(VLOOKUP(+$A184,'[13]Orange BS'!$A$5:$P$155,+J$4,FALSE),2),0)</f>
        <v>-3187.99</v>
      </c>
      <c r="K184" s="252">
        <f>IFERROR(ROUND(VLOOKUP(+$A184,'[13]Orange BS'!$A$5:$P$155,+K$4,FALSE),2),0)</f>
        <v>-3187.99</v>
      </c>
      <c r="L184" s="252">
        <f>IFERROR(ROUND(VLOOKUP(+$A184,'[13]Orange BS'!$A$5:$P$155,+L$4,FALSE),2),0)</f>
        <v>-3187.99</v>
      </c>
      <c r="M184" s="252">
        <f>IFERROR(ROUND(VLOOKUP(+$A184,'[13]Orange BS'!$A$5:$P$155,+M$4,FALSE),2),0)</f>
        <v>-3187.99</v>
      </c>
      <c r="N184" s="252">
        <f>IFERROR(ROUND(VLOOKUP(+$A184,'[13]Orange BS'!$A$5:$P$155,+N$4,FALSE),2),0)</f>
        <v>-3187.99</v>
      </c>
      <c r="O184" s="252">
        <f>IFERROR(ROUND(VLOOKUP(+$A184,'[13]Orange BS'!$A$5:$P$155,+O$4,FALSE),2),0)</f>
        <v>-3187.99</v>
      </c>
      <c r="P184" s="252">
        <f>IFERROR(ROUND(VLOOKUP(+$A184,'[13]Orange BS'!$A$5:$P$155,+P$4,FALSE),2),0)</f>
        <v>-3187.99</v>
      </c>
      <c r="Q184" s="253">
        <f t="shared" si="14"/>
        <v>-3187.9899999999989</v>
      </c>
      <c r="R184" s="254"/>
      <c r="S184" s="253">
        <f t="shared" si="15"/>
        <v>-3187.9899999999989</v>
      </c>
    </row>
    <row r="185" spans="1:19" x14ac:dyDescent="0.3">
      <c r="A185" s="263">
        <v>3320</v>
      </c>
      <c r="B185" s="246">
        <v>271</v>
      </c>
      <c r="C185" s="246" t="s">
        <v>549</v>
      </c>
      <c r="D185" s="252">
        <f>IFERROR(ROUND(VLOOKUP(+$A185,'[13]Orange BS'!$A$5:$P$155,+D$4,FALSE),2),0)</f>
        <v>-5021.12</v>
      </c>
      <c r="E185" s="252">
        <f>IFERROR(ROUND(VLOOKUP(+$A185,'[13]Orange BS'!$A$5:$P$155,+E$4,FALSE),2),0)</f>
        <v>-5021.12</v>
      </c>
      <c r="F185" s="252">
        <f>IFERROR(ROUND(VLOOKUP(+$A185,'[13]Orange BS'!$A$5:$P$155,+F$4,FALSE),2),0)</f>
        <v>-5021.12</v>
      </c>
      <c r="G185" s="252">
        <f>IFERROR(ROUND(VLOOKUP(+$A185,'[13]Orange BS'!$A$5:$P$155,+G$4,FALSE),2),0)</f>
        <v>-5021.12</v>
      </c>
      <c r="H185" s="252">
        <f>IFERROR(ROUND(VLOOKUP(+$A185,'[13]Orange BS'!$A$5:$P$155,+H$4,FALSE),2),0)</f>
        <v>-5021.12</v>
      </c>
      <c r="I185" s="252">
        <f>IFERROR(ROUND(VLOOKUP(+$A185,'[13]Orange BS'!$A$5:$P$155,+I$4,FALSE),2),0)</f>
        <v>-5021.12</v>
      </c>
      <c r="J185" s="252">
        <f>IFERROR(ROUND(VLOOKUP(+$A185,'[13]Orange BS'!$A$5:$P$155,+J$4,FALSE),2),0)</f>
        <v>-5021.12</v>
      </c>
      <c r="K185" s="252">
        <f>IFERROR(ROUND(VLOOKUP(+$A185,'[13]Orange BS'!$A$5:$P$155,+K$4,FALSE),2),0)</f>
        <v>-5021.12</v>
      </c>
      <c r="L185" s="252">
        <f>IFERROR(ROUND(VLOOKUP(+$A185,'[13]Orange BS'!$A$5:$P$155,+L$4,FALSE),2),0)</f>
        <v>-5021.12</v>
      </c>
      <c r="M185" s="252">
        <f>IFERROR(ROUND(VLOOKUP(+$A185,'[13]Orange BS'!$A$5:$P$155,+M$4,FALSE),2),0)</f>
        <v>-5021.12</v>
      </c>
      <c r="N185" s="252">
        <f>IFERROR(ROUND(VLOOKUP(+$A185,'[13]Orange BS'!$A$5:$P$155,+N$4,FALSE),2),0)</f>
        <v>-5021.12</v>
      </c>
      <c r="O185" s="252">
        <f>IFERROR(ROUND(VLOOKUP(+$A185,'[13]Orange BS'!$A$5:$P$155,+O$4,FALSE),2),0)</f>
        <v>-5021.12</v>
      </c>
      <c r="P185" s="252">
        <f>IFERROR(ROUND(VLOOKUP(+$A185,'[13]Orange BS'!$A$5:$P$155,+P$4,FALSE),2),0)</f>
        <v>-5021.12</v>
      </c>
      <c r="Q185" s="253">
        <f t="shared" si="14"/>
        <v>-5021.1200000000008</v>
      </c>
      <c r="R185" s="262"/>
      <c r="S185" s="253">
        <f t="shared" si="15"/>
        <v>-5021.1200000000008</v>
      </c>
    </row>
    <row r="186" spans="1:19" x14ac:dyDescent="0.3">
      <c r="A186" s="255">
        <v>3315</v>
      </c>
      <c r="B186" s="255">
        <v>271.10000000000002</v>
      </c>
      <c r="C186" s="256" t="s">
        <v>550</v>
      </c>
      <c r="D186" s="252">
        <f>IFERROR(ROUND(VLOOKUP(+$A186,'[13]Orange BS'!$A$5:$P$155,+D$4,FALSE),2),0)</f>
        <v>0</v>
      </c>
      <c r="E186" s="252">
        <f>IFERROR(ROUND(VLOOKUP(+$A186,'[13]Orange BS'!$A$5:$P$155,+E$4,FALSE),2),0)</f>
        <v>0</v>
      </c>
      <c r="F186" s="252">
        <f>IFERROR(ROUND(VLOOKUP(+$A186,'[13]Orange BS'!$A$5:$P$155,+F$4,FALSE),2),0)</f>
        <v>0</v>
      </c>
      <c r="G186" s="252">
        <f>IFERROR(ROUND(VLOOKUP(+$A186,'[13]Orange BS'!$A$5:$P$155,+G$4,FALSE),2),0)</f>
        <v>0</v>
      </c>
      <c r="H186" s="252">
        <f>IFERROR(ROUND(VLOOKUP(+$A186,'[13]Orange BS'!$A$5:$P$155,+H$4,FALSE),2),0)</f>
        <v>0</v>
      </c>
      <c r="I186" s="252">
        <f>IFERROR(ROUND(VLOOKUP(+$A186,'[13]Orange BS'!$A$5:$P$155,+I$4,FALSE),2),0)</f>
        <v>0</v>
      </c>
      <c r="J186" s="252">
        <f>IFERROR(ROUND(VLOOKUP(+$A186,'[13]Orange BS'!$A$5:$P$155,+J$4,FALSE),2),0)</f>
        <v>0</v>
      </c>
      <c r="K186" s="252">
        <f>IFERROR(ROUND(VLOOKUP(+$A186,'[13]Orange BS'!$A$5:$P$155,+K$4,FALSE),2),0)</f>
        <v>0</v>
      </c>
      <c r="L186" s="252">
        <f>IFERROR(ROUND(VLOOKUP(+$A186,'[13]Orange BS'!$A$5:$P$155,+L$4,FALSE),2),0)</f>
        <v>0</v>
      </c>
      <c r="M186" s="252">
        <f>IFERROR(ROUND(VLOOKUP(+$A186,'[13]Orange BS'!$A$5:$P$155,+M$4,FALSE),2),0)</f>
        <v>0</v>
      </c>
      <c r="N186" s="252">
        <f>IFERROR(ROUND(VLOOKUP(+$A186,'[13]Orange BS'!$A$5:$P$155,+N$4,FALSE),2),0)</f>
        <v>0</v>
      </c>
      <c r="O186" s="252">
        <f>IFERROR(ROUND(VLOOKUP(+$A186,'[13]Orange BS'!$A$5:$P$155,+O$4,FALSE),2),0)</f>
        <v>0</v>
      </c>
      <c r="P186" s="252">
        <f>IFERROR(ROUND(VLOOKUP(+$A186,'[13]Orange BS'!$A$5:$P$155,+P$4,FALSE),2),0)</f>
        <v>0</v>
      </c>
      <c r="Q186" s="253">
        <f t="shared" si="14"/>
        <v>0</v>
      </c>
      <c r="R186" s="254"/>
      <c r="S186" s="253">
        <f t="shared" si="15"/>
        <v>0</v>
      </c>
    </row>
    <row r="187" spans="1:19" x14ac:dyDescent="0.3">
      <c r="A187" s="255">
        <v>3330</v>
      </c>
      <c r="B187" s="255">
        <v>271.10000000000002</v>
      </c>
      <c r="C187" s="256" t="s">
        <v>393</v>
      </c>
      <c r="D187" s="252">
        <f>IFERROR(ROUND(VLOOKUP(+$A187,'[13]Orange BS'!$A$5:$P$155,+D$4,FALSE),2),0)</f>
        <v>-829.76</v>
      </c>
      <c r="E187" s="252">
        <f>IFERROR(ROUND(VLOOKUP(+$A187,'[13]Orange BS'!$A$5:$P$155,+E$4,FALSE),2),0)</f>
        <v>-829.76</v>
      </c>
      <c r="F187" s="252">
        <f>IFERROR(ROUND(VLOOKUP(+$A187,'[13]Orange BS'!$A$5:$P$155,+F$4,FALSE),2),0)</f>
        <v>-829.76</v>
      </c>
      <c r="G187" s="252">
        <f>IFERROR(ROUND(VLOOKUP(+$A187,'[13]Orange BS'!$A$5:$P$155,+G$4,FALSE),2),0)</f>
        <v>-829.76</v>
      </c>
      <c r="H187" s="252">
        <f>IFERROR(ROUND(VLOOKUP(+$A187,'[13]Orange BS'!$A$5:$P$155,+H$4,FALSE),2),0)</f>
        <v>-829.76</v>
      </c>
      <c r="I187" s="252">
        <f>IFERROR(ROUND(VLOOKUP(+$A187,'[13]Orange BS'!$A$5:$P$155,+I$4,FALSE),2),0)</f>
        <v>-829.76</v>
      </c>
      <c r="J187" s="252">
        <f>IFERROR(ROUND(VLOOKUP(+$A187,'[13]Orange BS'!$A$5:$P$155,+J$4,FALSE),2),0)</f>
        <v>-829.76</v>
      </c>
      <c r="K187" s="252">
        <f>IFERROR(ROUND(VLOOKUP(+$A187,'[13]Orange BS'!$A$5:$P$155,+K$4,FALSE),2),0)</f>
        <v>-829.76</v>
      </c>
      <c r="L187" s="252">
        <f>IFERROR(ROUND(VLOOKUP(+$A187,'[13]Orange BS'!$A$5:$P$155,+L$4,FALSE),2),0)</f>
        <v>-829.76</v>
      </c>
      <c r="M187" s="252">
        <f>IFERROR(ROUND(VLOOKUP(+$A187,'[13]Orange BS'!$A$5:$P$155,+M$4,FALSE),2),0)</f>
        <v>-829.76</v>
      </c>
      <c r="N187" s="252">
        <f>IFERROR(ROUND(VLOOKUP(+$A187,'[13]Orange BS'!$A$5:$P$155,+N$4,FALSE),2),0)</f>
        <v>-829.76</v>
      </c>
      <c r="O187" s="252">
        <f>IFERROR(ROUND(VLOOKUP(+$A187,'[13]Orange BS'!$A$5:$P$155,+O$4,FALSE),2),0)</f>
        <v>-829.76</v>
      </c>
      <c r="P187" s="252">
        <f>IFERROR(ROUND(VLOOKUP(+$A187,'[13]Orange BS'!$A$5:$P$155,+P$4,FALSE),2),0)</f>
        <v>-829.76</v>
      </c>
      <c r="Q187" s="253">
        <f t="shared" si="14"/>
        <v>-829.7600000000001</v>
      </c>
      <c r="R187" s="254"/>
      <c r="S187" s="253">
        <f t="shared" si="15"/>
        <v>-829.7600000000001</v>
      </c>
    </row>
    <row r="188" spans="1:19" x14ac:dyDescent="0.3">
      <c r="A188" s="255">
        <v>3335</v>
      </c>
      <c r="B188" s="255">
        <v>271.10000000000002</v>
      </c>
      <c r="C188" s="256" t="s">
        <v>551</v>
      </c>
      <c r="D188" s="252">
        <f>IFERROR(ROUND(VLOOKUP(+$A188,'[13]Orange BS'!$A$5:$P$155,+D$4,FALSE),2),0)</f>
        <v>-541.1</v>
      </c>
      <c r="E188" s="252">
        <f>IFERROR(ROUND(VLOOKUP(+$A188,'[13]Orange BS'!$A$5:$P$155,+E$4,FALSE),2),0)</f>
        <v>-541.1</v>
      </c>
      <c r="F188" s="252">
        <f>IFERROR(ROUND(VLOOKUP(+$A188,'[13]Orange BS'!$A$5:$P$155,+F$4,FALSE),2),0)</f>
        <v>-541.1</v>
      </c>
      <c r="G188" s="252">
        <f>IFERROR(ROUND(VLOOKUP(+$A188,'[13]Orange BS'!$A$5:$P$155,+G$4,FALSE),2),0)</f>
        <v>-541.1</v>
      </c>
      <c r="H188" s="252">
        <f>IFERROR(ROUND(VLOOKUP(+$A188,'[13]Orange BS'!$A$5:$P$155,+H$4,FALSE),2),0)</f>
        <v>-541.1</v>
      </c>
      <c r="I188" s="252">
        <f>IFERROR(ROUND(VLOOKUP(+$A188,'[13]Orange BS'!$A$5:$P$155,+I$4,FALSE),2),0)</f>
        <v>-541.1</v>
      </c>
      <c r="J188" s="252">
        <f>IFERROR(ROUND(VLOOKUP(+$A188,'[13]Orange BS'!$A$5:$P$155,+J$4,FALSE),2),0)</f>
        <v>-541.1</v>
      </c>
      <c r="K188" s="252">
        <f>IFERROR(ROUND(VLOOKUP(+$A188,'[13]Orange BS'!$A$5:$P$155,+K$4,FALSE),2),0)</f>
        <v>-541.1</v>
      </c>
      <c r="L188" s="252">
        <f>IFERROR(ROUND(VLOOKUP(+$A188,'[13]Orange BS'!$A$5:$P$155,+L$4,FALSE),2),0)</f>
        <v>-541.1</v>
      </c>
      <c r="M188" s="252">
        <f>IFERROR(ROUND(VLOOKUP(+$A188,'[13]Orange BS'!$A$5:$P$155,+M$4,FALSE),2),0)</f>
        <v>-541.1</v>
      </c>
      <c r="N188" s="252">
        <f>IFERROR(ROUND(VLOOKUP(+$A188,'[13]Orange BS'!$A$5:$P$155,+N$4,FALSE),2),0)</f>
        <v>-541.1</v>
      </c>
      <c r="O188" s="252">
        <f>IFERROR(ROUND(VLOOKUP(+$A188,'[13]Orange BS'!$A$5:$P$155,+O$4,FALSE),2),0)</f>
        <v>-541.1</v>
      </c>
      <c r="P188" s="252">
        <f>IFERROR(ROUND(VLOOKUP(+$A188,'[13]Orange BS'!$A$5:$P$155,+P$4,FALSE),2),0)</f>
        <v>-541.1</v>
      </c>
      <c r="Q188" s="253">
        <f t="shared" si="14"/>
        <v>-541.10000000000014</v>
      </c>
      <c r="R188" s="254"/>
      <c r="S188" s="253">
        <f t="shared" si="15"/>
        <v>-541.10000000000014</v>
      </c>
    </row>
    <row r="189" spans="1:19" x14ac:dyDescent="0.3">
      <c r="A189" s="255">
        <v>3340</v>
      </c>
      <c r="B189" s="255">
        <v>271.10000000000002</v>
      </c>
      <c r="C189" s="256" t="s">
        <v>395</v>
      </c>
      <c r="D189" s="252">
        <f>IFERROR(ROUND(VLOOKUP(+$A189,'[13]Orange BS'!$A$5:$P$155,+D$4,FALSE),2),0)</f>
        <v>-13691.84</v>
      </c>
      <c r="E189" s="252">
        <f>IFERROR(ROUND(VLOOKUP(+$A189,'[13]Orange BS'!$A$5:$P$155,+E$4,FALSE),2),0)</f>
        <v>-13691.84</v>
      </c>
      <c r="F189" s="252">
        <f>IFERROR(ROUND(VLOOKUP(+$A189,'[13]Orange BS'!$A$5:$P$155,+F$4,FALSE),2),0)</f>
        <v>-13691.84</v>
      </c>
      <c r="G189" s="252">
        <f>IFERROR(ROUND(VLOOKUP(+$A189,'[13]Orange BS'!$A$5:$P$155,+G$4,FALSE),2),0)</f>
        <v>-13691.84</v>
      </c>
      <c r="H189" s="252">
        <f>IFERROR(ROUND(VLOOKUP(+$A189,'[13]Orange BS'!$A$5:$P$155,+H$4,FALSE),2),0)</f>
        <v>-13691.84</v>
      </c>
      <c r="I189" s="252">
        <f>IFERROR(ROUND(VLOOKUP(+$A189,'[13]Orange BS'!$A$5:$P$155,+I$4,FALSE),2),0)</f>
        <v>-13691.84</v>
      </c>
      <c r="J189" s="252">
        <f>IFERROR(ROUND(VLOOKUP(+$A189,'[13]Orange BS'!$A$5:$P$155,+J$4,FALSE),2),0)</f>
        <v>-13691.84</v>
      </c>
      <c r="K189" s="252">
        <f>IFERROR(ROUND(VLOOKUP(+$A189,'[13]Orange BS'!$A$5:$P$155,+K$4,FALSE),2),0)</f>
        <v>-13691.84</v>
      </c>
      <c r="L189" s="252">
        <f>IFERROR(ROUND(VLOOKUP(+$A189,'[13]Orange BS'!$A$5:$P$155,+L$4,FALSE),2),0)</f>
        <v>-13691.84</v>
      </c>
      <c r="M189" s="252">
        <f>IFERROR(ROUND(VLOOKUP(+$A189,'[13]Orange BS'!$A$5:$P$155,+M$4,FALSE),2),0)</f>
        <v>-13691.84</v>
      </c>
      <c r="N189" s="252">
        <f>IFERROR(ROUND(VLOOKUP(+$A189,'[13]Orange BS'!$A$5:$P$155,+N$4,FALSE),2),0)</f>
        <v>-13691.84</v>
      </c>
      <c r="O189" s="252">
        <f>IFERROR(ROUND(VLOOKUP(+$A189,'[13]Orange BS'!$A$5:$P$155,+O$4,FALSE),2),0)</f>
        <v>-13691.84</v>
      </c>
      <c r="P189" s="252">
        <f>IFERROR(ROUND(VLOOKUP(+$A189,'[13]Orange BS'!$A$5:$P$155,+P$4,FALSE),2),0)</f>
        <v>-13691.84</v>
      </c>
      <c r="Q189" s="253">
        <f t="shared" si="14"/>
        <v>-13691.839999999998</v>
      </c>
      <c r="R189" s="254"/>
      <c r="S189" s="253">
        <f t="shared" si="15"/>
        <v>-13691.839999999998</v>
      </c>
    </row>
    <row r="190" spans="1:19" x14ac:dyDescent="0.3">
      <c r="A190" s="255">
        <v>3345</v>
      </c>
      <c r="B190" s="255">
        <v>271.10000000000002</v>
      </c>
      <c r="C190" s="256" t="s">
        <v>396</v>
      </c>
      <c r="D190" s="252">
        <f>IFERROR(ROUND(VLOOKUP(+$A190,'[13]Orange BS'!$A$5:$P$155,+D$4,FALSE),2),0)</f>
        <v>-3328.37</v>
      </c>
      <c r="E190" s="252">
        <f>IFERROR(ROUND(VLOOKUP(+$A190,'[13]Orange BS'!$A$5:$P$155,+E$4,FALSE),2),0)</f>
        <v>-3328.37</v>
      </c>
      <c r="F190" s="252">
        <f>IFERROR(ROUND(VLOOKUP(+$A190,'[13]Orange BS'!$A$5:$P$155,+F$4,FALSE),2),0)</f>
        <v>-3328.37</v>
      </c>
      <c r="G190" s="252">
        <f>IFERROR(ROUND(VLOOKUP(+$A190,'[13]Orange BS'!$A$5:$P$155,+G$4,FALSE),2),0)</f>
        <v>-3328.37</v>
      </c>
      <c r="H190" s="252">
        <f>IFERROR(ROUND(VLOOKUP(+$A190,'[13]Orange BS'!$A$5:$P$155,+H$4,FALSE),2),0)</f>
        <v>-3328.37</v>
      </c>
      <c r="I190" s="252">
        <f>IFERROR(ROUND(VLOOKUP(+$A190,'[13]Orange BS'!$A$5:$P$155,+I$4,FALSE),2),0)</f>
        <v>-3328.37</v>
      </c>
      <c r="J190" s="252">
        <f>IFERROR(ROUND(VLOOKUP(+$A190,'[13]Orange BS'!$A$5:$P$155,+J$4,FALSE),2),0)</f>
        <v>-3328.37</v>
      </c>
      <c r="K190" s="252">
        <f>IFERROR(ROUND(VLOOKUP(+$A190,'[13]Orange BS'!$A$5:$P$155,+K$4,FALSE),2),0)</f>
        <v>-3328.37</v>
      </c>
      <c r="L190" s="252">
        <f>IFERROR(ROUND(VLOOKUP(+$A190,'[13]Orange BS'!$A$5:$P$155,+L$4,FALSE),2),0)</f>
        <v>-3328.37</v>
      </c>
      <c r="M190" s="252">
        <f>IFERROR(ROUND(VLOOKUP(+$A190,'[13]Orange BS'!$A$5:$P$155,+M$4,FALSE),2),0)</f>
        <v>-3328.37</v>
      </c>
      <c r="N190" s="252">
        <f>IFERROR(ROUND(VLOOKUP(+$A190,'[13]Orange BS'!$A$5:$P$155,+N$4,FALSE),2),0)</f>
        <v>-3328.37</v>
      </c>
      <c r="O190" s="252">
        <f>IFERROR(ROUND(VLOOKUP(+$A190,'[13]Orange BS'!$A$5:$P$155,+O$4,FALSE),2),0)</f>
        <v>-3328.37</v>
      </c>
      <c r="P190" s="252">
        <f>IFERROR(ROUND(VLOOKUP(+$A190,'[13]Orange BS'!$A$5:$P$155,+P$4,FALSE),2),0)</f>
        <v>-3328.37</v>
      </c>
      <c r="Q190" s="253">
        <f t="shared" si="14"/>
        <v>-3328.3700000000003</v>
      </c>
      <c r="R190" s="254"/>
      <c r="S190" s="253">
        <f t="shared" si="15"/>
        <v>-3328.3700000000003</v>
      </c>
    </row>
    <row r="191" spans="1:19" x14ac:dyDescent="0.3">
      <c r="A191" s="255">
        <v>3350</v>
      </c>
      <c r="B191" s="255">
        <v>271.10000000000002</v>
      </c>
      <c r="C191" s="256" t="s">
        <v>397</v>
      </c>
      <c r="D191" s="252">
        <f>IFERROR(ROUND(VLOOKUP(+$A191,'[13]Orange BS'!$A$5:$P$155,+D$4,FALSE),2),0)</f>
        <v>-4254.92</v>
      </c>
      <c r="E191" s="252">
        <f>IFERROR(ROUND(VLOOKUP(+$A191,'[13]Orange BS'!$A$5:$P$155,+E$4,FALSE),2),0)</f>
        <v>-4254.92</v>
      </c>
      <c r="F191" s="252">
        <f>IFERROR(ROUND(VLOOKUP(+$A191,'[13]Orange BS'!$A$5:$P$155,+F$4,FALSE),2),0)</f>
        <v>-4254.92</v>
      </c>
      <c r="G191" s="252">
        <f>IFERROR(ROUND(VLOOKUP(+$A191,'[13]Orange BS'!$A$5:$P$155,+G$4,FALSE),2),0)</f>
        <v>-4254.92</v>
      </c>
      <c r="H191" s="252">
        <f>IFERROR(ROUND(VLOOKUP(+$A191,'[13]Orange BS'!$A$5:$P$155,+H$4,FALSE),2),0)</f>
        <v>-4254.92</v>
      </c>
      <c r="I191" s="252">
        <f>IFERROR(ROUND(VLOOKUP(+$A191,'[13]Orange BS'!$A$5:$P$155,+I$4,FALSE),2),0)</f>
        <v>-4254.92</v>
      </c>
      <c r="J191" s="252">
        <f>IFERROR(ROUND(VLOOKUP(+$A191,'[13]Orange BS'!$A$5:$P$155,+J$4,FALSE),2),0)</f>
        <v>-4254.92</v>
      </c>
      <c r="K191" s="252">
        <f>IFERROR(ROUND(VLOOKUP(+$A191,'[13]Orange BS'!$A$5:$P$155,+K$4,FALSE),2),0)</f>
        <v>-4254.92</v>
      </c>
      <c r="L191" s="252">
        <f>IFERROR(ROUND(VLOOKUP(+$A191,'[13]Orange BS'!$A$5:$P$155,+L$4,FALSE),2),0)</f>
        <v>-4254.92</v>
      </c>
      <c r="M191" s="252">
        <f>IFERROR(ROUND(VLOOKUP(+$A191,'[13]Orange BS'!$A$5:$P$155,+M$4,FALSE),2),0)</f>
        <v>-4254.92</v>
      </c>
      <c r="N191" s="252">
        <f>IFERROR(ROUND(VLOOKUP(+$A191,'[13]Orange BS'!$A$5:$P$155,+N$4,FALSE),2),0)</f>
        <v>-4254.92</v>
      </c>
      <c r="O191" s="252">
        <f>IFERROR(ROUND(VLOOKUP(+$A191,'[13]Orange BS'!$A$5:$P$155,+O$4,FALSE),2),0)</f>
        <v>-4254.92</v>
      </c>
      <c r="P191" s="252">
        <f>IFERROR(ROUND(VLOOKUP(+$A191,'[13]Orange BS'!$A$5:$P$155,+P$4,FALSE),2),0)</f>
        <v>-4254.92</v>
      </c>
      <c r="Q191" s="253">
        <f t="shared" si="14"/>
        <v>-4254.9199999999992</v>
      </c>
      <c r="R191" s="254"/>
      <c r="S191" s="253">
        <f t="shared" si="15"/>
        <v>-4254.9199999999992</v>
      </c>
    </row>
    <row r="192" spans="1:19" x14ac:dyDescent="0.3">
      <c r="A192" s="255">
        <v>3355</v>
      </c>
      <c r="B192" s="255">
        <v>271.10000000000002</v>
      </c>
      <c r="C192" s="256" t="s">
        <v>398</v>
      </c>
      <c r="D192" s="252">
        <f>IFERROR(ROUND(VLOOKUP(+$A192,'[13]Orange BS'!$A$5:$P$155,+D$4,FALSE),2),0)</f>
        <v>-42.79</v>
      </c>
      <c r="E192" s="252">
        <f>IFERROR(ROUND(VLOOKUP(+$A192,'[13]Orange BS'!$A$5:$P$155,+E$4,FALSE),2),0)</f>
        <v>-42.79</v>
      </c>
      <c r="F192" s="252">
        <f>IFERROR(ROUND(VLOOKUP(+$A192,'[13]Orange BS'!$A$5:$P$155,+F$4,FALSE),2),0)</f>
        <v>-42.79</v>
      </c>
      <c r="G192" s="252">
        <f>IFERROR(ROUND(VLOOKUP(+$A192,'[13]Orange BS'!$A$5:$P$155,+G$4,FALSE),2),0)</f>
        <v>-42.79</v>
      </c>
      <c r="H192" s="252">
        <f>IFERROR(ROUND(VLOOKUP(+$A192,'[13]Orange BS'!$A$5:$P$155,+H$4,FALSE),2),0)</f>
        <v>-42.79</v>
      </c>
      <c r="I192" s="252">
        <f>IFERROR(ROUND(VLOOKUP(+$A192,'[13]Orange BS'!$A$5:$P$155,+I$4,FALSE),2),0)</f>
        <v>-42.79</v>
      </c>
      <c r="J192" s="252">
        <f>IFERROR(ROUND(VLOOKUP(+$A192,'[13]Orange BS'!$A$5:$P$155,+J$4,FALSE),2),0)</f>
        <v>-42.79</v>
      </c>
      <c r="K192" s="252">
        <f>IFERROR(ROUND(VLOOKUP(+$A192,'[13]Orange BS'!$A$5:$P$155,+K$4,FALSE),2),0)</f>
        <v>-42.79</v>
      </c>
      <c r="L192" s="252">
        <f>IFERROR(ROUND(VLOOKUP(+$A192,'[13]Orange BS'!$A$5:$P$155,+L$4,FALSE),2),0)</f>
        <v>-42.79</v>
      </c>
      <c r="M192" s="252">
        <f>IFERROR(ROUND(VLOOKUP(+$A192,'[13]Orange BS'!$A$5:$P$155,+M$4,FALSE),2),0)</f>
        <v>-42.79</v>
      </c>
      <c r="N192" s="252">
        <f>IFERROR(ROUND(VLOOKUP(+$A192,'[13]Orange BS'!$A$5:$P$155,+N$4,FALSE),2),0)</f>
        <v>-42.79</v>
      </c>
      <c r="O192" s="252">
        <f>IFERROR(ROUND(VLOOKUP(+$A192,'[13]Orange BS'!$A$5:$P$155,+O$4,FALSE),2),0)</f>
        <v>-42.79</v>
      </c>
      <c r="P192" s="252">
        <f>IFERROR(ROUND(VLOOKUP(+$A192,'[13]Orange BS'!$A$5:$P$155,+P$4,FALSE),2),0)</f>
        <v>-42.79</v>
      </c>
      <c r="Q192" s="253">
        <f t="shared" si="14"/>
        <v>-42.790000000000006</v>
      </c>
      <c r="R192" s="254"/>
      <c r="S192" s="253">
        <f t="shared" si="15"/>
        <v>-42.790000000000006</v>
      </c>
    </row>
    <row r="193" spans="1:19" x14ac:dyDescent="0.3">
      <c r="A193" s="255">
        <v>3360</v>
      </c>
      <c r="B193" s="255">
        <v>271.10000000000002</v>
      </c>
      <c r="C193" s="256" t="s">
        <v>399</v>
      </c>
      <c r="D193" s="252">
        <f>IFERROR(ROUND(VLOOKUP(+$A193,'[13]Orange BS'!$A$5:$P$155,+D$4,FALSE),2),0)</f>
        <v>-4.6900000000000004</v>
      </c>
      <c r="E193" s="252">
        <f>IFERROR(ROUND(VLOOKUP(+$A193,'[13]Orange BS'!$A$5:$P$155,+E$4,FALSE),2),0)</f>
        <v>-4.6900000000000004</v>
      </c>
      <c r="F193" s="252">
        <f>IFERROR(ROUND(VLOOKUP(+$A193,'[13]Orange BS'!$A$5:$P$155,+F$4,FALSE),2),0)</f>
        <v>-4.6900000000000004</v>
      </c>
      <c r="G193" s="252">
        <f>IFERROR(ROUND(VLOOKUP(+$A193,'[13]Orange BS'!$A$5:$P$155,+G$4,FALSE),2),0)</f>
        <v>-4.6900000000000004</v>
      </c>
      <c r="H193" s="252">
        <f>IFERROR(ROUND(VLOOKUP(+$A193,'[13]Orange BS'!$A$5:$P$155,+H$4,FALSE),2),0)</f>
        <v>-4.6900000000000004</v>
      </c>
      <c r="I193" s="252">
        <f>IFERROR(ROUND(VLOOKUP(+$A193,'[13]Orange BS'!$A$5:$P$155,+I$4,FALSE),2),0)</f>
        <v>-4.6900000000000004</v>
      </c>
      <c r="J193" s="252">
        <f>IFERROR(ROUND(VLOOKUP(+$A193,'[13]Orange BS'!$A$5:$P$155,+J$4,FALSE),2),0)</f>
        <v>-4.6900000000000004</v>
      </c>
      <c r="K193" s="252">
        <f>IFERROR(ROUND(VLOOKUP(+$A193,'[13]Orange BS'!$A$5:$P$155,+K$4,FALSE),2),0)</f>
        <v>-4.6900000000000004</v>
      </c>
      <c r="L193" s="252">
        <f>IFERROR(ROUND(VLOOKUP(+$A193,'[13]Orange BS'!$A$5:$P$155,+L$4,FALSE),2),0)</f>
        <v>-4.6900000000000004</v>
      </c>
      <c r="M193" s="252">
        <f>IFERROR(ROUND(VLOOKUP(+$A193,'[13]Orange BS'!$A$5:$P$155,+M$4,FALSE),2),0)</f>
        <v>-4.6900000000000004</v>
      </c>
      <c r="N193" s="252">
        <f>IFERROR(ROUND(VLOOKUP(+$A193,'[13]Orange BS'!$A$5:$P$155,+N$4,FALSE),2),0)</f>
        <v>-4.6900000000000004</v>
      </c>
      <c r="O193" s="252">
        <f>IFERROR(ROUND(VLOOKUP(+$A193,'[13]Orange BS'!$A$5:$P$155,+O$4,FALSE),2),0)</f>
        <v>-4.6900000000000004</v>
      </c>
      <c r="P193" s="252">
        <f>IFERROR(ROUND(VLOOKUP(+$A193,'[13]Orange BS'!$A$5:$P$155,+P$4,FALSE),2),0)</f>
        <v>-4.6900000000000004</v>
      </c>
      <c r="Q193" s="253">
        <f t="shared" si="14"/>
        <v>-4.6899999999999995</v>
      </c>
      <c r="R193" s="254"/>
      <c r="S193" s="253">
        <f t="shared" si="15"/>
        <v>-4.6899999999999995</v>
      </c>
    </row>
    <row r="194" spans="1:19" x14ac:dyDescent="0.3">
      <c r="A194" s="255">
        <v>3430</v>
      </c>
      <c r="B194" s="255">
        <v>271.10000000000002</v>
      </c>
      <c r="C194" s="256" t="s">
        <v>552</v>
      </c>
      <c r="D194" s="252">
        <f>IFERROR(ROUND(VLOOKUP(+$A194,'[13]Orange BS'!$A$5:$P$155,+D$4,FALSE),2),0)</f>
        <v>23071.35</v>
      </c>
      <c r="E194" s="252">
        <f>IFERROR(ROUND(VLOOKUP(+$A194,'[13]Orange BS'!$A$5:$P$155,+E$4,FALSE),2),0)</f>
        <v>23064.85</v>
      </c>
      <c r="F194" s="252">
        <f>IFERROR(ROUND(VLOOKUP(+$A194,'[13]Orange BS'!$A$5:$P$155,+F$4,FALSE),2),0)</f>
        <v>23064.85</v>
      </c>
      <c r="G194" s="252">
        <f>IFERROR(ROUND(VLOOKUP(+$A194,'[13]Orange BS'!$A$5:$P$155,+G$4,FALSE),2),0)</f>
        <v>23064.85</v>
      </c>
      <c r="H194" s="252">
        <f>IFERROR(ROUND(VLOOKUP(+$A194,'[13]Orange BS'!$A$5:$P$155,+H$4,FALSE),2),0)</f>
        <v>23064.85</v>
      </c>
      <c r="I194" s="252">
        <f>IFERROR(ROUND(VLOOKUP(+$A194,'[13]Orange BS'!$A$5:$P$155,+I$4,FALSE),2),0)</f>
        <v>23064.85</v>
      </c>
      <c r="J194" s="252">
        <f>IFERROR(ROUND(VLOOKUP(+$A194,'[13]Orange BS'!$A$5:$P$155,+J$4,FALSE),2),0)</f>
        <v>23064.85</v>
      </c>
      <c r="K194" s="252">
        <f>IFERROR(ROUND(VLOOKUP(+$A194,'[13]Orange BS'!$A$5:$P$155,+K$4,FALSE),2),0)</f>
        <v>23064.85</v>
      </c>
      <c r="L194" s="252">
        <f>IFERROR(ROUND(VLOOKUP(+$A194,'[13]Orange BS'!$A$5:$P$155,+L$4,FALSE),2),0)</f>
        <v>23064.85</v>
      </c>
      <c r="M194" s="252">
        <f>IFERROR(ROUND(VLOOKUP(+$A194,'[13]Orange BS'!$A$5:$P$155,+M$4,FALSE),2),0)</f>
        <v>23064.85</v>
      </c>
      <c r="N194" s="252">
        <f>IFERROR(ROUND(VLOOKUP(+$A194,'[13]Orange BS'!$A$5:$P$155,+N$4,FALSE),2),0)</f>
        <v>23064.85</v>
      </c>
      <c r="O194" s="252">
        <f>IFERROR(ROUND(VLOOKUP(+$A194,'[13]Orange BS'!$A$5:$P$155,+O$4,FALSE),2),0)</f>
        <v>23064.85</v>
      </c>
      <c r="P194" s="252">
        <f>IFERROR(ROUND(VLOOKUP(+$A194,'[13]Orange BS'!$A$5:$P$155,+P$4,FALSE),2),0)</f>
        <v>23064.85</v>
      </c>
      <c r="Q194" s="253">
        <f t="shared" si="14"/>
        <v>23065.35</v>
      </c>
      <c r="R194" s="254"/>
      <c r="S194" s="253">
        <f t="shared" si="15"/>
        <v>23065.35</v>
      </c>
    </row>
    <row r="195" spans="1:19" x14ac:dyDescent="0.3">
      <c r="A195" s="255">
        <v>3435</v>
      </c>
      <c r="B195" s="255">
        <v>271.10000000000002</v>
      </c>
      <c r="C195" s="256" t="s">
        <v>181</v>
      </c>
      <c r="D195" s="252">
        <f>IFERROR(ROUND(VLOOKUP(+$A195,'[13]Orange BS'!$A$5:$P$155,+D$4,FALSE),2),0)</f>
        <v>-750</v>
      </c>
      <c r="E195" s="252">
        <f>IFERROR(ROUND(VLOOKUP(+$A195,'[13]Orange BS'!$A$5:$P$155,+E$4,FALSE),2),0)</f>
        <v>-750</v>
      </c>
      <c r="F195" s="252">
        <f>IFERROR(ROUND(VLOOKUP(+$A195,'[13]Orange BS'!$A$5:$P$155,+F$4,FALSE),2),0)</f>
        <v>-750</v>
      </c>
      <c r="G195" s="252">
        <f>IFERROR(ROUND(VLOOKUP(+$A195,'[13]Orange BS'!$A$5:$P$155,+G$4,FALSE),2),0)</f>
        <v>-750</v>
      </c>
      <c r="H195" s="252">
        <f>IFERROR(ROUND(VLOOKUP(+$A195,'[13]Orange BS'!$A$5:$P$155,+H$4,FALSE),2),0)</f>
        <v>-750</v>
      </c>
      <c r="I195" s="252">
        <f>IFERROR(ROUND(VLOOKUP(+$A195,'[13]Orange BS'!$A$5:$P$155,+I$4,FALSE),2),0)</f>
        <v>-750</v>
      </c>
      <c r="J195" s="252">
        <f>IFERROR(ROUND(VLOOKUP(+$A195,'[13]Orange BS'!$A$5:$P$155,+J$4,FALSE),2),0)</f>
        <v>-750</v>
      </c>
      <c r="K195" s="252">
        <f>IFERROR(ROUND(VLOOKUP(+$A195,'[13]Orange BS'!$A$5:$P$155,+K$4,FALSE),2),0)</f>
        <v>-750</v>
      </c>
      <c r="L195" s="252">
        <f>IFERROR(ROUND(VLOOKUP(+$A195,'[13]Orange BS'!$A$5:$P$155,+L$4,FALSE),2),0)</f>
        <v>-750</v>
      </c>
      <c r="M195" s="252">
        <f>IFERROR(ROUND(VLOOKUP(+$A195,'[13]Orange BS'!$A$5:$P$155,+M$4,FALSE),2),0)</f>
        <v>-750</v>
      </c>
      <c r="N195" s="252">
        <f>IFERROR(ROUND(VLOOKUP(+$A195,'[13]Orange BS'!$A$5:$P$155,+N$4,FALSE),2),0)</f>
        <v>-750</v>
      </c>
      <c r="O195" s="252">
        <f>IFERROR(ROUND(VLOOKUP(+$A195,'[13]Orange BS'!$A$5:$P$155,+O$4,FALSE),2),0)</f>
        <v>-750</v>
      </c>
      <c r="P195" s="252">
        <f>IFERROR(ROUND(VLOOKUP(+$A195,'[13]Orange BS'!$A$5:$P$155,+P$4,FALSE),2),0)</f>
        <v>-750</v>
      </c>
      <c r="Q195" s="253">
        <f t="shared" si="14"/>
        <v>-750</v>
      </c>
      <c r="R195" s="254"/>
      <c r="S195" s="253">
        <f t="shared" si="15"/>
        <v>-750</v>
      </c>
    </row>
    <row r="196" spans="1:19" x14ac:dyDescent="0.3">
      <c r="A196" s="255">
        <v>3455</v>
      </c>
      <c r="B196" s="255">
        <v>271.10000000000002</v>
      </c>
      <c r="C196" s="256" t="s">
        <v>182</v>
      </c>
      <c r="D196" s="252">
        <f>IFERROR(ROUND(VLOOKUP(+$A196,'[13]Orange BS'!$A$5:$P$155,+D$4,FALSE),2),0)</f>
        <v>-265</v>
      </c>
      <c r="E196" s="252">
        <f>IFERROR(ROUND(VLOOKUP(+$A196,'[13]Orange BS'!$A$5:$P$155,+E$4,FALSE),2),0)</f>
        <v>-265</v>
      </c>
      <c r="F196" s="252">
        <f>IFERROR(ROUND(VLOOKUP(+$A196,'[13]Orange BS'!$A$5:$P$155,+F$4,FALSE),2),0)</f>
        <v>-265</v>
      </c>
      <c r="G196" s="252">
        <f>IFERROR(ROUND(VLOOKUP(+$A196,'[13]Orange BS'!$A$5:$P$155,+G$4,FALSE),2),0)</f>
        <v>-265</v>
      </c>
      <c r="H196" s="252">
        <f>IFERROR(ROUND(VLOOKUP(+$A196,'[13]Orange BS'!$A$5:$P$155,+H$4,FALSE),2),0)</f>
        <v>-265</v>
      </c>
      <c r="I196" s="252">
        <f>IFERROR(ROUND(VLOOKUP(+$A196,'[13]Orange BS'!$A$5:$P$155,+I$4,FALSE),2),0)</f>
        <v>-265</v>
      </c>
      <c r="J196" s="252">
        <f>IFERROR(ROUND(VLOOKUP(+$A196,'[13]Orange BS'!$A$5:$P$155,+J$4,FALSE),2),0)</f>
        <v>-265</v>
      </c>
      <c r="K196" s="252">
        <f>IFERROR(ROUND(VLOOKUP(+$A196,'[13]Orange BS'!$A$5:$P$155,+K$4,FALSE),2),0)</f>
        <v>-265</v>
      </c>
      <c r="L196" s="252">
        <f>IFERROR(ROUND(VLOOKUP(+$A196,'[13]Orange BS'!$A$5:$P$155,+L$4,FALSE),2),0)</f>
        <v>-265</v>
      </c>
      <c r="M196" s="252">
        <f>IFERROR(ROUND(VLOOKUP(+$A196,'[13]Orange BS'!$A$5:$P$155,+M$4,FALSE),2),0)</f>
        <v>-265</v>
      </c>
      <c r="N196" s="252">
        <f>IFERROR(ROUND(VLOOKUP(+$A196,'[13]Orange BS'!$A$5:$P$155,+N$4,FALSE),2),0)</f>
        <v>-265</v>
      </c>
      <c r="O196" s="252">
        <f>IFERROR(ROUND(VLOOKUP(+$A196,'[13]Orange BS'!$A$5:$P$155,+O$4,FALSE),2),0)</f>
        <v>-265</v>
      </c>
      <c r="P196" s="252">
        <f>IFERROR(ROUND(VLOOKUP(+$A196,'[13]Orange BS'!$A$5:$P$155,+P$4,FALSE),2),0)</f>
        <v>-265</v>
      </c>
      <c r="Q196" s="253">
        <f t="shared" si="14"/>
        <v>-265</v>
      </c>
      <c r="R196" s="254"/>
      <c r="S196" s="253">
        <f t="shared" si="15"/>
        <v>-265</v>
      </c>
    </row>
    <row r="197" spans="1:19" x14ac:dyDescent="0.3">
      <c r="A197" s="258" t="s">
        <v>401</v>
      </c>
      <c r="B197" s="255"/>
      <c r="C197" s="256"/>
      <c r="D197" s="259">
        <f>SUM(D182:D196)</f>
        <v>-9930.5799999999981</v>
      </c>
      <c r="E197" s="259">
        <f t="shared" ref="E197:S197" si="21">SUM(E182:E196)</f>
        <v>-9937.0799999999981</v>
      </c>
      <c r="F197" s="259">
        <f t="shared" si="21"/>
        <v>-9937.0799999999981</v>
      </c>
      <c r="G197" s="259">
        <f t="shared" si="21"/>
        <v>-9937.0799999999981</v>
      </c>
      <c r="H197" s="259">
        <f t="shared" si="21"/>
        <v>-9937.0799999999981</v>
      </c>
      <c r="I197" s="259">
        <f t="shared" si="21"/>
        <v>-9937.0799999999981</v>
      </c>
      <c r="J197" s="259">
        <f t="shared" si="21"/>
        <v>-9937.0799999999981</v>
      </c>
      <c r="K197" s="259">
        <f t="shared" si="21"/>
        <v>-9937.0799999999981</v>
      </c>
      <c r="L197" s="259">
        <f t="shared" si="21"/>
        <v>-9937.0799999999981</v>
      </c>
      <c r="M197" s="259">
        <f t="shared" si="21"/>
        <v>-9937.0799999999981</v>
      </c>
      <c r="N197" s="259">
        <f t="shared" si="21"/>
        <v>-9937.0799999999981</v>
      </c>
      <c r="O197" s="259">
        <f t="shared" si="21"/>
        <v>-9937.0799999999981</v>
      </c>
      <c r="P197" s="259">
        <f t="shared" si="21"/>
        <v>-9937.0799999999981</v>
      </c>
      <c r="Q197" s="259">
        <f t="shared" si="21"/>
        <v>-9936.5799999999945</v>
      </c>
      <c r="R197" s="254"/>
      <c r="S197" s="259">
        <f t="shared" si="21"/>
        <v>-9936.5799999999945</v>
      </c>
    </row>
    <row r="198" spans="1:19" x14ac:dyDescent="0.3">
      <c r="A198" s="255"/>
      <c r="B198" s="255"/>
      <c r="C198" s="256"/>
      <c r="D198" s="253"/>
      <c r="E198" s="253"/>
      <c r="F198" s="253"/>
      <c r="G198" s="253"/>
      <c r="H198" s="253"/>
      <c r="I198" s="253"/>
      <c r="J198" s="253"/>
      <c r="K198" s="253"/>
      <c r="L198" s="253"/>
      <c r="M198" s="253"/>
      <c r="N198" s="253"/>
      <c r="O198" s="253"/>
      <c r="P198" s="253"/>
      <c r="Q198" s="253"/>
      <c r="R198" s="254"/>
      <c r="S198" s="253"/>
    </row>
    <row r="199" spans="1:19" x14ac:dyDescent="0.3">
      <c r="A199" s="255">
        <v>3500</v>
      </c>
      <c r="B199" s="255">
        <v>271.2</v>
      </c>
      <c r="C199" s="256" t="s">
        <v>183</v>
      </c>
      <c r="D199" s="252">
        <f>IFERROR(ROUND(VLOOKUP(+$A199,'[13]Orange BS'!$A$5:$P$155,+D$4,FALSE),2),0)</f>
        <v>0</v>
      </c>
      <c r="E199" s="252">
        <f>IFERROR(ROUND(VLOOKUP(+$A199,'[13]Orange BS'!$A$5:$P$155,+E$4,FALSE),2),0)</f>
        <v>0</v>
      </c>
      <c r="F199" s="252">
        <f>IFERROR(ROUND(VLOOKUP(+$A199,'[13]Orange BS'!$A$5:$P$155,+F$4,FALSE),2),0)</f>
        <v>0</v>
      </c>
      <c r="G199" s="252">
        <f>IFERROR(ROUND(VLOOKUP(+$A199,'[13]Orange BS'!$A$5:$P$155,+G$4,FALSE),2),0)</f>
        <v>0</v>
      </c>
      <c r="H199" s="252">
        <f>IFERROR(ROUND(VLOOKUP(+$A199,'[13]Orange BS'!$A$5:$P$155,+H$4,FALSE),2),0)</f>
        <v>0</v>
      </c>
      <c r="I199" s="252">
        <f>IFERROR(ROUND(VLOOKUP(+$A199,'[13]Orange BS'!$A$5:$P$155,+I$4,FALSE),2),0)</f>
        <v>0</v>
      </c>
      <c r="J199" s="252">
        <f>IFERROR(ROUND(VLOOKUP(+$A199,'[13]Orange BS'!$A$5:$P$155,+J$4,FALSE),2),0)</f>
        <v>0</v>
      </c>
      <c r="K199" s="252">
        <f>IFERROR(ROUND(VLOOKUP(+$A199,'[13]Orange BS'!$A$5:$P$155,+K$4,FALSE),2),0)</f>
        <v>0</v>
      </c>
      <c r="L199" s="252">
        <f>IFERROR(ROUND(VLOOKUP(+$A199,'[13]Orange BS'!$A$5:$P$155,+L$4,FALSE),2),0)</f>
        <v>0</v>
      </c>
      <c r="M199" s="252">
        <f>IFERROR(ROUND(VLOOKUP(+$A199,'[13]Orange BS'!$A$5:$P$155,+M$4,FALSE),2),0)</f>
        <v>0</v>
      </c>
      <c r="N199" s="252">
        <f>IFERROR(ROUND(VLOOKUP(+$A199,'[13]Orange BS'!$A$5:$P$155,+N$4,FALSE),2),0)</f>
        <v>0</v>
      </c>
      <c r="O199" s="252">
        <f>IFERROR(ROUND(VLOOKUP(+$A199,'[13]Orange BS'!$A$5:$P$155,+O$4,FALSE),2),0)</f>
        <v>0</v>
      </c>
      <c r="P199" s="252">
        <f>IFERROR(ROUND(VLOOKUP(+$A199,'[13]Orange BS'!$A$5:$P$155,+P$4,FALSE),2),0)</f>
        <v>0</v>
      </c>
      <c r="Q199" s="253">
        <f t="shared" si="14"/>
        <v>0</v>
      </c>
      <c r="R199" s="254"/>
      <c r="S199" s="253">
        <f t="shared" si="15"/>
        <v>0</v>
      </c>
    </row>
    <row r="200" spans="1:19" x14ac:dyDescent="0.3">
      <c r="A200" s="255">
        <v>3520</v>
      </c>
      <c r="B200" s="255">
        <v>271.2</v>
      </c>
      <c r="C200" s="256" t="s">
        <v>402</v>
      </c>
      <c r="D200" s="252">
        <f>IFERROR(ROUND(VLOOKUP(+$A200,'[13]Orange BS'!$A$5:$P$155,+D$4,FALSE),2),0)</f>
        <v>0</v>
      </c>
      <c r="E200" s="252">
        <f>IFERROR(ROUND(VLOOKUP(+$A200,'[13]Orange BS'!$A$5:$P$155,+E$4,FALSE),2),0)</f>
        <v>0</v>
      </c>
      <c r="F200" s="252">
        <f>IFERROR(ROUND(VLOOKUP(+$A200,'[13]Orange BS'!$A$5:$P$155,+F$4,FALSE),2),0)</f>
        <v>0</v>
      </c>
      <c r="G200" s="252">
        <f>IFERROR(ROUND(VLOOKUP(+$A200,'[13]Orange BS'!$A$5:$P$155,+G$4,FALSE),2),0)</f>
        <v>0</v>
      </c>
      <c r="H200" s="252">
        <f>IFERROR(ROUND(VLOOKUP(+$A200,'[13]Orange BS'!$A$5:$P$155,+H$4,FALSE),2),0)</f>
        <v>0</v>
      </c>
      <c r="I200" s="252">
        <f>IFERROR(ROUND(VLOOKUP(+$A200,'[13]Orange BS'!$A$5:$P$155,+I$4,FALSE),2),0)</f>
        <v>0</v>
      </c>
      <c r="J200" s="252">
        <f>IFERROR(ROUND(VLOOKUP(+$A200,'[13]Orange BS'!$A$5:$P$155,+J$4,FALSE),2),0)</f>
        <v>0</v>
      </c>
      <c r="K200" s="252">
        <f>IFERROR(ROUND(VLOOKUP(+$A200,'[13]Orange BS'!$A$5:$P$155,+K$4,FALSE),2),0)</f>
        <v>0</v>
      </c>
      <c r="L200" s="252">
        <f>IFERROR(ROUND(VLOOKUP(+$A200,'[13]Orange BS'!$A$5:$P$155,+L$4,FALSE),2),0)</f>
        <v>0</v>
      </c>
      <c r="M200" s="252">
        <f>IFERROR(ROUND(VLOOKUP(+$A200,'[13]Orange BS'!$A$5:$P$155,+M$4,FALSE),2),0)</f>
        <v>0</v>
      </c>
      <c r="N200" s="252">
        <f>IFERROR(ROUND(VLOOKUP(+$A200,'[13]Orange BS'!$A$5:$P$155,+N$4,FALSE),2),0)</f>
        <v>0</v>
      </c>
      <c r="O200" s="252">
        <f>IFERROR(ROUND(VLOOKUP(+$A200,'[13]Orange BS'!$A$5:$P$155,+O$4,FALSE),2),0)</f>
        <v>0</v>
      </c>
      <c r="P200" s="252">
        <f>IFERROR(ROUND(VLOOKUP(+$A200,'[13]Orange BS'!$A$5:$P$155,+P$4,FALSE),2),0)</f>
        <v>0</v>
      </c>
      <c r="Q200" s="253">
        <f t="shared" si="14"/>
        <v>0</v>
      </c>
      <c r="R200" s="254"/>
      <c r="S200" s="253">
        <f t="shared" si="15"/>
        <v>0</v>
      </c>
    </row>
    <row r="201" spans="1:19" x14ac:dyDescent="0.3">
      <c r="A201" s="255">
        <v>3550</v>
      </c>
      <c r="B201" s="255">
        <v>271.2</v>
      </c>
      <c r="C201" s="256" t="s">
        <v>403</v>
      </c>
      <c r="D201" s="252">
        <f>IFERROR(ROUND(VLOOKUP(+$A201,'[13]Orange BS'!$A$5:$P$155,+D$4,FALSE),2),0)</f>
        <v>0</v>
      </c>
      <c r="E201" s="252">
        <f>IFERROR(ROUND(VLOOKUP(+$A201,'[13]Orange BS'!$A$5:$P$155,+E$4,FALSE),2),0)</f>
        <v>0</v>
      </c>
      <c r="F201" s="252">
        <f>IFERROR(ROUND(VLOOKUP(+$A201,'[13]Orange BS'!$A$5:$P$155,+F$4,FALSE),2),0)</f>
        <v>0</v>
      </c>
      <c r="G201" s="252">
        <f>IFERROR(ROUND(VLOOKUP(+$A201,'[13]Orange BS'!$A$5:$P$155,+G$4,FALSE),2),0)</f>
        <v>0</v>
      </c>
      <c r="H201" s="252">
        <f>IFERROR(ROUND(VLOOKUP(+$A201,'[13]Orange BS'!$A$5:$P$155,+H$4,FALSE),2),0)</f>
        <v>0</v>
      </c>
      <c r="I201" s="252">
        <f>IFERROR(ROUND(VLOOKUP(+$A201,'[13]Orange BS'!$A$5:$P$155,+I$4,FALSE),2),0)</f>
        <v>0</v>
      </c>
      <c r="J201" s="252">
        <f>IFERROR(ROUND(VLOOKUP(+$A201,'[13]Orange BS'!$A$5:$P$155,+J$4,FALSE),2),0)</f>
        <v>0</v>
      </c>
      <c r="K201" s="252">
        <f>IFERROR(ROUND(VLOOKUP(+$A201,'[13]Orange BS'!$A$5:$P$155,+K$4,FALSE),2),0)</f>
        <v>0</v>
      </c>
      <c r="L201" s="252">
        <f>IFERROR(ROUND(VLOOKUP(+$A201,'[13]Orange BS'!$A$5:$P$155,+L$4,FALSE),2),0)</f>
        <v>0</v>
      </c>
      <c r="M201" s="252">
        <f>IFERROR(ROUND(VLOOKUP(+$A201,'[13]Orange BS'!$A$5:$P$155,+M$4,FALSE),2),0)</f>
        <v>0</v>
      </c>
      <c r="N201" s="252">
        <f>IFERROR(ROUND(VLOOKUP(+$A201,'[13]Orange BS'!$A$5:$P$155,+N$4,FALSE),2),0)</f>
        <v>0</v>
      </c>
      <c r="O201" s="252">
        <f>IFERROR(ROUND(VLOOKUP(+$A201,'[13]Orange BS'!$A$5:$P$155,+O$4,FALSE),2),0)</f>
        <v>0</v>
      </c>
      <c r="P201" s="252">
        <f>IFERROR(ROUND(VLOOKUP(+$A201,'[13]Orange BS'!$A$5:$P$155,+P$4,FALSE),2),0)</f>
        <v>0</v>
      </c>
      <c r="Q201" s="253">
        <f t="shared" si="14"/>
        <v>0</v>
      </c>
      <c r="R201" s="254"/>
      <c r="S201" s="253">
        <f t="shared" si="15"/>
        <v>0</v>
      </c>
    </row>
    <row r="202" spans="1:19" x14ac:dyDescent="0.3">
      <c r="A202" s="255">
        <v>3555</v>
      </c>
      <c r="B202" s="255">
        <v>271.2</v>
      </c>
      <c r="C202" s="256" t="s">
        <v>404</v>
      </c>
      <c r="D202" s="252">
        <f>IFERROR(ROUND(VLOOKUP(+$A202,'[13]Orange BS'!$A$5:$P$155,+D$4,FALSE),2),0)</f>
        <v>0</v>
      </c>
      <c r="E202" s="252">
        <f>IFERROR(ROUND(VLOOKUP(+$A202,'[13]Orange BS'!$A$5:$P$155,+E$4,FALSE),2),0)</f>
        <v>0</v>
      </c>
      <c r="F202" s="252">
        <f>IFERROR(ROUND(VLOOKUP(+$A202,'[13]Orange BS'!$A$5:$P$155,+F$4,FALSE),2),0)</f>
        <v>0</v>
      </c>
      <c r="G202" s="252">
        <f>IFERROR(ROUND(VLOOKUP(+$A202,'[13]Orange BS'!$A$5:$P$155,+G$4,FALSE),2),0)</f>
        <v>0</v>
      </c>
      <c r="H202" s="252">
        <f>IFERROR(ROUND(VLOOKUP(+$A202,'[13]Orange BS'!$A$5:$P$155,+H$4,FALSE),2),0)</f>
        <v>0</v>
      </c>
      <c r="I202" s="252">
        <f>IFERROR(ROUND(VLOOKUP(+$A202,'[13]Orange BS'!$A$5:$P$155,+I$4,FALSE),2),0)</f>
        <v>0</v>
      </c>
      <c r="J202" s="252">
        <f>IFERROR(ROUND(VLOOKUP(+$A202,'[13]Orange BS'!$A$5:$P$155,+J$4,FALSE),2),0)</f>
        <v>0</v>
      </c>
      <c r="K202" s="252">
        <f>IFERROR(ROUND(VLOOKUP(+$A202,'[13]Orange BS'!$A$5:$P$155,+K$4,FALSE),2),0)</f>
        <v>0</v>
      </c>
      <c r="L202" s="252">
        <f>IFERROR(ROUND(VLOOKUP(+$A202,'[13]Orange BS'!$A$5:$P$155,+L$4,FALSE),2),0)</f>
        <v>0</v>
      </c>
      <c r="M202" s="252">
        <f>IFERROR(ROUND(VLOOKUP(+$A202,'[13]Orange BS'!$A$5:$P$155,+M$4,FALSE),2),0)</f>
        <v>0</v>
      </c>
      <c r="N202" s="252">
        <f>IFERROR(ROUND(VLOOKUP(+$A202,'[13]Orange BS'!$A$5:$P$155,+N$4,FALSE),2),0)</f>
        <v>0</v>
      </c>
      <c r="O202" s="252">
        <f>IFERROR(ROUND(VLOOKUP(+$A202,'[13]Orange BS'!$A$5:$P$155,+O$4,FALSE),2),0)</f>
        <v>0</v>
      </c>
      <c r="P202" s="252">
        <f>IFERROR(ROUND(VLOOKUP(+$A202,'[13]Orange BS'!$A$5:$P$155,+P$4,FALSE),2),0)</f>
        <v>0</v>
      </c>
      <c r="Q202" s="253">
        <f t="shared" si="14"/>
        <v>0</v>
      </c>
      <c r="R202" s="254"/>
      <c r="S202" s="253">
        <f t="shared" si="15"/>
        <v>0</v>
      </c>
    </row>
    <row r="203" spans="1:19" x14ac:dyDescent="0.3">
      <c r="A203" s="255">
        <v>3600</v>
      </c>
      <c r="B203" s="255">
        <v>271.2</v>
      </c>
      <c r="C203" s="256" t="s">
        <v>405</v>
      </c>
      <c r="D203" s="252">
        <f>IFERROR(ROUND(VLOOKUP(+$A203,'[13]Orange BS'!$A$5:$P$155,+D$4,FALSE),2),0)</f>
        <v>0</v>
      </c>
      <c r="E203" s="252">
        <f>IFERROR(ROUND(VLOOKUP(+$A203,'[13]Orange BS'!$A$5:$P$155,+E$4,FALSE),2),0)</f>
        <v>0</v>
      </c>
      <c r="F203" s="252">
        <f>IFERROR(ROUND(VLOOKUP(+$A203,'[13]Orange BS'!$A$5:$P$155,+F$4,FALSE),2),0)</f>
        <v>0</v>
      </c>
      <c r="G203" s="252">
        <f>IFERROR(ROUND(VLOOKUP(+$A203,'[13]Orange BS'!$A$5:$P$155,+G$4,FALSE),2),0)</f>
        <v>0</v>
      </c>
      <c r="H203" s="252">
        <f>IFERROR(ROUND(VLOOKUP(+$A203,'[13]Orange BS'!$A$5:$P$155,+H$4,FALSE),2),0)</f>
        <v>0</v>
      </c>
      <c r="I203" s="252">
        <f>IFERROR(ROUND(VLOOKUP(+$A203,'[13]Orange BS'!$A$5:$P$155,+I$4,FALSE),2),0)</f>
        <v>0</v>
      </c>
      <c r="J203" s="252">
        <f>IFERROR(ROUND(VLOOKUP(+$A203,'[13]Orange BS'!$A$5:$P$155,+J$4,FALSE),2),0)</f>
        <v>0</v>
      </c>
      <c r="K203" s="252">
        <f>IFERROR(ROUND(VLOOKUP(+$A203,'[13]Orange BS'!$A$5:$P$155,+K$4,FALSE),2),0)</f>
        <v>0</v>
      </c>
      <c r="L203" s="252">
        <f>IFERROR(ROUND(VLOOKUP(+$A203,'[13]Orange BS'!$A$5:$P$155,+L$4,FALSE),2),0)</f>
        <v>0</v>
      </c>
      <c r="M203" s="252">
        <f>IFERROR(ROUND(VLOOKUP(+$A203,'[13]Orange BS'!$A$5:$P$155,+M$4,FALSE),2),0)</f>
        <v>0</v>
      </c>
      <c r="N203" s="252">
        <f>IFERROR(ROUND(VLOOKUP(+$A203,'[13]Orange BS'!$A$5:$P$155,+N$4,FALSE),2),0)</f>
        <v>0</v>
      </c>
      <c r="O203" s="252">
        <f>IFERROR(ROUND(VLOOKUP(+$A203,'[13]Orange BS'!$A$5:$P$155,+O$4,FALSE),2),0)</f>
        <v>0</v>
      </c>
      <c r="P203" s="252">
        <f>IFERROR(ROUND(VLOOKUP(+$A203,'[13]Orange BS'!$A$5:$P$155,+P$4,FALSE),2),0)</f>
        <v>0</v>
      </c>
      <c r="Q203" s="253">
        <f t="shared" si="14"/>
        <v>0</v>
      </c>
      <c r="R203" s="254"/>
      <c r="S203" s="253">
        <f t="shared" si="15"/>
        <v>0</v>
      </c>
    </row>
    <row r="204" spans="1:19" x14ac:dyDescent="0.3">
      <c r="A204" s="255">
        <v>3605</v>
      </c>
      <c r="B204" s="255">
        <v>271.2</v>
      </c>
      <c r="C204" s="256" t="s">
        <v>406</v>
      </c>
      <c r="D204" s="252">
        <f>IFERROR(ROUND(VLOOKUP(+$A204,'[13]Orange BS'!$A$5:$P$155,+D$4,FALSE),2),0)</f>
        <v>0</v>
      </c>
      <c r="E204" s="252">
        <f>IFERROR(ROUND(VLOOKUP(+$A204,'[13]Orange BS'!$A$5:$P$155,+E$4,FALSE),2),0)</f>
        <v>0</v>
      </c>
      <c r="F204" s="252">
        <f>IFERROR(ROUND(VLOOKUP(+$A204,'[13]Orange BS'!$A$5:$P$155,+F$4,FALSE),2),0)</f>
        <v>0</v>
      </c>
      <c r="G204" s="252">
        <f>IFERROR(ROUND(VLOOKUP(+$A204,'[13]Orange BS'!$A$5:$P$155,+G$4,FALSE),2),0)</f>
        <v>0</v>
      </c>
      <c r="H204" s="252">
        <f>IFERROR(ROUND(VLOOKUP(+$A204,'[13]Orange BS'!$A$5:$P$155,+H$4,FALSE),2),0)</f>
        <v>0</v>
      </c>
      <c r="I204" s="252">
        <f>IFERROR(ROUND(VLOOKUP(+$A204,'[13]Orange BS'!$A$5:$P$155,+I$4,FALSE),2),0)</f>
        <v>0</v>
      </c>
      <c r="J204" s="252">
        <f>IFERROR(ROUND(VLOOKUP(+$A204,'[13]Orange BS'!$A$5:$P$155,+J$4,FALSE),2),0)</f>
        <v>0</v>
      </c>
      <c r="K204" s="252">
        <f>IFERROR(ROUND(VLOOKUP(+$A204,'[13]Orange BS'!$A$5:$P$155,+K$4,FALSE),2),0)</f>
        <v>0</v>
      </c>
      <c r="L204" s="252">
        <f>IFERROR(ROUND(VLOOKUP(+$A204,'[13]Orange BS'!$A$5:$P$155,+L$4,FALSE),2),0)</f>
        <v>0</v>
      </c>
      <c r="M204" s="252">
        <f>IFERROR(ROUND(VLOOKUP(+$A204,'[13]Orange BS'!$A$5:$P$155,+M$4,FALSE),2),0)</f>
        <v>0</v>
      </c>
      <c r="N204" s="252">
        <f>IFERROR(ROUND(VLOOKUP(+$A204,'[13]Orange BS'!$A$5:$P$155,+N$4,FALSE),2),0)</f>
        <v>0</v>
      </c>
      <c r="O204" s="252">
        <f>IFERROR(ROUND(VLOOKUP(+$A204,'[13]Orange BS'!$A$5:$P$155,+O$4,FALSE),2),0)</f>
        <v>0</v>
      </c>
      <c r="P204" s="252">
        <f>IFERROR(ROUND(VLOOKUP(+$A204,'[13]Orange BS'!$A$5:$P$155,+P$4,FALSE),2),0)</f>
        <v>0</v>
      </c>
      <c r="Q204" s="253">
        <f t="shared" si="14"/>
        <v>0</v>
      </c>
      <c r="R204" s="254"/>
      <c r="S204" s="253">
        <f t="shared" si="15"/>
        <v>0</v>
      </c>
    </row>
    <row r="205" spans="1:19" x14ac:dyDescent="0.3">
      <c r="A205" s="255">
        <v>3700</v>
      </c>
      <c r="B205" s="255">
        <v>271.10000000000002</v>
      </c>
      <c r="C205" s="256" t="s">
        <v>407</v>
      </c>
      <c r="D205" s="252">
        <f>IFERROR(ROUND(VLOOKUP(+$A205,'[13]Orange BS'!$A$5:$P$155,+D$4,FALSE),2),0)</f>
        <v>0</v>
      </c>
      <c r="E205" s="252">
        <f>IFERROR(ROUND(VLOOKUP(+$A205,'[13]Orange BS'!$A$5:$P$155,+E$4,FALSE),2),0)</f>
        <v>0</v>
      </c>
      <c r="F205" s="252">
        <f>IFERROR(ROUND(VLOOKUP(+$A205,'[13]Orange BS'!$A$5:$P$155,+F$4,FALSE),2),0)</f>
        <v>0</v>
      </c>
      <c r="G205" s="252">
        <f>IFERROR(ROUND(VLOOKUP(+$A205,'[13]Orange BS'!$A$5:$P$155,+G$4,FALSE),2),0)</f>
        <v>0</v>
      </c>
      <c r="H205" s="252">
        <f>IFERROR(ROUND(VLOOKUP(+$A205,'[13]Orange BS'!$A$5:$P$155,+H$4,FALSE),2),0)</f>
        <v>0</v>
      </c>
      <c r="I205" s="252">
        <f>IFERROR(ROUND(VLOOKUP(+$A205,'[13]Orange BS'!$A$5:$P$155,+I$4,FALSE),2),0)</f>
        <v>0</v>
      </c>
      <c r="J205" s="252">
        <f>IFERROR(ROUND(VLOOKUP(+$A205,'[13]Orange BS'!$A$5:$P$155,+J$4,FALSE),2),0)</f>
        <v>0</v>
      </c>
      <c r="K205" s="252">
        <f>IFERROR(ROUND(VLOOKUP(+$A205,'[13]Orange BS'!$A$5:$P$155,+K$4,FALSE),2),0)</f>
        <v>0</v>
      </c>
      <c r="L205" s="252">
        <f>IFERROR(ROUND(VLOOKUP(+$A205,'[13]Orange BS'!$A$5:$P$155,+L$4,FALSE),2),0)</f>
        <v>0</v>
      </c>
      <c r="M205" s="252">
        <f>IFERROR(ROUND(VLOOKUP(+$A205,'[13]Orange BS'!$A$5:$P$155,+M$4,FALSE),2),0)</f>
        <v>0</v>
      </c>
      <c r="N205" s="252">
        <f>IFERROR(ROUND(VLOOKUP(+$A205,'[13]Orange BS'!$A$5:$P$155,+N$4,FALSE),2),0)</f>
        <v>0</v>
      </c>
      <c r="O205" s="252">
        <f>IFERROR(ROUND(VLOOKUP(+$A205,'[13]Orange BS'!$A$5:$P$155,+O$4,FALSE),2),0)</f>
        <v>0</v>
      </c>
      <c r="P205" s="252">
        <f>IFERROR(ROUND(VLOOKUP(+$A205,'[13]Orange BS'!$A$5:$P$155,+P$4,FALSE),2),0)</f>
        <v>0</v>
      </c>
      <c r="Q205" s="253">
        <f t="shared" si="14"/>
        <v>0</v>
      </c>
      <c r="R205" s="254"/>
      <c r="S205" s="253">
        <f t="shared" si="15"/>
        <v>0</v>
      </c>
    </row>
    <row r="206" spans="1:19" x14ac:dyDescent="0.3">
      <c r="A206" s="255">
        <v>3705</v>
      </c>
      <c r="B206" s="255">
        <v>271.2</v>
      </c>
      <c r="C206" s="256" t="s">
        <v>184</v>
      </c>
      <c r="D206" s="252">
        <f>IFERROR(ROUND(VLOOKUP(+$A206,'[13]Orange BS'!$A$5:$P$155,+D$4,FALSE),2),0)</f>
        <v>0</v>
      </c>
      <c r="E206" s="252">
        <f>IFERROR(ROUND(VLOOKUP(+$A206,'[13]Orange BS'!$A$5:$P$155,+E$4,FALSE),2),0)</f>
        <v>0</v>
      </c>
      <c r="F206" s="252">
        <f>IFERROR(ROUND(VLOOKUP(+$A206,'[13]Orange BS'!$A$5:$P$155,+F$4,FALSE),2),0)</f>
        <v>0</v>
      </c>
      <c r="G206" s="252">
        <f>IFERROR(ROUND(VLOOKUP(+$A206,'[13]Orange BS'!$A$5:$P$155,+G$4,FALSE),2),0)</f>
        <v>0</v>
      </c>
      <c r="H206" s="252">
        <f>IFERROR(ROUND(VLOOKUP(+$A206,'[13]Orange BS'!$A$5:$P$155,+H$4,FALSE),2),0)</f>
        <v>0</v>
      </c>
      <c r="I206" s="252">
        <f>IFERROR(ROUND(VLOOKUP(+$A206,'[13]Orange BS'!$A$5:$P$155,+I$4,FALSE),2),0)</f>
        <v>0</v>
      </c>
      <c r="J206" s="252">
        <f>IFERROR(ROUND(VLOOKUP(+$A206,'[13]Orange BS'!$A$5:$P$155,+J$4,FALSE),2),0)</f>
        <v>0</v>
      </c>
      <c r="K206" s="252">
        <f>IFERROR(ROUND(VLOOKUP(+$A206,'[13]Orange BS'!$A$5:$P$155,+K$4,FALSE),2),0)</f>
        <v>0</v>
      </c>
      <c r="L206" s="252">
        <f>IFERROR(ROUND(VLOOKUP(+$A206,'[13]Orange BS'!$A$5:$P$155,+L$4,FALSE),2),0)</f>
        <v>0</v>
      </c>
      <c r="M206" s="252">
        <f>IFERROR(ROUND(VLOOKUP(+$A206,'[13]Orange BS'!$A$5:$P$155,+M$4,FALSE),2),0)</f>
        <v>0</v>
      </c>
      <c r="N206" s="252">
        <f>IFERROR(ROUND(VLOOKUP(+$A206,'[13]Orange BS'!$A$5:$P$155,+N$4,FALSE),2),0)</f>
        <v>0</v>
      </c>
      <c r="O206" s="252">
        <f>IFERROR(ROUND(VLOOKUP(+$A206,'[13]Orange BS'!$A$5:$P$155,+O$4,FALSE),2),0)</f>
        <v>0</v>
      </c>
      <c r="P206" s="252">
        <f>IFERROR(ROUND(VLOOKUP(+$A206,'[13]Orange BS'!$A$5:$P$155,+P$4,FALSE),2),0)</f>
        <v>0</v>
      </c>
      <c r="Q206" s="253">
        <f t="shared" si="14"/>
        <v>0</v>
      </c>
      <c r="R206" s="254"/>
      <c r="S206" s="253">
        <f t="shared" si="15"/>
        <v>0</v>
      </c>
    </row>
    <row r="207" spans="1:19" x14ac:dyDescent="0.3">
      <c r="A207" s="255">
        <v>3780</v>
      </c>
      <c r="B207" s="255">
        <v>271.2</v>
      </c>
      <c r="C207" s="256" t="s">
        <v>185</v>
      </c>
      <c r="D207" s="252">
        <f>IFERROR(ROUND(VLOOKUP(+$A207,'[13]Orange BS'!$A$5:$P$155,+D$4,FALSE),2),0)</f>
        <v>0</v>
      </c>
      <c r="E207" s="252">
        <f>IFERROR(ROUND(VLOOKUP(+$A207,'[13]Orange BS'!$A$5:$P$155,+E$4,FALSE),2),0)</f>
        <v>0</v>
      </c>
      <c r="F207" s="252">
        <f>IFERROR(ROUND(VLOOKUP(+$A207,'[13]Orange BS'!$A$5:$P$155,+F$4,FALSE),2),0)</f>
        <v>0</v>
      </c>
      <c r="G207" s="252">
        <f>IFERROR(ROUND(VLOOKUP(+$A207,'[13]Orange BS'!$A$5:$P$155,+G$4,FALSE),2),0)</f>
        <v>0</v>
      </c>
      <c r="H207" s="252">
        <f>IFERROR(ROUND(VLOOKUP(+$A207,'[13]Orange BS'!$A$5:$P$155,+H$4,FALSE),2),0)</f>
        <v>0</v>
      </c>
      <c r="I207" s="252">
        <f>IFERROR(ROUND(VLOOKUP(+$A207,'[13]Orange BS'!$A$5:$P$155,+I$4,FALSE),2),0)</f>
        <v>0</v>
      </c>
      <c r="J207" s="252">
        <f>IFERROR(ROUND(VLOOKUP(+$A207,'[13]Orange BS'!$A$5:$P$155,+J$4,FALSE),2),0)</f>
        <v>0</v>
      </c>
      <c r="K207" s="252">
        <f>IFERROR(ROUND(VLOOKUP(+$A207,'[13]Orange BS'!$A$5:$P$155,+K$4,FALSE),2),0)</f>
        <v>0</v>
      </c>
      <c r="L207" s="252">
        <f>IFERROR(ROUND(VLOOKUP(+$A207,'[13]Orange BS'!$A$5:$P$155,+L$4,FALSE),2),0)</f>
        <v>0</v>
      </c>
      <c r="M207" s="252">
        <f>IFERROR(ROUND(VLOOKUP(+$A207,'[13]Orange BS'!$A$5:$P$155,+M$4,FALSE),2),0)</f>
        <v>0</v>
      </c>
      <c r="N207" s="252">
        <f>IFERROR(ROUND(VLOOKUP(+$A207,'[13]Orange BS'!$A$5:$P$155,+N$4,FALSE),2),0)</f>
        <v>0</v>
      </c>
      <c r="O207" s="252">
        <f>IFERROR(ROUND(VLOOKUP(+$A207,'[13]Orange BS'!$A$5:$P$155,+O$4,FALSE),2),0)</f>
        <v>0</v>
      </c>
      <c r="P207" s="252">
        <f>IFERROR(ROUND(VLOOKUP(+$A207,'[13]Orange BS'!$A$5:$P$155,+P$4,FALSE),2),0)</f>
        <v>0</v>
      </c>
      <c r="Q207" s="253">
        <f t="shared" si="14"/>
        <v>0</v>
      </c>
      <c r="R207" s="254"/>
      <c r="S207" s="253">
        <f t="shared" si="15"/>
        <v>0</v>
      </c>
    </row>
    <row r="208" spans="1:19" x14ac:dyDescent="0.3">
      <c r="A208" s="258" t="s">
        <v>408</v>
      </c>
      <c r="B208" s="255"/>
      <c r="C208" s="256"/>
      <c r="D208" s="259">
        <f>SUM(D199:D207)</f>
        <v>0</v>
      </c>
      <c r="E208" s="259">
        <f t="shared" ref="E208:S208" si="22">SUM(E199:E207)</f>
        <v>0</v>
      </c>
      <c r="F208" s="259">
        <f t="shared" si="22"/>
        <v>0</v>
      </c>
      <c r="G208" s="259">
        <f t="shared" si="22"/>
        <v>0</v>
      </c>
      <c r="H208" s="259">
        <f t="shared" si="22"/>
        <v>0</v>
      </c>
      <c r="I208" s="259">
        <f t="shared" si="22"/>
        <v>0</v>
      </c>
      <c r="J208" s="259">
        <f t="shared" si="22"/>
        <v>0</v>
      </c>
      <c r="K208" s="259">
        <f t="shared" si="22"/>
        <v>0</v>
      </c>
      <c r="L208" s="259">
        <f t="shared" si="22"/>
        <v>0</v>
      </c>
      <c r="M208" s="259">
        <f t="shared" si="22"/>
        <v>0</v>
      </c>
      <c r="N208" s="259">
        <f t="shared" si="22"/>
        <v>0</v>
      </c>
      <c r="O208" s="259">
        <f t="shared" si="22"/>
        <v>0</v>
      </c>
      <c r="P208" s="259">
        <f t="shared" si="22"/>
        <v>0</v>
      </c>
      <c r="Q208" s="259">
        <f t="shared" si="22"/>
        <v>0</v>
      </c>
      <c r="R208" s="261"/>
      <c r="S208" s="259">
        <f t="shared" si="22"/>
        <v>0</v>
      </c>
    </row>
    <row r="209" spans="1:19" x14ac:dyDescent="0.3">
      <c r="A209" s="255"/>
      <c r="B209" s="255"/>
      <c r="C209" s="256"/>
      <c r="D209" s="253"/>
      <c r="E209" s="253"/>
      <c r="F209" s="253"/>
      <c r="G209" s="253"/>
      <c r="H209" s="253"/>
      <c r="I209" s="253"/>
      <c r="J209" s="253"/>
      <c r="K209" s="253"/>
      <c r="L209" s="253"/>
      <c r="M209" s="253"/>
      <c r="N209" s="253"/>
      <c r="O209" s="253"/>
      <c r="P209" s="253"/>
      <c r="Q209" s="253"/>
      <c r="R209" s="254"/>
      <c r="S209" s="253"/>
    </row>
    <row r="210" spans="1:19" x14ac:dyDescent="0.3">
      <c r="A210" s="255">
        <v>3800</v>
      </c>
      <c r="B210" s="255">
        <v>271.2</v>
      </c>
      <c r="C210" s="256" t="s">
        <v>409</v>
      </c>
      <c r="D210" s="252">
        <f>IFERROR(ROUND(VLOOKUP(+$A210,'[13]Orange BS'!$A$5:$P$155,+D$4,FALSE),2),0)</f>
        <v>462</v>
      </c>
      <c r="E210" s="252">
        <f>IFERROR(ROUND(VLOOKUP(+$A210,'[13]Orange BS'!$A$5:$P$155,+E$4,FALSE),2),0)</f>
        <v>462</v>
      </c>
      <c r="F210" s="252">
        <f>IFERROR(ROUND(VLOOKUP(+$A210,'[13]Orange BS'!$A$5:$P$155,+F$4,FALSE),2),0)</f>
        <v>462</v>
      </c>
      <c r="G210" s="252">
        <f>IFERROR(ROUND(VLOOKUP(+$A210,'[13]Orange BS'!$A$5:$P$155,+G$4,FALSE),2),0)</f>
        <v>462</v>
      </c>
      <c r="H210" s="252">
        <f>IFERROR(ROUND(VLOOKUP(+$A210,'[13]Orange BS'!$A$5:$P$155,+H$4,FALSE),2),0)</f>
        <v>462</v>
      </c>
      <c r="I210" s="252">
        <f>IFERROR(ROUND(VLOOKUP(+$A210,'[13]Orange BS'!$A$5:$P$155,+I$4,FALSE),2),0)</f>
        <v>462</v>
      </c>
      <c r="J210" s="252">
        <f>IFERROR(ROUND(VLOOKUP(+$A210,'[13]Orange BS'!$A$5:$P$155,+J$4,FALSE),2),0)</f>
        <v>462</v>
      </c>
      <c r="K210" s="252">
        <f>IFERROR(ROUND(VLOOKUP(+$A210,'[13]Orange BS'!$A$5:$P$155,+K$4,FALSE),2),0)</f>
        <v>462</v>
      </c>
      <c r="L210" s="252">
        <f>IFERROR(ROUND(VLOOKUP(+$A210,'[13]Orange BS'!$A$5:$P$155,+L$4,FALSE),2),0)</f>
        <v>462</v>
      </c>
      <c r="M210" s="252">
        <f>IFERROR(ROUND(VLOOKUP(+$A210,'[13]Orange BS'!$A$5:$P$155,+M$4,FALSE),2),0)</f>
        <v>462</v>
      </c>
      <c r="N210" s="252">
        <f>IFERROR(ROUND(VLOOKUP(+$A210,'[13]Orange BS'!$A$5:$P$155,+N$4,FALSE),2),0)</f>
        <v>462</v>
      </c>
      <c r="O210" s="252">
        <f>IFERROR(ROUND(VLOOKUP(+$A210,'[13]Orange BS'!$A$5:$P$155,+O$4,FALSE),2),0)</f>
        <v>462</v>
      </c>
      <c r="P210" s="252">
        <f>IFERROR(ROUND(VLOOKUP(+$A210,'[13]Orange BS'!$A$5:$P$155,+P$4,FALSE),2),0)</f>
        <v>462</v>
      </c>
      <c r="Q210" s="253">
        <f t="shared" si="14"/>
        <v>462</v>
      </c>
      <c r="R210" s="254"/>
      <c r="S210" s="253">
        <f t="shared" si="15"/>
        <v>462</v>
      </c>
    </row>
    <row r="211" spans="1:19" x14ac:dyDescent="0.3">
      <c r="A211" s="255">
        <v>3810</v>
      </c>
      <c r="B211" s="255">
        <v>271.2</v>
      </c>
      <c r="C211" s="256" t="s">
        <v>553</v>
      </c>
      <c r="D211" s="252">
        <f>IFERROR(ROUND(VLOOKUP(+$A211,'[13]Orange BS'!$A$5:$P$155,+D$4,FALSE),2),0)</f>
        <v>349.2</v>
      </c>
      <c r="E211" s="252">
        <f>IFERROR(ROUND(VLOOKUP(+$A211,'[13]Orange BS'!$A$5:$P$155,+E$4,FALSE),2),0)</f>
        <v>351.81</v>
      </c>
      <c r="F211" s="252">
        <f>IFERROR(ROUND(VLOOKUP(+$A211,'[13]Orange BS'!$A$5:$P$155,+F$4,FALSE),2),0)</f>
        <v>354.42</v>
      </c>
      <c r="G211" s="252">
        <f>IFERROR(ROUND(VLOOKUP(+$A211,'[13]Orange BS'!$A$5:$P$155,+G$4,FALSE),2),0)</f>
        <v>357.03</v>
      </c>
      <c r="H211" s="252">
        <f>IFERROR(ROUND(VLOOKUP(+$A211,'[13]Orange BS'!$A$5:$P$155,+H$4,FALSE),2),0)</f>
        <v>359.64</v>
      </c>
      <c r="I211" s="252">
        <f>IFERROR(ROUND(VLOOKUP(+$A211,'[13]Orange BS'!$A$5:$P$155,+I$4,FALSE),2),0)</f>
        <v>362.25</v>
      </c>
      <c r="J211" s="252">
        <f>IFERROR(ROUND(VLOOKUP(+$A211,'[13]Orange BS'!$A$5:$P$155,+J$4,FALSE),2),0)</f>
        <v>364.86</v>
      </c>
      <c r="K211" s="252">
        <f>IFERROR(ROUND(VLOOKUP(+$A211,'[13]Orange BS'!$A$5:$P$155,+K$4,FALSE),2),0)</f>
        <v>367.47</v>
      </c>
      <c r="L211" s="252">
        <f>IFERROR(ROUND(VLOOKUP(+$A211,'[13]Orange BS'!$A$5:$P$155,+L$4,FALSE),2),0)</f>
        <v>370.08</v>
      </c>
      <c r="M211" s="252">
        <f>IFERROR(ROUND(VLOOKUP(+$A211,'[13]Orange BS'!$A$5:$P$155,+M$4,FALSE),2),0)</f>
        <v>372.69</v>
      </c>
      <c r="N211" s="252">
        <f>IFERROR(ROUND(VLOOKUP(+$A211,'[13]Orange BS'!$A$5:$P$155,+N$4,FALSE),2),0)</f>
        <v>375.3</v>
      </c>
      <c r="O211" s="252">
        <f>IFERROR(ROUND(VLOOKUP(+$A211,'[13]Orange BS'!$A$5:$P$155,+O$4,FALSE),2),0)</f>
        <v>377.91</v>
      </c>
      <c r="P211" s="252">
        <f>IFERROR(ROUND(VLOOKUP(+$A211,'[13]Orange BS'!$A$5:$P$155,+P$4,FALSE),2),0)</f>
        <v>380.52</v>
      </c>
      <c r="Q211" s="253">
        <f t="shared" si="14"/>
        <v>364.86</v>
      </c>
      <c r="R211" s="254"/>
      <c r="S211" s="253">
        <f t="shared" si="15"/>
        <v>364.86</v>
      </c>
    </row>
    <row r="212" spans="1:19" x14ac:dyDescent="0.3">
      <c r="A212" s="255">
        <v>3815</v>
      </c>
      <c r="B212" s="255">
        <v>272.10000000000002</v>
      </c>
      <c r="C212" s="256" t="s">
        <v>553</v>
      </c>
      <c r="D212" s="252">
        <f>IFERROR(ROUND(VLOOKUP(+$A212,'[13]Orange BS'!$A$5:$P$155,+D$4,FALSE),2),0)</f>
        <v>30.33</v>
      </c>
      <c r="E212" s="252">
        <f>IFERROR(ROUND(VLOOKUP(+$A212,'[13]Orange BS'!$A$5:$P$155,+E$4,FALSE),2),0)</f>
        <v>30.56</v>
      </c>
      <c r="F212" s="252">
        <f>IFERROR(ROUND(VLOOKUP(+$A212,'[13]Orange BS'!$A$5:$P$155,+F$4,FALSE),2),0)</f>
        <v>30.79</v>
      </c>
      <c r="G212" s="252">
        <f>IFERROR(ROUND(VLOOKUP(+$A212,'[13]Orange BS'!$A$5:$P$155,+G$4,FALSE),2),0)</f>
        <v>31.02</v>
      </c>
      <c r="H212" s="252">
        <f>IFERROR(ROUND(VLOOKUP(+$A212,'[13]Orange BS'!$A$5:$P$155,+H$4,FALSE),2),0)</f>
        <v>31.25</v>
      </c>
      <c r="I212" s="252">
        <f>IFERROR(ROUND(VLOOKUP(+$A212,'[13]Orange BS'!$A$5:$P$155,+I$4,FALSE),2),0)</f>
        <v>31.48</v>
      </c>
      <c r="J212" s="252">
        <f>IFERROR(ROUND(VLOOKUP(+$A212,'[13]Orange BS'!$A$5:$P$155,+J$4,FALSE),2),0)</f>
        <v>31.71</v>
      </c>
      <c r="K212" s="252">
        <f>IFERROR(ROUND(VLOOKUP(+$A212,'[13]Orange BS'!$A$5:$P$155,+K$4,FALSE),2),0)</f>
        <v>31.94</v>
      </c>
      <c r="L212" s="252">
        <f>IFERROR(ROUND(VLOOKUP(+$A212,'[13]Orange BS'!$A$5:$P$155,+L$4,FALSE),2),0)</f>
        <v>32.17</v>
      </c>
      <c r="M212" s="252">
        <f>IFERROR(ROUND(VLOOKUP(+$A212,'[13]Orange BS'!$A$5:$P$155,+M$4,FALSE),2),0)</f>
        <v>32.4</v>
      </c>
      <c r="N212" s="252">
        <f>IFERROR(ROUND(VLOOKUP(+$A212,'[13]Orange BS'!$A$5:$P$155,+N$4,FALSE),2),0)</f>
        <v>32.630000000000003</v>
      </c>
      <c r="O212" s="252">
        <f>IFERROR(ROUND(VLOOKUP(+$A212,'[13]Orange BS'!$A$5:$P$155,+O$4,FALSE),2),0)</f>
        <v>32.86</v>
      </c>
      <c r="P212" s="252">
        <f>IFERROR(ROUND(VLOOKUP(+$A212,'[13]Orange BS'!$A$5:$P$155,+P$4,FALSE),2),0)</f>
        <v>33.090000000000003</v>
      </c>
      <c r="Q212" s="253">
        <f t="shared" si="14"/>
        <v>31.71</v>
      </c>
      <c r="R212" s="254"/>
      <c r="S212" s="253">
        <f t="shared" si="15"/>
        <v>31.71</v>
      </c>
    </row>
    <row r="213" spans="1:19" x14ac:dyDescent="0.3">
      <c r="A213" s="255">
        <v>3840</v>
      </c>
      <c r="B213" s="255">
        <v>272.10000000000002</v>
      </c>
      <c r="C213" s="256" t="s">
        <v>412</v>
      </c>
      <c r="D213" s="252">
        <f>IFERROR(ROUND(VLOOKUP(+$A213,'[13]Orange BS'!$A$5:$P$155,+D$4,FALSE),2),0)</f>
        <v>1185.76</v>
      </c>
      <c r="E213" s="252">
        <f>IFERROR(ROUND(VLOOKUP(+$A213,'[13]Orange BS'!$A$5:$P$155,+E$4,FALSE),2),0)</f>
        <v>1194.6099999999999</v>
      </c>
      <c r="F213" s="252">
        <f>IFERROR(ROUND(VLOOKUP(+$A213,'[13]Orange BS'!$A$5:$P$155,+F$4,FALSE),2),0)</f>
        <v>1203.46</v>
      </c>
      <c r="G213" s="252">
        <f>IFERROR(ROUND(VLOOKUP(+$A213,'[13]Orange BS'!$A$5:$P$155,+G$4,FALSE),2),0)</f>
        <v>1212.31</v>
      </c>
      <c r="H213" s="252">
        <f>IFERROR(ROUND(VLOOKUP(+$A213,'[13]Orange BS'!$A$5:$P$155,+H$4,FALSE),2),0)</f>
        <v>1221.1600000000001</v>
      </c>
      <c r="I213" s="252">
        <f>IFERROR(ROUND(VLOOKUP(+$A213,'[13]Orange BS'!$A$5:$P$155,+I$4,FALSE),2),0)</f>
        <v>1230.01</v>
      </c>
      <c r="J213" s="252">
        <f>IFERROR(ROUND(VLOOKUP(+$A213,'[13]Orange BS'!$A$5:$P$155,+J$4,FALSE),2),0)</f>
        <v>1238.8599999999999</v>
      </c>
      <c r="K213" s="252">
        <f>IFERROR(ROUND(VLOOKUP(+$A213,'[13]Orange BS'!$A$5:$P$155,+K$4,FALSE),2),0)</f>
        <v>1247.71</v>
      </c>
      <c r="L213" s="252">
        <f>IFERROR(ROUND(VLOOKUP(+$A213,'[13]Orange BS'!$A$5:$P$155,+L$4,FALSE),2),0)</f>
        <v>1256.56</v>
      </c>
      <c r="M213" s="252">
        <f>IFERROR(ROUND(VLOOKUP(+$A213,'[13]Orange BS'!$A$5:$P$155,+M$4,FALSE),2),0)</f>
        <v>1265.4100000000001</v>
      </c>
      <c r="N213" s="252">
        <f>IFERROR(ROUND(VLOOKUP(+$A213,'[13]Orange BS'!$A$5:$P$155,+N$4,FALSE),2),0)</f>
        <v>1274.26</v>
      </c>
      <c r="O213" s="252">
        <f>IFERROR(ROUND(VLOOKUP(+$A213,'[13]Orange BS'!$A$5:$P$155,+O$4,FALSE),2),0)</f>
        <v>1283.1099999999999</v>
      </c>
      <c r="P213" s="252">
        <f>IFERROR(ROUND(VLOOKUP(+$A213,'[13]Orange BS'!$A$5:$P$155,+P$4,FALSE),2),0)</f>
        <v>1291.96</v>
      </c>
      <c r="Q213" s="253">
        <f t="shared" si="14"/>
        <v>1238.8600000000001</v>
      </c>
      <c r="R213" s="254"/>
      <c r="S213" s="253">
        <f t="shared" si="15"/>
        <v>1238.8600000000001</v>
      </c>
    </row>
    <row r="214" spans="1:19" x14ac:dyDescent="0.3">
      <c r="A214" s="255">
        <v>3860</v>
      </c>
      <c r="B214" s="255">
        <v>272.10000000000002</v>
      </c>
      <c r="C214" s="256" t="s">
        <v>554</v>
      </c>
      <c r="D214" s="252">
        <f>IFERROR(ROUND(VLOOKUP(+$A214,'[13]Orange BS'!$A$5:$P$155,+D$4,FALSE),2),0)</f>
        <v>4816.91</v>
      </c>
      <c r="E214" s="252">
        <f>IFERROR(ROUND(VLOOKUP(+$A214,'[13]Orange BS'!$A$5:$P$155,+E$4,FALSE),2),0)</f>
        <v>4816.91</v>
      </c>
      <c r="F214" s="252">
        <f>IFERROR(ROUND(VLOOKUP(+$A214,'[13]Orange BS'!$A$5:$P$155,+F$4,FALSE),2),0)</f>
        <v>4816.91</v>
      </c>
      <c r="G214" s="252">
        <f>IFERROR(ROUND(VLOOKUP(+$A214,'[13]Orange BS'!$A$5:$P$155,+G$4,FALSE),2),0)</f>
        <v>4816.91</v>
      </c>
      <c r="H214" s="252">
        <f>IFERROR(ROUND(VLOOKUP(+$A214,'[13]Orange BS'!$A$5:$P$155,+H$4,FALSE),2),0)</f>
        <v>4816.91</v>
      </c>
      <c r="I214" s="252">
        <f>IFERROR(ROUND(VLOOKUP(+$A214,'[13]Orange BS'!$A$5:$P$155,+I$4,FALSE),2),0)</f>
        <v>4816.91</v>
      </c>
      <c r="J214" s="252">
        <f>IFERROR(ROUND(VLOOKUP(+$A214,'[13]Orange BS'!$A$5:$P$155,+J$4,FALSE),2),0)</f>
        <v>4816.91</v>
      </c>
      <c r="K214" s="252">
        <f>IFERROR(ROUND(VLOOKUP(+$A214,'[13]Orange BS'!$A$5:$P$155,+K$4,FALSE),2),0)</f>
        <v>4816.91</v>
      </c>
      <c r="L214" s="252">
        <f>IFERROR(ROUND(VLOOKUP(+$A214,'[13]Orange BS'!$A$5:$P$155,+L$4,FALSE),2),0)</f>
        <v>4816.91</v>
      </c>
      <c r="M214" s="252">
        <f>IFERROR(ROUND(VLOOKUP(+$A214,'[13]Orange BS'!$A$5:$P$155,+M$4,FALSE),2),0)</f>
        <v>4816.91</v>
      </c>
      <c r="N214" s="252">
        <f>IFERROR(ROUND(VLOOKUP(+$A214,'[13]Orange BS'!$A$5:$P$155,+N$4,FALSE),2),0)</f>
        <v>4816.91</v>
      </c>
      <c r="O214" s="252">
        <f>IFERROR(ROUND(VLOOKUP(+$A214,'[13]Orange BS'!$A$5:$P$155,+O$4,FALSE),2),0)</f>
        <v>4816.91</v>
      </c>
      <c r="P214" s="252">
        <f>IFERROR(ROUND(VLOOKUP(+$A214,'[13]Orange BS'!$A$5:$P$155,+P$4,FALSE),2),0)</f>
        <v>4816.91</v>
      </c>
      <c r="Q214" s="253">
        <f t="shared" si="14"/>
        <v>4816.9100000000017</v>
      </c>
      <c r="R214" s="254"/>
      <c r="S214" s="253">
        <f t="shared" si="15"/>
        <v>4816.9100000000017</v>
      </c>
    </row>
    <row r="215" spans="1:19" x14ac:dyDescent="0.3">
      <c r="A215" s="255">
        <v>3865</v>
      </c>
      <c r="B215" s="255">
        <v>272</v>
      </c>
      <c r="C215" s="256" t="s">
        <v>554</v>
      </c>
      <c r="D215" s="252">
        <f>IFERROR(ROUND(VLOOKUP(+$A215,'[13]Orange BS'!$A$5:$P$155,+D$4,FALSE),2),0)</f>
        <v>-497.84</v>
      </c>
      <c r="E215" s="252">
        <f>IFERROR(ROUND(VLOOKUP(+$A215,'[13]Orange BS'!$A$5:$P$155,+E$4,FALSE),2),0)</f>
        <v>-487.11</v>
      </c>
      <c r="F215" s="252">
        <f>IFERROR(ROUND(VLOOKUP(+$A215,'[13]Orange BS'!$A$5:$P$155,+F$4,FALSE),2),0)</f>
        <v>-476.38</v>
      </c>
      <c r="G215" s="252">
        <f>IFERROR(ROUND(VLOOKUP(+$A215,'[13]Orange BS'!$A$5:$P$155,+G$4,FALSE),2),0)</f>
        <v>-465.65</v>
      </c>
      <c r="H215" s="252">
        <f>IFERROR(ROUND(VLOOKUP(+$A215,'[13]Orange BS'!$A$5:$P$155,+H$4,FALSE),2),0)</f>
        <v>-454.92</v>
      </c>
      <c r="I215" s="252">
        <f>IFERROR(ROUND(VLOOKUP(+$A215,'[13]Orange BS'!$A$5:$P$155,+I$4,FALSE),2),0)</f>
        <v>-444.19</v>
      </c>
      <c r="J215" s="252">
        <f>IFERROR(ROUND(VLOOKUP(+$A215,'[13]Orange BS'!$A$5:$P$155,+J$4,FALSE),2),0)</f>
        <v>-433.46</v>
      </c>
      <c r="K215" s="252">
        <f>IFERROR(ROUND(VLOOKUP(+$A215,'[13]Orange BS'!$A$5:$P$155,+K$4,FALSE),2),0)</f>
        <v>-422.73</v>
      </c>
      <c r="L215" s="252">
        <f>IFERROR(ROUND(VLOOKUP(+$A215,'[13]Orange BS'!$A$5:$P$155,+L$4,FALSE),2),0)</f>
        <v>-412</v>
      </c>
      <c r="M215" s="252">
        <f>IFERROR(ROUND(VLOOKUP(+$A215,'[13]Orange BS'!$A$5:$P$155,+M$4,FALSE),2),0)</f>
        <v>-401.27</v>
      </c>
      <c r="N215" s="252">
        <f>IFERROR(ROUND(VLOOKUP(+$A215,'[13]Orange BS'!$A$5:$P$155,+N$4,FALSE),2),0)</f>
        <v>-390.54</v>
      </c>
      <c r="O215" s="252">
        <f>IFERROR(ROUND(VLOOKUP(+$A215,'[13]Orange BS'!$A$5:$P$155,+O$4,FALSE),2),0)</f>
        <v>-379.81</v>
      </c>
      <c r="P215" s="252">
        <f>IFERROR(ROUND(VLOOKUP(+$A215,'[13]Orange BS'!$A$5:$P$155,+P$4,FALSE),2),0)</f>
        <v>-369.08</v>
      </c>
      <c r="Q215" s="253">
        <f t="shared" si="14"/>
        <v>-433.46000000000004</v>
      </c>
      <c r="R215" s="254"/>
      <c r="S215" s="253">
        <f t="shared" si="15"/>
        <v>-433.46000000000004</v>
      </c>
    </row>
    <row r="216" spans="1:19" x14ac:dyDescent="0.3">
      <c r="A216" s="255">
        <v>3875</v>
      </c>
      <c r="B216" s="255">
        <v>272.10000000000002</v>
      </c>
      <c r="C216" s="256" t="s">
        <v>555</v>
      </c>
      <c r="D216" s="252">
        <f>IFERROR(ROUND(VLOOKUP(+$A216,'[13]Orange BS'!$A$5:$P$155,+D$4,FALSE),2),0)</f>
        <v>399.95</v>
      </c>
      <c r="E216" s="252">
        <f>IFERROR(ROUND(VLOOKUP(+$A216,'[13]Orange BS'!$A$5:$P$155,+E$4,FALSE),2),0)</f>
        <v>403.09</v>
      </c>
      <c r="F216" s="252">
        <f>IFERROR(ROUND(VLOOKUP(+$A216,'[13]Orange BS'!$A$5:$P$155,+F$4,FALSE),2),0)</f>
        <v>406.23</v>
      </c>
      <c r="G216" s="252">
        <f>IFERROR(ROUND(VLOOKUP(+$A216,'[13]Orange BS'!$A$5:$P$155,+G$4,FALSE),2),0)</f>
        <v>409.37</v>
      </c>
      <c r="H216" s="252">
        <f>IFERROR(ROUND(VLOOKUP(+$A216,'[13]Orange BS'!$A$5:$P$155,+H$4,FALSE),2),0)</f>
        <v>412.51</v>
      </c>
      <c r="I216" s="252">
        <f>IFERROR(ROUND(VLOOKUP(+$A216,'[13]Orange BS'!$A$5:$P$155,+I$4,FALSE),2),0)</f>
        <v>415.65</v>
      </c>
      <c r="J216" s="252">
        <f>IFERROR(ROUND(VLOOKUP(+$A216,'[13]Orange BS'!$A$5:$P$155,+J$4,FALSE),2),0)</f>
        <v>418.79</v>
      </c>
      <c r="K216" s="252">
        <f>IFERROR(ROUND(VLOOKUP(+$A216,'[13]Orange BS'!$A$5:$P$155,+K$4,FALSE),2),0)</f>
        <v>421.93</v>
      </c>
      <c r="L216" s="252">
        <f>IFERROR(ROUND(VLOOKUP(+$A216,'[13]Orange BS'!$A$5:$P$155,+L$4,FALSE),2),0)</f>
        <v>425.07</v>
      </c>
      <c r="M216" s="252">
        <f>IFERROR(ROUND(VLOOKUP(+$A216,'[13]Orange BS'!$A$5:$P$155,+M$4,FALSE),2),0)</f>
        <v>428.21</v>
      </c>
      <c r="N216" s="252">
        <f>IFERROR(ROUND(VLOOKUP(+$A216,'[13]Orange BS'!$A$5:$P$155,+N$4,FALSE),2),0)</f>
        <v>431.35</v>
      </c>
      <c r="O216" s="252">
        <f>IFERROR(ROUND(VLOOKUP(+$A216,'[13]Orange BS'!$A$5:$P$155,+O$4,FALSE),2),0)</f>
        <v>434.49</v>
      </c>
      <c r="P216" s="252">
        <f>IFERROR(ROUND(VLOOKUP(+$A216,'[13]Orange BS'!$A$5:$P$155,+P$4,FALSE),2),0)</f>
        <v>437.63</v>
      </c>
      <c r="Q216" s="253">
        <f t="shared" si="14"/>
        <v>418.78999999999996</v>
      </c>
      <c r="R216" s="254"/>
      <c r="S216" s="253">
        <f t="shared" si="15"/>
        <v>418.78999999999996</v>
      </c>
    </row>
    <row r="217" spans="1:19" x14ac:dyDescent="0.3">
      <c r="A217" s="255">
        <v>3880</v>
      </c>
      <c r="B217" s="255">
        <v>272.10000000000002</v>
      </c>
      <c r="C217" s="256" t="s">
        <v>556</v>
      </c>
      <c r="D217" s="252">
        <f>IFERROR(ROUND(VLOOKUP(+$A217,'[13]Orange BS'!$A$5:$P$155,+D$4,FALSE),2),0)</f>
        <v>166.44</v>
      </c>
      <c r="E217" s="252">
        <f>IFERROR(ROUND(VLOOKUP(+$A217,'[13]Orange BS'!$A$5:$P$155,+E$4,FALSE),2),0)</f>
        <v>167.66</v>
      </c>
      <c r="F217" s="252">
        <f>IFERROR(ROUND(VLOOKUP(+$A217,'[13]Orange BS'!$A$5:$P$155,+F$4,FALSE),2),0)</f>
        <v>168.88</v>
      </c>
      <c r="G217" s="252">
        <f>IFERROR(ROUND(VLOOKUP(+$A217,'[13]Orange BS'!$A$5:$P$155,+G$4,FALSE),2),0)</f>
        <v>170.1</v>
      </c>
      <c r="H217" s="252">
        <f>IFERROR(ROUND(VLOOKUP(+$A217,'[13]Orange BS'!$A$5:$P$155,+H$4,FALSE),2),0)</f>
        <v>171.32</v>
      </c>
      <c r="I217" s="252">
        <f>IFERROR(ROUND(VLOOKUP(+$A217,'[13]Orange BS'!$A$5:$P$155,+I$4,FALSE),2),0)</f>
        <v>172.54</v>
      </c>
      <c r="J217" s="252">
        <f>IFERROR(ROUND(VLOOKUP(+$A217,'[13]Orange BS'!$A$5:$P$155,+J$4,FALSE),2),0)</f>
        <v>173.76</v>
      </c>
      <c r="K217" s="252">
        <f>IFERROR(ROUND(VLOOKUP(+$A217,'[13]Orange BS'!$A$5:$P$155,+K$4,FALSE),2),0)</f>
        <v>174.98</v>
      </c>
      <c r="L217" s="252">
        <f>IFERROR(ROUND(VLOOKUP(+$A217,'[13]Orange BS'!$A$5:$P$155,+L$4,FALSE),2),0)</f>
        <v>176.2</v>
      </c>
      <c r="M217" s="252">
        <f>IFERROR(ROUND(VLOOKUP(+$A217,'[13]Orange BS'!$A$5:$P$155,+M$4,FALSE),2),0)</f>
        <v>177.42</v>
      </c>
      <c r="N217" s="252">
        <f>IFERROR(ROUND(VLOOKUP(+$A217,'[13]Orange BS'!$A$5:$P$155,+N$4,FALSE),2),0)</f>
        <v>178.64</v>
      </c>
      <c r="O217" s="252">
        <f>IFERROR(ROUND(VLOOKUP(+$A217,'[13]Orange BS'!$A$5:$P$155,+O$4,FALSE),2),0)</f>
        <v>179.86</v>
      </c>
      <c r="P217" s="252">
        <f>IFERROR(ROUND(VLOOKUP(+$A217,'[13]Orange BS'!$A$5:$P$155,+P$4,FALSE),2),0)</f>
        <v>181.08</v>
      </c>
      <c r="Q217" s="253">
        <f t="shared" si="14"/>
        <v>173.76000000000002</v>
      </c>
      <c r="R217" s="254"/>
      <c r="S217" s="253">
        <f t="shared" si="15"/>
        <v>173.76000000000002</v>
      </c>
    </row>
    <row r="218" spans="1:19" x14ac:dyDescent="0.3">
      <c r="A218" s="255">
        <v>3885</v>
      </c>
      <c r="B218" s="255">
        <v>272.10000000000002</v>
      </c>
      <c r="C218" s="256" t="s">
        <v>557</v>
      </c>
      <c r="D218" s="252">
        <f>IFERROR(ROUND(VLOOKUP(+$A218,'[13]Orange BS'!$A$5:$P$155,+D$4,FALSE),2),0)</f>
        <v>3667.24</v>
      </c>
      <c r="E218" s="252">
        <f>IFERROR(ROUND(VLOOKUP(+$A218,'[13]Orange BS'!$A$5:$P$155,+E$4,FALSE),2),0)</f>
        <v>3693.83</v>
      </c>
      <c r="F218" s="252">
        <f>IFERROR(ROUND(VLOOKUP(+$A218,'[13]Orange BS'!$A$5:$P$155,+F$4,FALSE),2),0)</f>
        <v>3720.42</v>
      </c>
      <c r="G218" s="252">
        <f>IFERROR(ROUND(VLOOKUP(+$A218,'[13]Orange BS'!$A$5:$P$155,+G$4,FALSE),2),0)</f>
        <v>3747.01</v>
      </c>
      <c r="H218" s="252">
        <f>IFERROR(ROUND(VLOOKUP(+$A218,'[13]Orange BS'!$A$5:$P$155,+H$4,FALSE),2),0)</f>
        <v>3773.6</v>
      </c>
      <c r="I218" s="252">
        <f>IFERROR(ROUND(VLOOKUP(+$A218,'[13]Orange BS'!$A$5:$P$155,+I$4,FALSE),2),0)</f>
        <v>3800.19</v>
      </c>
      <c r="J218" s="252">
        <f>IFERROR(ROUND(VLOOKUP(+$A218,'[13]Orange BS'!$A$5:$P$155,+J$4,FALSE),2),0)</f>
        <v>3826.78</v>
      </c>
      <c r="K218" s="252">
        <f>IFERROR(ROUND(VLOOKUP(+$A218,'[13]Orange BS'!$A$5:$P$155,+K$4,FALSE),2),0)</f>
        <v>3853.37</v>
      </c>
      <c r="L218" s="252">
        <f>IFERROR(ROUND(VLOOKUP(+$A218,'[13]Orange BS'!$A$5:$P$155,+L$4,FALSE),2),0)</f>
        <v>3879.96</v>
      </c>
      <c r="M218" s="252">
        <f>IFERROR(ROUND(VLOOKUP(+$A218,'[13]Orange BS'!$A$5:$P$155,+M$4,FALSE),2),0)</f>
        <v>3906.55</v>
      </c>
      <c r="N218" s="252">
        <f>IFERROR(ROUND(VLOOKUP(+$A218,'[13]Orange BS'!$A$5:$P$155,+N$4,FALSE),2),0)</f>
        <v>3933.14</v>
      </c>
      <c r="O218" s="252">
        <f>IFERROR(ROUND(VLOOKUP(+$A218,'[13]Orange BS'!$A$5:$P$155,+O$4,FALSE),2),0)</f>
        <v>3959.73</v>
      </c>
      <c r="P218" s="252">
        <f>IFERROR(ROUND(VLOOKUP(+$A218,'[13]Orange BS'!$A$5:$P$155,+P$4,FALSE),2),0)</f>
        <v>3986.32</v>
      </c>
      <c r="Q218" s="253">
        <f t="shared" si="14"/>
        <v>3826.7799999999997</v>
      </c>
      <c r="R218" s="254"/>
      <c r="S218" s="253">
        <f t="shared" si="15"/>
        <v>3826.7799999999997</v>
      </c>
    </row>
    <row r="219" spans="1:19" x14ac:dyDescent="0.3">
      <c r="A219" s="255">
        <v>3890</v>
      </c>
      <c r="B219" s="255">
        <v>272.10000000000002</v>
      </c>
      <c r="C219" s="256" t="s">
        <v>418</v>
      </c>
      <c r="D219" s="252">
        <f>IFERROR(ROUND(VLOOKUP(+$A219,'[13]Orange BS'!$A$5:$P$155,+D$4,FALSE),2),0)</f>
        <v>933.04</v>
      </c>
      <c r="E219" s="252">
        <f>IFERROR(ROUND(VLOOKUP(+$A219,'[13]Orange BS'!$A$5:$P$155,+E$4,FALSE),2),0)</f>
        <v>939.97</v>
      </c>
      <c r="F219" s="252">
        <f>IFERROR(ROUND(VLOOKUP(+$A219,'[13]Orange BS'!$A$5:$P$155,+F$4,FALSE),2),0)</f>
        <v>946.9</v>
      </c>
      <c r="G219" s="252">
        <f>IFERROR(ROUND(VLOOKUP(+$A219,'[13]Orange BS'!$A$5:$P$155,+G$4,FALSE),2),0)</f>
        <v>953.83</v>
      </c>
      <c r="H219" s="252">
        <f>IFERROR(ROUND(VLOOKUP(+$A219,'[13]Orange BS'!$A$5:$P$155,+H$4,FALSE),2),0)</f>
        <v>960.76</v>
      </c>
      <c r="I219" s="252">
        <f>IFERROR(ROUND(VLOOKUP(+$A219,'[13]Orange BS'!$A$5:$P$155,+I$4,FALSE),2),0)</f>
        <v>967.69</v>
      </c>
      <c r="J219" s="252">
        <f>IFERROR(ROUND(VLOOKUP(+$A219,'[13]Orange BS'!$A$5:$P$155,+J$4,FALSE),2),0)</f>
        <v>974.62</v>
      </c>
      <c r="K219" s="252">
        <f>IFERROR(ROUND(VLOOKUP(+$A219,'[13]Orange BS'!$A$5:$P$155,+K$4,FALSE),2),0)</f>
        <v>981.55</v>
      </c>
      <c r="L219" s="252">
        <f>IFERROR(ROUND(VLOOKUP(+$A219,'[13]Orange BS'!$A$5:$P$155,+L$4,FALSE),2),0)</f>
        <v>988.48</v>
      </c>
      <c r="M219" s="252">
        <f>IFERROR(ROUND(VLOOKUP(+$A219,'[13]Orange BS'!$A$5:$P$155,+M$4,FALSE),2),0)</f>
        <v>995.41</v>
      </c>
      <c r="N219" s="252">
        <f>IFERROR(ROUND(VLOOKUP(+$A219,'[13]Orange BS'!$A$5:$P$155,+N$4,FALSE),2),0)</f>
        <v>1002.34</v>
      </c>
      <c r="O219" s="252">
        <f>IFERROR(ROUND(VLOOKUP(+$A219,'[13]Orange BS'!$A$5:$P$155,+O$4,FALSE),2),0)</f>
        <v>1009.27</v>
      </c>
      <c r="P219" s="252">
        <f>IFERROR(ROUND(VLOOKUP(+$A219,'[13]Orange BS'!$A$5:$P$155,+P$4,FALSE),2),0)</f>
        <v>1016.2</v>
      </c>
      <c r="Q219" s="253">
        <f t="shared" si="14"/>
        <v>974.62000000000012</v>
      </c>
      <c r="R219" s="254"/>
      <c r="S219" s="253">
        <f t="shared" si="15"/>
        <v>974.62000000000012</v>
      </c>
    </row>
    <row r="220" spans="1:19" x14ac:dyDescent="0.3">
      <c r="A220" s="255">
        <v>3895</v>
      </c>
      <c r="B220" s="255">
        <v>272.10000000000002</v>
      </c>
      <c r="C220" s="256" t="s">
        <v>419</v>
      </c>
      <c r="D220" s="252">
        <f>IFERROR(ROUND(VLOOKUP(+$A220,'[13]Orange BS'!$A$5:$P$155,+D$4,FALSE),2),0)</f>
        <v>2363.4899999999998</v>
      </c>
      <c r="E220" s="252">
        <f>IFERROR(ROUND(VLOOKUP(+$A220,'[13]Orange BS'!$A$5:$P$155,+E$4,FALSE),2),0)</f>
        <v>2381.2199999999998</v>
      </c>
      <c r="F220" s="252">
        <f>IFERROR(ROUND(VLOOKUP(+$A220,'[13]Orange BS'!$A$5:$P$155,+F$4,FALSE),2),0)</f>
        <v>2398.9499999999998</v>
      </c>
      <c r="G220" s="252">
        <f>IFERROR(ROUND(VLOOKUP(+$A220,'[13]Orange BS'!$A$5:$P$155,+G$4,FALSE),2),0)</f>
        <v>2416.6799999999998</v>
      </c>
      <c r="H220" s="252">
        <f>IFERROR(ROUND(VLOOKUP(+$A220,'[13]Orange BS'!$A$5:$P$155,+H$4,FALSE),2),0)</f>
        <v>2434.41</v>
      </c>
      <c r="I220" s="252">
        <f>IFERROR(ROUND(VLOOKUP(+$A220,'[13]Orange BS'!$A$5:$P$155,+I$4,FALSE),2),0)</f>
        <v>2452.14</v>
      </c>
      <c r="J220" s="252">
        <f>IFERROR(ROUND(VLOOKUP(+$A220,'[13]Orange BS'!$A$5:$P$155,+J$4,FALSE),2),0)</f>
        <v>2469.87</v>
      </c>
      <c r="K220" s="252">
        <f>IFERROR(ROUND(VLOOKUP(+$A220,'[13]Orange BS'!$A$5:$P$155,+K$4,FALSE),2),0)</f>
        <v>2487.6</v>
      </c>
      <c r="L220" s="252">
        <f>IFERROR(ROUND(VLOOKUP(+$A220,'[13]Orange BS'!$A$5:$P$155,+L$4,FALSE),2),0)</f>
        <v>2505.33</v>
      </c>
      <c r="M220" s="252">
        <f>IFERROR(ROUND(VLOOKUP(+$A220,'[13]Orange BS'!$A$5:$P$155,+M$4,FALSE),2),0)</f>
        <v>2523.06</v>
      </c>
      <c r="N220" s="252">
        <f>IFERROR(ROUND(VLOOKUP(+$A220,'[13]Orange BS'!$A$5:$P$155,+N$4,FALSE),2),0)</f>
        <v>2540.79</v>
      </c>
      <c r="O220" s="252">
        <f>IFERROR(ROUND(VLOOKUP(+$A220,'[13]Orange BS'!$A$5:$P$155,+O$4,FALSE),2),0)</f>
        <v>2558.52</v>
      </c>
      <c r="P220" s="252">
        <f>IFERROR(ROUND(VLOOKUP(+$A220,'[13]Orange BS'!$A$5:$P$155,+P$4,FALSE),2),0)</f>
        <v>2576.25</v>
      </c>
      <c r="Q220" s="253">
        <f t="shared" si="14"/>
        <v>2469.87</v>
      </c>
      <c r="R220" s="254"/>
      <c r="S220" s="253">
        <f t="shared" si="15"/>
        <v>2469.87</v>
      </c>
    </row>
    <row r="221" spans="1:19" x14ac:dyDescent="0.3">
      <c r="A221" s="255">
        <v>3900</v>
      </c>
      <c r="B221" s="255">
        <v>272.10000000000002</v>
      </c>
      <c r="C221" s="256" t="s">
        <v>420</v>
      </c>
      <c r="D221" s="252">
        <f>IFERROR(ROUND(VLOOKUP(+$A221,'[13]Orange BS'!$A$5:$P$155,+D$4,FALSE),2),0)</f>
        <v>23.94</v>
      </c>
      <c r="E221" s="252">
        <f>IFERROR(ROUND(VLOOKUP(+$A221,'[13]Orange BS'!$A$5:$P$155,+E$4,FALSE),2),0)</f>
        <v>24.12</v>
      </c>
      <c r="F221" s="252">
        <f>IFERROR(ROUND(VLOOKUP(+$A221,'[13]Orange BS'!$A$5:$P$155,+F$4,FALSE),2),0)</f>
        <v>24.3</v>
      </c>
      <c r="G221" s="252">
        <f>IFERROR(ROUND(VLOOKUP(+$A221,'[13]Orange BS'!$A$5:$P$155,+G$4,FALSE),2),0)</f>
        <v>24.48</v>
      </c>
      <c r="H221" s="252">
        <f>IFERROR(ROUND(VLOOKUP(+$A221,'[13]Orange BS'!$A$5:$P$155,+H$4,FALSE),2),0)</f>
        <v>24.66</v>
      </c>
      <c r="I221" s="252">
        <f>IFERROR(ROUND(VLOOKUP(+$A221,'[13]Orange BS'!$A$5:$P$155,+I$4,FALSE),2),0)</f>
        <v>24.84</v>
      </c>
      <c r="J221" s="252">
        <f>IFERROR(ROUND(VLOOKUP(+$A221,'[13]Orange BS'!$A$5:$P$155,+J$4,FALSE),2),0)</f>
        <v>25.02</v>
      </c>
      <c r="K221" s="252">
        <f>IFERROR(ROUND(VLOOKUP(+$A221,'[13]Orange BS'!$A$5:$P$155,+K$4,FALSE),2),0)</f>
        <v>25.2</v>
      </c>
      <c r="L221" s="252">
        <f>IFERROR(ROUND(VLOOKUP(+$A221,'[13]Orange BS'!$A$5:$P$155,+L$4,FALSE),2),0)</f>
        <v>25.38</v>
      </c>
      <c r="M221" s="252">
        <f>IFERROR(ROUND(VLOOKUP(+$A221,'[13]Orange BS'!$A$5:$P$155,+M$4,FALSE),2),0)</f>
        <v>25.56</v>
      </c>
      <c r="N221" s="252">
        <f>IFERROR(ROUND(VLOOKUP(+$A221,'[13]Orange BS'!$A$5:$P$155,+N$4,FALSE),2),0)</f>
        <v>25.74</v>
      </c>
      <c r="O221" s="252">
        <f>IFERROR(ROUND(VLOOKUP(+$A221,'[13]Orange BS'!$A$5:$P$155,+O$4,FALSE),2),0)</f>
        <v>25.92</v>
      </c>
      <c r="P221" s="252">
        <f>IFERROR(ROUND(VLOOKUP(+$A221,'[13]Orange BS'!$A$5:$P$155,+P$4,FALSE),2),0)</f>
        <v>26.1</v>
      </c>
      <c r="Q221" s="253">
        <f t="shared" si="14"/>
        <v>25.020000000000003</v>
      </c>
      <c r="R221" s="254"/>
      <c r="S221" s="253">
        <f t="shared" si="15"/>
        <v>25.020000000000003</v>
      </c>
    </row>
    <row r="222" spans="1:19" x14ac:dyDescent="0.3">
      <c r="A222" s="255">
        <v>3905</v>
      </c>
      <c r="B222" s="255">
        <v>272.10000000000002</v>
      </c>
      <c r="C222" s="256" t="s">
        <v>421</v>
      </c>
      <c r="D222" s="252">
        <f>IFERROR(ROUND(VLOOKUP(+$A222,'[13]Orange BS'!$A$5:$P$155,+D$4,FALSE),2),0)</f>
        <v>1.29</v>
      </c>
      <c r="E222" s="252">
        <f>IFERROR(ROUND(VLOOKUP(+$A222,'[13]Orange BS'!$A$5:$P$155,+E$4,FALSE),2),0)</f>
        <v>1.3</v>
      </c>
      <c r="F222" s="252">
        <f>IFERROR(ROUND(VLOOKUP(+$A222,'[13]Orange BS'!$A$5:$P$155,+F$4,FALSE),2),0)</f>
        <v>1.31</v>
      </c>
      <c r="G222" s="252">
        <f>IFERROR(ROUND(VLOOKUP(+$A222,'[13]Orange BS'!$A$5:$P$155,+G$4,FALSE),2),0)</f>
        <v>1.32</v>
      </c>
      <c r="H222" s="252">
        <f>IFERROR(ROUND(VLOOKUP(+$A222,'[13]Orange BS'!$A$5:$P$155,+H$4,FALSE),2),0)</f>
        <v>1.33</v>
      </c>
      <c r="I222" s="252">
        <f>IFERROR(ROUND(VLOOKUP(+$A222,'[13]Orange BS'!$A$5:$P$155,+I$4,FALSE),2),0)</f>
        <v>1.34</v>
      </c>
      <c r="J222" s="252">
        <f>IFERROR(ROUND(VLOOKUP(+$A222,'[13]Orange BS'!$A$5:$P$155,+J$4,FALSE),2),0)</f>
        <v>1.35</v>
      </c>
      <c r="K222" s="252">
        <f>IFERROR(ROUND(VLOOKUP(+$A222,'[13]Orange BS'!$A$5:$P$155,+K$4,FALSE),2),0)</f>
        <v>1.36</v>
      </c>
      <c r="L222" s="252">
        <f>IFERROR(ROUND(VLOOKUP(+$A222,'[13]Orange BS'!$A$5:$P$155,+L$4,FALSE),2),0)</f>
        <v>1.37</v>
      </c>
      <c r="M222" s="252">
        <f>IFERROR(ROUND(VLOOKUP(+$A222,'[13]Orange BS'!$A$5:$P$155,+M$4,FALSE),2),0)</f>
        <v>1.38</v>
      </c>
      <c r="N222" s="252">
        <f>IFERROR(ROUND(VLOOKUP(+$A222,'[13]Orange BS'!$A$5:$P$155,+N$4,FALSE),2),0)</f>
        <v>1.39</v>
      </c>
      <c r="O222" s="252">
        <f>IFERROR(ROUND(VLOOKUP(+$A222,'[13]Orange BS'!$A$5:$P$155,+O$4,FALSE),2),0)</f>
        <v>1.4</v>
      </c>
      <c r="P222" s="252">
        <f>IFERROR(ROUND(VLOOKUP(+$A222,'[13]Orange BS'!$A$5:$P$155,+P$4,FALSE),2),0)</f>
        <v>1.41</v>
      </c>
      <c r="Q222" s="253">
        <f t="shared" si="14"/>
        <v>1.3499999999999999</v>
      </c>
      <c r="R222" s="254"/>
      <c r="S222" s="253">
        <f t="shared" si="15"/>
        <v>1.3499999999999999</v>
      </c>
    </row>
    <row r="223" spans="1:19" x14ac:dyDescent="0.3">
      <c r="A223" s="255">
        <v>3975</v>
      </c>
      <c r="B223" s="255">
        <v>272.10000000000002</v>
      </c>
      <c r="C223" s="256" t="s">
        <v>558</v>
      </c>
      <c r="D223" s="252">
        <f>IFERROR(ROUND(VLOOKUP(+$A223,'[13]Orange BS'!$A$5:$P$155,+D$4,FALSE),2),0)</f>
        <v>-25360.959999999999</v>
      </c>
      <c r="E223" s="252">
        <f>IFERROR(ROUND(VLOOKUP(+$A223,'[13]Orange BS'!$A$5:$P$155,+E$4,FALSE),2),0)</f>
        <v>-25626.57</v>
      </c>
      <c r="F223" s="252">
        <f>IFERROR(ROUND(VLOOKUP(+$A223,'[13]Orange BS'!$A$5:$P$155,+F$4,FALSE),2),0)</f>
        <v>-25895.39</v>
      </c>
      <c r="G223" s="252">
        <f>IFERROR(ROUND(VLOOKUP(+$A223,'[13]Orange BS'!$A$5:$P$155,+G$4,FALSE),2),0)</f>
        <v>-26164.2</v>
      </c>
      <c r="H223" s="252">
        <f>IFERROR(ROUND(VLOOKUP(+$A223,'[13]Orange BS'!$A$5:$P$155,+H$4,FALSE),2),0)</f>
        <v>-26433.02</v>
      </c>
      <c r="I223" s="252">
        <f>IFERROR(ROUND(VLOOKUP(+$A223,'[13]Orange BS'!$A$5:$P$155,+I$4,FALSE),2),0)</f>
        <v>-26701.84</v>
      </c>
      <c r="J223" s="252">
        <f>IFERROR(ROUND(VLOOKUP(+$A223,'[13]Orange BS'!$A$5:$P$155,+J$4,FALSE),2),0)</f>
        <v>-26970.65</v>
      </c>
      <c r="K223" s="252">
        <f>IFERROR(ROUND(VLOOKUP(+$A223,'[13]Orange BS'!$A$5:$P$155,+K$4,FALSE),2),0)</f>
        <v>-27239.47</v>
      </c>
      <c r="L223" s="252">
        <f>IFERROR(ROUND(VLOOKUP(+$A223,'[13]Orange BS'!$A$5:$P$155,+L$4,FALSE),2),0)</f>
        <v>-27508.29</v>
      </c>
      <c r="M223" s="252">
        <f>IFERROR(ROUND(VLOOKUP(+$A223,'[13]Orange BS'!$A$5:$P$155,+M$4,FALSE),2),0)</f>
        <v>-27777.11</v>
      </c>
      <c r="N223" s="252">
        <f>IFERROR(ROUND(VLOOKUP(+$A223,'[13]Orange BS'!$A$5:$P$155,+N$4,FALSE),2),0)</f>
        <v>-28045.919999999998</v>
      </c>
      <c r="O223" s="252">
        <f>IFERROR(ROUND(VLOOKUP(+$A223,'[13]Orange BS'!$A$5:$P$155,+O$4,FALSE),2),0)</f>
        <v>-28314.74</v>
      </c>
      <c r="P223" s="252">
        <f>IFERROR(ROUND(VLOOKUP(+$A223,'[13]Orange BS'!$A$5:$P$155,+P$4,FALSE),2),0)</f>
        <v>-28583.56</v>
      </c>
      <c r="Q223" s="253">
        <f t="shared" si="14"/>
        <v>-26970.901538461538</v>
      </c>
      <c r="R223" s="254"/>
      <c r="S223" s="253">
        <f t="shared" si="15"/>
        <v>-26970.901538461538</v>
      </c>
    </row>
    <row r="224" spans="1:19" x14ac:dyDescent="0.3">
      <c r="A224" s="255">
        <v>3980</v>
      </c>
      <c r="B224" s="255">
        <v>272.10000000000002</v>
      </c>
      <c r="C224" s="256" t="s">
        <v>423</v>
      </c>
      <c r="D224" s="252">
        <f>IFERROR(ROUND(VLOOKUP(+$A224,'[13]Orange BS'!$A$5:$P$155,+D$4,FALSE),2),0)</f>
        <v>153.9</v>
      </c>
      <c r="E224" s="252">
        <f>IFERROR(ROUND(VLOOKUP(+$A224,'[13]Orange BS'!$A$5:$P$155,+E$4,FALSE),2),0)</f>
        <v>155.47</v>
      </c>
      <c r="F224" s="252">
        <f>IFERROR(ROUND(VLOOKUP(+$A224,'[13]Orange BS'!$A$5:$P$155,+F$4,FALSE),2),0)</f>
        <v>157.04</v>
      </c>
      <c r="G224" s="252">
        <f>IFERROR(ROUND(VLOOKUP(+$A224,'[13]Orange BS'!$A$5:$P$155,+G$4,FALSE),2),0)</f>
        <v>158.61000000000001</v>
      </c>
      <c r="H224" s="252">
        <f>IFERROR(ROUND(VLOOKUP(+$A224,'[13]Orange BS'!$A$5:$P$155,+H$4,FALSE),2),0)</f>
        <v>160.18</v>
      </c>
      <c r="I224" s="252">
        <f>IFERROR(ROUND(VLOOKUP(+$A224,'[13]Orange BS'!$A$5:$P$155,+I$4,FALSE),2),0)</f>
        <v>161.75</v>
      </c>
      <c r="J224" s="252">
        <f>IFERROR(ROUND(VLOOKUP(+$A224,'[13]Orange BS'!$A$5:$P$155,+J$4,FALSE),2),0)</f>
        <v>163.32</v>
      </c>
      <c r="K224" s="252">
        <f>IFERROR(ROUND(VLOOKUP(+$A224,'[13]Orange BS'!$A$5:$P$155,+K$4,FALSE),2),0)</f>
        <v>164.89</v>
      </c>
      <c r="L224" s="252">
        <f>IFERROR(ROUND(VLOOKUP(+$A224,'[13]Orange BS'!$A$5:$P$155,+L$4,FALSE),2),0)</f>
        <v>166.46</v>
      </c>
      <c r="M224" s="252">
        <f>IFERROR(ROUND(VLOOKUP(+$A224,'[13]Orange BS'!$A$5:$P$155,+M$4,FALSE),2),0)</f>
        <v>168.03</v>
      </c>
      <c r="N224" s="252">
        <f>IFERROR(ROUND(VLOOKUP(+$A224,'[13]Orange BS'!$A$5:$P$155,+N$4,FALSE),2),0)</f>
        <v>169.6</v>
      </c>
      <c r="O224" s="252">
        <f>IFERROR(ROUND(VLOOKUP(+$A224,'[13]Orange BS'!$A$5:$P$155,+O$4,FALSE),2),0)</f>
        <v>171.17</v>
      </c>
      <c r="P224" s="252">
        <f>IFERROR(ROUND(VLOOKUP(+$A224,'[13]Orange BS'!$A$5:$P$155,+P$4,FALSE),2),0)</f>
        <v>172.74</v>
      </c>
      <c r="Q224" s="253">
        <f t="shared" si="14"/>
        <v>163.32</v>
      </c>
      <c r="R224" s="254"/>
      <c r="S224" s="253">
        <f t="shared" si="15"/>
        <v>163.32</v>
      </c>
    </row>
    <row r="225" spans="1:19" x14ac:dyDescent="0.3">
      <c r="A225" s="255">
        <v>4005</v>
      </c>
      <c r="B225" s="255">
        <v>272.10000000000002</v>
      </c>
      <c r="C225" s="256" t="s">
        <v>559</v>
      </c>
      <c r="D225" s="252">
        <f>IFERROR(ROUND(VLOOKUP(+$A225,'[13]Orange BS'!$A$5:$P$155,+D$4,FALSE),2),0)</f>
        <v>27.49</v>
      </c>
      <c r="E225" s="252">
        <f>IFERROR(ROUND(VLOOKUP(+$A225,'[13]Orange BS'!$A$5:$P$155,+E$4,FALSE),2),0)</f>
        <v>28.04</v>
      </c>
      <c r="F225" s="252">
        <f>IFERROR(ROUND(VLOOKUP(+$A225,'[13]Orange BS'!$A$5:$P$155,+F$4,FALSE),2),0)</f>
        <v>28.59</v>
      </c>
      <c r="G225" s="252">
        <f>IFERROR(ROUND(VLOOKUP(+$A225,'[13]Orange BS'!$A$5:$P$155,+G$4,FALSE),2),0)</f>
        <v>29.14</v>
      </c>
      <c r="H225" s="252">
        <f>IFERROR(ROUND(VLOOKUP(+$A225,'[13]Orange BS'!$A$5:$P$155,+H$4,FALSE),2),0)</f>
        <v>29.69</v>
      </c>
      <c r="I225" s="252">
        <f>IFERROR(ROUND(VLOOKUP(+$A225,'[13]Orange BS'!$A$5:$P$155,+I$4,FALSE),2),0)</f>
        <v>30.24</v>
      </c>
      <c r="J225" s="252">
        <f>IFERROR(ROUND(VLOOKUP(+$A225,'[13]Orange BS'!$A$5:$P$155,+J$4,FALSE),2),0)</f>
        <v>30.79</v>
      </c>
      <c r="K225" s="252">
        <f>IFERROR(ROUND(VLOOKUP(+$A225,'[13]Orange BS'!$A$5:$P$155,+K$4,FALSE),2),0)</f>
        <v>31.34</v>
      </c>
      <c r="L225" s="252">
        <f>IFERROR(ROUND(VLOOKUP(+$A225,'[13]Orange BS'!$A$5:$P$155,+L$4,FALSE),2),0)</f>
        <v>31.89</v>
      </c>
      <c r="M225" s="252">
        <f>IFERROR(ROUND(VLOOKUP(+$A225,'[13]Orange BS'!$A$5:$P$155,+M$4,FALSE),2),0)</f>
        <v>32.44</v>
      </c>
      <c r="N225" s="252">
        <f>IFERROR(ROUND(VLOOKUP(+$A225,'[13]Orange BS'!$A$5:$P$155,+N$4,FALSE),2),0)</f>
        <v>32.99</v>
      </c>
      <c r="O225" s="252">
        <f>IFERROR(ROUND(VLOOKUP(+$A225,'[13]Orange BS'!$A$5:$P$155,+O$4,FALSE),2),0)</f>
        <v>33.54</v>
      </c>
      <c r="P225" s="252">
        <f>IFERROR(ROUND(VLOOKUP(+$A225,'[13]Orange BS'!$A$5:$P$155,+P$4,FALSE),2),0)</f>
        <v>34.090000000000003</v>
      </c>
      <c r="Q225" s="253">
        <f t="shared" si="14"/>
        <v>30.790000000000006</v>
      </c>
      <c r="R225" s="254"/>
      <c r="S225" s="253">
        <f t="shared" si="15"/>
        <v>30.790000000000006</v>
      </c>
    </row>
    <row r="226" spans="1:19" x14ac:dyDescent="0.3">
      <c r="A226" s="258" t="s">
        <v>425</v>
      </c>
      <c r="B226" s="255"/>
      <c r="C226" s="256"/>
      <c r="D226" s="259">
        <f>SUM(D210:D225)</f>
        <v>-11277.82</v>
      </c>
      <c r="E226" s="259">
        <f t="shared" ref="E226:S226" si="23">SUM(E210:E225)</f>
        <v>-11463.09</v>
      </c>
      <c r="F226" s="259">
        <f t="shared" si="23"/>
        <v>-11651.570000000002</v>
      </c>
      <c r="G226" s="259">
        <f t="shared" si="23"/>
        <v>-11840.04</v>
      </c>
      <c r="H226" s="259">
        <f t="shared" si="23"/>
        <v>-12028.52</v>
      </c>
      <c r="I226" s="259">
        <f t="shared" si="23"/>
        <v>-12217</v>
      </c>
      <c r="J226" s="259">
        <f t="shared" si="23"/>
        <v>-12405.47</v>
      </c>
      <c r="K226" s="259">
        <f t="shared" si="23"/>
        <v>-12593.950000000003</v>
      </c>
      <c r="L226" s="259">
        <f t="shared" si="23"/>
        <v>-12782.430000000004</v>
      </c>
      <c r="M226" s="259">
        <f t="shared" si="23"/>
        <v>-12970.910000000002</v>
      </c>
      <c r="N226" s="259">
        <f t="shared" si="23"/>
        <v>-13159.38</v>
      </c>
      <c r="O226" s="259">
        <f t="shared" si="23"/>
        <v>-13347.86</v>
      </c>
      <c r="P226" s="259">
        <f t="shared" si="23"/>
        <v>-13536.34</v>
      </c>
      <c r="Q226" s="259">
        <f t="shared" si="23"/>
        <v>-12405.721538461532</v>
      </c>
      <c r="R226" s="261"/>
      <c r="S226" s="259">
        <f t="shared" si="23"/>
        <v>-12405.721538461532</v>
      </c>
    </row>
    <row r="227" spans="1:19" x14ac:dyDescent="0.3">
      <c r="A227" s="255"/>
      <c r="B227" s="255"/>
      <c r="C227" s="256"/>
      <c r="D227" s="253"/>
      <c r="E227" s="253"/>
      <c r="F227" s="253"/>
      <c r="G227" s="253"/>
      <c r="H227" s="253"/>
      <c r="I227" s="253"/>
      <c r="J227" s="253"/>
      <c r="K227" s="253"/>
      <c r="L227" s="253"/>
      <c r="M227" s="253"/>
      <c r="N227" s="253"/>
      <c r="O227" s="253"/>
      <c r="P227" s="253"/>
      <c r="Q227" s="253"/>
      <c r="R227" s="254"/>
      <c r="S227" s="253"/>
    </row>
    <row r="228" spans="1:19" x14ac:dyDescent="0.3">
      <c r="A228" s="255">
        <v>4030</v>
      </c>
      <c r="B228" s="255">
        <v>272.10000000000002</v>
      </c>
      <c r="C228" s="256" t="s">
        <v>409</v>
      </c>
      <c r="D228" s="252">
        <f>IFERROR(ROUND(VLOOKUP(+$A228,'[13]Orange BS'!$A$5:$P$155,+D$4,FALSE),2),0)</f>
        <v>0</v>
      </c>
      <c r="E228" s="252">
        <f>IFERROR(ROUND(VLOOKUP(+$A228,'[13]Orange BS'!$A$5:$P$155,+E$4,FALSE),2),0)</f>
        <v>0</v>
      </c>
      <c r="F228" s="252">
        <f>IFERROR(ROUND(VLOOKUP(+$A228,'[13]Orange BS'!$A$5:$P$155,+F$4,FALSE),2),0)</f>
        <v>0</v>
      </c>
      <c r="G228" s="252">
        <f>IFERROR(ROUND(VLOOKUP(+$A228,'[13]Orange BS'!$A$5:$P$155,+G$4,FALSE),2),0)</f>
        <v>0</v>
      </c>
      <c r="H228" s="252">
        <f>IFERROR(ROUND(VLOOKUP(+$A228,'[13]Orange BS'!$A$5:$P$155,+H$4,FALSE),2),0)</f>
        <v>0</v>
      </c>
      <c r="I228" s="252">
        <f>IFERROR(ROUND(VLOOKUP(+$A228,'[13]Orange BS'!$A$5:$P$155,+I$4,FALSE),2),0)</f>
        <v>0</v>
      </c>
      <c r="J228" s="252">
        <f>IFERROR(ROUND(VLOOKUP(+$A228,'[13]Orange BS'!$A$5:$P$155,+J$4,FALSE),2),0)</f>
        <v>0</v>
      </c>
      <c r="K228" s="252">
        <f>IFERROR(ROUND(VLOOKUP(+$A228,'[13]Orange BS'!$A$5:$P$155,+K$4,FALSE),2),0)</f>
        <v>0</v>
      </c>
      <c r="L228" s="252">
        <f>IFERROR(ROUND(VLOOKUP(+$A228,'[13]Orange BS'!$A$5:$P$155,+L$4,FALSE),2),0)</f>
        <v>0</v>
      </c>
      <c r="M228" s="252">
        <f>IFERROR(ROUND(VLOOKUP(+$A228,'[13]Orange BS'!$A$5:$P$155,+M$4,FALSE),2),0)</f>
        <v>0</v>
      </c>
      <c r="N228" s="252">
        <f>IFERROR(ROUND(VLOOKUP(+$A228,'[13]Orange BS'!$A$5:$P$155,+N$4,FALSE),2),0)</f>
        <v>0</v>
      </c>
      <c r="O228" s="252">
        <f>IFERROR(ROUND(VLOOKUP(+$A228,'[13]Orange BS'!$A$5:$P$155,+O$4,FALSE),2),0)</f>
        <v>0</v>
      </c>
      <c r="P228" s="252">
        <f>IFERROR(ROUND(VLOOKUP(+$A228,'[13]Orange BS'!$A$5:$P$155,+P$4,FALSE),2),0)</f>
        <v>0</v>
      </c>
      <c r="Q228" s="253">
        <f t="shared" si="14"/>
        <v>0</v>
      </c>
      <c r="R228" s="254"/>
      <c r="S228" s="253">
        <f t="shared" si="15"/>
        <v>0</v>
      </c>
    </row>
    <row r="229" spans="1:19" x14ac:dyDescent="0.3">
      <c r="A229" s="255">
        <v>4050</v>
      </c>
      <c r="B229" s="255">
        <v>272.2</v>
      </c>
      <c r="C229" s="256" t="s">
        <v>426</v>
      </c>
      <c r="D229" s="252">
        <f>IFERROR(ROUND(VLOOKUP(+$A229,'[13]Orange BS'!$A$5:$P$155,+D$4,FALSE),2),0)</f>
        <v>0</v>
      </c>
      <c r="E229" s="252">
        <f>IFERROR(ROUND(VLOOKUP(+$A229,'[13]Orange BS'!$A$5:$P$155,+E$4,FALSE),2),0)</f>
        <v>0</v>
      </c>
      <c r="F229" s="252">
        <f>IFERROR(ROUND(VLOOKUP(+$A229,'[13]Orange BS'!$A$5:$P$155,+F$4,FALSE),2),0)</f>
        <v>0</v>
      </c>
      <c r="G229" s="252">
        <f>IFERROR(ROUND(VLOOKUP(+$A229,'[13]Orange BS'!$A$5:$P$155,+G$4,FALSE),2),0)</f>
        <v>0</v>
      </c>
      <c r="H229" s="252">
        <f>IFERROR(ROUND(VLOOKUP(+$A229,'[13]Orange BS'!$A$5:$P$155,+H$4,FALSE),2),0)</f>
        <v>0</v>
      </c>
      <c r="I229" s="252">
        <f>IFERROR(ROUND(VLOOKUP(+$A229,'[13]Orange BS'!$A$5:$P$155,+I$4,FALSE),2),0)</f>
        <v>0</v>
      </c>
      <c r="J229" s="252">
        <f>IFERROR(ROUND(VLOOKUP(+$A229,'[13]Orange BS'!$A$5:$P$155,+J$4,FALSE),2),0)</f>
        <v>0</v>
      </c>
      <c r="K229" s="252">
        <f>IFERROR(ROUND(VLOOKUP(+$A229,'[13]Orange BS'!$A$5:$P$155,+K$4,FALSE),2),0)</f>
        <v>0</v>
      </c>
      <c r="L229" s="252">
        <f>IFERROR(ROUND(VLOOKUP(+$A229,'[13]Orange BS'!$A$5:$P$155,+L$4,FALSE),2),0)</f>
        <v>0</v>
      </c>
      <c r="M229" s="252">
        <f>IFERROR(ROUND(VLOOKUP(+$A229,'[13]Orange BS'!$A$5:$P$155,+M$4,FALSE),2),0)</f>
        <v>0</v>
      </c>
      <c r="N229" s="252">
        <f>IFERROR(ROUND(VLOOKUP(+$A229,'[13]Orange BS'!$A$5:$P$155,+N$4,FALSE),2),0)</f>
        <v>0</v>
      </c>
      <c r="O229" s="252">
        <f>IFERROR(ROUND(VLOOKUP(+$A229,'[13]Orange BS'!$A$5:$P$155,+O$4,FALSE),2),0)</f>
        <v>0</v>
      </c>
      <c r="P229" s="252">
        <f>IFERROR(ROUND(VLOOKUP(+$A229,'[13]Orange BS'!$A$5:$P$155,+P$4,FALSE),2),0)</f>
        <v>0</v>
      </c>
      <c r="Q229" s="253">
        <f t="shared" si="14"/>
        <v>0</v>
      </c>
      <c r="R229" s="254"/>
      <c r="S229" s="253">
        <f t="shared" si="15"/>
        <v>0</v>
      </c>
    </row>
    <row r="230" spans="1:19" x14ac:dyDescent="0.3">
      <c r="A230" s="255">
        <v>4070</v>
      </c>
      <c r="B230" s="255">
        <v>272.2</v>
      </c>
      <c r="C230" s="256" t="s">
        <v>560</v>
      </c>
      <c r="D230" s="252">
        <f>IFERROR(ROUND(VLOOKUP(+$A230,'[13]Orange BS'!$A$5:$P$155,+D$4,FALSE),2),0)</f>
        <v>0</v>
      </c>
      <c r="E230" s="252">
        <f>IFERROR(ROUND(VLOOKUP(+$A230,'[13]Orange BS'!$A$5:$P$155,+E$4,FALSE),2),0)</f>
        <v>0</v>
      </c>
      <c r="F230" s="252">
        <f>IFERROR(ROUND(VLOOKUP(+$A230,'[13]Orange BS'!$A$5:$P$155,+F$4,FALSE),2),0)</f>
        <v>0</v>
      </c>
      <c r="G230" s="252">
        <f>IFERROR(ROUND(VLOOKUP(+$A230,'[13]Orange BS'!$A$5:$P$155,+G$4,FALSE),2),0)</f>
        <v>0</v>
      </c>
      <c r="H230" s="252">
        <f>IFERROR(ROUND(VLOOKUP(+$A230,'[13]Orange BS'!$A$5:$P$155,+H$4,FALSE),2),0)</f>
        <v>0</v>
      </c>
      <c r="I230" s="252">
        <f>IFERROR(ROUND(VLOOKUP(+$A230,'[13]Orange BS'!$A$5:$P$155,+I$4,FALSE),2),0)</f>
        <v>0</v>
      </c>
      <c r="J230" s="252">
        <f>IFERROR(ROUND(VLOOKUP(+$A230,'[13]Orange BS'!$A$5:$P$155,+J$4,FALSE),2),0)</f>
        <v>0</v>
      </c>
      <c r="K230" s="252">
        <f>IFERROR(ROUND(VLOOKUP(+$A230,'[13]Orange BS'!$A$5:$P$155,+K$4,FALSE),2),0)</f>
        <v>0</v>
      </c>
      <c r="L230" s="252">
        <f>IFERROR(ROUND(VLOOKUP(+$A230,'[13]Orange BS'!$A$5:$P$155,+L$4,FALSE),2),0)</f>
        <v>0</v>
      </c>
      <c r="M230" s="252">
        <f>IFERROR(ROUND(VLOOKUP(+$A230,'[13]Orange BS'!$A$5:$P$155,+M$4,FALSE),2),0)</f>
        <v>0</v>
      </c>
      <c r="N230" s="252">
        <f>IFERROR(ROUND(VLOOKUP(+$A230,'[13]Orange BS'!$A$5:$P$155,+N$4,FALSE),2),0)</f>
        <v>0</v>
      </c>
      <c r="O230" s="252">
        <f>IFERROR(ROUND(VLOOKUP(+$A230,'[13]Orange BS'!$A$5:$P$155,+O$4,FALSE),2),0)</f>
        <v>0</v>
      </c>
      <c r="P230" s="252">
        <f>IFERROR(ROUND(VLOOKUP(+$A230,'[13]Orange BS'!$A$5:$P$155,+P$4,FALSE),2),0)</f>
        <v>0</v>
      </c>
      <c r="Q230" s="253">
        <f t="shared" si="14"/>
        <v>0</v>
      </c>
      <c r="R230" s="254"/>
      <c r="S230" s="253">
        <f t="shared" si="15"/>
        <v>0</v>
      </c>
    </row>
    <row r="231" spans="1:19" x14ac:dyDescent="0.3">
      <c r="A231" s="255">
        <v>4100</v>
      </c>
      <c r="B231" s="255">
        <v>272.2</v>
      </c>
      <c r="C231" s="256" t="s">
        <v>428</v>
      </c>
      <c r="D231" s="252">
        <f>IFERROR(ROUND(VLOOKUP(+$A231,'[13]Orange BS'!$A$5:$P$155,+D$4,FALSE),2),0)</f>
        <v>0</v>
      </c>
      <c r="E231" s="252">
        <f>IFERROR(ROUND(VLOOKUP(+$A231,'[13]Orange BS'!$A$5:$P$155,+E$4,FALSE),2),0)</f>
        <v>0</v>
      </c>
      <c r="F231" s="252">
        <f>IFERROR(ROUND(VLOOKUP(+$A231,'[13]Orange BS'!$A$5:$P$155,+F$4,FALSE),2),0)</f>
        <v>0</v>
      </c>
      <c r="G231" s="252">
        <f>IFERROR(ROUND(VLOOKUP(+$A231,'[13]Orange BS'!$A$5:$P$155,+G$4,FALSE),2),0)</f>
        <v>0</v>
      </c>
      <c r="H231" s="252">
        <f>IFERROR(ROUND(VLOOKUP(+$A231,'[13]Orange BS'!$A$5:$P$155,+H$4,FALSE),2),0)</f>
        <v>0</v>
      </c>
      <c r="I231" s="252">
        <f>IFERROR(ROUND(VLOOKUP(+$A231,'[13]Orange BS'!$A$5:$P$155,+I$4,FALSE),2),0)</f>
        <v>0</v>
      </c>
      <c r="J231" s="252">
        <f>IFERROR(ROUND(VLOOKUP(+$A231,'[13]Orange BS'!$A$5:$P$155,+J$4,FALSE),2),0)</f>
        <v>0</v>
      </c>
      <c r="K231" s="252">
        <f>IFERROR(ROUND(VLOOKUP(+$A231,'[13]Orange BS'!$A$5:$P$155,+K$4,FALSE),2),0)</f>
        <v>0</v>
      </c>
      <c r="L231" s="252">
        <f>IFERROR(ROUND(VLOOKUP(+$A231,'[13]Orange BS'!$A$5:$P$155,+L$4,FALSE),2),0)</f>
        <v>0</v>
      </c>
      <c r="M231" s="252">
        <f>IFERROR(ROUND(VLOOKUP(+$A231,'[13]Orange BS'!$A$5:$P$155,+M$4,FALSE),2),0)</f>
        <v>0</v>
      </c>
      <c r="N231" s="252">
        <f>IFERROR(ROUND(VLOOKUP(+$A231,'[13]Orange BS'!$A$5:$P$155,+N$4,FALSE),2),0)</f>
        <v>0</v>
      </c>
      <c r="O231" s="252">
        <f>IFERROR(ROUND(VLOOKUP(+$A231,'[13]Orange BS'!$A$5:$P$155,+O$4,FALSE),2),0)</f>
        <v>0</v>
      </c>
      <c r="P231" s="252">
        <f>IFERROR(ROUND(VLOOKUP(+$A231,'[13]Orange BS'!$A$5:$P$155,+P$4,FALSE),2),0)</f>
        <v>0</v>
      </c>
      <c r="Q231" s="253">
        <f t="shared" si="14"/>
        <v>0</v>
      </c>
      <c r="R231" s="254"/>
      <c r="S231" s="253">
        <f t="shared" si="15"/>
        <v>0</v>
      </c>
    </row>
    <row r="232" spans="1:19" x14ac:dyDescent="0.3">
      <c r="A232" s="255">
        <v>4105</v>
      </c>
      <c r="B232" s="255">
        <v>272.2</v>
      </c>
      <c r="C232" s="256" t="s">
        <v>429</v>
      </c>
      <c r="D232" s="252">
        <f>IFERROR(ROUND(VLOOKUP(+$A232,'[13]Orange BS'!$A$5:$P$155,+D$4,FALSE),2),0)</f>
        <v>0</v>
      </c>
      <c r="E232" s="252">
        <f>IFERROR(ROUND(VLOOKUP(+$A232,'[13]Orange BS'!$A$5:$P$155,+E$4,FALSE),2),0)</f>
        <v>0</v>
      </c>
      <c r="F232" s="252">
        <f>IFERROR(ROUND(VLOOKUP(+$A232,'[13]Orange BS'!$A$5:$P$155,+F$4,FALSE),2),0)</f>
        <v>0</v>
      </c>
      <c r="G232" s="252">
        <f>IFERROR(ROUND(VLOOKUP(+$A232,'[13]Orange BS'!$A$5:$P$155,+G$4,FALSE),2),0)</f>
        <v>0</v>
      </c>
      <c r="H232" s="252">
        <f>IFERROR(ROUND(VLOOKUP(+$A232,'[13]Orange BS'!$A$5:$P$155,+H$4,FALSE),2),0)</f>
        <v>0</v>
      </c>
      <c r="I232" s="252">
        <f>IFERROR(ROUND(VLOOKUP(+$A232,'[13]Orange BS'!$A$5:$P$155,+I$4,FALSE),2),0)</f>
        <v>0</v>
      </c>
      <c r="J232" s="252">
        <f>IFERROR(ROUND(VLOOKUP(+$A232,'[13]Orange BS'!$A$5:$P$155,+J$4,FALSE),2),0)</f>
        <v>0</v>
      </c>
      <c r="K232" s="252">
        <f>IFERROR(ROUND(VLOOKUP(+$A232,'[13]Orange BS'!$A$5:$P$155,+K$4,FALSE),2),0)</f>
        <v>0</v>
      </c>
      <c r="L232" s="252">
        <f>IFERROR(ROUND(VLOOKUP(+$A232,'[13]Orange BS'!$A$5:$P$155,+L$4,FALSE),2),0)</f>
        <v>0</v>
      </c>
      <c r="M232" s="252">
        <f>IFERROR(ROUND(VLOOKUP(+$A232,'[13]Orange BS'!$A$5:$P$155,+M$4,FALSE),2),0)</f>
        <v>0</v>
      </c>
      <c r="N232" s="252">
        <f>IFERROR(ROUND(VLOOKUP(+$A232,'[13]Orange BS'!$A$5:$P$155,+N$4,FALSE),2),0)</f>
        <v>0</v>
      </c>
      <c r="O232" s="252">
        <f>IFERROR(ROUND(VLOOKUP(+$A232,'[13]Orange BS'!$A$5:$P$155,+O$4,FALSE),2),0)</f>
        <v>0</v>
      </c>
      <c r="P232" s="252">
        <f>IFERROR(ROUND(VLOOKUP(+$A232,'[13]Orange BS'!$A$5:$P$155,+P$4,FALSE),2),0)</f>
        <v>0</v>
      </c>
      <c r="Q232" s="253">
        <f t="shared" ref="Q232:Q284" si="24">SUM(D232:P232)/13</f>
        <v>0</v>
      </c>
      <c r="R232" s="254"/>
      <c r="S232" s="253">
        <f t="shared" ref="S232:S284" si="25">Q232</f>
        <v>0</v>
      </c>
    </row>
    <row r="233" spans="1:19" x14ac:dyDescent="0.3">
      <c r="A233" s="255">
        <v>4150</v>
      </c>
      <c r="B233" s="255">
        <v>272.2</v>
      </c>
      <c r="C233" s="256" t="s">
        <v>430</v>
      </c>
      <c r="D233" s="252">
        <f>IFERROR(ROUND(VLOOKUP(+$A233,'[13]Orange BS'!$A$5:$P$155,+D$4,FALSE),2),0)</f>
        <v>0</v>
      </c>
      <c r="E233" s="252">
        <f>IFERROR(ROUND(VLOOKUP(+$A233,'[13]Orange BS'!$A$5:$P$155,+E$4,FALSE),2),0)</f>
        <v>0</v>
      </c>
      <c r="F233" s="252">
        <f>IFERROR(ROUND(VLOOKUP(+$A233,'[13]Orange BS'!$A$5:$P$155,+F$4,FALSE),2),0)</f>
        <v>0</v>
      </c>
      <c r="G233" s="252">
        <f>IFERROR(ROUND(VLOOKUP(+$A233,'[13]Orange BS'!$A$5:$P$155,+G$4,FALSE),2),0)</f>
        <v>0</v>
      </c>
      <c r="H233" s="252">
        <f>IFERROR(ROUND(VLOOKUP(+$A233,'[13]Orange BS'!$A$5:$P$155,+H$4,FALSE),2),0)</f>
        <v>0</v>
      </c>
      <c r="I233" s="252">
        <f>IFERROR(ROUND(VLOOKUP(+$A233,'[13]Orange BS'!$A$5:$P$155,+I$4,FALSE),2),0)</f>
        <v>0</v>
      </c>
      <c r="J233" s="252">
        <f>IFERROR(ROUND(VLOOKUP(+$A233,'[13]Orange BS'!$A$5:$P$155,+J$4,FALSE),2),0)</f>
        <v>0</v>
      </c>
      <c r="K233" s="252">
        <f>IFERROR(ROUND(VLOOKUP(+$A233,'[13]Orange BS'!$A$5:$P$155,+K$4,FALSE),2),0)</f>
        <v>0</v>
      </c>
      <c r="L233" s="252">
        <f>IFERROR(ROUND(VLOOKUP(+$A233,'[13]Orange BS'!$A$5:$P$155,+L$4,FALSE),2),0)</f>
        <v>0</v>
      </c>
      <c r="M233" s="252">
        <f>IFERROR(ROUND(VLOOKUP(+$A233,'[13]Orange BS'!$A$5:$P$155,+M$4,FALSE),2),0)</f>
        <v>0</v>
      </c>
      <c r="N233" s="252">
        <f>IFERROR(ROUND(VLOOKUP(+$A233,'[13]Orange BS'!$A$5:$P$155,+N$4,FALSE),2),0)</f>
        <v>0</v>
      </c>
      <c r="O233" s="252">
        <f>IFERROR(ROUND(VLOOKUP(+$A233,'[13]Orange BS'!$A$5:$P$155,+O$4,FALSE),2),0)</f>
        <v>0</v>
      </c>
      <c r="P233" s="252">
        <f>IFERROR(ROUND(VLOOKUP(+$A233,'[13]Orange BS'!$A$5:$P$155,+P$4,FALSE),2),0)</f>
        <v>0</v>
      </c>
      <c r="Q233" s="253">
        <f t="shared" si="24"/>
        <v>0</v>
      </c>
      <c r="R233" s="254"/>
      <c r="S233" s="253">
        <f t="shared" si="25"/>
        <v>0</v>
      </c>
    </row>
    <row r="234" spans="1:19" x14ac:dyDescent="0.3">
      <c r="A234" s="255">
        <v>4155</v>
      </c>
      <c r="B234" s="255">
        <v>272.2</v>
      </c>
      <c r="C234" s="256" t="s">
        <v>431</v>
      </c>
      <c r="D234" s="252">
        <f>IFERROR(ROUND(VLOOKUP(+$A234,'[13]Orange BS'!$A$5:$P$155,+D$4,FALSE),2),0)</f>
        <v>0</v>
      </c>
      <c r="E234" s="252">
        <f>IFERROR(ROUND(VLOOKUP(+$A234,'[13]Orange BS'!$A$5:$P$155,+E$4,FALSE),2),0)</f>
        <v>0</v>
      </c>
      <c r="F234" s="252">
        <f>IFERROR(ROUND(VLOOKUP(+$A234,'[13]Orange BS'!$A$5:$P$155,+F$4,FALSE),2),0)</f>
        <v>0</v>
      </c>
      <c r="G234" s="252">
        <f>IFERROR(ROUND(VLOOKUP(+$A234,'[13]Orange BS'!$A$5:$P$155,+G$4,FALSE),2),0)</f>
        <v>0</v>
      </c>
      <c r="H234" s="252">
        <f>IFERROR(ROUND(VLOOKUP(+$A234,'[13]Orange BS'!$A$5:$P$155,+H$4,FALSE),2),0)</f>
        <v>0</v>
      </c>
      <c r="I234" s="252">
        <f>IFERROR(ROUND(VLOOKUP(+$A234,'[13]Orange BS'!$A$5:$P$155,+I$4,FALSE),2),0)</f>
        <v>0</v>
      </c>
      <c r="J234" s="252">
        <f>IFERROR(ROUND(VLOOKUP(+$A234,'[13]Orange BS'!$A$5:$P$155,+J$4,FALSE),2),0)</f>
        <v>0</v>
      </c>
      <c r="K234" s="252">
        <f>IFERROR(ROUND(VLOOKUP(+$A234,'[13]Orange BS'!$A$5:$P$155,+K$4,FALSE),2),0)</f>
        <v>0</v>
      </c>
      <c r="L234" s="252">
        <f>IFERROR(ROUND(VLOOKUP(+$A234,'[13]Orange BS'!$A$5:$P$155,+L$4,FALSE),2),0)</f>
        <v>0</v>
      </c>
      <c r="M234" s="252">
        <f>IFERROR(ROUND(VLOOKUP(+$A234,'[13]Orange BS'!$A$5:$P$155,+M$4,FALSE),2),0)</f>
        <v>0</v>
      </c>
      <c r="N234" s="252">
        <f>IFERROR(ROUND(VLOOKUP(+$A234,'[13]Orange BS'!$A$5:$P$155,+N$4,FALSE),2),0)</f>
        <v>0</v>
      </c>
      <c r="O234" s="252">
        <f>IFERROR(ROUND(VLOOKUP(+$A234,'[13]Orange BS'!$A$5:$P$155,+O$4,FALSE),2),0)</f>
        <v>0</v>
      </c>
      <c r="P234" s="252">
        <f>IFERROR(ROUND(VLOOKUP(+$A234,'[13]Orange BS'!$A$5:$P$155,+P$4,FALSE),2),0)</f>
        <v>0</v>
      </c>
      <c r="Q234" s="253">
        <f t="shared" si="24"/>
        <v>0</v>
      </c>
      <c r="R234" s="254"/>
      <c r="S234" s="253">
        <f t="shared" si="25"/>
        <v>0</v>
      </c>
    </row>
    <row r="235" spans="1:19" x14ac:dyDescent="0.3">
      <c r="A235" s="255">
        <v>4260</v>
      </c>
      <c r="B235" s="255">
        <v>272.2</v>
      </c>
      <c r="C235" s="256" t="s">
        <v>432</v>
      </c>
      <c r="D235" s="252">
        <f>IFERROR(ROUND(VLOOKUP(+$A235,'[13]Orange BS'!$A$5:$P$155,+D$4,FALSE),2),0)</f>
        <v>0</v>
      </c>
      <c r="E235" s="252">
        <f>IFERROR(ROUND(VLOOKUP(+$A235,'[13]Orange BS'!$A$5:$P$155,+E$4,FALSE),2),0)</f>
        <v>0</v>
      </c>
      <c r="F235" s="252">
        <f>IFERROR(ROUND(VLOOKUP(+$A235,'[13]Orange BS'!$A$5:$P$155,+F$4,FALSE),2),0)</f>
        <v>0</v>
      </c>
      <c r="G235" s="252">
        <f>IFERROR(ROUND(VLOOKUP(+$A235,'[13]Orange BS'!$A$5:$P$155,+G$4,FALSE),2),0)</f>
        <v>0</v>
      </c>
      <c r="H235" s="252">
        <f>IFERROR(ROUND(VLOOKUP(+$A235,'[13]Orange BS'!$A$5:$P$155,+H$4,FALSE),2),0)</f>
        <v>0</v>
      </c>
      <c r="I235" s="252">
        <f>IFERROR(ROUND(VLOOKUP(+$A235,'[13]Orange BS'!$A$5:$P$155,+I$4,FALSE),2),0)</f>
        <v>0</v>
      </c>
      <c r="J235" s="252">
        <f>IFERROR(ROUND(VLOOKUP(+$A235,'[13]Orange BS'!$A$5:$P$155,+J$4,FALSE),2),0)</f>
        <v>0</v>
      </c>
      <c r="K235" s="252">
        <f>IFERROR(ROUND(VLOOKUP(+$A235,'[13]Orange BS'!$A$5:$P$155,+K$4,FALSE),2),0)</f>
        <v>0</v>
      </c>
      <c r="L235" s="252">
        <f>IFERROR(ROUND(VLOOKUP(+$A235,'[13]Orange BS'!$A$5:$P$155,+L$4,FALSE),2),0)</f>
        <v>0</v>
      </c>
      <c r="M235" s="252">
        <f>IFERROR(ROUND(VLOOKUP(+$A235,'[13]Orange BS'!$A$5:$P$155,+M$4,FALSE),2),0)</f>
        <v>0</v>
      </c>
      <c r="N235" s="252">
        <f>IFERROR(ROUND(VLOOKUP(+$A235,'[13]Orange BS'!$A$5:$P$155,+N$4,FALSE),2),0)</f>
        <v>0</v>
      </c>
      <c r="O235" s="252">
        <f>IFERROR(ROUND(VLOOKUP(+$A235,'[13]Orange BS'!$A$5:$P$155,+O$4,FALSE),2),0)</f>
        <v>0</v>
      </c>
      <c r="P235" s="252">
        <f>IFERROR(ROUND(VLOOKUP(+$A235,'[13]Orange BS'!$A$5:$P$155,+P$4,FALSE),2),0)</f>
        <v>0</v>
      </c>
      <c r="Q235" s="253">
        <f t="shared" si="24"/>
        <v>0</v>
      </c>
      <c r="R235" s="254"/>
      <c r="S235" s="253">
        <f t="shared" si="25"/>
        <v>0</v>
      </c>
    </row>
    <row r="236" spans="1:19" x14ac:dyDescent="0.3">
      <c r="A236" s="255">
        <v>4265</v>
      </c>
      <c r="B236" s="255">
        <v>272.2</v>
      </c>
      <c r="C236" s="256" t="s">
        <v>433</v>
      </c>
      <c r="D236" s="252">
        <f>IFERROR(ROUND(VLOOKUP(+$A236,'[13]Orange BS'!$A$5:$P$155,+D$4,FALSE),2),0)</f>
        <v>0</v>
      </c>
      <c r="E236" s="252">
        <f>IFERROR(ROUND(VLOOKUP(+$A236,'[13]Orange BS'!$A$5:$P$155,+E$4,FALSE),2),0)</f>
        <v>0</v>
      </c>
      <c r="F236" s="252">
        <f>IFERROR(ROUND(VLOOKUP(+$A236,'[13]Orange BS'!$A$5:$P$155,+F$4,FALSE),2),0)</f>
        <v>0</v>
      </c>
      <c r="G236" s="252">
        <f>IFERROR(ROUND(VLOOKUP(+$A236,'[13]Orange BS'!$A$5:$P$155,+G$4,FALSE),2),0)</f>
        <v>0</v>
      </c>
      <c r="H236" s="252">
        <f>IFERROR(ROUND(VLOOKUP(+$A236,'[13]Orange BS'!$A$5:$P$155,+H$4,FALSE),2),0)</f>
        <v>0</v>
      </c>
      <c r="I236" s="252">
        <f>IFERROR(ROUND(VLOOKUP(+$A236,'[13]Orange BS'!$A$5:$P$155,+I$4,FALSE),2),0)</f>
        <v>0</v>
      </c>
      <c r="J236" s="252">
        <f>IFERROR(ROUND(VLOOKUP(+$A236,'[13]Orange BS'!$A$5:$P$155,+J$4,FALSE),2),0)</f>
        <v>0</v>
      </c>
      <c r="K236" s="252">
        <f>IFERROR(ROUND(VLOOKUP(+$A236,'[13]Orange BS'!$A$5:$P$155,+K$4,FALSE),2),0)</f>
        <v>0</v>
      </c>
      <c r="L236" s="252">
        <f>IFERROR(ROUND(VLOOKUP(+$A236,'[13]Orange BS'!$A$5:$P$155,+L$4,FALSE),2),0)</f>
        <v>0</v>
      </c>
      <c r="M236" s="252">
        <f>IFERROR(ROUND(VLOOKUP(+$A236,'[13]Orange BS'!$A$5:$P$155,+M$4,FALSE),2),0)</f>
        <v>0</v>
      </c>
      <c r="N236" s="252">
        <f>IFERROR(ROUND(VLOOKUP(+$A236,'[13]Orange BS'!$A$5:$P$155,+N$4,FALSE),2),0)</f>
        <v>0</v>
      </c>
      <c r="O236" s="252">
        <f>IFERROR(ROUND(VLOOKUP(+$A236,'[13]Orange BS'!$A$5:$P$155,+O$4,FALSE),2),0)</f>
        <v>0</v>
      </c>
      <c r="P236" s="252">
        <f>IFERROR(ROUND(VLOOKUP(+$A236,'[13]Orange BS'!$A$5:$P$155,+P$4,FALSE),2),0)</f>
        <v>0</v>
      </c>
      <c r="Q236" s="253">
        <f t="shared" si="24"/>
        <v>0</v>
      </c>
      <c r="R236" s="254"/>
      <c r="S236" s="253">
        <f t="shared" si="25"/>
        <v>0</v>
      </c>
    </row>
    <row r="237" spans="1:19" x14ac:dyDescent="0.3">
      <c r="A237" s="258" t="s">
        <v>434</v>
      </c>
      <c r="B237" s="255"/>
      <c r="C237" s="256"/>
      <c r="D237" s="259">
        <f>SUM(D228:D236)</f>
        <v>0</v>
      </c>
      <c r="E237" s="259">
        <f t="shared" ref="E237:S237" si="26">SUM(E228:E236)</f>
        <v>0</v>
      </c>
      <c r="F237" s="259">
        <f t="shared" si="26"/>
        <v>0</v>
      </c>
      <c r="G237" s="259">
        <f t="shared" si="26"/>
        <v>0</v>
      </c>
      <c r="H237" s="259">
        <f t="shared" si="26"/>
        <v>0</v>
      </c>
      <c r="I237" s="259">
        <f t="shared" si="26"/>
        <v>0</v>
      </c>
      <c r="J237" s="259">
        <f t="shared" si="26"/>
        <v>0</v>
      </c>
      <c r="K237" s="259">
        <f t="shared" si="26"/>
        <v>0</v>
      </c>
      <c r="L237" s="259">
        <f t="shared" si="26"/>
        <v>0</v>
      </c>
      <c r="M237" s="259">
        <f t="shared" si="26"/>
        <v>0</v>
      </c>
      <c r="N237" s="259">
        <f t="shared" si="26"/>
        <v>0</v>
      </c>
      <c r="O237" s="259">
        <f t="shared" si="26"/>
        <v>0</v>
      </c>
      <c r="P237" s="259">
        <f t="shared" si="26"/>
        <v>0</v>
      </c>
      <c r="Q237" s="259">
        <f t="shared" si="26"/>
        <v>0</v>
      </c>
      <c r="R237" s="261"/>
      <c r="S237" s="259">
        <f t="shared" si="26"/>
        <v>0</v>
      </c>
    </row>
    <row r="238" spans="1:19" x14ac:dyDescent="0.3">
      <c r="A238" s="255"/>
      <c r="B238" s="255"/>
      <c r="C238" s="256"/>
      <c r="D238" s="253"/>
      <c r="E238" s="253"/>
      <c r="F238" s="253"/>
      <c r="G238" s="253"/>
      <c r="H238" s="253"/>
      <c r="I238" s="253"/>
      <c r="J238" s="253"/>
      <c r="K238" s="253"/>
      <c r="L238" s="253"/>
      <c r="M238" s="253"/>
      <c r="N238" s="253"/>
      <c r="O238" s="253"/>
      <c r="P238" s="253"/>
      <c r="Q238" s="253"/>
      <c r="R238" s="254"/>
      <c r="S238" s="253"/>
    </row>
    <row r="239" spans="1:19" x14ac:dyDescent="0.3">
      <c r="A239" s="255">
        <v>4369</v>
      </c>
      <c r="B239" s="255" t="s">
        <v>561</v>
      </c>
      <c r="C239" s="256" t="s">
        <v>562</v>
      </c>
      <c r="D239" s="252">
        <f>IFERROR(ROUND(VLOOKUP(+$A239,'[13]Orange BS'!$A$5:$P$155,+D$4,FALSE),2),0)</f>
        <v>337.59</v>
      </c>
      <c r="E239" s="252">
        <f>IFERROR(ROUND(VLOOKUP(+$A239,'[13]Orange BS'!$A$5:$P$155,+E$4,FALSE),2),0)</f>
        <v>337.43</v>
      </c>
      <c r="F239" s="252">
        <f>IFERROR(ROUND(VLOOKUP(+$A239,'[13]Orange BS'!$A$5:$P$155,+F$4,FALSE),2),0)</f>
        <v>337.43</v>
      </c>
      <c r="G239" s="252">
        <f>IFERROR(ROUND(VLOOKUP(+$A239,'[13]Orange BS'!$A$5:$P$155,+G$4,FALSE),2),0)</f>
        <v>337.43</v>
      </c>
      <c r="H239" s="252">
        <f>IFERROR(ROUND(VLOOKUP(+$A239,'[13]Orange BS'!$A$5:$P$155,+H$4,FALSE),2),0)</f>
        <v>337.43</v>
      </c>
      <c r="I239" s="252">
        <f>IFERROR(ROUND(VLOOKUP(+$A239,'[13]Orange BS'!$A$5:$P$155,+I$4,FALSE),2),0)</f>
        <v>337.43</v>
      </c>
      <c r="J239" s="252">
        <f>IFERROR(ROUND(VLOOKUP(+$A239,'[13]Orange BS'!$A$5:$P$155,+J$4,FALSE),2),0)</f>
        <v>337.43</v>
      </c>
      <c r="K239" s="252">
        <f>IFERROR(ROUND(VLOOKUP(+$A239,'[13]Orange BS'!$A$5:$P$155,+K$4,FALSE),2),0)</f>
        <v>337.43</v>
      </c>
      <c r="L239" s="252">
        <f>IFERROR(ROUND(VLOOKUP(+$A239,'[13]Orange BS'!$A$5:$P$155,+L$4,FALSE),2),0)</f>
        <v>337.43</v>
      </c>
      <c r="M239" s="252">
        <f>IFERROR(ROUND(VLOOKUP(+$A239,'[13]Orange BS'!$A$5:$P$155,+M$4,FALSE),2),0)</f>
        <v>337.43</v>
      </c>
      <c r="N239" s="252">
        <f>IFERROR(ROUND(VLOOKUP(+$A239,'[13]Orange BS'!$A$5:$P$155,+N$4,FALSE),2),0)</f>
        <v>337.43</v>
      </c>
      <c r="O239" s="252">
        <f>IFERROR(ROUND(VLOOKUP(+$A239,'[13]Orange BS'!$A$5:$P$155,+O$4,FALSE),2),0)</f>
        <v>337.43</v>
      </c>
      <c r="P239" s="252">
        <f>IFERROR(ROUND(VLOOKUP(+$A239,'[13]Orange BS'!$A$5:$P$155,+P$4,FALSE),2),0)</f>
        <v>337.43</v>
      </c>
      <c r="Q239" s="253">
        <f t="shared" si="24"/>
        <v>337.44230769230762</v>
      </c>
      <c r="R239" s="254"/>
      <c r="S239" s="253">
        <f t="shared" si="25"/>
        <v>337.44230769230762</v>
      </c>
    </row>
    <row r="240" spans="1:19" x14ac:dyDescent="0.3">
      <c r="A240" s="255">
        <v>4371</v>
      </c>
      <c r="B240" s="255" t="s">
        <v>561</v>
      </c>
      <c r="C240" s="256" t="s">
        <v>563</v>
      </c>
      <c r="D240" s="252">
        <f>IFERROR(ROUND(VLOOKUP(+$A240,'[13]Orange BS'!$A$5:$P$155,+D$4,FALSE),2),0)</f>
        <v>742.39</v>
      </c>
      <c r="E240" s="252">
        <f>IFERROR(ROUND(VLOOKUP(+$A240,'[13]Orange BS'!$A$5:$P$155,+E$4,FALSE),2),0)</f>
        <v>742.05</v>
      </c>
      <c r="F240" s="252">
        <f>IFERROR(ROUND(VLOOKUP(+$A240,'[13]Orange BS'!$A$5:$P$155,+F$4,FALSE),2),0)</f>
        <v>742.05</v>
      </c>
      <c r="G240" s="252">
        <f>IFERROR(ROUND(VLOOKUP(+$A240,'[13]Orange BS'!$A$5:$P$155,+G$4,FALSE),2),0)</f>
        <v>742.05</v>
      </c>
      <c r="H240" s="252">
        <f>IFERROR(ROUND(VLOOKUP(+$A240,'[13]Orange BS'!$A$5:$P$155,+H$4,FALSE),2),0)</f>
        <v>742.05</v>
      </c>
      <c r="I240" s="252">
        <f>IFERROR(ROUND(VLOOKUP(+$A240,'[13]Orange BS'!$A$5:$P$155,+I$4,FALSE),2),0)</f>
        <v>742.05</v>
      </c>
      <c r="J240" s="252">
        <f>IFERROR(ROUND(VLOOKUP(+$A240,'[13]Orange BS'!$A$5:$P$155,+J$4,FALSE),2),0)</f>
        <v>742.05</v>
      </c>
      <c r="K240" s="252">
        <f>IFERROR(ROUND(VLOOKUP(+$A240,'[13]Orange BS'!$A$5:$P$155,+K$4,FALSE),2),0)</f>
        <v>742.05</v>
      </c>
      <c r="L240" s="252">
        <f>IFERROR(ROUND(VLOOKUP(+$A240,'[13]Orange BS'!$A$5:$P$155,+L$4,FALSE),2),0)</f>
        <v>742.05</v>
      </c>
      <c r="M240" s="252">
        <f>IFERROR(ROUND(VLOOKUP(+$A240,'[13]Orange BS'!$A$5:$P$155,+M$4,FALSE),2),0)</f>
        <v>742.05</v>
      </c>
      <c r="N240" s="252">
        <f>IFERROR(ROUND(VLOOKUP(+$A240,'[13]Orange BS'!$A$5:$P$155,+N$4,FALSE),2),0)</f>
        <v>742.05</v>
      </c>
      <c r="O240" s="252">
        <f>IFERROR(ROUND(VLOOKUP(+$A240,'[13]Orange BS'!$A$5:$P$155,+O$4,FALSE),2),0)</f>
        <v>742.05</v>
      </c>
      <c r="P240" s="252">
        <f>IFERROR(ROUND(VLOOKUP(+$A240,'[13]Orange BS'!$A$5:$P$155,+P$4,FALSE),2),0)</f>
        <v>742.05</v>
      </c>
      <c r="Q240" s="253">
        <f t="shared" si="24"/>
        <v>742.07615384615383</v>
      </c>
      <c r="R240" s="254"/>
      <c r="S240" s="253">
        <f t="shared" si="25"/>
        <v>742.07615384615383</v>
      </c>
    </row>
    <row r="241" spans="1:19" x14ac:dyDescent="0.3">
      <c r="A241" s="255">
        <v>4375</v>
      </c>
      <c r="B241" s="255" t="s">
        <v>561</v>
      </c>
      <c r="C241" s="256" t="s">
        <v>564</v>
      </c>
      <c r="D241" s="252">
        <f>IFERROR(ROUND(VLOOKUP(+$A241,'[13]Orange BS'!$A$5:$P$155,+D$4,FALSE),2),0)</f>
        <v>-6781.02</v>
      </c>
      <c r="E241" s="252">
        <f>IFERROR(ROUND(VLOOKUP(+$A241,'[13]Orange BS'!$A$5:$P$155,+E$4,FALSE),2),0)</f>
        <v>-6777.87</v>
      </c>
      <c r="F241" s="252">
        <f>IFERROR(ROUND(VLOOKUP(+$A241,'[13]Orange BS'!$A$5:$P$155,+F$4,FALSE),2),0)</f>
        <v>-6777.87</v>
      </c>
      <c r="G241" s="252">
        <f>IFERROR(ROUND(VLOOKUP(+$A241,'[13]Orange BS'!$A$5:$P$155,+G$4,FALSE),2),0)</f>
        <v>-6777.87</v>
      </c>
      <c r="H241" s="252">
        <f>IFERROR(ROUND(VLOOKUP(+$A241,'[13]Orange BS'!$A$5:$P$155,+H$4,FALSE),2),0)</f>
        <v>-6777.87</v>
      </c>
      <c r="I241" s="252">
        <f>IFERROR(ROUND(VLOOKUP(+$A241,'[13]Orange BS'!$A$5:$P$155,+I$4,FALSE),2),0)</f>
        <v>-6777.87</v>
      </c>
      <c r="J241" s="252">
        <f>IFERROR(ROUND(VLOOKUP(+$A241,'[13]Orange BS'!$A$5:$P$155,+J$4,FALSE),2),0)</f>
        <v>-6777.87</v>
      </c>
      <c r="K241" s="252">
        <f>IFERROR(ROUND(VLOOKUP(+$A241,'[13]Orange BS'!$A$5:$P$155,+K$4,FALSE),2),0)</f>
        <v>-6777.87</v>
      </c>
      <c r="L241" s="252">
        <f>IFERROR(ROUND(VLOOKUP(+$A241,'[13]Orange BS'!$A$5:$P$155,+L$4,FALSE),2),0)</f>
        <v>-6777.87</v>
      </c>
      <c r="M241" s="252">
        <f>IFERROR(ROUND(VLOOKUP(+$A241,'[13]Orange BS'!$A$5:$P$155,+M$4,FALSE),2),0)</f>
        <v>-6777.87</v>
      </c>
      <c r="N241" s="252">
        <f>IFERROR(ROUND(VLOOKUP(+$A241,'[13]Orange BS'!$A$5:$P$155,+N$4,FALSE),2),0)</f>
        <v>-6777.87</v>
      </c>
      <c r="O241" s="252">
        <f>IFERROR(ROUND(VLOOKUP(+$A241,'[13]Orange BS'!$A$5:$P$155,+O$4,FALSE),2),0)</f>
        <v>-6777.87</v>
      </c>
      <c r="P241" s="252">
        <f>IFERROR(ROUND(VLOOKUP(+$A241,'[13]Orange BS'!$A$5:$P$155,+P$4,FALSE),2),0)</f>
        <v>-5784.97</v>
      </c>
      <c r="Q241" s="253">
        <f t="shared" si="24"/>
        <v>-6701.7353846153846</v>
      </c>
      <c r="R241" s="254"/>
      <c r="S241" s="253">
        <f t="shared" si="25"/>
        <v>-6701.7353846153846</v>
      </c>
    </row>
    <row r="242" spans="1:19" x14ac:dyDescent="0.3">
      <c r="A242" s="255">
        <v>4377</v>
      </c>
      <c r="B242" s="255" t="s">
        <v>561</v>
      </c>
      <c r="C242" s="256" t="s">
        <v>565</v>
      </c>
      <c r="D242" s="252">
        <f>IFERROR(ROUND(VLOOKUP(+$A242,'[13]Orange BS'!$A$5:$P$155,+D$4,FALSE),2),0)</f>
        <v>-152.47</v>
      </c>
      <c r="E242" s="252">
        <f>IFERROR(ROUND(VLOOKUP(+$A242,'[13]Orange BS'!$A$5:$P$155,+E$4,FALSE),2),0)</f>
        <v>-152.4</v>
      </c>
      <c r="F242" s="252">
        <f>IFERROR(ROUND(VLOOKUP(+$A242,'[13]Orange BS'!$A$5:$P$155,+F$4,FALSE),2),0)</f>
        <v>-152.4</v>
      </c>
      <c r="G242" s="252">
        <f>IFERROR(ROUND(VLOOKUP(+$A242,'[13]Orange BS'!$A$5:$P$155,+G$4,FALSE),2),0)</f>
        <v>-152.4</v>
      </c>
      <c r="H242" s="252">
        <f>IFERROR(ROUND(VLOOKUP(+$A242,'[13]Orange BS'!$A$5:$P$155,+H$4,FALSE),2),0)</f>
        <v>-152.4</v>
      </c>
      <c r="I242" s="252">
        <f>IFERROR(ROUND(VLOOKUP(+$A242,'[13]Orange BS'!$A$5:$P$155,+I$4,FALSE),2),0)</f>
        <v>-152.4</v>
      </c>
      <c r="J242" s="252">
        <f>IFERROR(ROUND(VLOOKUP(+$A242,'[13]Orange BS'!$A$5:$P$155,+J$4,FALSE),2),0)</f>
        <v>-152.4</v>
      </c>
      <c r="K242" s="252">
        <f>IFERROR(ROUND(VLOOKUP(+$A242,'[13]Orange BS'!$A$5:$P$155,+K$4,FALSE),2),0)</f>
        <v>-152.4</v>
      </c>
      <c r="L242" s="252">
        <f>IFERROR(ROUND(VLOOKUP(+$A242,'[13]Orange BS'!$A$5:$P$155,+L$4,FALSE),2),0)</f>
        <v>-152.4</v>
      </c>
      <c r="M242" s="252">
        <f>IFERROR(ROUND(VLOOKUP(+$A242,'[13]Orange BS'!$A$5:$P$155,+M$4,FALSE),2),0)</f>
        <v>-152.4</v>
      </c>
      <c r="N242" s="252">
        <f>IFERROR(ROUND(VLOOKUP(+$A242,'[13]Orange BS'!$A$5:$P$155,+N$4,FALSE),2),0)</f>
        <v>-152.4</v>
      </c>
      <c r="O242" s="252">
        <f>IFERROR(ROUND(VLOOKUP(+$A242,'[13]Orange BS'!$A$5:$P$155,+O$4,FALSE),2),0)</f>
        <v>-152.4</v>
      </c>
      <c r="P242" s="252">
        <f>IFERROR(ROUND(VLOOKUP(+$A242,'[13]Orange BS'!$A$5:$P$155,+P$4,FALSE),2),0)</f>
        <v>-114.47</v>
      </c>
      <c r="Q242" s="253">
        <f t="shared" si="24"/>
        <v>-149.48769230769233</v>
      </c>
      <c r="R242" s="254"/>
      <c r="S242" s="253">
        <f t="shared" si="25"/>
        <v>-149.48769230769233</v>
      </c>
    </row>
    <row r="243" spans="1:19" x14ac:dyDescent="0.3">
      <c r="A243" s="255">
        <v>4383</v>
      </c>
      <c r="B243" s="255" t="s">
        <v>561</v>
      </c>
      <c r="C243" s="256" t="s">
        <v>566</v>
      </c>
      <c r="D243" s="252">
        <f>IFERROR(ROUND(VLOOKUP(+$A243,'[13]Orange BS'!$A$5:$P$155,+D$4,FALSE),2),0)</f>
        <v>-707.36</v>
      </c>
      <c r="E243" s="252">
        <f>IFERROR(ROUND(VLOOKUP(+$A243,'[13]Orange BS'!$A$5:$P$155,+E$4,FALSE),2),0)</f>
        <v>-707.04</v>
      </c>
      <c r="F243" s="252">
        <f>IFERROR(ROUND(VLOOKUP(+$A243,'[13]Orange BS'!$A$5:$P$155,+F$4,FALSE),2),0)</f>
        <v>-707.04</v>
      </c>
      <c r="G243" s="252">
        <f>IFERROR(ROUND(VLOOKUP(+$A243,'[13]Orange BS'!$A$5:$P$155,+G$4,FALSE),2),0)</f>
        <v>-707.04</v>
      </c>
      <c r="H243" s="252">
        <f>IFERROR(ROUND(VLOOKUP(+$A243,'[13]Orange BS'!$A$5:$P$155,+H$4,FALSE),2),0)</f>
        <v>-707.04</v>
      </c>
      <c r="I243" s="252">
        <f>IFERROR(ROUND(VLOOKUP(+$A243,'[13]Orange BS'!$A$5:$P$155,+I$4,FALSE),2),0)</f>
        <v>-707.04</v>
      </c>
      <c r="J243" s="252">
        <f>IFERROR(ROUND(VLOOKUP(+$A243,'[13]Orange BS'!$A$5:$P$155,+J$4,FALSE),2),0)</f>
        <v>-707.04</v>
      </c>
      <c r="K243" s="252">
        <f>IFERROR(ROUND(VLOOKUP(+$A243,'[13]Orange BS'!$A$5:$P$155,+K$4,FALSE),2),0)</f>
        <v>-707.04</v>
      </c>
      <c r="L243" s="252">
        <f>IFERROR(ROUND(VLOOKUP(+$A243,'[13]Orange BS'!$A$5:$P$155,+L$4,FALSE),2),0)</f>
        <v>-707.04</v>
      </c>
      <c r="M243" s="252">
        <f>IFERROR(ROUND(VLOOKUP(+$A243,'[13]Orange BS'!$A$5:$P$155,+M$4,FALSE),2),0)</f>
        <v>-707.04</v>
      </c>
      <c r="N243" s="252">
        <f>IFERROR(ROUND(VLOOKUP(+$A243,'[13]Orange BS'!$A$5:$P$155,+N$4,FALSE),2),0)</f>
        <v>-707.04</v>
      </c>
      <c r="O243" s="252">
        <f>IFERROR(ROUND(VLOOKUP(+$A243,'[13]Orange BS'!$A$5:$P$155,+O$4,FALSE),2),0)</f>
        <v>-707.04</v>
      </c>
      <c r="P243" s="252">
        <f>IFERROR(ROUND(VLOOKUP(+$A243,'[13]Orange BS'!$A$5:$P$155,+P$4,FALSE),2),0)</f>
        <v>-702.65</v>
      </c>
      <c r="Q243" s="253">
        <f t="shared" si="24"/>
        <v>-706.72692307692296</v>
      </c>
      <c r="R243" s="254"/>
      <c r="S243" s="253">
        <f t="shared" si="25"/>
        <v>-706.72692307692296</v>
      </c>
    </row>
    <row r="244" spans="1:19" x14ac:dyDescent="0.3">
      <c r="A244" s="255">
        <v>4385</v>
      </c>
      <c r="B244" s="255" t="s">
        <v>561</v>
      </c>
      <c r="C244" s="256" t="s">
        <v>567</v>
      </c>
      <c r="D244" s="252">
        <f>IFERROR(ROUND(VLOOKUP(+$A244,'[13]Orange BS'!$A$5:$P$155,+D$4,FALSE),2),0)</f>
        <v>106.85</v>
      </c>
      <c r="E244" s="252">
        <f>IFERROR(ROUND(VLOOKUP(+$A244,'[13]Orange BS'!$A$5:$P$155,+E$4,FALSE),2),0)</f>
        <v>106.8</v>
      </c>
      <c r="F244" s="252">
        <f>IFERROR(ROUND(VLOOKUP(+$A244,'[13]Orange BS'!$A$5:$P$155,+F$4,FALSE),2),0)</f>
        <v>106.8</v>
      </c>
      <c r="G244" s="252">
        <f>IFERROR(ROUND(VLOOKUP(+$A244,'[13]Orange BS'!$A$5:$P$155,+G$4,FALSE),2),0)</f>
        <v>106.8</v>
      </c>
      <c r="H244" s="252">
        <f>IFERROR(ROUND(VLOOKUP(+$A244,'[13]Orange BS'!$A$5:$P$155,+H$4,FALSE),2),0)</f>
        <v>106.8</v>
      </c>
      <c r="I244" s="252">
        <f>IFERROR(ROUND(VLOOKUP(+$A244,'[13]Orange BS'!$A$5:$P$155,+I$4,FALSE),2),0)</f>
        <v>106.8</v>
      </c>
      <c r="J244" s="252">
        <f>IFERROR(ROUND(VLOOKUP(+$A244,'[13]Orange BS'!$A$5:$P$155,+J$4,FALSE),2),0)</f>
        <v>106.8</v>
      </c>
      <c r="K244" s="252">
        <f>IFERROR(ROUND(VLOOKUP(+$A244,'[13]Orange BS'!$A$5:$P$155,+K$4,FALSE),2),0)</f>
        <v>106.8</v>
      </c>
      <c r="L244" s="252">
        <f>IFERROR(ROUND(VLOOKUP(+$A244,'[13]Orange BS'!$A$5:$P$155,+L$4,FALSE),2),0)</f>
        <v>106.8</v>
      </c>
      <c r="M244" s="252">
        <f>IFERROR(ROUND(VLOOKUP(+$A244,'[13]Orange BS'!$A$5:$P$155,+M$4,FALSE),2),0)</f>
        <v>106.8</v>
      </c>
      <c r="N244" s="252">
        <f>IFERROR(ROUND(VLOOKUP(+$A244,'[13]Orange BS'!$A$5:$P$155,+N$4,FALSE),2),0)</f>
        <v>106.8</v>
      </c>
      <c r="O244" s="252">
        <f>IFERROR(ROUND(VLOOKUP(+$A244,'[13]Orange BS'!$A$5:$P$155,+O$4,FALSE),2),0)</f>
        <v>106.8</v>
      </c>
      <c r="P244" s="252">
        <f>IFERROR(ROUND(VLOOKUP(+$A244,'[13]Orange BS'!$A$5:$P$155,+P$4,FALSE),2),0)</f>
        <v>146.22</v>
      </c>
      <c r="Q244" s="253">
        <f t="shared" si="24"/>
        <v>109.83615384615382</v>
      </c>
      <c r="R244" s="254"/>
      <c r="S244" s="253">
        <f t="shared" si="25"/>
        <v>109.83615384615382</v>
      </c>
    </row>
    <row r="245" spans="1:19" x14ac:dyDescent="0.3">
      <c r="A245" s="255">
        <v>4387</v>
      </c>
      <c r="B245" s="255" t="s">
        <v>561</v>
      </c>
      <c r="C245" s="256" t="s">
        <v>568</v>
      </c>
      <c r="D245" s="252">
        <f>IFERROR(ROUND(VLOOKUP(+$A245,'[13]Orange BS'!$A$5:$P$155,+D$4,FALSE),2),0)</f>
        <v>-35249.61</v>
      </c>
      <c r="E245" s="252">
        <f>IFERROR(ROUND(VLOOKUP(+$A245,'[13]Orange BS'!$A$5:$P$155,+E$4,FALSE),2),0)</f>
        <v>-35233.26</v>
      </c>
      <c r="F245" s="252">
        <f>IFERROR(ROUND(VLOOKUP(+$A245,'[13]Orange BS'!$A$5:$P$155,+F$4,FALSE),2),0)</f>
        <v>-35227.629999999997</v>
      </c>
      <c r="G245" s="252">
        <f>IFERROR(ROUND(VLOOKUP(+$A245,'[13]Orange BS'!$A$5:$P$155,+G$4,FALSE),2),0)</f>
        <v>-35226.86</v>
      </c>
      <c r="H245" s="252">
        <f>IFERROR(ROUND(VLOOKUP(+$A245,'[13]Orange BS'!$A$5:$P$155,+H$4,FALSE),2),0)</f>
        <v>-35228.519999999997</v>
      </c>
      <c r="I245" s="252">
        <f>IFERROR(ROUND(VLOOKUP(+$A245,'[13]Orange BS'!$A$5:$P$155,+I$4,FALSE),2),0)</f>
        <v>-35228.589999999997</v>
      </c>
      <c r="J245" s="252">
        <f>IFERROR(ROUND(VLOOKUP(+$A245,'[13]Orange BS'!$A$5:$P$155,+J$4,FALSE),2),0)</f>
        <v>-35229.269999999997</v>
      </c>
      <c r="K245" s="252">
        <f>IFERROR(ROUND(VLOOKUP(+$A245,'[13]Orange BS'!$A$5:$P$155,+K$4,FALSE),2),0)</f>
        <v>-35228.44</v>
      </c>
      <c r="L245" s="252">
        <f>IFERROR(ROUND(VLOOKUP(+$A245,'[13]Orange BS'!$A$5:$P$155,+L$4,FALSE),2),0)</f>
        <v>-35227.89</v>
      </c>
      <c r="M245" s="252">
        <f>IFERROR(ROUND(VLOOKUP(+$A245,'[13]Orange BS'!$A$5:$P$155,+M$4,FALSE),2),0)</f>
        <v>-35223.61</v>
      </c>
      <c r="N245" s="252">
        <f>IFERROR(ROUND(VLOOKUP(+$A245,'[13]Orange BS'!$A$5:$P$155,+N$4,FALSE),2),0)</f>
        <v>-35223.449999999997</v>
      </c>
      <c r="O245" s="252">
        <f>IFERROR(ROUND(VLOOKUP(+$A245,'[13]Orange BS'!$A$5:$P$155,+O$4,FALSE),2),0)</f>
        <v>-35223.14</v>
      </c>
      <c r="P245" s="252">
        <f>IFERROR(ROUND(VLOOKUP(+$A245,'[13]Orange BS'!$A$5:$P$155,+P$4,FALSE),2),0)</f>
        <v>-40574.400000000001</v>
      </c>
      <c r="Q245" s="253">
        <f t="shared" si="24"/>
        <v>-35640.359230769231</v>
      </c>
      <c r="R245" s="254"/>
      <c r="S245" s="253">
        <f t="shared" si="25"/>
        <v>-35640.359230769231</v>
      </c>
    </row>
    <row r="246" spans="1:19" x14ac:dyDescent="0.3">
      <c r="A246" s="263">
        <v>4367</v>
      </c>
      <c r="B246" s="246">
        <v>190.1</v>
      </c>
      <c r="C246" s="246" t="s">
        <v>569</v>
      </c>
      <c r="D246" s="252">
        <f>IFERROR(ROUND(VLOOKUP(+$A246,'[13]Orange BS'!$A$5:$P$155,+D$4,FALSE),2),0)</f>
        <v>0</v>
      </c>
      <c r="E246" s="252">
        <f>IFERROR(ROUND(VLOOKUP(+$A246,'[13]Orange BS'!$A$5:$P$155,+E$4,FALSE),2),0)</f>
        <v>0</v>
      </c>
      <c r="F246" s="252">
        <f>IFERROR(ROUND(VLOOKUP(+$A246,'[13]Orange BS'!$A$5:$P$155,+F$4,FALSE),2),0)</f>
        <v>0</v>
      </c>
      <c r="G246" s="252">
        <f>IFERROR(ROUND(VLOOKUP(+$A246,'[13]Orange BS'!$A$5:$P$155,+G$4,FALSE),2),0)</f>
        <v>0</v>
      </c>
      <c r="H246" s="252">
        <f>IFERROR(ROUND(VLOOKUP(+$A246,'[13]Orange BS'!$A$5:$P$155,+H$4,FALSE),2),0)</f>
        <v>0</v>
      </c>
      <c r="I246" s="252">
        <f>IFERROR(ROUND(VLOOKUP(+$A246,'[13]Orange BS'!$A$5:$P$155,+I$4,FALSE),2),0)</f>
        <v>0</v>
      </c>
      <c r="J246" s="252">
        <f>IFERROR(ROUND(VLOOKUP(+$A246,'[13]Orange BS'!$A$5:$P$155,+J$4,FALSE),2),0)</f>
        <v>0</v>
      </c>
      <c r="K246" s="252">
        <f>IFERROR(ROUND(VLOOKUP(+$A246,'[13]Orange BS'!$A$5:$P$155,+K$4,FALSE),2),0)</f>
        <v>0</v>
      </c>
      <c r="L246" s="252">
        <f>IFERROR(ROUND(VLOOKUP(+$A246,'[13]Orange BS'!$A$5:$P$155,+L$4,FALSE),2),0)</f>
        <v>0</v>
      </c>
      <c r="M246" s="252">
        <f>IFERROR(ROUND(VLOOKUP(+$A246,'[13]Orange BS'!$A$5:$P$155,+M$4,FALSE),2),0)</f>
        <v>0</v>
      </c>
      <c r="N246" s="252">
        <f>IFERROR(ROUND(VLOOKUP(+$A246,'[13]Orange BS'!$A$5:$P$155,+N$4,FALSE),2),0)</f>
        <v>0</v>
      </c>
      <c r="O246" s="252">
        <f>IFERROR(ROUND(VLOOKUP(+$A246,'[13]Orange BS'!$A$5:$P$155,+O$4,FALSE),2),0)</f>
        <v>0</v>
      </c>
      <c r="P246" s="252">
        <f>IFERROR(ROUND(VLOOKUP(+$A246,'[13]Orange BS'!$A$5:$P$155,+P$4,FALSE),2),0)</f>
        <v>-25.18</v>
      </c>
      <c r="Q246" s="253">
        <f t="shared" si="24"/>
        <v>-1.936923076923077</v>
      </c>
      <c r="R246" s="262"/>
    </row>
    <row r="247" spans="1:19" x14ac:dyDescent="0.3">
      <c r="A247" s="263">
        <v>4389</v>
      </c>
      <c r="B247" s="246">
        <v>190.1</v>
      </c>
      <c r="C247" s="246" t="s">
        <v>570</v>
      </c>
      <c r="D247" s="252">
        <f>IFERROR(ROUND(VLOOKUP(+$A247,'[13]Orange BS'!$A$5:$P$155,+D$4,FALSE),2),0)</f>
        <v>4932.63</v>
      </c>
      <c r="E247" s="252">
        <f>IFERROR(ROUND(VLOOKUP(+$A247,'[13]Orange BS'!$A$5:$P$155,+E$4,FALSE),2),0)</f>
        <v>4930.34</v>
      </c>
      <c r="F247" s="252">
        <f>IFERROR(ROUND(VLOOKUP(+$A247,'[13]Orange BS'!$A$5:$P$155,+F$4,FALSE),2),0)</f>
        <v>4930.28</v>
      </c>
      <c r="G247" s="252">
        <f>IFERROR(ROUND(VLOOKUP(+$A247,'[13]Orange BS'!$A$5:$P$155,+G$4,FALSE),2),0)</f>
        <v>4930.2700000000004</v>
      </c>
      <c r="H247" s="252">
        <f>IFERROR(ROUND(VLOOKUP(+$A247,'[13]Orange BS'!$A$5:$P$155,+H$4,FALSE),2),0)</f>
        <v>4930.29</v>
      </c>
      <c r="I247" s="252">
        <f>IFERROR(ROUND(VLOOKUP(+$A247,'[13]Orange BS'!$A$5:$P$155,+I$4,FALSE),2),0)</f>
        <v>4930.29</v>
      </c>
      <c r="J247" s="252">
        <f>IFERROR(ROUND(VLOOKUP(+$A247,'[13]Orange BS'!$A$5:$P$155,+J$4,FALSE),2),0)</f>
        <v>4930.3</v>
      </c>
      <c r="K247" s="252">
        <f>IFERROR(ROUND(VLOOKUP(+$A247,'[13]Orange BS'!$A$5:$P$155,+K$4,FALSE),2),0)</f>
        <v>4930.29</v>
      </c>
      <c r="L247" s="252">
        <f>IFERROR(ROUND(VLOOKUP(+$A247,'[13]Orange BS'!$A$5:$P$155,+L$4,FALSE),2),0)</f>
        <v>4930.29</v>
      </c>
      <c r="M247" s="252">
        <f>IFERROR(ROUND(VLOOKUP(+$A247,'[13]Orange BS'!$A$5:$P$155,+M$4,FALSE),2),0)</f>
        <v>4930.24</v>
      </c>
      <c r="N247" s="252">
        <f>IFERROR(ROUND(VLOOKUP(+$A247,'[13]Orange BS'!$A$5:$P$155,+N$4,FALSE),2),0)</f>
        <v>4930.24</v>
      </c>
      <c r="O247" s="252">
        <f>IFERROR(ROUND(VLOOKUP(+$A247,'[13]Orange BS'!$A$5:$P$155,+O$4,FALSE),2),0)</f>
        <v>4930.24</v>
      </c>
      <c r="P247" s="252">
        <f>IFERROR(ROUND(VLOOKUP(+$A247,'[13]Orange BS'!$A$5:$P$155,+P$4,FALSE),2),0)</f>
        <v>5347.4</v>
      </c>
      <c r="Q247" s="253">
        <f t="shared" si="24"/>
        <v>4962.5461538461541</v>
      </c>
      <c r="R247" s="262"/>
    </row>
    <row r="248" spans="1:19" x14ac:dyDescent="0.3">
      <c r="A248" s="255">
        <v>4419</v>
      </c>
      <c r="B248" s="255" t="s">
        <v>571</v>
      </c>
      <c r="C248" s="256" t="s">
        <v>572</v>
      </c>
      <c r="D248" s="252">
        <f>IFERROR(ROUND(VLOOKUP(+$A248,'[13]Orange BS'!$A$5:$P$155,+D$4,FALSE),2),0)</f>
        <v>31.43</v>
      </c>
      <c r="E248" s="252">
        <f>IFERROR(ROUND(VLOOKUP(+$A248,'[13]Orange BS'!$A$5:$P$155,+E$4,FALSE),2),0)</f>
        <v>31.41</v>
      </c>
      <c r="F248" s="252">
        <f>IFERROR(ROUND(VLOOKUP(+$A248,'[13]Orange BS'!$A$5:$P$155,+F$4,FALSE),2),0)</f>
        <v>31.41</v>
      </c>
      <c r="G248" s="252">
        <f>IFERROR(ROUND(VLOOKUP(+$A248,'[13]Orange BS'!$A$5:$P$155,+G$4,FALSE),2),0)</f>
        <v>31.41</v>
      </c>
      <c r="H248" s="252">
        <f>IFERROR(ROUND(VLOOKUP(+$A248,'[13]Orange BS'!$A$5:$P$155,+H$4,FALSE),2),0)</f>
        <v>31.41</v>
      </c>
      <c r="I248" s="252">
        <f>IFERROR(ROUND(VLOOKUP(+$A248,'[13]Orange BS'!$A$5:$P$155,+I$4,FALSE),2),0)</f>
        <v>31.41</v>
      </c>
      <c r="J248" s="252">
        <f>IFERROR(ROUND(VLOOKUP(+$A248,'[13]Orange BS'!$A$5:$P$155,+J$4,FALSE),2),0)</f>
        <v>31.41</v>
      </c>
      <c r="K248" s="252">
        <f>IFERROR(ROUND(VLOOKUP(+$A248,'[13]Orange BS'!$A$5:$P$155,+K$4,FALSE),2),0)</f>
        <v>31.41</v>
      </c>
      <c r="L248" s="252">
        <f>IFERROR(ROUND(VLOOKUP(+$A248,'[13]Orange BS'!$A$5:$P$155,+L$4,FALSE),2),0)</f>
        <v>31.41</v>
      </c>
      <c r="M248" s="252">
        <f>IFERROR(ROUND(VLOOKUP(+$A248,'[13]Orange BS'!$A$5:$P$155,+M$4,FALSE),2),0)</f>
        <v>31.41</v>
      </c>
      <c r="N248" s="252">
        <f>IFERROR(ROUND(VLOOKUP(+$A248,'[13]Orange BS'!$A$5:$P$155,+N$4,FALSE),2),0)</f>
        <v>31.41</v>
      </c>
      <c r="O248" s="252">
        <f>IFERROR(ROUND(VLOOKUP(+$A248,'[13]Orange BS'!$A$5:$P$155,+O$4,FALSE),2),0)</f>
        <v>31.41</v>
      </c>
      <c r="P248" s="252">
        <f>IFERROR(ROUND(VLOOKUP(+$A248,'[13]Orange BS'!$A$5:$P$155,+P$4,FALSE),2),0)</f>
        <v>31.41</v>
      </c>
      <c r="Q248" s="253">
        <f t="shared" si="24"/>
        <v>31.411538461538466</v>
      </c>
      <c r="R248" s="254"/>
      <c r="S248" s="253">
        <f t="shared" si="25"/>
        <v>31.411538461538466</v>
      </c>
    </row>
    <row r="249" spans="1:19" x14ac:dyDescent="0.3">
      <c r="A249" s="255">
        <v>4421</v>
      </c>
      <c r="B249" s="255" t="s">
        <v>571</v>
      </c>
      <c r="C249" s="256" t="s">
        <v>573</v>
      </c>
      <c r="D249" s="252">
        <f>IFERROR(ROUND(VLOOKUP(+$A249,'[13]Orange BS'!$A$5:$P$155,+D$4,FALSE),2),0)</f>
        <v>127.09</v>
      </c>
      <c r="E249" s="252">
        <f>IFERROR(ROUND(VLOOKUP(+$A249,'[13]Orange BS'!$A$5:$P$155,+E$4,FALSE),2),0)</f>
        <v>127.03</v>
      </c>
      <c r="F249" s="252">
        <f>IFERROR(ROUND(VLOOKUP(+$A249,'[13]Orange BS'!$A$5:$P$155,+F$4,FALSE),2),0)</f>
        <v>127.03</v>
      </c>
      <c r="G249" s="252">
        <f>IFERROR(ROUND(VLOOKUP(+$A249,'[13]Orange BS'!$A$5:$P$155,+G$4,FALSE),2),0)</f>
        <v>127.03</v>
      </c>
      <c r="H249" s="252">
        <f>IFERROR(ROUND(VLOOKUP(+$A249,'[13]Orange BS'!$A$5:$P$155,+H$4,FALSE),2),0)</f>
        <v>127.03</v>
      </c>
      <c r="I249" s="252">
        <f>IFERROR(ROUND(VLOOKUP(+$A249,'[13]Orange BS'!$A$5:$P$155,+I$4,FALSE),2),0)</f>
        <v>127.03</v>
      </c>
      <c r="J249" s="252">
        <f>IFERROR(ROUND(VLOOKUP(+$A249,'[13]Orange BS'!$A$5:$P$155,+J$4,FALSE),2),0)</f>
        <v>127.03</v>
      </c>
      <c r="K249" s="252">
        <f>IFERROR(ROUND(VLOOKUP(+$A249,'[13]Orange BS'!$A$5:$P$155,+K$4,FALSE),2),0)</f>
        <v>127.03</v>
      </c>
      <c r="L249" s="252">
        <f>IFERROR(ROUND(VLOOKUP(+$A249,'[13]Orange BS'!$A$5:$P$155,+L$4,FALSE),2),0)</f>
        <v>127.03</v>
      </c>
      <c r="M249" s="252">
        <f>IFERROR(ROUND(VLOOKUP(+$A249,'[13]Orange BS'!$A$5:$P$155,+M$4,FALSE),2),0)</f>
        <v>127.03</v>
      </c>
      <c r="N249" s="252">
        <f>IFERROR(ROUND(VLOOKUP(+$A249,'[13]Orange BS'!$A$5:$P$155,+N$4,FALSE),2),0)</f>
        <v>127.03</v>
      </c>
      <c r="O249" s="252">
        <f>IFERROR(ROUND(VLOOKUP(+$A249,'[13]Orange BS'!$A$5:$P$155,+O$4,FALSE),2),0)</f>
        <v>127.03</v>
      </c>
      <c r="P249" s="252">
        <f>IFERROR(ROUND(VLOOKUP(+$A249,'[13]Orange BS'!$A$5:$P$155,+P$4,FALSE),2),0)</f>
        <v>127.03</v>
      </c>
      <c r="Q249" s="253">
        <f t="shared" si="24"/>
        <v>127.03461538461536</v>
      </c>
      <c r="R249" s="254"/>
      <c r="S249" s="253">
        <f t="shared" si="25"/>
        <v>127.03461538461536</v>
      </c>
    </row>
    <row r="250" spans="1:19" x14ac:dyDescent="0.3">
      <c r="A250" s="255">
        <v>4425</v>
      </c>
      <c r="B250" s="255" t="s">
        <v>571</v>
      </c>
      <c r="C250" s="256" t="s">
        <v>574</v>
      </c>
      <c r="D250" s="252">
        <f>IFERROR(ROUND(VLOOKUP(+$A250,'[13]Orange BS'!$A$5:$P$155,+D$4,FALSE),2),0)</f>
        <v>-1160.83</v>
      </c>
      <c r="E250" s="252">
        <f>IFERROR(ROUND(VLOOKUP(+$A250,'[13]Orange BS'!$A$5:$P$155,+E$4,FALSE),2),0)</f>
        <v>-1160.29</v>
      </c>
      <c r="F250" s="252">
        <f>IFERROR(ROUND(VLOOKUP(+$A250,'[13]Orange BS'!$A$5:$P$155,+F$4,FALSE),2),0)</f>
        <v>-1160.29</v>
      </c>
      <c r="G250" s="252">
        <f>IFERROR(ROUND(VLOOKUP(+$A250,'[13]Orange BS'!$A$5:$P$155,+G$4,FALSE),2),0)</f>
        <v>-1160.29</v>
      </c>
      <c r="H250" s="252">
        <f>IFERROR(ROUND(VLOOKUP(+$A250,'[13]Orange BS'!$A$5:$P$155,+H$4,FALSE),2),0)</f>
        <v>-1160.29</v>
      </c>
      <c r="I250" s="252">
        <f>IFERROR(ROUND(VLOOKUP(+$A250,'[13]Orange BS'!$A$5:$P$155,+I$4,FALSE),2),0)</f>
        <v>-1160.29</v>
      </c>
      <c r="J250" s="252">
        <f>IFERROR(ROUND(VLOOKUP(+$A250,'[13]Orange BS'!$A$5:$P$155,+J$4,FALSE),2),0)</f>
        <v>-1160.29</v>
      </c>
      <c r="K250" s="252">
        <f>IFERROR(ROUND(VLOOKUP(+$A250,'[13]Orange BS'!$A$5:$P$155,+K$4,FALSE),2),0)</f>
        <v>-1160.29</v>
      </c>
      <c r="L250" s="252">
        <f>IFERROR(ROUND(VLOOKUP(+$A250,'[13]Orange BS'!$A$5:$P$155,+L$4,FALSE),2),0)</f>
        <v>-1160.29</v>
      </c>
      <c r="M250" s="252">
        <f>IFERROR(ROUND(VLOOKUP(+$A250,'[13]Orange BS'!$A$5:$P$155,+M$4,FALSE),2),0)</f>
        <v>-1160.29</v>
      </c>
      <c r="N250" s="252">
        <f>IFERROR(ROUND(VLOOKUP(+$A250,'[13]Orange BS'!$A$5:$P$155,+N$4,FALSE),2),0)</f>
        <v>-1160.29</v>
      </c>
      <c r="O250" s="252">
        <f>IFERROR(ROUND(VLOOKUP(+$A250,'[13]Orange BS'!$A$5:$P$155,+O$4,FALSE),2),0)</f>
        <v>-1160.29</v>
      </c>
      <c r="P250" s="252">
        <f>IFERROR(ROUND(VLOOKUP(+$A250,'[13]Orange BS'!$A$5:$P$155,+P$4,FALSE),2),0)</f>
        <v>-980.81</v>
      </c>
      <c r="Q250" s="253">
        <f t="shared" si="24"/>
        <v>-1146.5253846153848</v>
      </c>
      <c r="R250" s="254"/>
      <c r="S250" s="253">
        <f t="shared" si="25"/>
        <v>-1146.5253846153848</v>
      </c>
    </row>
    <row r="251" spans="1:19" x14ac:dyDescent="0.3">
      <c r="A251" s="255">
        <v>4427</v>
      </c>
      <c r="B251" s="255" t="s">
        <v>571</v>
      </c>
      <c r="C251" s="256" t="s">
        <v>575</v>
      </c>
      <c r="D251" s="252">
        <f>IFERROR(ROUND(VLOOKUP(+$A251,'[13]Orange BS'!$A$5:$P$155,+D$4,FALSE),2),0)</f>
        <v>-26.17</v>
      </c>
      <c r="E251" s="252">
        <f>IFERROR(ROUND(VLOOKUP(+$A251,'[13]Orange BS'!$A$5:$P$155,+E$4,FALSE),2),0)</f>
        <v>-26.16</v>
      </c>
      <c r="F251" s="252">
        <f>IFERROR(ROUND(VLOOKUP(+$A251,'[13]Orange BS'!$A$5:$P$155,+F$4,FALSE),2),0)</f>
        <v>-26.16</v>
      </c>
      <c r="G251" s="252">
        <f>IFERROR(ROUND(VLOOKUP(+$A251,'[13]Orange BS'!$A$5:$P$155,+G$4,FALSE),2),0)</f>
        <v>-26.16</v>
      </c>
      <c r="H251" s="252">
        <f>IFERROR(ROUND(VLOOKUP(+$A251,'[13]Orange BS'!$A$5:$P$155,+H$4,FALSE),2),0)</f>
        <v>-26.16</v>
      </c>
      <c r="I251" s="252">
        <f>IFERROR(ROUND(VLOOKUP(+$A251,'[13]Orange BS'!$A$5:$P$155,+I$4,FALSE),2),0)</f>
        <v>-26.16</v>
      </c>
      <c r="J251" s="252">
        <f>IFERROR(ROUND(VLOOKUP(+$A251,'[13]Orange BS'!$A$5:$P$155,+J$4,FALSE),2),0)</f>
        <v>-26.16</v>
      </c>
      <c r="K251" s="252">
        <f>IFERROR(ROUND(VLOOKUP(+$A251,'[13]Orange BS'!$A$5:$P$155,+K$4,FALSE),2),0)</f>
        <v>-26.16</v>
      </c>
      <c r="L251" s="252">
        <f>IFERROR(ROUND(VLOOKUP(+$A251,'[13]Orange BS'!$A$5:$P$155,+L$4,FALSE),2),0)</f>
        <v>-26.16</v>
      </c>
      <c r="M251" s="252">
        <f>IFERROR(ROUND(VLOOKUP(+$A251,'[13]Orange BS'!$A$5:$P$155,+M$4,FALSE),2),0)</f>
        <v>-26.16</v>
      </c>
      <c r="N251" s="252">
        <f>IFERROR(ROUND(VLOOKUP(+$A251,'[13]Orange BS'!$A$5:$P$155,+N$4,FALSE),2),0)</f>
        <v>-26.16</v>
      </c>
      <c r="O251" s="252">
        <f>IFERROR(ROUND(VLOOKUP(+$A251,'[13]Orange BS'!$A$5:$P$155,+O$4,FALSE),2),0)</f>
        <v>-26.16</v>
      </c>
      <c r="P251" s="252">
        <f>IFERROR(ROUND(VLOOKUP(+$A251,'[13]Orange BS'!$A$5:$P$155,+P$4,FALSE),2),0)</f>
        <v>-19.3</v>
      </c>
      <c r="Q251" s="253">
        <f t="shared" si="24"/>
        <v>-25.633076923076928</v>
      </c>
      <c r="R251" s="254"/>
      <c r="S251" s="253">
        <f t="shared" si="25"/>
        <v>-25.633076923076928</v>
      </c>
    </row>
    <row r="252" spans="1:19" x14ac:dyDescent="0.3">
      <c r="A252" s="255">
        <v>4433</v>
      </c>
      <c r="B252" s="255" t="s">
        <v>571</v>
      </c>
      <c r="C252" s="256" t="s">
        <v>576</v>
      </c>
      <c r="D252" s="252">
        <f>IFERROR(ROUND(VLOOKUP(+$A252,'[13]Orange BS'!$A$5:$P$155,+D$4,FALSE),2),0)</f>
        <v>-157.52000000000001</v>
      </c>
      <c r="E252" s="252">
        <f>IFERROR(ROUND(VLOOKUP(+$A252,'[13]Orange BS'!$A$5:$P$155,+E$4,FALSE),2),0)</f>
        <v>-157.44999999999999</v>
      </c>
      <c r="F252" s="252">
        <f>IFERROR(ROUND(VLOOKUP(+$A252,'[13]Orange BS'!$A$5:$P$155,+F$4,FALSE),2),0)</f>
        <v>-157.44999999999999</v>
      </c>
      <c r="G252" s="252">
        <f>IFERROR(ROUND(VLOOKUP(+$A252,'[13]Orange BS'!$A$5:$P$155,+G$4,FALSE),2),0)</f>
        <v>-157.44999999999999</v>
      </c>
      <c r="H252" s="252">
        <f>IFERROR(ROUND(VLOOKUP(+$A252,'[13]Orange BS'!$A$5:$P$155,+H$4,FALSE),2),0)</f>
        <v>-157.44999999999999</v>
      </c>
      <c r="I252" s="252">
        <f>IFERROR(ROUND(VLOOKUP(+$A252,'[13]Orange BS'!$A$5:$P$155,+I$4,FALSE),2),0)</f>
        <v>-157.44999999999999</v>
      </c>
      <c r="J252" s="252">
        <f>IFERROR(ROUND(VLOOKUP(+$A252,'[13]Orange BS'!$A$5:$P$155,+J$4,FALSE),2),0)</f>
        <v>-157.44999999999999</v>
      </c>
      <c r="K252" s="252">
        <f>IFERROR(ROUND(VLOOKUP(+$A252,'[13]Orange BS'!$A$5:$P$155,+K$4,FALSE),2),0)</f>
        <v>-157.44999999999999</v>
      </c>
      <c r="L252" s="252">
        <f>IFERROR(ROUND(VLOOKUP(+$A252,'[13]Orange BS'!$A$5:$P$155,+L$4,FALSE),2),0)</f>
        <v>-157.44999999999999</v>
      </c>
      <c r="M252" s="252">
        <f>IFERROR(ROUND(VLOOKUP(+$A252,'[13]Orange BS'!$A$5:$P$155,+M$4,FALSE),2),0)</f>
        <v>-157.44999999999999</v>
      </c>
      <c r="N252" s="252">
        <f>IFERROR(ROUND(VLOOKUP(+$A252,'[13]Orange BS'!$A$5:$P$155,+N$4,FALSE),2),0)</f>
        <v>-157.44999999999999</v>
      </c>
      <c r="O252" s="252">
        <f>IFERROR(ROUND(VLOOKUP(+$A252,'[13]Orange BS'!$A$5:$P$155,+O$4,FALSE),2),0)</f>
        <v>-157.44999999999999</v>
      </c>
      <c r="P252" s="252">
        <f>IFERROR(ROUND(VLOOKUP(+$A252,'[13]Orange BS'!$A$5:$P$155,+P$4,FALSE),2),0)</f>
        <v>-156.66</v>
      </c>
      <c r="Q252" s="253">
        <f t="shared" si="24"/>
        <v>-157.39461538461541</v>
      </c>
      <c r="R252" s="254"/>
      <c r="S252" s="253">
        <f t="shared" si="25"/>
        <v>-157.39461538461541</v>
      </c>
    </row>
    <row r="253" spans="1:19" x14ac:dyDescent="0.3">
      <c r="A253" s="255">
        <v>4435</v>
      </c>
      <c r="B253" s="255" t="s">
        <v>571</v>
      </c>
      <c r="C253" s="256" t="s">
        <v>577</v>
      </c>
      <c r="D253" s="252">
        <f>IFERROR(ROUND(VLOOKUP(+$A253,'[13]Orange BS'!$A$5:$P$155,+D$4,FALSE),2),0)</f>
        <v>18.29</v>
      </c>
      <c r="E253" s="252">
        <f>IFERROR(ROUND(VLOOKUP(+$A253,'[13]Orange BS'!$A$5:$P$155,+E$4,FALSE),2),0)</f>
        <v>18.28</v>
      </c>
      <c r="F253" s="252">
        <f>IFERROR(ROUND(VLOOKUP(+$A253,'[13]Orange BS'!$A$5:$P$155,+F$4,FALSE),2),0)</f>
        <v>18.28</v>
      </c>
      <c r="G253" s="252">
        <f>IFERROR(ROUND(VLOOKUP(+$A253,'[13]Orange BS'!$A$5:$P$155,+G$4,FALSE),2),0)</f>
        <v>18.28</v>
      </c>
      <c r="H253" s="252">
        <f>IFERROR(ROUND(VLOOKUP(+$A253,'[13]Orange BS'!$A$5:$P$155,+H$4,FALSE),2),0)</f>
        <v>18.28</v>
      </c>
      <c r="I253" s="252">
        <f>IFERROR(ROUND(VLOOKUP(+$A253,'[13]Orange BS'!$A$5:$P$155,+I$4,FALSE),2),0)</f>
        <v>18.28</v>
      </c>
      <c r="J253" s="252">
        <f>IFERROR(ROUND(VLOOKUP(+$A253,'[13]Orange BS'!$A$5:$P$155,+J$4,FALSE),2),0)</f>
        <v>18.28</v>
      </c>
      <c r="K253" s="252">
        <f>IFERROR(ROUND(VLOOKUP(+$A253,'[13]Orange BS'!$A$5:$P$155,+K$4,FALSE),2),0)</f>
        <v>18.28</v>
      </c>
      <c r="L253" s="252">
        <f>IFERROR(ROUND(VLOOKUP(+$A253,'[13]Orange BS'!$A$5:$P$155,+L$4,FALSE),2),0)</f>
        <v>18.28</v>
      </c>
      <c r="M253" s="252">
        <f>IFERROR(ROUND(VLOOKUP(+$A253,'[13]Orange BS'!$A$5:$P$155,+M$4,FALSE),2),0)</f>
        <v>18.28</v>
      </c>
      <c r="N253" s="252">
        <f>IFERROR(ROUND(VLOOKUP(+$A253,'[13]Orange BS'!$A$5:$P$155,+N$4,FALSE),2),0)</f>
        <v>18.28</v>
      </c>
      <c r="O253" s="252">
        <f>IFERROR(ROUND(VLOOKUP(+$A253,'[13]Orange BS'!$A$5:$P$155,+O$4,FALSE),2),0)</f>
        <v>18.28</v>
      </c>
      <c r="P253" s="252">
        <f>IFERROR(ROUND(VLOOKUP(+$A253,'[13]Orange BS'!$A$5:$P$155,+P$4,FALSE),2),0)</f>
        <v>25.4</v>
      </c>
      <c r="Q253" s="253">
        <f t="shared" si="24"/>
        <v>18.828461538461539</v>
      </c>
      <c r="R253" s="254"/>
      <c r="S253" s="253">
        <f t="shared" si="25"/>
        <v>18.828461538461539</v>
      </c>
    </row>
    <row r="254" spans="1:19" x14ac:dyDescent="0.3">
      <c r="A254" s="263">
        <v>4417</v>
      </c>
      <c r="B254" s="246">
        <v>190.2</v>
      </c>
      <c r="C254" s="246" t="s">
        <v>578</v>
      </c>
      <c r="D254" s="252">
        <f>IFERROR(ROUND(VLOOKUP(+$A254,'[13]Orange BS'!$A$5:$P$155,+D$4,FALSE),2),0)</f>
        <v>-10.31</v>
      </c>
      <c r="E254" s="252">
        <f>IFERROR(ROUND(VLOOKUP(+$A254,'[13]Orange BS'!$A$5:$P$155,+E$4,FALSE),2),0)</f>
        <v>-10.31</v>
      </c>
      <c r="F254" s="252">
        <f>IFERROR(ROUND(VLOOKUP(+$A254,'[13]Orange BS'!$A$5:$P$155,+F$4,FALSE),2),0)</f>
        <v>-10.31</v>
      </c>
      <c r="G254" s="252">
        <f>IFERROR(ROUND(VLOOKUP(+$A254,'[13]Orange BS'!$A$5:$P$155,+G$4,FALSE),2),0)</f>
        <v>-10.31</v>
      </c>
      <c r="H254" s="252">
        <f>IFERROR(ROUND(VLOOKUP(+$A254,'[13]Orange BS'!$A$5:$P$155,+H$4,FALSE),2),0)</f>
        <v>-10.31</v>
      </c>
      <c r="I254" s="252">
        <f>IFERROR(ROUND(VLOOKUP(+$A254,'[13]Orange BS'!$A$5:$P$155,+I$4,FALSE),2),0)</f>
        <v>-10.31</v>
      </c>
      <c r="J254" s="252">
        <f>IFERROR(ROUND(VLOOKUP(+$A254,'[13]Orange BS'!$A$5:$P$155,+J$4,FALSE),2),0)</f>
        <v>-10.31</v>
      </c>
      <c r="K254" s="252">
        <f>IFERROR(ROUND(VLOOKUP(+$A254,'[13]Orange BS'!$A$5:$P$155,+K$4,FALSE),2),0)</f>
        <v>-10.31</v>
      </c>
      <c r="L254" s="252">
        <f>IFERROR(ROUND(VLOOKUP(+$A254,'[13]Orange BS'!$A$5:$P$155,+L$4,FALSE),2),0)</f>
        <v>-10.31</v>
      </c>
      <c r="M254" s="252">
        <f>IFERROR(ROUND(VLOOKUP(+$A254,'[13]Orange BS'!$A$5:$P$155,+M$4,FALSE),2),0)</f>
        <v>-10.31</v>
      </c>
      <c r="N254" s="252">
        <f>IFERROR(ROUND(VLOOKUP(+$A254,'[13]Orange BS'!$A$5:$P$155,+N$4,FALSE),2),0)</f>
        <v>-10.31</v>
      </c>
      <c r="O254" s="252">
        <f>IFERROR(ROUND(VLOOKUP(+$A254,'[13]Orange BS'!$A$5:$P$155,+O$4,FALSE),2),0)</f>
        <v>-10.31</v>
      </c>
      <c r="P254" s="252">
        <f>IFERROR(ROUND(VLOOKUP(+$A254,'[13]Orange BS'!$A$5:$P$155,+P$4,FALSE),2),0)</f>
        <v>-13.39</v>
      </c>
      <c r="Q254" s="253">
        <f t="shared" si="24"/>
        <v>-10.546923076923077</v>
      </c>
      <c r="R254" s="262"/>
    </row>
    <row r="255" spans="1:19" x14ac:dyDescent="0.3">
      <c r="A255" s="263">
        <v>4439</v>
      </c>
      <c r="B255" s="246">
        <v>190.2</v>
      </c>
      <c r="C255" s="246" t="s">
        <v>579</v>
      </c>
      <c r="D255" s="252">
        <f>IFERROR(ROUND(VLOOKUP(+$A255,'[13]Orange BS'!$A$5:$P$155,+D$4,FALSE),2),0)</f>
        <v>-30.66</v>
      </c>
      <c r="E255" s="252">
        <f>IFERROR(ROUND(VLOOKUP(+$A255,'[13]Orange BS'!$A$5:$P$155,+E$4,FALSE),2),0)</f>
        <v>-30.64</v>
      </c>
      <c r="F255" s="252">
        <f>IFERROR(ROUND(VLOOKUP(+$A255,'[13]Orange BS'!$A$5:$P$155,+F$4,FALSE),2),0)</f>
        <v>-30.64</v>
      </c>
      <c r="G255" s="252">
        <f>IFERROR(ROUND(VLOOKUP(+$A255,'[13]Orange BS'!$A$5:$P$155,+G$4,FALSE),2),0)</f>
        <v>-30.64</v>
      </c>
      <c r="H255" s="252">
        <f>IFERROR(ROUND(VLOOKUP(+$A255,'[13]Orange BS'!$A$5:$P$155,+H$4,FALSE),2),0)</f>
        <v>-30.64</v>
      </c>
      <c r="I255" s="252">
        <f>IFERROR(ROUND(VLOOKUP(+$A255,'[13]Orange BS'!$A$5:$P$155,+I$4,FALSE),2),0)</f>
        <v>-30.64</v>
      </c>
      <c r="J255" s="252">
        <f>IFERROR(ROUND(VLOOKUP(+$A255,'[13]Orange BS'!$A$5:$P$155,+J$4,FALSE),2),0)</f>
        <v>-30.64</v>
      </c>
      <c r="K255" s="252">
        <f>IFERROR(ROUND(VLOOKUP(+$A255,'[13]Orange BS'!$A$5:$P$155,+K$4,FALSE),2),0)</f>
        <v>-30.64</v>
      </c>
      <c r="L255" s="252">
        <f>IFERROR(ROUND(VLOOKUP(+$A255,'[13]Orange BS'!$A$5:$P$155,+L$4,FALSE),2),0)</f>
        <v>-30.64</v>
      </c>
      <c r="M255" s="252">
        <f>IFERROR(ROUND(VLOOKUP(+$A255,'[13]Orange BS'!$A$5:$P$155,+M$4,FALSE),2),0)</f>
        <v>-30.64</v>
      </c>
      <c r="N255" s="252">
        <f>IFERROR(ROUND(VLOOKUP(+$A255,'[13]Orange BS'!$A$5:$P$155,+N$4,FALSE),2),0)</f>
        <v>-30.64</v>
      </c>
      <c r="O255" s="252">
        <f>IFERROR(ROUND(VLOOKUP(+$A255,'[13]Orange BS'!$A$5:$P$155,+O$4,FALSE),2),0)</f>
        <v>-30.64</v>
      </c>
      <c r="P255" s="252">
        <f>IFERROR(ROUND(VLOOKUP(+$A255,'[13]Orange BS'!$A$5:$P$155,+P$4,FALSE),2),0)</f>
        <v>-313.32</v>
      </c>
      <c r="Q255" s="253">
        <f t="shared" si="24"/>
        <v>-52.386153846153846</v>
      </c>
      <c r="R255" s="262"/>
    </row>
    <row r="256" spans="1:19" x14ac:dyDescent="0.3">
      <c r="A256" s="255">
        <v>4437</v>
      </c>
      <c r="B256" s="255" t="s">
        <v>571</v>
      </c>
      <c r="C256" s="256" t="s">
        <v>580</v>
      </c>
      <c r="D256" s="252">
        <f>IFERROR(ROUND(VLOOKUP(+$A256,'[13]Orange BS'!$A$5:$P$155,+D$4,FALSE),2),0)</f>
        <v>-576.53</v>
      </c>
      <c r="E256" s="252">
        <f>IFERROR(ROUND(VLOOKUP(+$A256,'[13]Orange BS'!$A$5:$P$155,+E$4,FALSE),2),0)</f>
        <v>-576.26</v>
      </c>
      <c r="F256" s="252">
        <f>IFERROR(ROUND(VLOOKUP(+$A256,'[13]Orange BS'!$A$5:$P$155,+F$4,FALSE),2),0)</f>
        <v>-576.12</v>
      </c>
      <c r="G256" s="252">
        <f>IFERROR(ROUND(VLOOKUP(+$A256,'[13]Orange BS'!$A$5:$P$155,+G$4,FALSE),2),0)</f>
        <v>-576.1</v>
      </c>
      <c r="H256" s="252">
        <f>IFERROR(ROUND(VLOOKUP(+$A256,'[13]Orange BS'!$A$5:$P$155,+H$4,FALSE),2),0)</f>
        <v>-576.14</v>
      </c>
      <c r="I256" s="252">
        <f>IFERROR(ROUND(VLOOKUP(+$A256,'[13]Orange BS'!$A$5:$P$155,+I$4,FALSE),2),0)</f>
        <v>-576.14</v>
      </c>
      <c r="J256" s="252">
        <f>IFERROR(ROUND(VLOOKUP(+$A256,'[13]Orange BS'!$A$5:$P$155,+J$4,FALSE),2),0)</f>
        <v>-576.16</v>
      </c>
      <c r="K256" s="252">
        <f>IFERROR(ROUND(VLOOKUP(+$A256,'[13]Orange BS'!$A$5:$P$155,+K$4,FALSE),2),0)</f>
        <v>-576.14</v>
      </c>
      <c r="L256" s="252">
        <f>IFERROR(ROUND(VLOOKUP(+$A256,'[13]Orange BS'!$A$5:$P$155,+L$4,FALSE),2),0)</f>
        <v>-576.13</v>
      </c>
      <c r="M256" s="252">
        <f>IFERROR(ROUND(VLOOKUP(+$A256,'[13]Orange BS'!$A$5:$P$155,+M$4,FALSE),2),0)</f>
        <v>-576.01</v>
      </c>
      <c r="N256" s="252">
        <f>IFERROR(ROUND(VLOOKUP(+$A256,'[13]Orange BS'!$A$5:$P$155,+N$4,FALSE),2),0)</f>
        <v>-576.01</v>
      </c>
      <c r="O256" s="252">
        <f>IFERROR(ROUND(VLOOKUP(+$A256,'[13]Orange BS'!$A$5:$P$155,+O$4,FALSE),2),0)</f>
        <v>-576</v>
      </c>
      <c r="P256" s="252">
        <f>IFERROR(ROUND(VLOOKUP(+$A256,'[13]Orange BS'!$A$5:$P$155,+P$4,FALSE),2),0)</f>
        <v>-1136.76</v>
      </c>
      <c r="Q256" s="253">
        <f t="shared" si="24"/>
        <v>-619.26923076923072</v>
      </c>
      <c r="R256" s="254"/>
      <c r="S256" s="253">
        <f t="shared" si="25"/>
        <v>-619.26923076923072</v>
      </c>
    </row>
    <row r="257" spans="1:20" x14ac:dyDescent="0.3">
      <c r="A257" s="258" t="s">
        <v>453</v>
      </c>
      <c r="B257" s="255"/>
      <c r="C257" s="256"/>
      <c r="D257" s="259">
        <f>SUM(D239:D256)</f>
        <v>-38556.210000000006</v>
      </c>
      <c r="E257" s="259">
        <f t="shared" ref="E257:S257" si="27">SUM(E239:E256)</f>
        <v>-38538.339999999997</v>
      </c>
      <c r="F257" s="259">
        <f t="shared" si="27"/>
        <v>-38532.629999999997</v>
      </c>
      <c r="G257" s="259">
        <f t="shared" si="27"/>
        <v>-38531.849999999991</v>
      </c>
      <c r="H257" s="259">
        <f t="shared" si="27"/>
        <v>-38533.529999999992</v>
      </c>
      <c r="I257" s="259">
        <f t="shared" si="27"/>
        <v>-38533.599999999991</v>
      </c>
      <c r="J257" s="259">
        <f t="shared" si="27"/>
        <v>-38534.289999999994</v>
      </c>
      <c r="K257" s="259">
        <f t="shared" si="27"/>
        <v>-38533.449999999997</v>
      </c>
      <c r="L257" s="259">
        <f t="shared" si="27"/>
        <v>-38532.889999999992</v>
      </c>
      <c r="M257" s="259">
        <f t="shared" si="27"/>
        <v>-38528.54</v>
      </c>
      <c r="N257" s="259">
        <f t="shared" si="27"/>
        <v>-38528.379999999997</v>
      </c>
      <c r="O257" s="259">
        <f t="shared" si="27"/>
        <v>-38528.06</v>
      </c>
      <c r="P257" s="259">
        <f t="shared" si="27"/>
        <v>-43064.97</v>
      </c>
      <c r="Q257" s="259">
        <f t="shared" si="27"/>
        <v>-38882.826153846159</v>
      </c>
      <c r="R257" s="261"/>
      <c r="S257" s="259">
        <f t="shared" si="27"/>
        <v>-43780.50230769231</v>
      </c>
    </row>
    <row r="258" spans="1:20" x14ac:dyDescent="0.3">
      <c r="A258" s="255"/>
      <c r="B258" s="255"/>
      <c r="C258" s="256"/>
      <c r="D258" s="253"/>
      <c r="E258" s="253"/>
      <c r="F258" s="253"/>
      <c r="G258" s="253"/>
      <c r="H258" s="253"/>
      <c r="I258" s="253"/>
      <c r="J258" s="253"/>
      <c r="K258" s="253"/>
      <c r="L258" s="253"/>
      <c r="M258" s="253"/>
      <c r="N258" s="253"/>
      <c r="O258" s="253"/>
      <c r="P258" s="253"/>
      <c r="Q258" s="253"/>
      <c r="R258" s="254"/>
      <c r="S258" s="253"/>
    </row>
    <row r="259" spans="1:20" x14ac:dyDescent="0.3">
      <c r="A259" s="255">
        <v>4460</v>
      </c>
      <c r="B259" s="255">
        <v>255.1</v>
      </c>
      <c r="C259" s="256" t="s">
        <v>581</v>
      </c>
      <c r="D259" s="252">
        <f>IFERROR(ROUND(VLOOKUP(+$A259,'[13]Orange BS'!$A$5:$P$155,+D$4,FALSE),2),0)</f>
        <v>-2624.86</v>
      </c>
      <c r="E259" s="252">
        <f>IFERROR(ROUND(VLOOKUP(+$A259,'[13]Orange BS'!$A$5:$P$155,+E$4,FALSE),2),0)</f>
        <v>-2617.33</v>
      </c>
      <c r="F259" s="252">
        <f>IFERROR(ROUND(VLOOKUP(+$A259,'[13]Orange BS'!$A$5:$P$155,+F$4,FALSE),2),0)</f>
        <v>-2611.0300000000002</v>
      </c>
      <c r="G259" s="252">
        <f>IFERROR(ROUND(VLOOKUP(+$A259,'[13]Orange BS'!$A$5:$P$155,+G$4,FALSE),2),0)</f>
        <v>-2604.7199999999998</v>
      </c>
      <c r="H259" s="252">
        <f>IFERROR(ROUND(VLOOKUP(+$A259,'[13]Orange BS'!$A$5:$P$155,+H$4,FALSE),2),0)</f>
        <v>-2598.42</v>
      </c>
      <c r="I259" s="252">
        <f>IFERROR(ROUND(VLOOKUP(+$A259,'[13]Orange BS'!$A$5:$P$155,+I$4,FALSE),2),0)</f>
        <v>-2592.11</v>
      </c>
      <c r="J259" s="252">
        <f>IFERROR(ROUND(VLOOKUP(+$A259,'[13]Orange BS'!$A$5:$P$155,+J$4,FALSE),2),0)</f>
        <v>-2585.8000000000002</v>
      </c>
      <c r="K259" s="252">
        <f>IFERROR(ROUND(VLOOKUP(+$A259,'[13]Orange BS'!$A$5:$P$155,+K$4,FALSE),2),0)</f>
        <v>-2579.5</v>
      </c>
      <c r="L259" s="252">
        <f>IFERROR(ROUND(VLOOKUP(+$A259,'[13]Orange BS'!$A$5:$P$155,+L$4,FALSE),2),0)</f>
        <v>-2573.19</v>
      </c>
      <c r="M259" s="252">
        <f>IFERROR(ROUND(VLOOKUP(+$A259,'[13]Orange BS'!$A$5:$P$155,+M$4,FALSE),2),0)</f>
        <v>-2566.88</v>
      </c>
      <c r="N259" s="252">
        <f>IFERROR(ROUND(VLOOKUP(+$A259,'[13]Orange BS'!$A$5:$P$155,+N$4,FALSE),2),0)</f>
        <v>-2560.58</v>
      </c>
      <c r="O259" s="252">
        <f>IFERROR(ROUND(VLOOKUP(+$A259,'[13]Orange BS'!$A$5:$P$155,+O$4,FALSE),2),0)</f>
        <v>-2554.27</v>
      </c>
      <c r="P259" s="252">
        <f>IFERROR(ROUND(VLOOKUP(+$A259,'[13]Orange BS'!$A$5:$P$155,+P$4,FALSE),2),0)</f>
        <v>-2547.96</v>
      </c>
      <c r="Q259" s="253">
        <f t="shared" si="24"/>
        <v>-2585.896153846154</v>
      </c>
      <c r="R259" s="254"/>
      <c r="S259" s="253">
        <f t="shared" si="25"/>
        <v>-2585.896153846154</v>
      </c>
    </row>
    <row r="260" spans="1:20" x14ac:dyDescent="0.3">
      <c r="A260" s="258" t="s">
        <v>455</v>
      </c>
      <c r="B260" s="255"/>
      <c r="C260" s="256"/>
      <c r="D260" s="259">
        <f>SUM(D259)</f>
        <v>-2624.86</v>
      </c>
      <c r="E260" s="259">
        <f>SUM(E259)</f>
        <v>-2617.33</v>
      </c>
      <c r="F260" s="259">
        <f t="shared" ref="F260:S260" si="28">SUM(F259)</f>
        <v>-2611.0300000000002</v>
      </c>
      <c r="G260" s="259">
        <f t="shared" si="28"/>
        <v>-2604.7199999999998</v>
      </c>
      <c r="H260" s="259">
        <f t="shared" si="28"/>
        <v>-2598.42</v>
      </c>
      <c r="I260" s="259">
        <f t="shared" si="28"/>
        <v>-2592.11</v>
      </c>
      <c r="J260" s="259">
        <f t="shared" si="28"/>
        <v>-2585.8000000000002</v>
      </c>
      <c r="K260" s="259">
        <f t="shared" si="28"/>
        <v>-2579.5</v>
      </c>
      <c r="L260" s="259">
        <f t="shared" si="28"/>
        <v>-2573.19</v>
      </c>
      <c r="M260" s="259">
        <f t="shared" si="28"/>
        <v>-2566.88</v>
      </c>
      <c r="N260" s="259">
        <f t="shared" si="28"/>
        <v>-2560.58</v>
      </c>
      <c r="O260" s="259">
        <f t="shared" si="28"/>
        <v>-2554.27</v>
      </c>
      <c r="P260" s="259">
        <f t="shared" si="28"/>
        <v>-2547.96</v>
      </c>
      <c r="Q260" s="259">
        <f t="shared" si="28"/>
        <v>-2585.896153846154</v>
      </c>
      <c r="R260" s="261"/>
      <c r="S260" s="259">
        <f t="shared" si="28"/>
        <v>-2585.896153846154</v>
      </c>
    </row>
    <row r="261" spans="1:20" x14ac:dyDescent="0.3">
      <c r="A261" s="255"/>
      <c r="B261" s="255"/>
      <c r="C261" s="256"/>
      <c r="D261" s="253"/>
      <c r="E261" s="253"/>
      <c r="F261" s="253"/>
      <c r="G261" s="253"/>
      <c r="H261" s="253"/>
      <c r="I261" s="253"/>
      <c r="J261" s="253"/>
      <c r="K261" s="253"/>
      <c r="L261" s="253"/>
      <c r="M261" s="253"/>
      <c r="N261" s="253"/>
      <c r="O261" s="253"/>
      <c r="P261" s="253"/>
      <c r="Q261" s="253"/>
      <c r="R261" s="254"/>
      <c r="S261" s="253"/>
    </row>
    <row r="262" spans="1:20" x14ac:dyDescent="0.3">
      <c r="A262" s="255">
        <v>4515</v>
      </c>
      <c r="B262" s="255" t="s">
        <v>582</v>
      </c>
      <c r="C262" s="256" t="s">
        <v>583</v>
      </c>
      <c r="D262" s="252">
        <f>IFERROR(ROUND(VLOOKUP(+$A262,'[13]Orange BS'!$A$5:$P$155,+D$4,FALSE),2),0)</f>
        <v>-791.68</v>
      </c>
      <c r="E262" s="252">
        <f>IFERROR(ROUND(VLOOKUP(+$A262,'[13]Orange BS'!$A$5:$P$155,+E$4,FALSE),2),0)</f>
        <v>-478.69</v>
      </c>
      <c r="F262" s="252">
        <f>IFERROR(ROUND(VLOOKUP(+$A262,'[13]Orange BS'!$A$5:$P$155,+F$4,FALSE),2),0)</f>
        <v>-495.48</v>
      </c>
      <c r="G262" s="252">
        <f>IFERROR(ROUND(VLOOKUP(+$A262,'[13]Orange BS'!$A$5:$P$155,+G$4,FALSE),2),0)</f>
        <v>-909.08</v>
      </c>
      <c r="H262" s="252">
        <f>IFERROR(ROUND(VLOOKUP(+$A262,'[13]Orange BS'!$A$5:$P$155,+H$4,FALSE),2),0)</f>
        <v>-303.85000000000002</v>
      </c>
      <c r="I262" s="252">
        <f>IFERROR(ROUND(VLOOKUP(+$A262,'[13]Orange BS'!$A$5:$P$155,+I$4,FALSE),2),0)</f>
        <v>-169.87</v>
      </c>
      <c r="J262" s="252">
        <f>IFERROR(ROUND(VLOOKUP(+$A262,'[13]Orange BS'!$A$5:$P$155,+J$4,FALSE),2),0)</f>
        <v>-616.29</v>
      </c>
      <c r="K262" s="252">
        <f>IFERROR(ROUND(VLOOKUP(+$A262,'[13]Orange BS'!$A$5:$P$155,+K$4,FALSE),2),0)</f>
        <v>-99.1</v>
      </c>
      <c r="L262" s="252">
        <f>IFERROR(ROUND(VLOOKUP(+$A262,'[13]Orange BS'!$A$5:$P$155,+L$4,FALSE),2),0)</f>
        <v>-416.24</v>
      </c>
      <c r="M262" s="252">
        <f>IFERROR(ROUND(VLOOKUP(+$A262,'[13]Orange BS'!$A$5:$P$155,+M$4,FALSE),2),0)</f>
        <v>-1468.5</v>
      </c>
      <c r="N262" s="252">
        <f>IFERROR(ROUND(VLOOKUP(+$A262,'[13]Orange BS'!$A$5:$P$155,+N$4,FALSE),2),0)</f>
        <v>-630.16999999999996</v>
      </c>
      <c r="O262" s="252">
        <f>IFERROR(ROUND(VLOOKUP(+$A262,'[13]Orange BS'!$A$5:$P$155,+O$4,FALSE),2),0)</f>
        <v>-789.73</v>
      </c>
      <c r="P262" s="252">
        <f>IFERROR(ROUND(VLOOKUP(+$A262,'[13]Orange BS'!$A$5:$P$155,+P$4,FALSE),2),0)</f>
        <v>-724.89</v>
      </c>
      <c r="Q262" s="253">
        <f t="shared" si="24"/>
        <v>-607.19769230769236</v>
      </c>
      <c r="R262" s="254"/>
      <c r="S262" s="253">
        <f t="shared" si="25"/>
        <v>-607.19769230769236</v>
      </c>
    </row>
    <row r="263" spans="1:20" x14ac:dyDescent="0.3">
      <c r="A263" s="255">
        <v>4525</v>
      </c>
      <c r="B263" s="255" t="s">
        <v>582</v>
      </c>
      <c r="C263" s="256" t="s">
        <v>584</v>
      </c>
      <c r="D263" s="252">
        <f>IFERROR(ROUND(VLOOKUP(+$A263,'[13]Orange BS'!$A$5:$P$155,+D$4,FALSE),2),0)</f>
        <v>-3005.52</v>
      </c>
      <c r="E263" s="252">
        <f>IFERROR(ROUND(VLOOKUP(+$A263,'[13]Orange BS'!$A$5:$P$155,+E$4,FALSE),2),0)</f>
        <v>-3828.17</v>
      </c>
      <c r="F263" s="252">
        <f>IFERROR(ROUND(VLOOKUP(+$A263,'[13]Orange BS'!$A$5:$P$155,+F$4,FALSE),2),0)</f>
        <v>-4605.93</v>
      </c>
      <c r="G263" s="252">
        <f>IFERROR(ROUND(VLOOKUP(+$A263,'[13]Orange BS'!$A$5:$P$155,+G$4,FALSE),2),0)</f>
        <v>-3622.39</v>
      </c>
      <c r="H263" s="252">
        <f>IFERROR(ROUND(VLOOKUP(+$A263,'[13]Orange BS'!$A$5:$P$155,+H$4,FALSE),2),0)</f>
        <v>-4288.03</v>
      </c>
      <c r="I263" s="252">
        <f>IFERROR(ROUND(VLOOKUP(+$A263,'[13]Orange BS'!$A$5:$P$155,+I$4,FALSE),2),0)</f>
        <v>-3456.73</v>
      </c>
      <c r="J263" s="252">
        <f>IFERROR(ROUND(VLOOKUP(+$A263,'[13]Orange BS'!$A$5:$P$155,+J$4,FALSE),2),0)</f>
        <v>-3141.29</v>
      </c>
      <c r="K263" s="252">
        <f>IFERROR(ROUND(VLOOKUP(+$A263,'[13]Orange BS'!$A$5:$P$155,+K$4,FALSE),2),0)</f>
        <v>-3950.61</v>
      </c>
      <c r="L263" s="252">
        <f>IFERROR(ROUND(VLOOKUP(+$A263,'[13]Orange BS'!$A$5:$P$155,+L$4,FALSE),2),0)</f>
        <v>-3572.97</v>
      </c>
      <c r="M263" s="252">
        <f>IFERROR(ROUND(VLOOKUP(+$A263,'[13]Orange BS'!$A$5:$P$155,+M$4,FALSE),2),0)</f>
        <v>-3635.97</v>
      </c>
      <c r="N263" s="252">
        <f>IFERROR(ROUND(VLOOKUP(+$A263,'[13]Orange BS'!$A$5:$P$155,+N$4,FALSE),2),0)</f>
        <v>-3514.48</v>
      </c>
      <c r="O263" s="252">
        <f>IFERROR(ROUND(VLOOKUP(+$A263,'[13]Orange BS'!$A$5:$P$155,+O$4,FALSE),2),0)</f>
        <v>-3756.11</v>
      </c>
      <c r="P263" s="252">
        <f>IFERROR(ROUND(VLOOKUP(+$A263,'[13]Orange BS'!$A$5:$P$155,+P$4,FALSE),2),0)</f>
        <v>-4473.2</v>
      </c>
      <c r="Q263" s="253">
        <f t="shared" si="24"/>
        <v>-3757.8</v>
      </c>
      <c r="R263" s="254"/>
      <c r="S263" s="253">
        <f t="shared" si="25"/>
        <v>-3757.8</v>
      </c>
    </row>
    <row r="264" spans="1:20" x14ac:dyDescent="0.3">
      <c r="A264" s="255">
        <v>4527</v>
      </c>
      <c r="B264" s="255" t="s">
        <v>582</v>
      </c>
      <c r="C264" s="256" t="s">
        <v>585</v>
      </c>
      <c r="D264" s="252">
        <f>IFERROR(ROUND(VLOOKUP(+$A264,'[13]Orange BS'!$A$5:$P$155,+D$4,FALSE),2),0)</f>
        <v>-360.57</v>
      </c>
      <c r="E264" s="252">
        <f>IFERROR(ROUND(VLOOKUP(+$A264,'[13]Orange BS'!$A$5:$P$155,+E$4,FALSE),2),0)</f>
        <v>-121.03</v>
      </c>
      <c r="F264" s="252">
        <f>IFERROR(ROUND(VLOOKUP(+$A264,'[13]Orange BS'!$A$5:$P$155,+F$4,FALSE),2),0)</f>
        <v>-275.32</v>
      </c>
      <c r="G264" s="252">
        <f>IFERROR(ROUND(VLOOKUP(+$A264,'[13]Orange BS'!$A$5:$P$155,+G$4,FALSE),2),0)</f>
        <v>-525.4</v>
      </c>
      <c r="H264" s="252">
        <f>IFERROR(ROUND(VLOOKUP(+$A264,'[13]Orange BS'!$A$5:$P$155,+H$4,FALSE),2),0)</f>
        <v>-762.14</v>
      </c>
      <c r="I264" s="252">
        <f>IFERROR(ROUND(VLOOKUP(+$A264,'[13]Orange BS'!$A$5:$P$155,+I$4,FALSE),2),0)</f>
        <v>-681.24</v>
      </c>
      <c r="J264" s="252">
        <f>IFERROR(ROUND(VLOOKUP(+$A264,'[13]Orange BS'!$A$5:$P$155,+J$4,FALSE),2),0)</f>
        <v>-718.03</v>
      </c>
      <c r="K264" s="252">
        <f>IFERROR(ROUND(VLOOKUP(+$A264,'[13]Orange BS'!$A$5:$P$155,+K$4,FALSE),2),0)</f>
        <v>-395.35</v>
      </c>
      <c r="L264" s="252">
        <f>IFERROR(ROUND(VLOOKUP(+$A264,'[13]Orange BS'!$A$5:$P$155,+L$4,FALSE),2),0)</f>
        <v>-346.51</v>
      </c>
      <c r="M264" s="252">
        <f>IFERROR(ROUND(VLOOKUP(+$A264,'[13]Orange BS'!$A$5:$P$155,+M$4,FALSE),2),0)</f>
        <v>-357.27</v>
      </c>
      <c r="N264" s="252">
        <f>IFERROR(ROUND(VLOOKUP(+$A264,'[13]Orange BS'!$A$5:$P$155,+N$4,FALSE),2),0)</f>
        <v>-5666.2</v>
      </c>
      <c r="O264" s="252">
        <f>IFERROR(ROUND(VLOOKUP(+$A264,'[13]Orange BS'!$A$5:$P$155,+O$4,FALSE),2),0)</f>
        <v>-169.63</v>
      </c>
      <c r="P264" s="252">
        <f>IFERROR(ROUND(VLOOKUP(+$A264,'[13]Orange BS'!$A$5:$P$155,+P$4,FALSE),2),0)</f>
        <v>-860.64</v>
      </c>
      <c r="Q264" s="253">
        <f t="shared" si="24"/>
        <v>-864.56384615384582</v>
      </c>
      <c r="R264" s="254"/>
      <c r="S264" s="253">
        <f t="shared" si="25"/>
        <v>-864.56384615384582</v>
      </c>
    </row>
    <row r="265" spans="1:20" x14ac:dyDescent="0.3">
      <c r="A265" s="255">
        <v>4535</v>
      </c>
      <c r="B265" s="255" t="s">
        <v>586</v>
      </c>
      <c r="C265" s="256" t="s">
        <v>587</v>
      </c>
      <c r="D265" s="252">
        <f>IFERROR(ROUND(VLOOKUP(+$A265,'[13]Orange BS'!$A$5:$P$155,+D$4,FALSE),2),0)</f>
        <v>-1238232.21</v>
      </c>
      <c r="E265" s="252">
        <f>IFERROR(ROUND(VLOOKUP(+$A265,'[13]Orange BS'!$A$5:$P$155,+E$4,FALSE),2),0)</f>
        <v>-1237658.04</v>
      </c>
      <c r="F265" s="252">
        <f>IFERROR(ROUND(VLOOKUP(+$A265,'[13]Orange BS'!$A$5:$P$155,+F$4,FALSE),2),0)</f>
        <v>-1237658.04</v>
      </c>
      <c r="G265" s="252">
        <f>IFERROR(ROUND(VLOOKUP(+$A265,'[13]Orange BS'!$A$5:$P$155,+G$4,FALSE),2),0)</f>
        <v>-1237658.04</v>
      </c>
      <c r="H265" s="252">
        <f>IFERROR(ROUND(VLOOKUP(+$A265,'[13]Orange BS'!$A$5:$P$155,+H$4,FALSE),2),0)</f>
        <v>-1237658.04</v>
      </c>
      <c r="I265" s="252">
        <f>IFERROR(ROUND(VLOOKUP(+$A265,'[13]Orange BS'!$A$5:$P$155,+I$4,FALSE),2),0)</f>
        <v>-1237658.04</v>
      </c>
      <c r="J265" s="252">
        <f>IFERROR(ROUND(VLOOKUP(+$A265,'[13]Orange BS'!$A$5:$P$155,+J$4,FALSE),2),0)</f>
        <v>-1237658.04</v>
      </c>
      <c r="K265" s="252">
        <f>IFERROR(ROUND(VLOOKUP(+$A265,'[13]Orange BS'!$A$5:$P$155,+K$4,FALSE),2),0)</f>
        <v>-1237658.04</v>
      </c>
      <c r="L265" s="252">
        <f>IFERROR(ROUND(VLOOKUP(+$A265,'[13]Orange BS'!$A$5:$P$155,+L$4,FALSE),2),0)</f>
        <v>-1237658.04</v>
      </c>
      <c r="M265" s="252">
        <f>IFERROR(ROUND(VLOOKUP(+$A265,'[13]Orange BS'!$A$5:$P$155,+M$4,FALSE),2),0)</f>
        <v>-1237658.04</v>
      </c>
      <c r="N265" s="252">
        <f>IFERROR(ROUND(VLOOKUP(+$A265,'[13]Orange BS'!$A$5:$P$155,+N$4,FALSE),2),0)</f>
        <v>-1237658.04</v>
      </c>
      <c r="O265" s="252">
        <f>IFERROR(ROUND(VLOOKUP(+$A265,'[13]Orange BS'!$A$5:$P$155,+O$4,FALSE),2),0)</f>
        <v>-1237658.04</v>
      </c>
      <c r="P265" s="252">
        <f>IFERROR(ROUND(VLOOKUP(+$A265,'[13]Orange BS'!$A$5:$P$155,+P$4,FALSE),2),0)</f>
        <v>-1237658.04</v>
      </c>
      <c r="Q265" s="253">
        <f t="shared" si="24"/>
        <v>-1237702.2069230764</v>
      </c>
      <c r="R265" s="254"/>
      <c r="S265" s="253">
        <f t="shared" si="25"/>
        <v>-1237702.2069230764</v>
      </c>
    </row>
    <row r="266" spans="1:20" x14ac:dyDescent="0.3">
      <c r="A266" s="255">
        <v>4545</v>
      </c>
      <c r="B266" s="255">
        <v>231</v>
      </c>
      <c r="C266" s="256" t="s">
        <v>588</v>
      </c>
      <c r="D266" s="252">
        <f>IFERROR(ROUND(VLOOKUP(+$A266,'[13]Orange BS'!$A$5:$P$155,+D$4,FALSE),2),0)</f>
        <v>-351.36</v>
      </c>
      <c r="E266" s="252">
        <f>IFERROR(ROUND(VLOOKUP(+$A266,'[13]Orange BS'!$A$5:$P$155,+E$4,FALSE),2),0)</f>
        <v>-345.93</v>
      </c>
      <c r="F266" s="252">
        <f>IFERROR(ROUND(VLOOKUP(+$A266,'[13]Orange BS'!$A$5:$P$155,+F$4,FALSE),2),0)</f>
        <v>-360.59</v>
      </c>
      <c r="G266" s="252">
        <f>IFERROR(ROUND(VLOOKUP(+$A266,'[13]Orange BS'!$A$5:$P$155,+G$4,FALSE),2),0)</f>
        <v>-371.7</v>
      </c>
      <c r="H266" s="252">
        <f>IFERROR(ROUND(VLOOKUP(+$A266,'[13]Orange BS'!$A$5:$P$155,+H$4,FALSE),2),0)</f>
        <v>-344.47</v>
      </c>
      <c r="I266" s="252">
        <f>IFERROR(ROUND(VLOOKUP(+$A266,'[13]Orange BS'!$A$5:$P$155,+I$4,FALSE),2),0)</f>
        <v>-331.29</v>
      </c>
      <c r="J266" s="252">
        <f>IFERROR(ROUND(VLOOKUP(+$A266,'[13]Orange BS'!$A$5:$P$155,+J$4,FALSE),2),0)</f>
        <v>-332.14</v>
      </c>
      <c r="K266" s="252">
        <f>IFERROR(ROUND(VLOOKUP(+$A266,'[13]Orange BS'!$A$5:$P$155,+K$4,FALSE),2),0)</f>
        <v>-536.74</v>
      </c>
      <c r="L266" s="252">
        <f>IFERROR(ROUND(VLOOKUP(+$A266,'[13]Orange BS'!$A$5:$P$155,+L$4,FALSE),2),0)</f>
        <v>-593.79999999999995</v>
      </c>
      <c r="M266" s="252">
        <f>IFERROR(ROUND(VLOOKUP(+$A266,'[13]Orange BS'!$A$5:$P$155,+M$4,FALSE),2),0)</f>
        <v>-566.12</v>
      </c>
      <c r="N266" s="252">
        <f>IFERROR(ROUND(VLOOKUP(+$A266,'[13]Orange BS'!$A$5:$P$155,+N$4,FALSE),2),0)</f>
        <v>-582.1</v>
      </c>
      <c r="O266" s="252">
        <f>IFERROR(ROUND(VLOOKUP(+$A266,'[13]Orange BS'!$A$5:$P$155,+O$4,FALSE),2),0)</f>
        <v>-617.29999999999995</v>
      </c>
      <c r="P266" s="252">
        <f>IFERROR(ROUND(VLOOKUP(+$A266,'[13]Orange BS'!$A$5:$P$155,+P$4,FALSE),2),0)</f>
        <v>-567.69000000000005</v>
      </c>
      <c r="Q266" s="253">
        <f t="shared" si="24"/>
        <v>-453.94076923076932</v>
      </c>
      <c r="R266" s="254"/>
      <c r="S266" s="253">
        <f t="shared" si="25"/>
        <v>-453.94076923076932</v>
      </c>
    </row>
    <row r="267" spans="1:20" x14ac:dyDescent="0.3">
      <c r="A267" s="255">
        <v>4555</v>
      </c>
      <c r="B267" s="255">
        <v>253.2</v>
      </c>
      <c r="C267" s="256" t="s">
        <v>589</v>
      </c>
      <c r="D267" s="252">
        <f>IFERROR(ROUND(VLOOKUP(+$A267,'[13]Orange BS'!$A$5:$P$155,+D$4,FALSE),2),0)</f>
        <v>0</v>
      </c>
      <c r="E267" s="252">
        <f>IFERROR(ROUND(VLOOKUP(+$A267,'[13]Orange BS'!$A$5:$P$155,+E$4,FALSE),2),0)</f>
        <v>0</v>
      </c>
      <c r="F267" s="252">
        <f>IFERROR(ROUND(VLOOKUP(+$A267,'[13]Orange BS'!$A$5:$P$155,+F$4,FALSE),2),0)</f>
        <v>0</v>
      </c>
      <c r="G267" s="252">
        <f>IFERROR(ROUND(VLOOKUP(+$A267,'[13]Orange BS'!$A$5:$P$155,+G$4,FALSE),2),0)</f>
        <v>0</v>
      </c>
      <c r="H267" s="252">
        <f>IFERROR(ROUND(VLOOKUP(+$A267,'[13]Orange BS'!$A$5:$P$155,+H$4,FALSE),2),0)</f>
        <v>0</v>
      </c>
      <c r="I267" s="252">
        <f>IFERROR(ROUND(VLOOKUP(+$A267,'[13]Orange BS'!$A$5:$P$155,+I$4,FALSE),2),0)</f>
        <v>0</v>
      </c>
      <c r="J267" s="252">
        <f>IFERROR(ROUND(VLOOKUP(+$A267,'[13]Orange BS'!$A$5:$P$155,+J$4,FALSE),2),0)</f>
        <v>0</v>
      </c>
      <c r="K267" s="252">
        <f>IFERROR(ROUND(VLOOKUP(+$A267,'[13]Orange BS'!$A$5:$P$155,+K$4,FALSE),2),0)</f>
        <v>0</v>
      </c>
      <c r="L267" s="252">
        <f>IFERROR(ROUND(VLOOKUP(+$A267,'[13]Orange BS'!$A$5:$P$155,+L$4,FALSE),2),0)</f>
        <v>0</v>
      </c>
      <c r="M267" s="252">
        <f>IFERROR(ROUND(VLOOKUP(+$A267,'[13]Orange BS'!$A$5:$P$155,+M$4,FALSE),2),0)</f>
        <v>0</v>
      </c>
      <c r="N267" s="252">
        <f>IFERROR(ROUND(VLOOKUP(+$A267,'[13]Orange BS'!$A$5:$P$155,+N$4,FALSE),2),0)</f>
        <v>0</v>
      </c>
      <c r="O267" s="252">
        <f>IFERROR(ROUND(VLOOKUP(+$A267,'[13]Orange BS'!$A$5:$P$155,+O$4,FALSE),2),0)</f>
        <v>0</v>
      </c>
      <c r="P267" s="252">
        <f>IFERROR(ROUND(VLOOKUP(+$A267,'[13]Orange BS'!$A$5:$P$155,+P$4,FALSE),2),0)</f>
        <v>0</v>
      </c>
      <c r="Q267" s="253">
        <f t="shared" si="24"/>
        <v>0</v>
      </c>
      <c r="R267" s="254"/>
      <c r="S267" s="253">
        <f t="shared" si="25"/>
        <v>0</v>
      </c>
    </row>
    <row r="268" spans="1:20" x14ac:dyDescent="0.3">
      <c r="A268" s="255">
        <v>4565</v>
      </c>
      <c r="B268" s="255">
        <v>223</v>
      </c>
      <c r="C268" s="256" t="s">
        <v>590</v>
      </c>
      <c r="D268" s="252">
        <f>IFERROR(ROUND(VLOOKUP(+$A268,'[13]Orange BS'!$A$5:$P$155,+D$4,FALSE),2),0)</f>
        <v>998631.53</v>
      </c>
      <c r="E268" s="252">
        <f>IFERROR(ROUND(VLOOKUP(+$A268,'[13]Orange BS'!$A$5:$P$155,+E$4,FALSE),2),0)</f>
        <v>998168.46</v>
      </c>
      <c r="F268" s="252">
        <f>IFERROR(ROUND(VLOOKUP(+$A268,'[13]Orange BS'!$A$5:$P$155,+F$4,FALSE),2),0)</f>
        <v>998168.46</v>
      </c>
      <c r="G268" s="252">
        <f>IFERROR(ROUND(VLOOKUP(+$A268,'[13]Orange BS'!$A$5:$P$155,+G$4,FALSE),2),0)</f>
        <v>998168.46</v>
      </c>
      <c r="H268" s="252">
        <f>IFERROR(ROUND(VLOOKUP(+$A268,'[13]Orange BS'!$A$5:$P$155,+H$4,FALSE),2),0)</f>
        <v>998168.46</v>
      </c>
      <c r="I268" s="252">
        <f>IFERROR(ROUND(VLOOKUP(+$A268,'[13]Orange BS'!$A$5:$P$155,+I$4,FALSE),2),0)</f>
        <v>998168.46</v>
      </c>
      <c r="J268" s="252">
        <f>IFERROR(ROUND(VLOOKUP(+$A268,'[13]Orange BS'!$A$5:$P$155,+J$4,FALSE),2),0)</f>
        <v>998168.46</v>
      </c>
      <c r="K268" s="252">
        <f>IFERROR(ROUND(VLOOKUP(+$A268,'[13]Orange BS'!$A$5:$P$155,+K$4,FALSE),2),0)</f>
        <v>998168.46</v>
      </c>
      <c r="L268" s="252">
        <f>IFERROR(ROUND(VLOOKUP(+$A268,'[13]Orange BS'!$A$5:$P$155,+L$4,FALSE),2),0)</f>
        <v>998168.46</v>
      </c>
      <c r="M268" s="252">
        <f>IFERROR(ROUND(VLOOKUP(+$A268,'[13]Orange BS'!$A$5:$P$155,+M$4,FALSE),2),0)</f>
        <v>998168.46</v>
      </c>
      <c r="N268" s="252">
        <f>IFERROR(ROUND(VLOOKUP(+$A268,'[13]Orange BS'!$A$5:$P$155,+N$4,FALSE),2),0)</f>
        <v>998168.46</v>
      </c>
      <c r="O268" s="252">
        <f>IFERROR(ROUND(VLOOKUP(+$A268,'[13]Orange BS'!$A$5:$P$155,+O$4,FALSE),2),0)</f>
        <v>998168.46</v>
      </c>
      <c r="P268" s="252">
        <f>IFERROR(ROUND(VLOOKUP(+$A268,'[13]Orange BS'!$A$5:$P$155,+P$4,FALSE),2),0)</f>
        <v>998168.46</v>
      </c>
      <c r="Q268" s="253">
        <f t="shared" si="24"/>
        <v>998204.08076923108</v>
      </c>
      <c r="R268" s="254"/>
      <c r="S268" s="253">
        <f t="shared" si="25"/>
        <v>998204.08076923108</v>
      </c>
    </row>
    <row r="269" spans="1:20" x14ac:dyDescent="0.3">
      <c r="A269" s="255">
        <v>4595</v>
      </c>
      <c r="B269" s="255" t="s">
        <v>591</v>
      </c>
      <c r="C269" s="256" t="s">
        <v>592</v>
      </c>
      <c r="D269" s="252">
        <f>IFERROR(ROUND(VLOOKUP(+$A269,'[13]Orange BS'!$A$5:$P$155,+D$4,FALSE),2),0)</f>
        <v>-1730.82</v>
      </c>
      <c r="E269" s="252">
        <f>IFERROR(ROUND(VLOOKUP(+$A269,'[13]Orange BS'!$A$5:$P$155,+E$4,FALSE),2),0)</f>
        <v>-1699.18</v>
      </c>
      <c r="F269" s="252">
        <f>IFERROR(ROUND(VLOOKUP(+$A269,'[13]Orange BS'!$A$5:$P$155,+F$4,FALSE),2),0)</f>
        <v>-1713.57</v>
      </c>
      <c r="G269" s="252">
        <f>IFERROR(ROUND(VLOOKUP(+$A269,'[13]Orange BS'!$A$5:$P$155,+G$4,FALSE),2),0)</f>
        <v>-1703.58</v>
      </c>
      <c r="H269" s="252">
        <f>IFERROR(ROUND(VLOOKUP(+$A269,'[13]Orange BS'!$A$5:$P$155,+H$4,FALSE),2),0)</f>
        <v>-1669.96</v>
      </c>
      <c r="I269" s="252">
        <f>IFERROR(ROUND(VLOOKUP(+$A269,'[13]Orange BS'!$A$5:$P$155,+I$4,FALSE),2),0)</f>
        <v>-1669.07</v>
      </c>
      <c r="J269" s="252">
        <f>IFERROR(ROUND(VLOOKUP(+$A269,'[13]Orange BS'!$A$5:$P$155,+J$4,FALSE),2),0)</f>
        <v>-1663.06</v>
      </c>
      <c r="K269" s="252">
        <f>IFERROR(ROUND(VLOOKUP(+$A269,'[13]Orange BS'!$A$5:$P$155,+K$4,FALSE),2),0)</f>
        <v>-1669.08</v>
      </c>
      <c r="L269" s="252">
        <f>IFERROR(ROUND(VLOOKUP(+$A269,'[13]Orange BS'!$A$5:$P$155,+L$4,FALSE),2),0)</f>
        <v>-1649.46</v>
      </c>
      <c r="M269" s="252">
        <f>IFERROR(ROUND(VLOOKUP(+$A269,'[13]Orange BS'!$A$5:$P$155,+M$4,FALSE),2),0)</f>
        <v>-1696.76</v>
      </c>
      <c r="N269" s="252">
        <f>IFERROR(ROUND(VLOOKUP(+$A269,'[13]Orange BS'!$A$5:$P$155,+N$4,FALSE),2),0)</f>
        <v>-1694.96</v>
      </c>
      <c r="O269" s="252">
        <f>IFERROR(ROUND(VLOOKUP(+$A269,'[13]Orange BS'!$A$5:$P$155,+O$4,FALSE),2),0)</f>
        <v>-1714.2</v>
      </c>
      <c r="P269" s="252">
        <f>IFERROR(ROUND(VLOOKUP(+$A269,'[13]Orange BS'!$A$5:$P$155,+P$4,FALSE),2),0)</f>
        <v>-1734.18</v>
      </c>
      <c r="Q269" s="253">
        <f t="shared" si="24"/>
        <v>-1692.913846153846</v>
      </c>
      <c r="R269" s="254"/>
      <c r="S269" s="253">
        <f t="shared" si="25"/>
        <v>-1692.913846153846</v>
      </c>
    </row>
    <row r="270" spans="1:20" x14ac:dyDescent="0.3">
      <c r="A270" s="255">
        <v>4612</v>
      </c>
      <c r="B270" s="255">
        <v>236.11</v>
      </c>
      <c r="C270" s="256" t="s">
        <v>593</v>
      </c>
      <c r="D270" s="252">
        <f>IFERROR(ROUND(VLOOKUP(+$A270,'[13]Orange BS'!$A$5:$P$155,+D$4,FALSE),2),0)</f>
        <v>0</v>
      </c>
      <c r="E270" s="252">
        <f>IFERROR(ROUND(VLOOKUP(+$A270,'[13]Orange BS'!$A$5:$P$155,+E$4,FALSE),2),0)</f>
        <v>1863.08</v>
      </c>
      <c r="F270" s="252">
        <f>IFERROR(ROUND(VLOOKUP(+$A270,'[13]Orange BS'!$A$5:$P$155,+F$4,FALSE),2),0)</f>
        <v>1012.05</v>
      </c>
      <c r="G270" s="252">
        <f>IFERROR(ROUND(VLOOKUP(+$A270,'[13]Orange BS'!$A$5:$P$155,+G$4,FALSE),2),0)</f>
        <v>116.86</v>
      </c>
      <c r="H270" s="252">
        <f>IFERROR(ROUND(VLOOKUP(+$A270,'[13]Orange BS'!$A$5:$P$155,+H$4,FALSE),2),0)</f>
        <v>-777.92</v>
      </c>
      <c r="I270" s="252">
        <f>IFERROR(ROUND(VLOOKUP(+$A270,'[13]Orange BS'!$A$5:$P$155,+I$4,FALSE),2),0)</f>
        <v>-1673.21</v>
      </c>
      <c r="J270" s="252">
        <f>IFERROR(ROUND(VLOOKUP(+$A270,'[13]Orange BS'!$A$5:$P$155,+J$4,FALSE),2),0)</f>
        <v>-2568.73</v>
      </c>
      <c r="K270" s="252">
        <f>IFERROR(ROUND(VLOOKUP(+$A270,'[13]Orange BS'!$A$5:$P$155,+K$4,FALSE),2),0)</f>
        <v>-694.32</v>
      </c>
      <c r="L270" s="252">
        <f>IFERROR(ROUND(VLOOKUP(+$A270,'[13]Orange BS'!$A$5:$P$155,+L$4,FALSE),2),0)</f>
        <v>-1588.35</v>
      </c>
      <c r="M270" s="252">
        <f>IFERROR(ROUND(VLOOKUP(+$A270,'[13]Orange BS'!$A$5:$P$155,+M$4,FALSE),2),0)</f>
        <v>-2483.9</v>
      </c>
      <c r="N270" s="252">
        <f>IFERROR(ROUND(VLOOKUP(+$A270,'[13]Orange BS'!$A$5:$P$155,+N$4,FALSE),2),0)</f>
        <v>-3379.33</v>
      </c>
      <c r="O270" s="252">
        <f>IFERROR(ROUND(VLOOKUP(+$A270,'[13]Orange BS'!$A$5:$P$155,+O$4,FALSE),2),0)</f>
        <v>322.45999999999998</v>
      </c>
      <c r="P270" s="252">
        <f>IFERROR(ROUND(VLOOKUP(+$A270,'[13]Orange BS'!$A$5:$P$155,+P$4,FALSE),2),0)</f>
        <v>0</v>
      </c>
      <c r="Q270" s="253">
        <f t="shared" si="24"/>
        <v>-757.79307692307702</v>
      </c>
      <c r="R270" s="254"/>
      <c r="S270" s="253">
        <f t="shared" si="25"/>
        <v>-757.79307692307702</v>
      </c>
      <c r="T270" s="266">
        <f>SUM(P270:P280)</f>
        <v>-1458.2999999999997</v>
      </c>
    </row>
    <row r="271" spans="1:20" x14ac:dyDescent="0.3">
      <c r="A271" s="255">
        <v>4614</v>
      </c>
      <c r="B271" s="255">
        <v>236.11</v>
      </c>
      <c r="C271" s="256" t="s">
        <v>594</v>
      </c>
      <c r="D271" s="252">
        <f>IFERROR(ROUND(VLOOKUP(+$A271,'[13]Orange BS'!$A$5:$P$155,+D$4,FALSE),2),0)</f>
        <v>-2746.44</v>
      </c>
      <c r="E271" s="252">
        <f>IFERROR(ROUND(VLOOKUP(+$A271,'[13]Orange BS'!$A$5:$P$155,+E$4,FALSE),2),0)</f>
        <v>-2745.17</v>
      </c>
      <c r="F271" s="252">
        <f>IFERROR(ROUND(VLOOKUP(+$A271,'[13]Orange BS'!$A$5:$P$155,+F$4,FALSE),2),0)</f>
        <v>-2745.17</v>
      </c>
      <c r="G271" s="252">
        <f>IFERROR(ROUND(VLOOKUP(+$A271,'[13]Orange BS'!$A$5:$P$155,+G$4,FALSE),2),0)</f>
        <v>-2745.17</v>
      </c>
      <c r="H271" s="252">
        <f>IFERROR(ROUND(VLOOKUP(+$A271,'[13]Orange BS'!$A$5:$P$155,+H$4,FALSE),2),0)</f>
        <v>-2745.17</v>
      </c>
      <c r="I271" s="252">
        <f>IFERROR(ROUND(VLOOKUP(+$A271,'[13]Orange BS'!$A$5:$P$155,+I$4,FALSE),2),0)</f>
        <v>-2745.17</v>
      </c>
      <c r="J271" s="252">
        <f>IFERROR(ROUND(VLOOKUP(+$A271,'[13]Orange BS'!$A$5:$P$155,+J$4,FALSE),2),0)</f>
        <v>-2745.17</v>
      </c>
      <c r="K271" s="252">
        <f>IFERROR(ROUND(VLOOKUP(+$A271,'[13]Orange BS'!$A$5:$P$155,+K$4,FALSE),2),0)</f>
        <v>-2745.17</v>
      </c>
      <c r="L271" s="252">
        <f>IFERROR(ROUND(VLOOKUP(+$A271,'[13]Orange BS'!$A$5:$P$155,+L$4,FALSE),2),0)</f>
        <v>-2745.17</v>
      </c>
      <c r="M271" s="252">
        <f>IFERROR(ROUND(VLOOKUP(+$A271,'[13]Orange BS'!$A$5:$P$155,+M$4,FALSE),2),0)</f>
        <v>-2745.17</v>
      </c>
      <c r="N271" s="252">
        <f>IFERROR(ROUND(VLOOKUP(+$A271,'[13]Orange BS'!$A$5:$P$155,+N$4,FALSE),2),0)</f>
        <v>-2745.17</v>
      </c>
      <c r="O271" s="252">
        <f>IFERROR(ROUND(VLOOKUP(+$A271,'[13]Orange BS'!$A$5:$P$155,+O$4,FALSE),2),0)</f>
        <v>-2745.17</v>
      </c>
      <c r="P271" s="252">
        <f>IFERROR(ROUND(VLOOKUP(+$A271,'[13]Orange BS'!$A$5:$P$155,+P$4,FALSE),2),0)</f>
        <v>-2681.74</v>
      </c>
      <c r="Q271" s="253">
        <f t="shared" si="24"/>
        <v>-2740.3884615384604</v>
      </c>
      <c r="R271" s="254"/>
      <c r="S271" s="253">
        <f t="shared" si="25"/>
        <v>-2740.3884615384604</v>
      </c>
    </row>
    <row r="272" spans="1:20" x14ac:dyDescent="0.3">
      <c r="A272" s="255">
        <v>4628</v>
      </c>
      <c r="B272" s="255">
        <v>236.11</v>
      </c>
      <c r="C272" s="256" t="s">
        <v>595</v>
      </c>
      <c r="D272" s="252">
        <f>IFERROR(ROUND(VLOOKUP(+$A272,'[13]Orange BS'!$A$5:$P$155,+D$4,FALSE),2),0)</f>
        <v>-99.86</v>
      </c>
      <c r="E272" s="252">
        <f>IFERROR(ROUND(VLOOKUP(+$A272,'[13]Orange BS'!$A$5:$P$155,+E$4,FALSE),2),0)</f>
        <v>-99.79</v>
      </c>
      <c r="F272" s="252">
        <f>IFERROR(ROUND(VLOOKUP(+$A272,'[13]Orange BS'!$A$5:$P$155,+F$4,FALSE),2),0)</f>
        <v>-98.9</v>
      </c>
      <c r="G272" s="252">
        <f>IFERROR(ROUND(VLOOKUP(+$A272,'[13]Orange BS'!$A$5:$P$155,+G$4,FALSE),2),0)</f>
        <v>-98.78</v>
      </c>
      <c r="H272" s="252">
        <f>IFERROR(ROUND(VLOOKUP(+$A272,'[13]Orange BS'!$A$5:$P$155,+H$4,FALSE),2),0)</f>
        <v>-99.05</v>
      </c>
      <c r="I272" s="252">
        <f>IFERROR(ROUND(VLOOKUP(+$A272,'[13]Orange BS'!$A$5:$P$155,+I$4,FALSE),2),0)</f>
        <v>-99.06</v>
      </c>
      <c r="J272" s="252">
        <f>IFERROR(ROUND(VLOOKUP(+$A272,'[13]Orange BS'!$A$5:$P$155,+J$4,FALSE),2),0)</f>
        <v>-99.17</v>
      </c>
      <c r="K272" s="252">
        <f>IFERROR(ROUND(VLOOKUP(+$A272,'[13]Orange BS'!$A$5:$P$155,+K$4,FALSE),2),0)</f>
        <v>-99.03</v>
      </c>
      <c r="L272" s="252">
        <f>IFERROR(ROUND(VLOOKUP(+$A272,'[13]Orange BS'!$A$5:$P$155,+L$4,FALSE),2),0)</f>
        <v>-98.94</v>
      </c>
      <c r="M272" s="252">
        <f>IFERROR(ROUND(VLOOKUP(+$A272,'[13]Orange BS'!$A$5:$P$155,+M$4,FALSE),2),0)</f>
        <v>-98.25</v>
      </c>
      <c r="N272" s="252">
        <f>IFERROR(ROUND(VLOOKUP(+$A272,'[13]Orange BS'!$A$5:$P$155,+N$4,FALSE),2),0)</f>
        <v>-98.23</v>
      </c>
      <c r="O272" s="252">
        <f>IFERROR(ROUND(VLOOKUP(+$A272,'[13]Orange BS'!$A$5:$P$155,+O$4,FALSE),2),0)</f>
        <v>-98.18</v>
      </c>
      <c r="P272" s="252">
        <f>IFERROR(ROUND(VLOOKUP(+$A272,'[13]Orange BS'!$A$5:$P$155,+P$4,FALSE),2),0)</f>
        <v>-86.27</v>
      </c>
      <c r="Q272" s="253">
        <f t="shared" si="24"/>
        <v>-97.962307692307689</v>
      </c>
      <c r="R272" s="254"/>
      <c r="S272" s="253">
        <f t="shared" si="25"/>
        <v>-97.962307692307689</v>
      </c>
    </row>
    <row r="273" spans="1:19" x14ac:dyDescent="0.3">
      <c r="A273" s="255">
        <v>4630</v>
      </c>
      <c r="B273" s="255">
        <v>236.11</v>
      </c>
      <c r="C273" s="256" t="s">
        <v>596</v>
      </c>
      <c r="D273" s="252">
        <f>IFERROR(ROUND(VLOOKUP(+$A273,'[13]Orange BS'!$A$5:$P$155,+D$4,FALSE),2),0)</f>
        <v>0</v>
      </c>
      <c r="E273" s="252">
        <f>IFERROR(ROUND(VLOOKUP(+$A273,'[13]Orange BS'!$A$5:$P$155,+E$4,FALSE),2),0)</f>
        <v>0</v>
      </c>
      <c r="F273" s="252">
        <f>IFERROR(ROUND(VLOOKUP(+$A273,'[13]Orange BS'!$A$5:$P$155,+F$4,FALSE),2),0)</f>
        <v>0</v>
      </c>
      <c r="G273" s="252">
        <f>IFERROR(ROUND(VLOOKUP(+$A273,'[13]Orange BS'!$A$5:$P$155,+G$4,FALSE),2),0)</f>
        <v>0</v>
      </c>
      <c r="H273" s="252">
        <f>IFERROR(ROUND(VLOOKUP(+$A273,'[13]Orange BS'!$A$5:$P$155,+H$4,FALSE),2),0)</f>
        <v>0</v>
      </c>
      <c r="I273" s="252">
        <f>IFERROR(ROUND(VLOOKUP(+$A273,'[13]Orange BS'!$A$5:$P$155,+I$4,FALSE),2),0)</f>
        <v>0</v>
      </c>
      <c r="J273" s="252">
        <f>IFERROR(ROUND(VLOOKUP(+$A273,'[13]Orange BS'!$A$5:$P$155,+J$4,FALSE),2),0)</f>
        <v>0</v>
      </c>
      <c r="K273" s="252">
        <f>IFERROR(ROUND(VLOOKUP(+$A273,'[13]Orange BS'!$A$5:$P$155,+K$4,FALSE),2),0)</f>
        <v>0</v>
      </c>
      <c r="L273" s="252">
        <f>IFERROR(ROUND(VLOOKUP(+$A273,'[13]Orange BS'!$A$5:$P$155,+L$4,FALSE),2),0)</f>
        <v>0</v>
      </c>
      <c r="M273" s="252">
        <f>IFERROR(ROUND(VLOOKUP(+$A273,'[13]Orange BS'!$A$5:$P$155,+M$4,FALSE),2),0)</f>
        <v>0</v>
      </c>
      <c r="N273" s="252">
        <f>IFERROR(ROUND(VLOOKUP(+$A273,'[13]Orange BS'!$A$5:$P$155,+N$4,FALSE),2),0)</f>
        <v>0</v>
      </c>
      <c r="O273" s="252">
        <f>IFERROR(ROUND(VLOOKUP(+$A273,'[13]Orange BS'!$A$5:$P$155,+O$4,FALSE),2),0)</f>
        <v>0</v>
      </c>
      <c r="P273" s="252">
        <f>IFERROR(ROUND(VLOOKUP(+$A273,'[13]Orange BS'!$A$5:$P$155,+P$4,FALSE),2),0)</f>
        <v>0</v>
      </c>
      <c r="Q273" s="253">
        <f t="shared" si="24"/>
        <v>0</v>
      </c>
      <c r="R273" s="254"/>
      <c r="S273" s="253">
        <f t="shared" si="25"/>
        <v>0</v>
      </c>
    </row>
    <row r="274" spans="1:19" x14ac:dyDescent="0.3">
      <c r="A274" s="255">
        <v>4634</v>
      </c>
      <c r="B274" s="255">
        <v>236.11</v>
      </c>
      <c r="C274" s="256" t="s">
        <v>597</v>
      </c>
      <c r="D274" s="252">
        <f>IFERROR(ROUND(VLOOKUP(+$A274,'[13]Orange BS'!$A$5:$P$155,+D$4,FALSE),2),0)</f>
        <v>49.6</v>
      </c>
      <c r="E274" s="252">
        <f>IFERROR(ROUND(VLOOKUP(+$A274,'[13]Orange BS'!$A$5:$P$155,+E$4,FALSE),2),0)</f>
        <v>49.57</v>
      </c>
      <c r="F274" s="252">
        <f>IFERROR(ROUND(VLOOKUP(+$A274,'[13]Orange BS'!$A$5:$P$155,+F$4,FALSE),2),0)</f>
        <v>49.57</v>
      </c>
      <c r="G274" s="252">
        <f>IFERROR(ROUND(VLOOKUP(+$A274,'[13]Orange BS'!$A$5:$P$155,+G$4,FALSE),2),0)</f>
        <v>49.57</v>
      </c>
      <c r="H274" s="252">
        <f>IFERROR(ROUND(VLOOKUP(+$A274,'[13]Orange BS'!$A$5:$P$155,+H$4,FALSE),2),0)</f>
        <v>49.57</v>
      </c>
      <c r="I274" s="252">
        <f>IFERROR(ROUND(VLOOKUP(+$A274,'[13]Orange BS'!$A$5:$P$155,+I$4,FALSE),2),0)</f>
        <v>49.57</v>
      </c>
      <c r="J274" s="252">
        <f>IFERROR(ROUND(VLOOKUP(+$A274,'[13]Orange BS'!$A$5:$P$155,+J$4,FALSE),2),0)</f>
        <v>49.57</v>
      </c>
      <c r="K274" s="252">
        <f>IFERROR(ROUND(VLOOKUP(+$A274,'[13]Orange BS'!$A$5:$P$155,+K$4,FALSE),2),0)</f>
        <v>49.57</v>
      </c>
      <c r="L274" s="252">
        <f>IFERROR(ROUND(VLOOKUP(+$A274,'[13]Orange BS'!$A$5:$P$155,+L$4,FALSE),2),0)</f>
        <v>49.57</v>
      </c>
      <c r="M274" s="252">
        <f>IFERROR(ROUND(VLOOKUP(+$A274,'[13]Orange BS'!$A$5:$P$155,+M$4,FALSE),2),0)</f>
        <v>49.57</v>
      </c>
      <c r="N274" s="252">
        <f>IFERROR(ROUND(VLOOKUP(+$A274,'[13]Orange BS'!$A$5:$P$155,+N$4,FALSE),2),0)</f>
        <v>49.57</v>
      </c>
      <c r="O274" s="252">
        <f>IFERROR(ROUND(VLOOKUP(+$A274,'[13]Orange BS'!$A$5:$P$155,+O$4,FALSE),2),0)</f>
        <v>49.57</v>
      </c>
      <c r="P274" s="252">
        <f>IFERROR(ROUND(VLOOKUP(+$A274,'[13]Orange BS'!$A$5:$P$155,+P$4,FALSE),2),0)</f>
        <v>49.57</v>
      </c>
      <c r="Q274" s="253">
        <f t="shared" si="24"/>
        <v>49.572307692307696</v>
      </c>
      <c r="R274" s="254"/>
      <c r="S274" s="253">
        <f t="shared" si="25"/>
        <v>49.572307692307696</v>
      </c>
    </row>
    <row r="275" spans="1:19" x14ac:dyDescent="0.3">
      <c r="A275" s="255">
        <v>4635</v>
      </c>
      <c r="B275" s="255">
        <v>236.11</v>
      </c>
      <c r="C275" s="256" t="s">
        <v>598</v>
      </c>
      <c r="D275" s="252">
        <f>IFERROR(ROUND(VLOOKUP(+$A275,'[13]Orange BS'!$A$5:$P$155,+D$4,FALSE),2),0)</f>
        <v>-2.91</v>
      </c>
      <c r="E275" s="252">
        <f>IFERROR(ROUND(VLOOKUP(+$A275,'[13]Orange BS'!$A$5:$P$155,+E$4,FALSE),2),0)</f>
        <v>-0.17</v>
      </c>
      <c r="F275" s="252">
        <f>IFERROR(ROUND(VLOOKUP(+$A275,'[13]Orange BS'!$A$5:$P$155,+F$4,FALSE),2),0)</f>
        <v>-0.32</v>
      </c>
      <c r="G275" s="252">
        <f>IFERROR(ROUND(VLOOKUP(+$A275,'[13]Orange BS'!$A$5:$P$155,+G$4,FALSE),2),0)</f>
        <v>-0.86</v>
      </c>
      <c r="H275" s="252">
        <f>IFERROR(ROUND(VLOOKUP(+$A275,'[13]Orange BS'!$A$5:$P$155,+H$4,FALSE),2),0)</f>
        <v>-0.97</v>
      </c>
      <c r="I275" s="252">
        <f>IFERROR(ROUND(VLOOKUP(+$A275,'[13]Orange BS'!$A$5:$P$155,+I$4,FALSE),2),0)</f>
        <v>-1.57</v>
      </c>
      <c r="J275" s="252">
        <f>IFERROR(ROUND(VLOOKUP(+$A275,'[13]Orange BS'!$A$5:$P$155,+J$4,FALSE),2),0)</f>
        <v>-1.64</v>
      </c>
      <c r="K275" s="252">
        <f>IFERROR(ROUND(VLOOKUP(+$A275,'[13]Orange BS'!$A$5:$P$155,+K$4,FALSE),2),0)</f>
        <v>-5.2</v>
      </c>
      <c r="L275" s="252">
        <f>IFERROR(ROUND(VLOOKUP(+$A275,'[13]Orange BS'!$A$5:$P$155,+L$4,FALSE),2),0)</f>
        <v>-2.25</v>
      </c>
      <c r="M275" s="252">
        <f>IFERROR(ROUND(VLOOKUP(+$A275,'[13]Orange BS'!$A$5:$P$155,+M$4,FALSE),2),0)</f>
        <v>-2.99</v>
      </c>
      <c r="N275" s="252">
        <f>IFERROR(ROUND(VLOOKUP(+$A275,'[13]Orange BS'!$A$5:$P$155,+N$4,FALSE),2),0)</f>
        <v>-3.65</v>
      </c>
      <c r="O275" s="252">
        <f>IFERROR(ROUND(VLOOKUP(+$A275,'[13]Orange BS'!$A$5:$P$155,+O$4,FALSE),2),0)</f>
        <v>-1.72</v>
      </c>
      <c r="P275" s="252">
        <f>IFERROR(ROUND(VLOOKUP(+$A275,'[13]Orange BS'!$A$5:$P$155,+P$4,FALSE),2),0)</f>
        <v>-1.1399999999999999</v>
      </c>
      <c r="Q275" s="253">
        <f t="shared" si="24"/>
        <v>-1.9530769230769232</v>
      </c>
      <c r="R275" s="254"/>
      <c r="S275" s="253">
        <f t="shared" si="25"/>
        <v>-1.9530769230769232</v>
      </c>
    </row>
    <row r="276" spans="1:19" x14ac:dyDescent="0.3">
      <c r="A276" s="255">
        <v>4636</v>
      </c>
      <c r="B276" s="255">
        <v>236.11</v>
      </c>
      <c r="C276" s="256" t="s">
        <v>599</v>
      </c>
      <c r="D276" s="252">
        <f>IFERROR(ROUND(VLOOKUP(+$A276,'[13]Orange BS'!$A$5:$P$155,+D$4,FALSE),2),0)</f>
        <v>8.8800000000000008</v>
      </c>
      <c r="E276" s="252">
        <f>IFERROR(ROUND(VLOOKUP(+$A276,'[13]Orange BS'!$A$5:$P$155,+E$4,FALSE),2),0)</f>
        <v>14.29</v>
      </c>
      <c r="F276" s="252">
        <f>IFERROR(ROUND(VLOOKUP(+$A276,'[13]Orange BS'!$A$5:$P$155,+F$4,FALSE),2),0)</f>
        <v>12.98</v>
      </c>
      <c r="G276" s="252">
        <f>IFERROR(ROUND(VLOOKUP(+$A276,'[13]Orange BS'!$A$5:$P$155,+G$4,FALSE),2),0)</f>
        <v>14.07</v>
      </c>
      <c r="H276" s="252">
        <f>IFERROR(ROUND(VLOOKUP(+$A276,'[13]Orange BS'!$A$5:$P$155,+H$4,FALSE),2),0)</f>
        <v>14.58</v>
      </c>
      <c r="I276" s="252">
        <f>IFERROR(ROUND(VLOOKUP(+$A276,'[13]Orange BS'!$A$5:$P$155,+I$4,FALSE),2),0)</f>
        <v>13.73</v>
      </c>
      <c r="J276" s="252">
        <f>IFERROR(ROUND(VLOOKUP(+$A276,'[13]Orange BS'!$A$5:$P$155,+J$4,FALSE),2),0)</f>
        <v>10.01</v>
      </c>
      <c r="K276" s="252">
        <f>IFERROR(ROUND(VLOOKUP(+$A276,'[13]Orange BS'!$A$5:$P$155,+K$4,FALSE),2),0)</f>
        <v>11.31</v>
      </c>
      <c r="L276" s="252">
        <f>IFERROR(ROUND(VLOOKUP(+$A276,'[13]Orange BS'!$A$5:$P$155,+L$4,FALSE),2),0)</f>
        <v>9.64</v>
      </c>
      <c r="M276" s="252">
        <f>IFERROR(ROUND(VLOOKUP(+$A276,'[13]Orange BS'!$A$5:$P$155,+M$4,FALSE),2),0)</f>
        <v>10.02</v>
      </c>
      <c r="N276" s="252">
        <f>IFERROR(ROUND(VLOOKUP(+$A276,'[13]Orange BS'!$A$5:$P$155,+N$4,FALSE),2),0)</f>
        <v>11.6</v>
      </c>
      <c r="O276" s="252">
        <f>IFERROR(ROUND(VLOOKUP(+$A276,'[13]Orange BS'!$A$5:$P$155,+O$4,FALSE),2),0)</f>
        <v>10.62</v>
      </c>
      <c r="P276" s="252">
        <f>IFERROR(ROUND(VLOOKUP(+$A276,'[13]Orange BS'!$A$5:$P$155,+P$4,FALSE),2),0)</f>
        <v>9.41</v>
      </c>
      <c r="Q276" s="253">
        <f t="shared" si="24"/>
        <v>11.626153846153848</v>
      </c>
      <c r="R276" s="254"/>
      <c r="S276" s="253">
        <f t="shared" si="25"/>
        <v>11.626153846153848</v>
      </c>
    </row>
    <row r="277" spans="1:19" x14ac:dyDescent="0.3">
      <c r="A277" s="255">
        <v>4637</v>
      </c>
      <c r="B277" s="255">
        <v>236.11</v>
      </c>
      <c r="C277" s="256" t="s">
        <v>600</v>
      </c>
      <c r="D277" s="252">
        <f>IFERROR(ROUND(VLOOKUP(+$A277,'[13]Orange BS'!$A$5:$P$155,+D$4,FALSE),2),0)</f>
        <v>-342.86</v>
      </c>
      <c r="E277" s="252">
        <f>IFERROR(ROUND(VLOOKUP(+$A277,'[13]Orange BS'!$A$5:$P$155,+E$4,FALSE),2),0)</f>
        <v>-330.14</v>
      </c>
      <c r="F277" s="252">
        <f>IFERROR(ROUND(VLOOKUP(+$A277,'[13]Orange BS'!$A$5:$P$155,+F$4,FALSE),2),0)</f>
        <v>-235.66</v>
      </c>
      <c r="G277" s="252">
        <f>IFERROR(ROUND(VLOOKUP(+$A277,'[13]Orange BS'!$A$5:$P$155,+G$4,FALSE),2),0)</f>
        <v>-329.84</v>
      </c>
      <c r="H277" s="252">
        <f>IFERROR(ROUND(VLOOKUP(+$A277,'[13]Orange BS'!$A$5:$P$155,+H$4,FALSE),2),0)</f>
        <v>-341.95</v>
      </c>
      <c r="I277" s="252">
        <f>IFERROR(ROUND(VLOOKUP(+$A277,'[13]Orange BS'!$A$5:$P$155,+I$4,FALSE),2),0)</f>
        <v>-350.85</v>
      </c>
      <c r="J277" s="252">
        <f>IFERROR(ROUND(VLOOKUP(+$A277,'[13]Orange BS'!$A$5:$P$155,+J$4,FALSE),2),0)</f>
        <v>-366.37</v>
      </c>
      <c r="K277" s="252">
        <f>IFERROR(ROUND(VLOOKUP(+$A277,'[13]Orange BS'!$A$5:$P$155,+K$4,FALSE),2),0)</f>
        <v>-344.33</v>
      </c>
      <c r="L277" s="252">
        <f>IFERROR(ROUND(VLOOKUP(+$A277,'[13]Orange BS'!$A$5:$P$155,+L$4,FALSE),2),0)</f>
        <v>-345.7</v>
      </c>
      <c r="M277" s="252">
        <f>IFERROR(ROUND(VLOOKUP(+$A277,'[13]Orange BS'!$A$5:$P$155,+M$4,FALSE),2),0)</f>
        <v>-327.63</v>
      </c>
      <c r="N277" s="252">
        <f>IFERROR(ROUND(VLOOKUP(+$A277,'[13]Orange BS'!$A$5:$P$155,+N$4,FALSE),2),0)</f>
        <v>-335.66</v>
      </c>
      <c r="O277" s="252">
        <f>IFERROR(ROUND(VLOOKUP(+$A277,'[13]Orange BS'!$A$5:$P$155,+O$4,FALSE),2),0)</f>
        <v>-338.57</v>
      </c>
      <c r="P277" s="252">
        <f>IFERROR(ROUND(VLOOKUP(+$A277,'[13]Orange BS'!$A$5:$P$155,+P$4,FALSE),2),0)</f>
        <v>-235.9</v>
      </c>
      <c r="Q277" s="253">
        <f t="shared" si="24"/>
        <v>-325.0353846153846</v>
      </c>
      <c r="R277" s="254"/>
      <c r="S277" s="253">
        <f t="shared" si="25"/>
        <v>-325.0353846153846</v>
      </c>
    </row>
    <row r="278" spans="1:19" x14ac:dyDescent="0.3">
      <c r="A278" s="255">
        <v>4638</v>
      </c>
      <c r="B278" s="255">
        <v>236.11</v>
      </c>
      <c r="C278" s="256" t="s">
        <v>601</v>
      </c>
      <c r="D278" s="252">
        <f>IFERROR(ROUND(VLOOKUP(+$A278,'[13]Orange BS'!$A$5:$P$155,+D$4,FALSE),2),0)</f>
        <v>-18.260000000000002</v>
      </c>
      <c r="E278" s="252">
        <f>IFERROR(ROUND(VLOOKUP(+$A278,'[13]Orange BS'!$A$5:$P$155,+E$4,FALSE),2),0)</f>
        <v>9.8000000000000007</v>
      </c>
      <c r="F278" s="252">
        <f>IFERROR(ROUND(VLOOKUP(+$A278,'[13]Orange BS'!$A$5:$P$155,+F$4,FALSE),2),0)</f>
        <v>5.31</v>
      </c>
      <c r="G278" s="252">
        <f>IFERROR(ROUND(VLOOKUP(+$A278,'[13]Orange BS'!$A$5:$P$155,+G$4,FALSE),2),0)</f>
        <v>0.69</v>
      </c>
      <c r="H278" s="252">
        <f>IFERROR(ROUND(VLOOKUP(+$A278,'[13]Orange BS'!$A$5:$P$155,+H$4,FALSE),2),0)</f>
        <v>-4.22</v>
      </c>
      <c r="I278" s="252">
        <f>IFERROR(ROUND(VLOOKUP(+$A278,'[13]Orange BS'!$A$5:$P$155,+I$4,FALSE),2),0)</f>
        <v>-10.31</v>
      </c>
      <c r="J278" s="252">
        <f>IFERROR(ROUND(VLOOKUP(+$A278,'[13]Orange BS'!$A$5:$P$155,+J$4,FALSE),2),0)</f>
        <v>-18.13</v>
      </c>
      <c r="K278" s="252">
        <f>IFERROR(ROUND(VLOOKUP(+$A278,'[13]Orange BS'!$A$5:$P$155,+K$4,FALSE),2),0)</f>
        <v>6.63</v>
      </c>
      <c r="L278" s="252">
        <f>IFERROR(ROUND(VLOOKUP(+$A278,'[13]Orange BS'!$A$5:$P$155,+L$4,FALSE),2),0)</f>
        <v>1.54</v>
      </c>
      <c r="M278" s="252">
        <f>IFERROR(ROUND(VLOOKUP(+$A278,'[13]Orange BS'!$A$5:$P$155,+M$4,FALSE),2),0)</f>
        <v>-3.32</v>
      </c>
      <c r="N278" s="252">
        <f>IFERROR(ROUND(VLOOKUP(+$A278,'[13]Orange BS'!$A$5:$P$155,+N$4,FALSE),2),0)</f>
        <v>-8.17</v>
      </c>
      <c r="O278" s="252">
        <f>IFERROR(ROUND(VLOOKUP(+$A278,'[13]Orange BS'!$A$5:$P$155,+O$4,FALSE),2),0)</f>
        <v>-12.74</v>
      </c>
      <c r="P278" s="252">
        <f>IFERROR(ROUND(VLOOKUP(+$A278,'[13]Orange BS'!$A$5:$P$155,+P$4,FALSE),2),0)</f>
        <v>-19.23</v>
      </c>
      <c r="Q278" s="253">
        <f t="shared" si="24"/>
        <v>-5.416153846153847</v>
      </c>
      <c r="R278" s="254"/>
      <c r="S278" s="253">
        <f t="shared" si="25"/>
        <v>-5.416153846153847</v>
      </c>
    </row>
    <row r="279" spans="1:19" x14ac:dyDescent="0.3">
      <c r="A279" s="263">
        <v>4659</v>
      </c>
      <c r="B279" s="246">
        <v>236.12</v>
      </c>
      <c r="C279" s="246" t="s">
        <v>602</v>
      </c>
      <c r="D279" s="252">
        <f>IFERROR(ROUND(VLOOKUP(+$A279,'[13]Orange BS'!$A$5:$P$155,+D$4,FALSE),2),0)</f>
        <v>962.71</v>
      </c>
      <c r="E279" s="252">
        <f>IFERROR(ROUND(VLOOKUP(+$A279,'[13]Orange BS'!$A$5:$P$155,+E$4,FALSE),2),0)</f>
        <v>962.27</v>
      </c>
      <c r="F279" s="252">
        <f>IFERROR(ROUND(VLOOKUP(+$A279,'[13]Orange BS'!$A$5:$P$155,+F$4,FALSE),2),0)</f>
        <v>962.27</v>
      </c>
      <c r="G279" s="252">
        <f>IFERROR(ROUND(VLOOKUP(+$A279,'[13]Orange BS'!$A$5:$P$155,+G$4,FALSE),2),0)</f>
        <v>962.27</v>
      </c>
      <c r="H279" s="252">
        <f>IFERROR(ROUND(VLOOKUP(+$A279,'[13]Orange BS'!$A$5:$P$155,+H$4,FALSE),2),0)</f>
        <v>962.27</v>
      </c>
      <c r="I279" s="252">
        <f>IFERROR(ROUND(VLOOKUP(+$A279,'[13]Orange BS'!$A$5:$P$155,+I$4,FALSE),2),0)</f>
        <v>962.27</v>
      </c>
      <c r="J279" s="252">
        <f>IFERROR(ROUND(VLOOKUP(+$A279,'[13]Orange BS'!$A$5:$P$155,+J$4,FALSE),2),0)</f>
        <v>962.27</v>
      </c>
      <c r="K279" s="252">
        <f>IFERROR(ROUND(VLOOKUP(+$A279,'[13]Orange BS'!$A$5:$P$155,+K$4,FALSE),2),0)</f>
        <v>962.27</v>
      </c>
      <c r="L279" s="252">
        <f>IFERROR(ROUND(VLOOKUP(+$A279,'[13]Orange BS'!$A$5:$P$155,+L$4,FALSE),2),0)</f>
        <v>962.27</v>
      </c>
      <c r="M279" s="252">
        <f>IFERROR(ROUND(VLOOKUP(+$A279,'[13]Orange BS'!$A$5:$P$155,+M$4,FALSE),2),0)</f>
        <v>962.27</v>
      </c>
      <c r="N279" s="252">
        <f>IFERROR(ROUND(VLOOKUP(+$A279,'[13]Orange BS'!$A$5:$P$155,+N$4,FALSE),2),0)</f>
        <v>962.27</v>
      </c>
      <c r="O279" s="252">
        <f>IFERROR(ROUND(VLOOKUP(+$A279,'[13]Orange BS'!$A$5:$P$155,+O$4,FALSE),2),0)</f>
        <v>962.27</v>
      </c>
      <c r="P279" s="252">
        <f>IFERROR(ROUND(VLOOKUP(+$A279,'[13]Orange BS'!$A$5:$P$155,+P$4,FALSE),2),0)</f>
        <v>962.27</v>
      </c>
      <c r="Q279" s="253">
        <f t="shared" si="24"/>
        <v>962.30384615384639</v>
      </c>
      <c r="R279" s="262"/>
    </row>
    <row r="280" spans="1:19" x14ac:dyDescent="0.3">
      <c r="A280" s="263">
        <v>4661</v>
      </c>
      <c r="B280" s="246">
        <v>236.12</v>
      </c>
      <c r="C280" s="246" t="s">
        <v>603</v>
      </c>
      <c r="D280" s="252">
        <f>IFERROR(ROUND(VLOOKUP(+$A280,'[13]Orange BS'!$A$5:$P$155,+D$4,FALSE),2),0)</f>
        <v>246.53</v>
      </c>
      <c r="E280" s="252">
        <f>IFERROR(ROUND(VLOOKUP(+$A280,'[13]Orange BS'!$A$5:$P$155,+E$4,FALSE),2),0)</f>
        <v>246.41</v>
      </c>
      <c r="F280" s="252">
        <f>IFERROR(ROUND(VLOOKUP(+$A280,'[13]Orange BS'!$A$5:$P$155,+F$4,FALSE),2),0)</f>
        <v>246.33</v>
      </c>
      <c r="G280" s="252">
        <f>IFERROR(ROUND(VLOOKUP(+$A280,'[13]Orange BS'!$A$5:$P$155,+G$4,FALSE),2),0)</f>
        <v>247.14</v>
      </c>
      <c r="H280" s="252">
        <f>IFERROR(ROUND(VLOOKUP(+$A280,'[13]Orange BS'!$A$5:$P$155,+H$4,FALSE),2),0)</f>
        <v>247.16</v>
      </c>
      <c r="I280" s="252">
        <f>IFERROR(ROUND(VLOOKUP(+$A280,'[13]Orange BS'!$A$5:$P$155,+I$4,FALSE),2),0)</f>
        <v>247.17</v>
      </c>
      <c r="J280" s="252">
        <f>IFERROR(ROUND(VLOOKUP(+$A280,'[13]Orange BS'!$A$5:$P$155,+J$4,FALSE),2),0)</f>
        <v>247.18</v>
      </c>
      <c r="K280" s="252">
        <f>IFERROR(ROUND(VLOOKUP(+$A280,'[13]Orange BS'!$A$5:$P$155,+K$4,FALSE),2),0)</f>
        <v>247.16</v>
      </c>
      <c r="L280" s="252">
        <f>IFERROR(ROUND(VLOOKUP(+$A280,'[13]Orange BS'!$A$5:$P$155,+L$4,FALSE),2),0)</f>
        <v>247.15</v>
      </c>
      <c r="M280" s="252">
        <f>IFERROR(ROUND(VLOOKUP(+$A280,'[13]Orange BS'!$A$5:$P$155,+M$4,FALSE),2),0)</f>
        <v>545.80999999999995</v>
      </c>
      <c r="N280" s="252">
        <f>IFERROR(ROUND(VLOOKUP(+$A280,'[13]Orange BS'!$A$5:$P$155,+N$4,FALSE),2),0)</f>
        <v>545.80999999999995</v>
      </c>
      <c r="O280" s="252">
        <f>IFERROR(ROUND(VLOOKUP(+$A280,'[13]Orange BS'!$A$5:$P$155,+O$4,FALSE),2),0)</f>
        <v>545.79999999999995</v>
      </c>
      <c r="P280" s="252">
        <f>IFERROR(ROUND(VLOOKUP(+$A280,'[13]Orange BS'!$A$5:$P$155,+P$4,FALSE),2),0)</f>
        <v>544.73</v>
      </c>
      <c r="Q280" s="253">
        <f t="shared" si="24"/>
        <v>338.79846153846148</v>
      </c>
      <c r="R280" s="262"/>
    </row>
    <row r="281" spans="1:19" x14ac:dyDescent="0.3">
      <c r="A281" s="255">
        <v>4685</v>
      </c>
      <c r="B281" s="255">
        <v>237.2</v>
      </c>
      <c r="C281" s="256" t="s">
        <v>604</v>
      </c>
      <c r="D281" s="252">
        <f>IFERROR(ROUND(VLOOKUP(+$A281,'[13]Orange BS'!$A$5:$P$155,+D$4,FALSE),2),0)</f>
        <v>-283.08999999999997</v>
      </c>
      <c r="E281" s="252">
        <f>IFERROR(ROUND(VLOOKUP(+$A281,'[13]Orange BS'!$A$5:$P$155,+E$4,FALSE),2),0)</f>
        <v>-289.51</v>
      </c>
      <c r="F281" s="252">
        <f>IFERROR(ROUND(VLOOKUP(+$A281,'[13]Orange BS'!$A$5:$P$155,+F$4,FALSE),2),0)</f>
        <v>-280.86</v>
      </c>
      <c r="G281" s="252">
        <f>IFERROR(ROUND(VLOOKUP(+$A281,'[13]Orange BS'!$A$5:$P$155,+G$4,FALSE),2),0)</f>
        <v>-288.06</v>
      </c>
      <c r="H281" s="252">
        <f>IFERROR(ROUND(VLOOKUP(+$A281,'[13]Orange BS'!$A$5:$P$155,+H$4,FALSE),2),0)</f>
        <v>-294.79000000000002</v>
      </c>
      <c r="I281" s="252">
        <f>IFERROR(ROUND(VLOOKUP(+$A281,'[13]Orange BS'!$A$5:$P$155,+I$4,FALSE),2),0)</f>
        <v>-301.04000000000002</v>
      </c>
      <c r="J281" s="252">
        <f>IFERROR(ROUND(VLOOKUP(+$A281,'[13]Orange BS'!$A$5:$P$155,+J$4,FALSE),2),0)</f>
        <v>-307.55</v>
      </c>
      <c r="K281" s="252">
        <f>IFERROR(ROUND(VLOOKUP(+$A281,'[13]Orange BS'!$A$5:$P$155,+K$4,FALSE),2),0)</f>
        <v>-314.43</v>
      </c>
      <c r="L281" s="252">
        <f>IFERROR(ROUND(VLOOKUP(+$A281,'[13]Orange BS'!$A$5:$P$155,+L$4,FALSE),2),0)</f>
        <v>-320.83999999999997</v>
      </c>
      <c r="M281" s="252">
        <f>IFERROR(ROUND(VLOOKUP(+$A281,'[13]Orange BS'!$A$5:$P$155,+M$4,FALSE),2),0)</f>
        <v>-327.77</v>
      </c>
      <c r="N281" s="252">
        <f>IFERROR(ROUND(VLOOKUP(+$A281,'[13]Orange BS'!$A$5:$P$155,+N$4,FALSE),2),0)</f>
        <v>-334.18</v>
      </c>
      <c r="O281" s="252">
        <f>IFERROR(ROUND(VLOOKUP(+$A281,'[13]Orange BS'!$A$5:$P$155,+O$4,FALSE),2),0)</f>
        <v>-341.01</v>
      </c>
      <c r="P281" s="252">
        <f>IFERROR(ROUND(VLOOKUP(+$A281,'[13]Orange BS'!$A$5:$P$155,+P$4,FALSE),2),0)</f>
        <v>-347.62</v>
      </c>
      <c r="Q281" s="253">
        <f t="shared" si="24"/>
        <v>-310.05769230769232</v>
      </c>
      <c r="R281" s="254"/>
      <c r="S281" s="253">
        <f t="shared" si="25"/>
        <v>-310.05769230769232</v>
      </c>
    </row>
    <row r="282" spans="1:19" x14ac:dyDescent="0.3">
      <c r="A282" s="255">
        <v>4760</v>
      </c>
      <c r="B282" s="255">
        <v>201</v>
      </c>
      <c r="C282" s="256" t="s">
        <v>605</v>
      </c>
      <c r="D282" s="252">
        <f>IFERROR(ROUND(VLOOKUP(+$A282,'[13]Orange BS'!$A$5:$P$155,+D$4,FALSE),2),0)</f>
        <v>-6427.23</v>
      </c>
      <c r="E282" s="252">
        <f>IFERROR(ROUND(VLOOKUP(+$A282,'[13]Orange BS'!$A$5:$P$155,+E$4,FALSE),2),0)</f>
        <v>-6424.25</v>
      </c>
      <c r="F282" s="252">
        <f>IFERROR(ROUND(VLOOKUP(+$A282,'[13]Orange BS'!$A$5:$P$155,+F$4,FALSE),2),0)</f>
        <v>-6424.25</v>
      </c>
      <c r="G282" s="252">
        <f>IFERROR(ROUND(VLOOKUP(+$A282,'[13]Orange BS'!$A$5:$P$155,+G$4,FALSE),2),0)</f>
        <v>-6424.25</v>
      </c>
      <c r="H282" s="252">
        <f>IFERROR(ROUND(VLOOKUP(+$A282,'[13]Orange BS'!$A$5:$P$155,+H$4,FALSE),2),0)</f>
        <v>-6424.25</v>
      </c>
      <c r="I282" s="252">
        <f>IFERROR(ROUND(VLOOKUP(+$A282,'[13]Orange BS'!$A$5:$P$155,+I$4,FALSE),2),0)</f>
        <v>-6424.25</v>
      </c>
      <c r="J282" s="252">
        <f>IFERROR(ROUND(VLOOKUP(+$A282,'[13]Orange BS'!$A$5:$P$155,+J$4,FALSE),2),0)</f>
        <v>-6424.25</v>
      </c>
      <c r="K282" s="252">
        <f>IFERROR(ROUND(VLOOKUP(+$A282,'[13]Orange BS'!$A$5:$P$155,+K$4,FALSE),2),0)</f>
        <v>-6424.25</v>
      </c>
      <c r="L282" s="252">
        <f>IFERROR(ROUND(VLOOKUP(+$A282,'[13]Orange BS'!$A$5:$P$155,+L$4,FALSE),2),0)</f>
        <v>-6424.25</v>
      </c>
      <c r="M282" s="252">
        <f>IFERROR(ROUND(VLOOKUP(+$A282,'[13]Orange BS'!$A$5:$P$155,+M$4,FALSE),2),0)</f>
        <v>-6424.25</v>
      </c>
      <c r="N282" s="252">
        <f>IFERROR(ROUND(VLOOKUP(+$A282,'[13]Orange BS'!$A$5:$P$155,+N$4,FALSE),2),0)</f>
        <v>-6424.25</v>
      </c>
      <c r="O282" s="252">
        <f>IFERROR(ROUND(VLOOKUP(+$A282,'[13]Orange BS'!$A$5:$P$155,+O$4,FALSE),2),0)</f>
        <v>-6424.25</v>
      </c>
      <c r="P282" s="252">
        <f>IFERROR(ROUND(VLOOKUP(+$A282,'[13]Orange BS'!$A$5:$P$155,+P$4,FALSE),2),0)</f>
        <v>-6424.25</v>
      </c>
      <c r="Q282" s="253">
        <f t="shared" si="24"/>
        <v>-6424.4792307692305</v>
      </c>
      <c r="R282" s="254"/>
      <c r="S282" s="253">
        <f t="shared" si="25"/>
        <v>-6424.4792307692305</v>
      </c>
    </row>
    <row r="283" spans="1:19" x14ac:dyDescent="0.3">
      <c r="A283" s="255">
        <v>4780</v>
      </c>
      <c r="B283" s="255" t="s">
        <v>606</v>
      </c>
      <c r="C283" s="256" t="s">
        <v>607</v>
      </c>
      <c r="D283" s="252">
        <f>IFERROR(ROUND(VLOOKUP(+$A283,'[13]Orange BS'!$A$5:$P$155,+D$4,FALSE),2),0)</f>
        <v>-30419.03</v>
      </c>
      <c r="E283" s="252">
        <f>IFERROR(ROUND(VLOOKUP(+$A283,'[13]Orange BS'!$A$5:$P$155,+E$4,FALSE),2),0)</f>
        <v>-30404.93</v>
      </c>
      <c r="F283" s="252">
        <f>IFERROR(ROUND(VLOOKUP(+$A283,'[13]Orange BS'!$A$5:$P$155,+F$4,FALSE),2),0)</f>
        <v>-30404.93</v>
      </c>
      <c r="G283" s="252">
        <f>IFERROR(ROUND(VLOOKUP(+$A283,'[13]Orange BS'!$A$5:$P$155,+G$4,FALSE),2),0)</f>
        <v>-30404.93</v>
      </c>
      <c r="H283" s="252">
        <f>IFERROR(ROUND(VLOOKUP(+$A283,'[13]Orange BS'!$A$5:$P$155,+H$4,FALSE),2),0)</f>
        <v>-30404.93</v>
      </c>
      <c r="I283" s="252">
        <f>IFERROR(ROUND(VLOOKUP(+$A283,'[13]Orange BS'!$A$5:$P$155,+I$4,FALSE),2),0)</f>
        <v>-30404.93</v>
      </c>
      <c r="J283" s="252">
        <f>IFERROR(ROUND(VLOOKUP(+$A283,'[13]Orange BS'!$A$5:$P$155,+J$4,FALSE),2),0)</f>
        <v>-30404.93</v>
      </c>
      <c r="K283" s="252">
        <f>IFERROR(ROUND(VLOOKUP(+$A283,'[13]Orange BS'!$A$5:$P$155,+K$4,FALSE),2),0)</f>
        <v>-30404.93</v>
      </c>
      <c r="L283" s="252">
        <f>IFERROR(ROUND(VLOOKUP(+$A283,'[13]Orange BS'!$A$5:$P$155,+L$4,FALSE),2),0)</f>
        <v>-30404.93</v>
      </c>
      <c r="M283" s="252">
        <f>IFERROR(ROUND(VLOOKUP(+$A283,'[13]Orange BS'!$A$5:$P$155,+M$4,FALSE),2),0)</f>
        <v>-30404.93</v>
      </c>
      <c r="N283" s="252">
        <f>IFERROR(ROUND(VLOOKUP(+$A283,'[13]Orange BS'!$A$5:$P$155,+N$4,FALSE),2),0)</f>
        <v>-30404.93</v>
      </c>
      <c r="O283" s="252">
        <f>IFERROR(ROUND(VLOOKUP(+$A283,'[13]Orange BS'!$A$5:$P$155,+O$4,FALSE),2),0)</f>
        <v>-30404.93</v>
      </c>
      <c r="P283" s="252">
        <f>IFERROR(ROUND(VLOOKUP(+$A283,'[13]Orange BS'!$A$5:$P$155,+P$4,FALSE),2),0)</f>
        <v>-30404.93</v>
      </c>
      <c r="Q283" s="253">
        <f t="shared" si="24"/>
        <v>-30406.014615384611</v>
      </c>
      <c r="R283" s="254"/>
      <c r="S283" s="253">
        <f t="shared" si="25"/>
        <v>-30406.014615384611</v>
      </c>
    </row>
    <row r="284" spans="1:19" x14ac:dyDescent="0.3">
      <c r="A284" s="255">
        <v>4785</v>
      </c>
      <c r="B284" s="255" t="s">
        <v>606</v>
      </c>
      <c r="C284" s="256" t="s">
        <v>608</v>
      </c>
      <c r="D284" s="252">
        <f>IFERROR(ROUND(VLOOKUP(+$A284,'[13]Orange BS'!$A$5:$P$155,+D$4,FALSE),2),0)</f>
        <v>-252946.21</v>
      </c>
      <c r="E284" s="252">
        <f>IFERROR(ROUND(VLOOKUP(+$A284,'[13]Orange BS'!$A$5:$P$155,+E$4,FALSE),2),0)</f>
        <v>-252828.92</v>
      </c>
      <c r="F284" s="252">
        <f>IFERROR(ROUND(VLOOKUP(+$A284,'[13]Orange BS'!$A$5:$P$155,+F$4,FALSE),2),0)</f>
        <v>-252828.92</v>
      </c>
      <c r="G284" s="252">
        <f>IFERROR(ROUND(VLOOKUP(+$A284,'[13]Orange BS'!$A$5:$P$155,+G$4,FALSE),2),0)</f>
        <v>-252828.92</v>
      </c>
      <c r="H284" s="252">
        <f>IFERROR(ROUND(VLOOKUP(+$A284,'[13]Orange BS'!$A$5:$P$155,+H$4,FALSE),2),0)</f>
        <v>-252828.92</v>
      </c>
      <c r="I284" s="252">
        <f>IFERROR(ROUND(VLOOKUP(+$A284,'[13]Orange BS'!$A$5:$P$155,+I$4,FALSE),2),0)</f>
        <v>-252828.92</v>
      </c>
      <c r="J284" s="252">
        <f>IFERROR(ROUND(VLOOKUP(+$A284,'[13]Orange BS'!$A$5:$P$155,+J$4,FALSE),2),0)</f>
        <v>-252828.92</v>
      </c>
      <c r="K284" s="252">
        <f>IFERROR(ROUND(VLOOKUP(+$A284,'[13]Orange BS'!$A$5:$P$155,+K$4,FALSE),2),0)</f>
        <v>-252828.92</v>
      </c>
      <c r="L284" s="252">
        <f>IFERROR(ROUND(VLOOKUP(+$A284,'[13]Orange BS'!$A$5:$P$155,+L$4,FALSE),2),0)</f>
        <v>-252828.92</v>
      </c>
      <c r="M284" s="252">
        <f>IFERROR(ROUND(VLOOKUP(+$A284,'[13]Orange BS'!$A$5:$P$155,+M$4,FALSE),2),0)</f>
        <v>-252828.92</v>
      </c>
      <c r="N284" s="252">
        <f>IFERROR(ROUND(VLOOKUP(+$A284,'[13]Orange BS'!$A$5:$P$155,+N$4,FALSE),2),0)</f>
        <v>-252828.92</v>
      </c>
      <c r="O284" s="252">
        <f>IFERROR(ROUND(VLOOKUP(+$A284,'[13]Orange BS'!$A$5:$P$155,+O$4,FALSE),2),0)</f>
        <v>-252828.92</v>
      </c>
      <c r="P284" s="252">
        <f>IFERROR(ROUND(VLOOKUP(+$A284,'[13]Orange BS'!$A$5:$P$155,+P$4,FALSE),2),0)</f>
        <v>-252828.92</v>
      </c>
      <c r="Q284" s="253">
        <f t="shared" si="24"/>
        <v>-252837.94230769228</v>
      </c>
      <c r="R284" s="254"/>
      <c r="S284" s="253">
        <f t="shared" si="25"/>
        <v>-252837.94230769228</v>
      </c>
    </row>
    <row r="285" spans="1:19" x14ac:dyDescent="0.3">
      <c r="A285" s="255">
        <v>4998</v>
      </c>
      <c r="B285" s="255" t="s">
        <v>477</v>
      </c>
      <c r="C285" s="256" t="s">
        <v>478</v>
      </c>
      <c r="D285" s="252">
        <f>IFERROR(ROUND(VLOOKUP(+$A285,'[13]Orange BS'!$A$5:$P$155,+D$4,FALSE),2),0)</f>
        <v>0</v>
      </c>
      <c r="E285" s="252">
        <f>IFERROR(ROUND(VLOOKUP(+$A285,'[13]Orange BS'!$A$5:$P$155,+E$4,FALSE),2),0)</f>
        <v>0</v>
      </c>
      <c r="F285" s="252">
        <f>IFERROR(ROUND(VLOOKUP(+$A285,'[13]Orange BS'!$A$5:$P$155,+F$4,FALSE),2),0)</f>
        <v>0</v>
      </c>
      <c r="G285" s="252">
        <f>IFERROR(ROUND(VLOOKUP(+$A285,'[13]Orange BS'!$A$5:$P$155,+G$4,FALSE),2),0)</f>
        <v>0</v>
      </c>
      <c r="H285" s="252">
        <f>IFERROR(ROUND(VLOOKUP(+$A285,'[13]Orange BS'!$A$5:$P$155,+H$4,FALSE),2),0)</f>
        <v>0</v>
      </c>
      <c r="I285" s="252">
        <f>IFERROR(ROUND(VLOOKUP(+$A285,'[13]Orange BS'!$A$5:$P$155,+I$4,FALSE),2),0)</f>
        <v>0</v>
      </c>
      <c r="J285" s="252">
        <f>IFERROR(ROUND(VLOOKUP(+$A285,'[13]Orange BS'!$A$5:$P$155,+J$4,FALSE),2),0)</f>
        <v>0</v>
      </c>
      <c r="K285" s="252">
        <f>IFERROR(ROUND(VLOOKUP(+$A285,'[13]Orange BS'!$A$5:$P$155,+K$4,FALSE),2),0)</f>
        <v>0</v>
      </c>
      <c r="L285" s="252">
        <f>IFERROR(ROUND(VLOOKUP(+$A285,'[13]Orange BS'!$A$5:$P$155,+L$4,FALSE),2),0)</f>
        <v>0</v>
      </c>
      <c r="M285" s="252">
        <f>IFERROR(ROUND(VLOOKUP(+$A285,'[13]Orange BS'!$A$5:$P$155,+M$4,FALSE),2),0)</f>
        <v>0</v>
      </c>
      <c r="N285" s="252">
        <f>IFERROR(ROUND(VLOOKUP(+$A285,'[13]Orange BS'!$A$5:$P$155,+N$4,FALSE),2),0)</f>
        <v>0</v>
      </c>
      <c r="O285" s="252">
        <f>IFERROR(ROUND(VLOOKUP(+$A285,'[13]Orange BS'!$A$5:$P$155,+O$4,FALSE),2),0)</f>
        <v>0</v>
      </c>
      <c r="P285" s="252">
        <f>IFERROR(ROUND(VLOOKUP(+$A285,'[13]Orange BS'!$A$5:$P$155,+P$4,FALSE),2),0)</f>
        <v>0</v>
      </c>
      <c r="Q285" s="253"/>
      <c r="R285" s="254"/>
      <c r="S285" s="253"/>
    </row>
    <row r="286" spans="1:19" x14ac:dyDescent="0.3">
      <c r="A286" s="258" t="s">
        <v>479</v>
      </c>
      <c r="B286" s="255"/>
      <c r="C286" s="256"/>
      <c r="D286" s="259">
        <f>SUM(D262:D285)</f>
        <v>-537858.80000000005</v>
      </c>
      <c r="E286" s="259">
        <f t="shared" ref="E286:S286" si="29">SUM(E262:E285)</f>
        <v>-535940.04</v>
      </c>
      <c r="F286" s="259">
        <f t="shared" si="29"/>
        <v>-537670.9700000002</v>
      </c>
      <c r="G286" s="259">
        <f t="shared" si="29"/>
        <v>-538351.94000000018</v>
      </c>
      <c r="H286" s="259">
        <f t="shared" si="29"/>
        <v>-539506.62000000011</v>
      </c>
      <c r="I286" s="259">
        <f t="shared" si="29"/>
        <v>-539364.35000000021</v>
      </c>
      <c r="J286" s="259">
        <f t="shared" si="29"/>
        <v>-540456.22000000009</v>
      </c>
      <c r="K286" s="259">
        <f t="shared" si="29"/>
        <v>-538724.10000000009</v>
      </c>
      <c r="L286" s="259">
        <f t="shared" si="29"/>
        <v>-539557.74000000011</v>
      </c>
      <c r="M286" s="259">
        <f t="shared" si="29"/>
        <v>-541293.66000000027</v>
      </c>
      <c r="N286" s="259">
        <f t="shared" si="29"/>
        <v>-546570.73000000021</v>
      </c>
      <c r="O286" s="259">
        <f t="shared" si="29"/>
        <v>-537841.32000000018</v>
      </c>
      <c r="P286" s="259">
        <f t="shared" si="29"/>
        <v>-539314.19999999995</v>
      </c>
      <c r="Q286" s="259">
        <f t="shared" si="29"/>
        <v>-539419.28384615306</v>
      </c>
      <c r="R286" s="261"/>
      <c r="S286" s="259">
        <f t="shared" si="29"/>
        <v>-540720.38615384535</v>
      </c>
    </row>
    <row r="287" spans="1:19" x14ac:dyDescent="0.3">
      <c r="A287" s="255"/>
      <c r="B287" s="255"/>
      <c r="C287" s="256"/>
      <c r="D287" s="253"/>
      <c r="E287" s="253"/>
      <c r="F287" s="253"/>
      <c r="G287" s="253"/>
      <c r="H287" s="253"/>
      <c r="I287" s="253"/>
      <c r="J287" s="253"/>
      <c r="K287" s="253"/>
      <c r="L287" s="253"/>
      <c r="M287" s="253"/>
      <c r="N287" s="253"/>
      <c r="O287" s="253"/>
      <c r="P287" s="253"/>
      <c r="Q287" s="253"/>
      <c r="R287" s="254"/>
      <c r="S287" s="253"/>
    </row>
    <row r="288" spans="1:19" ht="12.5" thickBot="1" x14ac:dyDescent="0.35">
      <c r="A288" s="267" t="s">
        <v>609</v>
      </c>
      <c r="D288" s="268">
        <f t="shared" ref="D288:Q288" si="30">SUM(D6:D286)/2</f>
        <v>12782.109999999288</v>
      </c>
      <c r="E288" s="268">
        <f t="shared" si="30"/>
        <v>15514.849999999919</v>
      </c>
      <c r="F288" s="268">
        <f t="shared" si="30"/>
        <v>11867.029999999737</v>
      </c>
      <c r="G288" s="268">
        <f t="shared" si="30"/>
        <v>10684.150000000023</v>
      </c>
      <c r="H288" s="268">
        <f t="shared" si="30"/>
        <v>-2746.5100000001839</v>
      </c>
      <c r="I288" s="268">
        <f t="shared" si="30"/>
        <v>-833.59000000095693</v>
      </c>
      <c r="J288" s="268">
        <f t="shared" si="30"/>
        <v>-1580.7699999999604</v>
      </c>
      <c r="K288" s="268">
        <f t="shared" si="30"/>
        <v>-2323.0099999998929</v>
      </c>
      <c r="L288" s="268">
        <f t="shared" si="30"/>
        <v>-2693.3099999994156</v>
      </c>
      <c r="M288" s="268">
        <f t="shared" si="30"/>
        <v>-720.0900000007241</v>
      </c>
      <c r="N288" s="268">
        <f t="shared" si="30"/>
        <v>858.31999999965774</v>
      </c>
      <c r="O288" s="268">
        <f t="shared" si="30"/>
        <v>1736.0999999998603</v>
      </c>
      <c r="P288" s="268">
        <f t="shared" si="30"/>
        <v>-4782.2600000000093</v>
      </c>
      <c r="Q288" s="268">
        <f t="shared" si="30"/>
        <v>2904.8476923090639</v>
      </c>
      <c r="R288" s="254"/>
      <c r="S288" s="268">
        <f>SUM(S6:S286)/2</f>
        <v>-17637.252307690971</v>
      </c>
    </row>
    <row r="289" spans="1:18" x14ac:dyDescent="0.3">
      <c r="R289" s="262"/>
    </row>
    <row r="290" spans="1:18" x14ac:dyDescent="0.3">
      <c r="A290" s="245"/>
      <c r="D290" s="253">
        <f>+'[13]Orange BS'!D155</f>
        <v>12782.116972033255</v>
      </c>
      <c r="E290" s="253">
        <f>+'[13]Orange BS'!E155</f>
        <v>15514.862941476022</v>
      </c>
      <c r="F290" s="253">
        <f>+'[13]Orange BS'!F155</f>
        <v>11867.053368946625</v>
      </c>
      <c r="G290" s="253">
        <f>+'[13]Orange BS'!G155</f>
        <v>10684.158046400436</v>
      </c>
      <c r="H290" s="253">
        <f>+'[13]Orange BS'!H155</f>
        <v>-2746.4855738175102</v>
      </c>
      <c r="I290" s="253">
        <f>+'[13]Orange BS'!I155</f>
        <v>-833.5519276545383</v>
      </c>
      <c r="J290" s="253">
        <f>+'[13]Orange BS'!J155</f>
        <v>-1580.7678288273746</v>
      </c>
      <c r="K290" s="253">
        <f>+'[13]Orange BS'!K155</f>
        <v>-2323.0052755270153</v>
      </c>
      <c r="L290" s="253">
        <f>+'[13]Orange BS'!L155</f>
        <v>-2693.2947482432355</v>
      </c>
      <c r="M290" s="253">
        <f>+'[13]Orange BS'!M155</f>
        <v>-720.06932258640882</v>
      </c>
      <c r="N290" s="253">
        <f>+'[13]Orange BS'!N155</f>
        <v>858.35686706058914</v>
      </c>
      <c r="O290" s="253">
        <f>+'[13]Orange BS'!O155</f>
        <v>1736.1196024265955</v>
      </c>
      <c r="P290" s="253">
        <f>+'[13]Orange BS'!P155</f>
        <v>-4782.2740961230011</v>
      </c>
      <c r="Q290" s="253"/>
      <c r="R290" s="254"/>
    </row>
    <row r="291" spans="1:18" x14ac:dyDescent="0.3">
      <c r="D291" s="253"/>
      <c r="E291" s="253"/>
      <c r="F291" s="253"/>
      <c r="G291" s="253"/>
      <c r="H291" s="253"/>
      <c r="I291" s="253"/>
      <c r="J291" s="253"/>
      <c r="K291" s="253"/>
      <c r="L291" s="253"/>
      <c r="M291" s="253"/>
      <c r="N291" s="253"/>
      <c r="O291" s="253"/>
      <c r="P291" s="253"/>
      <c r="Q291" s="253"/>
      <c r="R291" s="254"/>
    </row>
    <row r="292" spans="1:18" x14ac:dyDescent="0.3">
      <c r="D292" s="253">
        <f>+D290-D288</f>
        <v>6.972033967031166E-3</v>
      </c>
      <c r="E292" s="253">
        <f t="shared" ref="E292:P292" si="31">+E290-E288</f>
        <v>1.2941476103151217E-2</v>
      </c>
      <c r="F292" s="253">
        <f t="shared" si="31"/>
        <v>2.3368946887785569E-2</v>
      </c>
      <c r="G292" s="253">
        <f t="shared" si="31"/>
        <v>8.0464004131499678E-3</v>
      </c>
      <c r="H292" s="253">
        <f t="shared" si="31"/>
        <v>2.4426182673778385E-2</v>
      </c>
      <c r="I292" s="253">
        <f t="shared" si="31"/>
        <v>3.8072346418630332E-2</v>
      </c>
      <c r="J292" s="253">
        <f t="shared" si="31"/>
        <v>2.1711725858040154E-3</v>
      </c>
      <c r="K292" s="253">
        <f t="shared" si="31"/>
        <v>4.7244728775694966E-3</v>
      </c>
      <c r="L292" s="253">
        <f t="shared" si="31"/>
        <v>1.5251756180077791E-2</v>
      </c>
      <c r="M292" s="253">
        <f t="shared" si="31"/>
        <v>2.0677414315287024E-2</v>
      </c>
      <c r="N292" s="253">
        <f t="shared" si="31"/>
        <v>3.6867060931399465E-2</v>
      </c>
      <c r="O292" s="253">
        <f t="shared" si="31"/>
        <v>1.9602426735218614E-2</v>
      </c>
      <c r="P292" s="253">
        <f t="shared" si="31"/>
        <v>-1.409612299175933E-2</v>
      </c>
      <c r="Q292" s="253"/>
      <c r="R292" s="254"/>
    </row>
    <row r="293" spans="1:18" x14ac:dyDescent="0.3">
      <c r="R293" s="262"/>
    </row>
    <row r="294" spans="1:18" x14ac:dyDescent="0.3">
      <c r="D294" s="253"/>
      <c r="E294" s="253"/>
      <c r="F294" s="253"/>
      <c r="G294" s="253"/>
      <c r="H294" s="253"/>
      <c r="I294" s="253"/>
      <c r="J294" s="253"/>
      <c r="K294" s="253"/>
      <c r="L294" s="253"/>
      <c r="M294" s="253"/>
      <c r="N294" s="253"/>
      <c r="O294" s="253"/>
      <c r="P294" s="253"/>
      <c r="Q294" s="253"/>
      <c r="R294" s="254"/>
    </row>
    <row r="295" spans="1:18" x14ac:dyDescent="0.3">
      <c r="A295" s="263"/>
      <c r="R295" s="262"/>
    </row>
    <row r="296" spans="1:18" x14ac:dyDescent="0.3">
      <c r="A296" s="263"/>
      <c r="R296" s="262"/>
    </row>
    <row r="297" spans="1:18" x14ac:dyDescent="0.3">
      <c r="A297" s="263"/>
      <c r="R297" s="262"/>
    </row>
    <row r="298" spans="1:18" x14ac:dyDescent="0.3">
      <c r="A298" s="263"/>
      <c r="R298" s="262"/>
    </row>
    <row r="299" spans="1:18" x14ac:dyDescent="0.3">
      <c r="A299" s="263"/>
      <c r="R299" s="262"/>
    </row>
    <row r="300" spans="1:18" x14ac:dyDescent="0.3">
      <c r="A300" s="256"/>
      <c r="R300" s="262"/>
    </row>
    <row r="301" spans="1:18" x14ac:dyDescent="0.3">
      <c r="A301" s="269"/>
      <c r="R301" s="262"/>
    </row>
    <row r="302" spans="1:18" x14ac:dyDescent="0.3">
      <c r="A302" s="269"/>
      <c r="R302" s="262"/>
    </row>
    <row r="303" spans="1:18" x14ac:dyDescent="0.3">
      <c r="A303" s="269"/>
      <c r="R303" s="262"/>
    </row>
    <row r="304" spans="1:18" x14ac:dyDescent="0.3">
      <c r="A304" s="269"/>
      <c r="R304" s="262"/>
    </row>
    <row r="305" spans="1:18" x14ac:dyDescent="0.3">
      <c r="A305" s="269"/>
      <c r="R305" s="262"/>
    </row>
    <row r="306" spans="1:18" x14ac:dyDescent="0.3">
      <c r="A306" s="269"/>
      <c r="R306" s="262"/>
    </row>
    <row r="307" spans="1:18" x14ac:dyDescent="0.3">
      <c r="A307" s="269"/>
    </row>
    <row r="308" spans="1:18" x14ac:dyDescent="0.3">
      <c r="A308" s="269"/>
    </row>
    <row r="309" spans="1:18" x14ac:dyDescent="0.3">
      <c r="A309" s="269"/>
    </row>
    <row r="310" spans="1:18" x14ac:dyDescent="0.3">
      <c r="A310" s="269"/>
    </row>
    <row r="311" spans="1:18" x14ac:dyDescent="0.3">
      <c r="A311" s="269"/>
    </row>
    <row r="312" spans="1:18" x14ac:dyDescent="0.3">
      <c r="A312" s="269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03"/>
  <sheetViews>
    <sheetView workbookViewId="0">
      <selection activeCell="B3" sqref="B3"/>
    </sheetView>
  </sheetViews>
  <sheetFormatPr defaultColWidth="9.1796875" defaultRowHeight="10.5" x14ac:dyDescent="0.25"/>
  <cols>
    <col min="1" max="1" width="6.1796875" style="271" customWidth="1"/>
    <col min="2" max="2" width="11.26953125" style="271" bestFit="1" customWidth="1"/>
    <col min="3" max="3" width="27.54296875" style="271" bestFit="1" customWidth="1"/>
    <col min="4" max="17" width="12.1796875" style="271" bestFit="1" customWidth="1"/>
    <col min="18" max="18" width="12.7265625" style="271" customWidth="1"/>
    <col min="19" max="19" width="10.1796875" style="271" bestFit="1" customWidth="1"/>
    <col min="20" max="16384" width="9.1796875" style="271"/>
  </cols>
  <sheetData>
    <row r="1" spans="1:18" x14ac:dyDescent="0.25">
      <c r="A1" s="270" t="s">
        <v>610</v>
      </c>
    </row>
    <row r="2" spans="1:18" x14ac:dyDescent="0.25">
      <c r="A2" s="270" t="s">
        <v>483</v>
      </c>
    </row>
    <row r="3" spans="1:18" ht="13" x14ac:dyDescent="0.3">
      <c r="D3" s="272">
        <v>4</v>
      </c>
      <c r="E3" s="272">
        <v>5</v>
      </c>
      <c r="F3" s="272">
        <v>6</v>
      </c>
      <c r="G3" s="272">
        <v>7</v>
      </c>
      <c r="H3" s="272">
        <v>8</v>
      </c>
      <c r="I3" s="272">
        <v>9</v>
      </c>
      <c r="J3" s="272">
        <v>10</v>
      </c>
      <c r="K3" s="272">
        <v>11</v>
      </c>
      <c r="L3" s="272">
        <v>12</v>
      </c>
      <c r="M3" s="272">
        <v>13</v>
      </c>
      <c r="N3" s="272">
        <v>14</v>
      </c>
      <c r="O3" s="272">
        <v>15</v>
      </c>
      <c r="P3" s="272">
        <v>16</v>
      </c>
    </row>
    <row r="5" spans="1:18" s="270" customFormat="1" x14ac:dyDescent="0.25">
      <c r="A5" s="273" t="s">
        <v>189</v>
      </c>
      <c r="B5" s="273" t="s">
        <v>190</v>
      </c>
      <c r="C5" s="273" t="s">
        <v>191</v>
      </c>
      <c r="D5" s="274">
        <v>41974</v>
      </c>
      <c r="E5" s="274">
        <v>42005</v>
      </c>
      <c r="F5" s="274">
        <v>42036</v>
      </c>
      <c r="G5" s="274">
        <v>42064</v>
      </c>
      <c r="H5" s="274">
        <v>42095</v>
      </c>
      <c r="I5" s="274">
        <v>42125</v>
      </c>
      <c r="J5" s="274">
        <v>42156</v>
      </c>
      <c r="K5" s="274">
        <v>42186</v>
      </c>
      <c r="L5" s="274">
        <v>42217</v>
      </c>
      <c r="M5" s="274">
        <v>42248</v>
      </c>
      <c r="N5" s="274">
        <v>42278</v>
      </c>
      <c r="O5" s="274">
        <v>42309</v>
      </c>
      <c r="P5" s="274">
        <v>42339</v>
      </c>
      <c r="Q5" s="273" t="s">
        <v>192</v>
      </c>
      <c r="R5" s="273"/>
    </row>
    <row r="6" spans="1:18" x14ac:dyDescent="0.25">
      <c r="A6" s="275">
        <v>1020</v>
      </c>
      <c r="B6" s="276">
        <v>301.10000000000002</v>
      </c>
      <c r="C6" s="277" t="s">
        <v>196</v>
      </c>
      <c r="D6" s="211">
        <f>IFERROR(ROUND(VLOOKUP(+$A6,[14]Pasco!$A$3:$P$273,+D$3,FALSE),2),0)</f>
        <v>1155.02</v>
      </c>
      <c r="E6" s="211">
        <f>IFERROR(ROUND(VLOOKUP(+$A6,[14]Pasco!$A$3:$P$273,+E$3,FALSE),2),0)</f>
        <v>1153.17</v>
      </c>
      <c r="F6" s="211">
        <f>IFERROR(ROUND(VLOOKUP(+$A6,[14]Pasco!$A$3:$P$273,+F$3,FALSE),2),0)</f>
        <v>1153.17</v>
      </c>
      <c r="G6" s="211">
        <f>IFERROR(ROUND(VLOOKUP(+$A6,[14]Pasco!$A$3:$P$273,+G$3,FALSE),2),0)</f>
        <v>1153.17</v>
      </c>
      <c r="H6" s="211">
        <f>IFERROR(ROUND(VLOOKUP(+$A6,[14]Pasco!$A$3:$P$273,+H$3,FALSE),2),0)</f>
        <v>1153.17</v>
      </c>
      <c r="I6" s="211">
        <f>IFERROR(ROUND(VLOOKUP(+$A6,[14]Pasco!$A$3:$P$273,+I$3,FALSE),2),0)</f>
        <v>1153.17</v>
      </c>
      <c r="J6" s="211">
        <f>IFERROR(ROUND(VLOOKUP(+$A6,[14]Pasco!$A$3:$P$273,+J$3,FALSE),2),0)</f>
        <v>1153.17</v>
      </c>
      <c r="K6" s="211">
        <f>IFERROR(ROUND(VLOOKUP(+$A6,[14]Pasco!$A$3:$P$273,+K$3,FALSE),2),0)</f>
        <v>1153.17</v>
      </c>
      <c r="L6" s="211">
        <f>IFERROR(ROUND(VLOOKUP(+$A6,[14]Pasco!$A$3:$P$273,+L$3,FALSE),2),0)</f>
        <v>1153.17</v>
      </c>
      <c r="M6" s="211">
        <f>IFERROR(ROUND(VLOOKUP(+$A6,[14]Pasco!$A$3:$P$273,+M$3,FALSE),2),0)</f>
        <v>1153.17</v>
      </c>
      <c r="N6" s="211">
        <f>IFERROR(ROUND(VLOOKUP(+$A6,[14]Pasco!$A$3:$P$273,+N$3,FALSE),2),0)</f>
        <v>1153.17</v>
      </c>
      <c r="O6" s="211">
        <f>IFERROR(ROUND(VLOOKUP(+$A6,[14]Pasco!$A$3:$P$273,+O$3,FALSE),2),0)</f>
        <v>1153.17</v>
      </c>
      <c r="P6" s="211">
        <f>IFERROR(ROUND(VLOOKUP(+$A6,[14]Pasco!$A$3:$P$273,+P$3,FALSE),2),0)</f>
        <v>1153.17</v>
      </c>
      <c r="Q6" s="278">
        <f>SUM(D6:P6)/13</f>
        <v>1153.3123076923077</v>
      </c>
      <c r="R6" s="278"/>
    </row>
    <row r="7" spans="1:18" x14ac:dyDescent="0.25">
      <c r="A7" s="275">
        <v>1025</v>
      </c>
      <c r="B7" s="276">
        <v>302.10000000000002</v>
      </c>
      <c r="C7" s="277" t="s">
        <v>197</v>
      </c>
      <c r="D7" s="211">
        <f>IFERROR(ROUND(VLOOKUP(+$A7,[14]Pasco!$A$3:$P$273,+D$3,FALSE),2),0)</f>
        <v>9228.11</v>
      </c>
      <c r="E7" s="211">
        <f>IFERROR(ROUND(VLOOKUP(+$A7,[14]Pasco!$A$3:$P$273,+E$3,FALSE),2),0)</f>
        <v>9223.48</v>
      </c>
      <c r="F7" s="211">
        <f>IFERROR(ROUND(VLOOKUP(+$A7,[14]Pasco!$A$3:$P$273,+F$3,FALSE),2),0)</f>
        <v>9223.24</v>
      </c>
      <c r="G7" s="211">
        <f>IFERROR(ROUND(VLOOKUP(+$A7,[14]Pasco!$A$3:$P$273,+G$3,FALSE),2),0)</f>
        <v>9222.7999999999993</v>
      </c>
      <c r="H7" s="211">
        <f>IFERROR(ROUND(VLOOKUP(+$A7,[14]Pasco!$A$3:$P$273,+H$3,FALSE),2),0)</f>
        <v>9222.74</v>
      </c>
      <c r="I7" s="211">
        <f>IFERROR(ROUND(VLOOKUP(+$A7,[14]Pasco!$A$3:$P$273,+I$3,FALSE),2),0)</f>
        <v>9222.7199999999993</v>
      </c>
      <c r="J7" s="211">
        <f>IFERROR(ROUND(VLOOKUP(+$A7,[14]Pasco!$A$3:$P$273,+J$3,FALSE),2),0)</f>
        <v>9222.77</v>
      </c>
      <c r="K7" s="211">
        <f>IFERROR(ROUND(VLOOKUP(+$A7,[14]Pasco!$A$3:$P$273,+K$3,FALSE),2),0)</f>
        <v>9222.67</v>
      </c>
      <c r="L7" s="211">
        <f>IFERROR(ROUND(VLOOKUP(+$A7,[14]Pasco!$A$3:$P$273,+L$3,FALSE),2),0)</f>
        <v>9222.5400000000009</v>
      </c>
      <c r="M7" s="211">
        <f>IFERROR(ROUND(VLOOKUP(+$A7,[14]Pasco!$A$3:$P$273,+M$3,FALSE),2),0)</f>
        <v>9222.56</v>
      </c>
      <c r="N7" s="211">
        <f>IFERROR(ROUND(VLOOKUP(+$A7,[14]Pasco!$A$3:$P$273,+N$3,FALSE),2),0)</f>
        <v>9222.48</v>
      </c>
      <c r="O7" s="211">
        <f>IFERROR(ROUND(VLOOKUP(+$A7,[14]Pasco!$A$3:$P$273,+O$3,FALSE),2),0)</f>
        <v>9222.3799999999992</v>
      </c>
      <c r="P7" s="211">
        <f>IFERROR(ROUND(VLOOKUP(+$A7,[14]Pasco!$A$3:$P$273,+P$3,FALSE),2),0)</f>
        <v>9222.23</v>
      </c>
      <c r="Q7" s="278">
        <f t="shared" ref="Q7:Q85" si="0">SUM(D7:P7)/13</f>
        <v>9223.1323076923072</v>
      </c>
      <c r="R7" s="278"/>
    </row>
    <row r="8" spans="1:18" x14ac:dyDescent="0.25">
      <c r="A8" s="275">
        <v>1030</v>
      </c>
      <c r="B8" s="275">
        <v>303.2</v>
      </c>
      <c r="C8" s="271" t="s">
        <v>198</v>
      </c>
      <c r="D8" s="211">
        <f>IFERROR(ROUND(VLOOKUP(+$A8,[14]Pasco!$A$3:$P$273,+D$3,FALSE),2),0)</f>
        <v>-5169.45</v>
      </c>
      <c r="E8" s="211">
        <f>IFERROR(ROUND(VLOOKUP(+$A8,[14]Pasco!$A$3:$P$273,+E$3,FALSE),2),0)</f>
        <v>-5169.45</v>
      </c>
      <c r="F8" s="211">
        <f>IFERROR(ROUND(VLOOKUP(+$A8,[14]Pasco!$A$3:$P$273,+F$3,FALSE),2),0)</f>
        <v>-5169.45</v>
      </c>
      <c r="G8" s="211">
        <f>IFERROR(ROUND(VLOOKUP(+$A8,[14]Pasco!$A$3:$P$273,+G$3,FALSE),2),0)</f>
        <v>-5169.45</v>
      </c>
      <c r="H8" s="211">
        <f>IFERROR(ROUND(VLOOKUP(+$A8,[14]Pasco!$A$3:$P$273,+H$3,FALSE),2),0)</f>
        <v>-5169.45</v>
      </c>
      <c r="I8" s="211">
        <f>IFERROR(ROUND(VLOOKUP(+$A8,[14]Pasco!$A$3:$P$273,+I$3,FALSE),2),0)</f>
        <v>-5169.45</v>
      </c>
      <c r="J8" s="211">
        <f>IFERROR(ROUND(VLOOKUP(+$A8,[14]Pasco!$A$3:$P$273,+J$3,FALSE),2),0)</f>
        <v>-5169.45</v>
      </c>
      <c r="K8" s="211">
        <f>IFERROR(ROUND(VLOOKUP(+$A8,[14]Pasco!$A$3:$P$273,+K$3,FALSE),2),0)</f>
        <v>-5169.45</v>
      </c>
      <c r="L8" s="211">
        <f>IFERROR(ROUND(VLOOKUP(+$A8,[14]Pasco!$A$3:$P$273,+L$3,FALSE),2),0)</f>
        <v>-5169.45</v>
      </c>
      <c r="M8" s="211">
        <f>IFERROR(ROUND(VLOOKUP(+$A8,[14]Pasco!$A$3:$P$273,+M$3,FALSE),2),0)</f>
        <v>-5169.45</v>
      </c>
      <c r="N8" s="211">
        <f>IFERROR(ROUND(VLOOKUP(+$A8,[14]Pasco!$A$3:$P$273,+N$3,FALSE),2),0)</f>
        <v>-5169.45</v>
      </c>
      <c r="O8" s="211">
        <f>IFERROR(ROUND(VLOOKUP(+$A8,[14]Pasco!$A$3:$P$273,+O$3,FALSE),2),0)</f>
        <v>-5169.45</v>
      </c>
      <c r="P8" s="211">
        <f>IFERROR(ROUND(VLOOKUP(+$A8,[14]Pasco!$A$3:$P$273,+P$3,FALSE),2),0)</f>
        <v>-5169.45</v>
      </c>
      <c r="Q8" s="278">
        <f t="shared" si="0"/>
        <v>-5169.4499999999989</v>
      </c>
      <c r="R8" s="278"/>
    </row>
    <row r="9" spans="1:18" x14ac:dyDescent="0.25">
      <c r="A9" s="275">
        <v>1035</v>
      </c>
      <c r="B9" s="276">
        <v>303.3</v>
      </c>
      <c r="C9" s="277" t="s">
        <v>199</v>
      </c>
      <c r="D9" s="211">
        <f>IFERROR(ROUND(VLOOKUP(+$A9,[14]Pasco!$A$3:$P$273,+D$3,FALSE),2),0)</f>
        <v>4685</v>
      </c>
      <c r="E9" s="211">
        <f>IFERROR(ROUND(VLOOKUP(+$A9,[14]Pasco!$A$3:$P$273,+E$3,FALSE),2),0)</f>
        <v>4685</v>
      </c>
      <c r="F9" s="211">
        <f>IFERROR(ROUND(VLOOKUP(+$A9,[14]Pasco!$A$3:$P$273,+F$3,FALSE),2),0)</f>
        <v>4685</v>
      </c>
      <c r="G9" s="211">
        <f>IFERROR(ROUND(VLOOKUP(+$A9,[14]Pasco!$A$3:$P$273,+G$3,FALSE),2),0)</f>
        <v>4685</v>
      </c>
      <c r="H9" s="211">
        <f>IFERROR(ROUND(VLOOKUP(+$A9,[14]Pasco!$A$3:$P$273,+H$3,FALSE),2),0)</f>
        <v>4685</v>
      </c>
      <c r="I9" s="211">
        <f>IFERROR(ROUND(VLOOKUP(+$A9,[14]Pasco!$A$3:$P$273,+I$3,FALSE),2),0)</f>
        <v>8185</v>
      </c>
      <c r="J9" s="211">
        <f>IFERROR(ROUND(VLOOKUP(+$A9,[14]Pasco!$A$3:$P$273,+J$3,FALSE),2),0)</f>
        <v>8185</v>
      </c>
      <c r="K9" s="211">
        <f>IFERROR(ROUND(VLOOKUP(+$A9,[14]Pasco!$A$3:$P$273,+K$3,FALSE),2),0)</f>
        <v>8185</v>
      </c>
      <c r="L9" s="211">
        <f>IFERROR(ROUND(VLOOKUP(+$A9,[14]Pasco!$A$3:$P$273,+L$3,FALSE),2),0)</f>
        <v>8185</v>
      </c>
      <c r="M9" s="211">
        <f>IFERROR(ROUND(VLOOKUP(+$A9,[14]Pasco!$A$3:$P$273,+M$3,FALSE),2),0)</f>
        <v>8185</v>
      </c>
      <c r="N9" s="211">
        <f>IFERROR(ROUND(VLOOKUP(+$A9,[14]Pasco!$A$3:$P$273,+N$3,FALSE),2),0)</f>
        <v>8185</v>
      </c>
      <c r="O9" s="211">
        <f>IFERROR(ROUND(VLOOKUP(+$A9,[14]Pasco!$A$3:$P$273,+O$3,FALSE),2),0)</f>
        <v>8185</v>
      </c>
      <c r="P9" s="211">
        <f>IFERROR(ROUND(VLOOKUP(+$A9,[14]Pasco!$A$3:$P$273,+P$3,FALSE),2),0)</f>
        <v>8185</v>
      </c>
      <c r="Q9" s="278">
        <f t="shared" si="0"/>
        <v>6838.8461538461543</v>
      </c>
      <c r="R9" s="278"/>
    </row>
    <row r="10" spans="1:18" x14ac:dyDescent="0.25">
      <c r="A10" s="275">
        <v>1040</v>
      </c>
      <c r="B10" s="276">
        <v>303.39999999999998</v>
      </c>
      <c r="C10" s="277" t="s">
        <v>200</v>
      </c>
      <c r="D10" s="211">
        <f>IFERROR(ROUND(VLOOKUP(+$A10,[14]Pasco!$A$3:$P$273,+D$3,FALSE),2),0)</f>
        <v>0</v>
      </c>
      <c r="E10" s="211">
        <f>IFERROR(ROUND(VLOOKUP(+$A10,[14]Pasco!$A$3:$P$273,+E$3,FALSE),2),0)</f>
        <v>0</v>
      </c>
      <c r="F10" s="211">
        <f>IFERROR(ROUND(VLOOKUP(+$A10,[14]Pasco!$A$3:$P$273,+F$3,FALSE),2),0)</f>
        <v>0</v>
      </c>
      <c r="G10" s="211">
        <f>IFERROR(ROUND(VLOOKUP(+$A10,[14]Pasco!$A$3:$P$273,+G$3,FALSE),2),0)</f>
        <v>0</v>
      </c>
      <c r="H10" s="211">
        <f>IFERROR(ROUND(VLOOKUP(+$A10,[14]Pasco!$A$3:$P$273,+H$3,FALSE),2),0)</f>
        <v>0</v>
      </c>
      <c r="I10" s="211">
        <f>IFERROR(ROUND(VLOOKUP(+$A10,[14]Pasco!$A$3:$P$273,+I$3,FALSE),2),0)</f>
        <v>0</v>
      </c>
      <c r="J10" s="211">
        <f>IFERROR(ROUND(VLOOKUP(+$A10,[14]Pasco!$A$3:$P$273,+J$3,FALSE),2),0)</f>
        <v>0</v>
      </c>
      <c r="K10" s="211">
        <f>IFERROR(ROUND(VLOOKUP(+$A10,[14]Pasco!$A$3:$P$273,+K$3,FALSE),2),0)</f>
        <v>0</v>
      </c>
      <c r="L10" s="211">
        <f>IFERROR(ROUND(VLOOKUP(+$A10,[14]Pasco!$A$3:$P$273,+L$3,FALSE),2),0)</f>
        <v>0</v>
      </c>
      <c r="M10" s="211">
        <f>IFERROR(ROUND(VLOOKUP(+$A10,[14]Pasco!$A$3:$P$273,+M$3,FALSE),2),0)</f>
        <v>0</v>
      </c>
      <c r="N10" s="211">
        <f>IFERROR(ROUND(VLOOKUP(+$A10,[14]Pasco!$A$3:$P$273,+N$3,FALSE),2),0)</f>
        <v>0</v>
      </c>
      <c r="O10" s="211">
        <f>IFERROR(ROUND(VLOOKUP(+$A10,[14]Pasco!$A$3:$P$273,+O$3,FALSE),2),0)</f>
        <v>0</v>
      </c>
      <c r="P10" s="211">
        <f>IFERROR(ROUND(VLOOKUP(+$A10,[14]Pasco!$A$3:$P$273,+P$3,FALSE),2),0)</f>
        <v>0</v>
      </c>
      <c r="Q10" s="278">
        <f t="shared" si="0"/>
        <v>0</v>
      </c>
      <c r="R10" s="278"/>
    </row>
    <row r="11" spans="1:18" x14ac:dyDescent="0.25">
      <c r="A11" s="275">
        <v>1045</v>
      </c>
      <c r="B11" s="279" t="s">
        <v>611</v>
      </c>
      <c r="C11" s="277" t="s">
        <v>201</v>
      </c>
      <c r="D11" s="211">
        <f>IFERROR(ROUND(VLOOKUP(+$A11,[14]Pasco!$A$3:$P$273,+D$3,FALSE),2),0)</f>
        <v>690.4</v>
      </c>
      <c r="E11" s="211">
        <f>IFERROR(ROUND(VLOOKUP(+$A11,[14]Pasco!$A$3:$P$273,+E$3,FALSE),2),0)</f>
        <v>689.2</v>
      </c>
      <c r="F11" s="211">
        <f>IFERROR(ROUND(VLOOKUP(+$A11,[14]Pasco!$A$3:$P$273,+F$3,FALSE),2),0)</f>
        <v>674.51</v>
      </c>
      <c r="G11" s="211">
        <f>IFERROR(ROUND(VLOOKUP(+$A11,[14]Pasco!$A$3:$P$273,+G$3,FALSE),2),0)</f>
        <v>672.44</v>
      </c>
      <c r="H11" s="211">
        <f>IFERROR(ROUND(VLOOKUP(+$A11,[14]Pasco!$A$3:$P$273,+H$3,FALSE),2),0)</f>
        <v>676.89</v>
      </c>
      <c r="I11" s="211">
        <f>IFERROR(ROUND(VLOOKUP(+$A11,[14]Pasco!$A$3:$P$273,+I$3,FALSE),2),0)</f>
        <v>677.08</v>
      </c>
      <c r="J11" s="211">
        <f>IFERROR(ROUND(VLOOKUP(+$A11,[14]Pasco!$A$3:$P$273,+J$3,FALSE),2),0)</f>
        <v>678.9</v>
      </c>
      <c r="K11" s="211">
        <f>IFERROR(ROUND(VLOOKUP(+$A11,[14]Pasco!$A$3:$P$273,+K$3,FALSE),2),0)</f>
        <v>676.68</v>
      </c>
      <c r="L11" s="211">
        <f>IFERROR(ROUND(VLOOKUP(+$A11,[14]Pasco!$A$3:$P$273,+L$3,FALSE),2),0)</f>
        <v>675.19</v>
      </c>
      <c r="M11" s="211">
        <f>IFERROR(ROUND(VLOOKUP(+$A11,[14]Pasco!$A$3:$P$273,+M$3,FALSE),2),0)</f>
        <v>663.76</v>
      </c>
      <c r="N11" s="211">
        <f>IFERROR(ROUND(VLOOKUP(+$A11,[14]Pasco!$A$3:$P$273,+N$3,FALSE),2),0)</f>
        <v>663.35</v>
      </c>
      <c r="O11" s="211">
        <f>IFERROR(ROUND(VLOOKUP(+$A11,[14]Pasco!$A$3:$P$273,+O$3,FALSE),2),0)</f>
        <v>662.49</v>
      </c>
      <c r="P11" s="211">
        <f>IFERROR(ROUND(VLOOKUP(+$A11,[14]Pasco!$A$3:$P$273,+P$3,FALSE),2),0)</f>
        <v>660.07</v>
      </c>
      <c r="Q11" s="278">
        <f t="shared" si="0"/>
        <v>673.92</v>
      </c>
      <c r="R11" s="278"/>
    </row>
    <row r="12" spans="1:18" x14ac:dyDescent="0.25">
      <c r="A12" s="275">
        <v>1050</v>
      </c>
      <c r="B12" s="276">
        <v>304.2</v>
      </c>
      <c r="C12" s="277" t="s">
        <v>202</v>
      </c>
      <c r="D12" s="211">
        <f>IFERROR(ROUND(VLOOKUP(+$A12,[14]Pasco!$A$3:$P$273,+D$3,FALSE),2),0)</f>
        <v>107573.75999999999</v>
      </c>
      <c r="E12" s="211">
        <f>IFERROR(ROUND(VLOOKUP(+$A12,[14]Pasco!$A$3:$P$273,+E$3,FALSE),2),0)</f>
        <v>107573.75999999999</v>
      </c>
      <c r="F12" s="211">
        <f>IFERROR(ROUND(VLOOKUP(+$A12,[14]Pasco!$A$3:$P$273,+F$3,FALSE),2),0)</f>
        <v>107573.75999999999</v>
      </c>
      <c r="G12" s="211">
        <f>IFERROR(ROUND(VLOOKUP(+$A12,[14]Pasco!$A$3:$P$273,+G$3,FALSE),2),0)</f>
        <v>107573.75999999999</v>
      </c>
      <c r="H12" s="211">
        <f>IFERROR(ROUND(VLOOKUP(+$A12,[14]Pasco!$A$3:$P$273,+H$3,FALSE),2),0)</f>
        <v>107573.75999999999</v>
      </c>
      <c r="I12" s="211">
        <f>IFERROR(ROUND(VLOOKUP(+$A12,[14]Pasco!$A$3:$P$273,+I$3,FALSE),2),0)</f>
        <v>107742.43</v>
      </c>
      <c r="J12" s="211">
        <f>IFERROR(ROUND(VLOOKUP(+$A12,[14]Pasco!$A$3:$P$273,+J$3,FALSE),2),0)</f>
        <v>107742.43</v>
      </c>
      <c r="K12" s="211">
        <f>IFERROR(ROUND(VLOOKUP(+$A12,[14]Pasco!$A$3:$P$273,+K$3,FALSE),2),0)</f>
        <v>107742.43</v>
      </c>
      <c r="L12" s="211">
        <f>IFERROR(ROUND(VLOOKUP(+$A12,[14]Pasco!$A$3:$P$273,+L$3,FALSE),2),0)</f>
        <v>107742.43</v>
      </c>
      <c r="M12" s="211">
        <f>IFERROR(ROUND(VLOOKUP(+$A12,[14]Pasco!$A$3:$P$273,+M$3,FALSE),2),0)</f>
        <v>107742.43</v>
      </c>
      <c r="N12" s="211">
        <f>IFERROR(ROUND(VLOOKUP(+$A12,[14]Pasco!$A$3:$P$273,+N$3,FALSE),2),0)</f>
        <v>107742.43</v>
      </c>
      <c r="O12" s="211">
        <f>IFERROR(ROUND(VLOOKUP(+$A12,[14]Pasco!$A$3:$P$273,+O$3,FALSE),2),0)</f>
        <v>107742.43</v>
      </c>
      <c r="P12" s="211">
        <f>IFERROR(ROUND(VLOOKUP(+$A12,[14]Pasco!$A$3:$P$273,+P$3,FALSE),2),0)</f>
        <v>107742.43</v>
      </c>
      <c r="Q12" s="278">
        <f t="shared" si="0"/>
        <v>107677.55692307689</v>
      </c>
      <c r="R12" s="278"/>
    </row>
    <row r="13" spans="1:18" x14ac:dyDescent="0.25">
      <c r="A13" s="275">
        <v>1055</v>
      </c>
      <c r="B13" s="276">
        <v>304.3</v>
      </c>
      <c r="C13" s="277" t="s">
        <v>203</v>
      </c>
      <c r="D13" s="211">
        <f>IFERROR(ROUND(VLOOKUP(+$A13,[14]Pasco!$A$3:$P$273,+D$3,FALSE),2),0)</f>
        <v>435573.02</v>
      </c>
      <c r="E13" s="211">
        <f>IFERROR(ROUND(VLOOKUP(+$A13,[14]Pasco!$A$3:$P$273,+E$3,FALSE),2),0)</f>
        <v>435653.64</v>
      </c>
      <c r="F13" s="211">
        <f>IFERROR(ROUND(VLOOKUP(+$A13,[14]Pasco!$A$3:$P$273,+F$3,FALSE),2),0)</f>
        <v>435653.64</v>
      </c>
      <c r="G13" s="211">
        <f>IFERROR(ROUND(VLOOKUP(+$A13,[14]Pasco!$A$3:$P$273,+G$3,FALSE),2),0)</f>
        <v>435653.64</v>
      </c>
      <c r="H13" s="211">
        <f>IFERROR(ROUND(VLOOKUP(+$A13,[14]Pasco!$A$3:$P$273,+H$3,FALSE),2),0)</f>
        <v>435653.64</v>
      </c>
      <c r="I13" s="211">
        <f>IFERROR(ROUND(VLOOKUP(+$A13,[14]Pasco!$A$3:$P$273,+I$3,FALSE),2),0)</f>
        <v>435895.38</v>
      </c>
      <c r="J13" s="211">
        <f>IFERROR(ROUND(VLOOKUP(+$A13,[14]Pasco!$A$3:$P$273,+J$3,FALSE),2),0)</f>
        <v>435895.38</v>
      </c>
      <c r="K13" s="211">
        <f>IFERROR(ROUND(VLOOKUP(+$A13,[14]Pasco!$A$3:$P$273,+K$3,FALSE),2),0)</f>
        <v>435895.38</v>
      </c>
      <c r="L13" s="211">
        <f>IFERROR(ROUND(VLOOKUP(+$A13,[14]Pasco!$A$3:$P$273,+L$3,FALSE),2),0)</f>
        <v>436412.94</v>
      </c>
      <c r="M13" s="211">
        <f>IFERROR(ROUND(VLOOKUP(+$A13,[14]Pasco!$A$3:$P$273,+M$3,FALSE),2),0)</f>
        <v>436493.52</v>
      </c>
      <c r="N13" s="211">
        <f>IFERROR(ROUND(VLOOKUP(+$A13,[14]Pasco!$A$3:$P$273,+N$3,FALSE),2),0)</f>
        <v>436666.04</v>
      </c>
      <c r="O13" s="211">
        <f>IFERROR(ROUND(VLOOKUP(+$A13,[14]Pasco!$A$3:$P$273,+O$3,FALSE),2),0)</f>
        <v>437259.36</v>
      </c>
      <c r="P13" s="211">
        <f>IFERROR(ROUND(VLOOKUP(+$A13,[14]Pasco!$A$3:$P$273,+P$3,FALSE),2),0)</f>
        <v>437299.65</v>
      </c>
      <c r="Q13" s="278">
        <f t="shared" si="0"/>
        <v>436154.24846153852</v>
      </c>
      <c r="R13" s="278"/>
    </row>
    <row r="14" spans="1:18" x14ac:dyDescent="0.25">
      <c r="A14" s="275">
        <v>1060</v>
      </c>
      <c r="B14" s="276">
        <v>304.39999999999998</v>
      </c>
      <c r="C14" s="277" t="s">
        <v>204</v>
      </c>
      <c r="D14" s="211">
        <f>IFERROR(ROUND(VLOOKUP(+$A14,[14]Pasco!$A$3:$P$273,+D$3,FALSE),2),0)</f>
        <v>-7880.71</v>
      </c>
      <c r="E14" s="211">
        <f>IFERROR(ROUND(VLOOKUP(+$A14,[14]Pasco!$A$3:$P$273,+E$3,FALSE),2),0)</f>
        <v>-7880.71</v>
      </c>
      <c r="F14" s="211">
        <f>IFERROR(ROUND(VLOOKUP(+$A14,[14]Pasco!$A$3:$P$273,+F$3,FALSE),2),0)</f>
        <v>-7880.71</v>
      </c>
      <c r="G14" s="211">
        <f>IFERROR(ROUND(VLOOKUP(+$A14,[14]Pasco!$A$3:$P$273,+G$3,FALSE),2),0)</f>
        <v>-7880.71</v>
      </c>
      <c r="H14" s="211">
        <f>IFERROR(ROUND(VLOOKUP(+$A14,[14]Pasco!$A$3:$P$273,+H$3,FALSE),2),0)</f>
        <v>-7880.71</v>
      </c>
      <c r="I14" s="211">
        <f>IFERROR(ROUND(VLOOKUP(+$A14,[14]Pasco!$A$3:$P$273,+I$3,FALSE),2),0)</f>
        <v>-7880.71</v>
      </c>
      <c r="J14" s="211">
        <f>IFERROR(ROUND(VLOOKUP(+$A14,[14]Pasco!$A$3:$P$273,+J$3,FALSE),2),0)</f>
        <v>-7880.71</v>
      </c>
      <c r="K14" s="211">
        <f>IFERROR(ROUND(VLOOKUP(+$A14,[14]Pasco!$A$3:$P$273,+K$3,FALSE),2),0)</f>
        <v>-7880.71</v>
      </c>
      <c r="L14" s="211">
        <f>IFERROR(ROUND(VLOOKUP(+$A14,[14]Pasco!$A$3:$P$273,+L$3,FALSE),2),0)</f>
        <v>-7880.71</v>
      </c>
      <c r="M14" s="211">
        <f>IFERROR(ROUND(VLOOKUP(+$A14,[14]Pasco!$A$3:$P$273,+M$3,FALSE),2),0)</f>
        <v>-7880.71</v>
      </c>
      <c r="N14" s="211">
        <f>IFERROR(ROUND(VLOOKUP(+$A14,[14]Pasco!$A$3:$P$273,+N$3,FALSE),2),0)</f>
        <v>-7880.71</v>
      </c>
      <c r="O14" s="211">
        <f>IFERROR(ROUND(VLOOKUP(+$A14,[14]Pasco!$A$3:$P$273,+O$3,FALSE),2),0)</f>
        <v>-7880.71</v>
      </c>
      <c r="P14" s="211">
        <f>IFERROR(ROUND(VLOOKUP(+$A14,[14]Pasco!$A$3:$P$273,+P$3,FALSE),2),0)</f>
        <v>-7880.71</v>
      </c>
      <c r="Q14" s="278">
        <f t="shared" si="0"/>
        <v>-7880.7100000000019</v>
      </c>
      <c r="R14" s="278"/>
    </row>
    <row r="15" spans="1:18" x14ac:dyDescent="0.25">
      <c r="A15" s="275">
        <v>1065</v>
      </c>
      <c r="B15" s="280" t="s">
        <v>612</v>
      </c>
      <c r="C15" s="277" t="s">
        <v>205</v>
      </c>
      <c r="D15" s="211">
        <f>IFERROR(ROUND(VLOOKUP(+$A15,[14]Pasco!$A$3:$P$273,+D$3,FALSE),2),0)</f>
        <v>12388.8</v>
      </c>
      <c r="E15" s="211">
        <f>IFERROR(ROUND(VLOOKUP(+$A15,[14]Pasco!$A$3:$P$273,+E$3,FALSE),2),0)</f>
        <v>12388.8</v>
      </c>
      <c r="F15" s="211">
        <f>IFERROR(ROUND(VLOOKUP(+$A15,[14]Pasco!$A$3:$P$273,+F$3,FALSE),2),0)</f>
        <v>12388.8</v>
      </c>
      <c r="G15" s="211">
        <f>IFERROR(ROUND(VLOOKUP(+$A15,[14]Pasco!$A$3:$P$273,+G$3,FALSE),2),0)</f>
        <v>12388.8</v>
      </c>
      <c r="H15" s="211">
        <f>IFERROR(ROUND(VLOOKUP(+$A15,[14]Pasco!$A$3:$P$273,+H$3,FALSE),2),0)</f>
        <v>12388.8</v>
      </c>
      <c r="I15" s="211">
        <f>IFERROR(ROUND(VLOOKUP(+$A15,[14]Pasco!$A$3:$P$273,+I$3,FALSE),2),0)</f>
        <v>12388.8</v>
      </c>
      <c r="J15" s="211">
        <f>IFERROR(ROUND(VLOOKUP(+$A15,[14]Pasco!$A$3:$P$273,+J$3,FALSE),2),0)</f>
        <v>12388.8</v>
      </c>
      <c r="K15" s="211">
        <f>IFERROR(ROUND(VLOOKUP(+$A15,[14]Pasco!$A$3:$P$273,+K$3,FALSE),2),0)</f>
        <v>12388.8</v>
      </c>
      <c r="L15" s="211">
        <f>IFERROR(ROUND(VLOOKUP(+$A15,[14]Pasco!$A$3:$P$273,+L$3,FALSE),2),0)</f>
        <v>12388.8</v>
      </c>
      <c r="M15" s="211">
        <f>IFERROR(ROUND(VLOOKUP(+$A15,[14]Pasco!$A$3:$P$273,+M$3,FALSE),2),0)</f>
        <v>12388.8</v>
      </c>
      <c r="N15" s="211">
        <f>IFERROR(ROUND(VLOOKUP(+$A15,[14]Pasco!$A$3:$P$273,+N$3,FALSE),2),0)</f>
        <v>12388.8</v>
      </c>
      <c r="O15" s="211">
        <f>IFERROR(ROUND(VLOOKUP(+$A15,[14]Pasco!$A$3:$P$273,+O$3,FALSE),2),0)</f>
        <v>12388.8</v>
      </c>
      <c r="P15" s="211">
        <f>IFERROR(ROUND(VLOOKUP(+$A15,[14]Pasco!$A$3:$P$273,+P$3,FALSE),2),0)</f>
        <v>12388.8</v>
      </c>
      <c r="Q15" s="278">
        <f t="shared" si="0"/>
        <v>12388.8</v>
      </c>
      <c r="R15" s="278"/>
    </row>
    <row r="16" spans="1:18" x14ac:dyDescent="0.25">
      <c r="A16" s="275">
        <v>1080</v>
      </c>
      <c r="B16" s="276">
        <v>307.2</v>
      </c>
      <c r="C16" s="277" t="s">
        <v>206</v>
      </c>
      <c r="D16" s="211">
        <f>IFERROR(ROUND(VLOOKUP(+$A16,[14]Pasco!$A$3:$P$273,+D$3,FALSE),2),0)</f>
        <v>372709.13</v>
      </c>
      <c r="E16" s="211">
        <f>IFERROR(ROUND(VLOOKUP(+$A16,[14]Pasco!$A$3:$P$273,+E$3,FALSE),2),0)</f>
        <v>372789.65</v>
      </c>
      <c r="F16" s="211">
        <f>IFERROR(ROUND(VLOOKUP(+$A16,[14]Pasco!$A$3:$P$273,+F$3,FALSE),2),0)</f>
        <v>372789.65</v>
      </c>
      <c r="G16" s="211">
        <f>IFERROR(ROUND(VLOOKUP(+$A16,[14]Pasco!$A$3:$P$273,+G$3,FALSE),2),0)</f>
        <v>373072.45</v>
      </c>
      <c r="H16" s="211">
        <f>IFERROR(ROUND(VLOOKUP(+$A16,[14]Pasco!$A$3:$P$273,+H$3,FALSE),2),0)</f>
        <v>373072.45</v>
      </c>
      <c r="I16" s="211">
        <f>IFERROR(ROUND(VLOOKUP(+$A16,[14]Pasco!$A$3:$P$273,+I$3,FALSE),2),0)</f>
        <v>373153.03</v>
      </c>
      <c r="J16" s="211">
        <f>IFERROR(ROUND(VLOOKUP(+$A16,[14]Pasco!$A$3:$P$273,+J$3,FALSE),2),0)</f>
        <v>373233.61</v>
      </c>
      <c r="K16" s="211">
        <f>IFERROR(ROUND(VLOOKUP(+$A16,[14]Pasco!$A$3:$P$273,+K$3,FALSE),2),0)</f>
        <v>373435.06</v>
      </c>
      <c r="L16" s="211">
        <f>IFERROR(ROUND(VLOOKUP(+$A16,[14]Pasco!$A$3:$P$273,+L$3,FALSE),2),0)</f>
        <v>373435.06</v>
      </c>
      <c r="M16" s="211">
        <f>IFERROR(ROUND(VLOOKUP(+$A16,[14]Pasco!$A$3:$P$273,+M$3,FALSE),2),0)</f>
        <v>374513.31</v>
      </c>
      <c r="N16" s="211">
        <f>IFERROR(ROUND(VLOOKUP(+$A16,[14]Pasco!$A$3:$P$273,+N$3,FALSE),2),0)</f>
        <v>374703.14</v>
      </c>
      <c r="O16" s="211">
        <f>IFERROR(ROUND(VLOOKUP(+$A16,[14]Pasco!$A$3:$P$273,+O$3,FALSE),2),0)</f>
        <v>374875.66</v>
      </c>
      <c r="P16" s="211">
        <f>IFERROR(ROUND(VLOOKUP(+$A16,[14]Pasco!$A$3:$P$273,+P$3,FALSE),2),0)</f>
        <v>374875.66</v>
      </c>
      <c r="Q16" s="278">
        <f t="shared" si="0"/>
        <v>373589.06615384616</v>
      </c>
      <c r="R16" s="278"/>
    </row>
    <row r="17" spans="1:18" x14ac:dyDescent="0.25">
      <c r="A17" s="275">
        <v>1090</v>
      </c>
      <c r="B17" s="276">
        <v>309.2</v>
      </c>
      <c r="C17" s="277" t="s">
        <v>207</v>
      </c>
      <c r="D17" s="211">
        <f>IFERROR(ROUND(VLOOKUP(+$A17,[14]Pasco!$A$3:$P$273,+D$3,FALSE),2),0)</f>
        <v>414387.13</v>
      </c>
      <c r="E17" s="211">
        <f>IFERROR(ROUND(VLOOKUP(+$A17,[14]Pasco!$A$3:$P$273,+E$3,FALSE),2),0)</f>
        <v>414387.13</v>
      </c>
      <c r="F17" s="211">
        <f>IFERROR(ROUND(VLOOKUP(+$A17,[14]Pasco!$A$3:$P$273,+F$3,FALSE),2),0)</f>
        <v>414467.75</v>
      </c>
      <c r="G17" s="211">
        <f>IFERROR(ROUND(VLOOKUP(+$A17,[14]Pasco!$A$3:$P$273,+G$3,FALSE),2),0)</f>
        <v>414467.75</v>
      </c>
      <c r="H17" s="211">
        <f>IFERROR(ROUND(VLOOKUP(+$A17,[14]Pasco!$A$3:$P$273,+H$3,FALSE),2),0)</f>
        <v>414467.75</v>
      </c>
      <c r="I17" s="211">
        <f>IFERROR(ROUND(VLOOKUP(+$A17,[14]Pasco!$A$3:$P$273,+I$3,FALSE),2),0)</f>
        <v>414548.33</v>
      </c>
      <c r="J17" s="211">
        <f>IFERROR(ROUND(VLOOKUP(+$A17,[14]Pasco!$A$3:$P$273,+J$3,FALSE),2),0)</f>
        <v>414548.33</v>
      </c>
      <c r="K17" s="211">
        <f>IFERROR(ROUND(VLOOKUP(+$A17,[14]Pasco!$A$3:$P$273,+K$3,FALSE),2),0)</f>
        <v>414749.78</v>
      </c>
      <c r="L17" s="211">
        <f>IFERROR(ROUND(VLOOKUP(+$A17,[14]Pasco!$A$3:$P$273,+L$3,FALSE),2),0)</f>
        <v>414830.36</v>
      </c>
      <c r="M17" s="211">
        <f>IFERROR(ROUND(VLOOKUP(+$A17,[14]Pasco!$A$3:$P$273,+M$3,FALSE),2),0)</f>
        <v>415325.2</v>
      </c>
      <c r="N17" s="211">
        <f>IFERROR(ROUND(VLOOKUP(+$A17,[14]Pasco!$A$3:$P$273,+N$3,FALSE),2),0)</f>
        <v>415526.65</v>
      </c>
      <c r="O17" s="211">
        <f>IFERROR(ROUND(VLOOKUP(+$A17,[14]Pasco!$A$3:$P$273,+O$3,FALSE),2),0)</f>
        <v>415570.39</v>
      </c>
      <c r="P17" s="211">
        <f>IFERROR(ROUND(VLOOKUP(+$A17,[14]Pasco!$A$3:$P$273,+P$3,FALSE),2),0)</f>
        <v>415650.97</v>
      </c>
      <c r="Q17" s="278">
        <f t="shared" si="0"/>
        <v>414840.57846153842</v>
      </c>
      <c r="R17" s="278"/>
    </row>
    <row r="18" spans="1:18" x14ac:dyDescent="0.25">
      <c r="A18" s="275">
        <v>1095</v>
      </c>
      <c r="B18" s="276">
        <v>310.2</v>
      </c>
      <c r="C18" s="277" t="s">
        <v>208</v>
      </c>
      <c r="D18" s="211">
        <f>IFERROR(ROUND(VLOOKUP(+$A18,[14]Pasco!$A$3:$P$273,+D$3,FALSE),2),0)</f>
        <v>1312</v>
      </c>
      <c r="E18" s="211">
        <f>IFERROR(ROUND(VLOOKUP(+$A18,[14]Pasco!$A$3:$P$273,+E$3,FALSE),2),0)</f>
        <v>1312</v>
      </c>
      <c r="F18" s="211">
        <f>IFERROR(ROUND(VLOOKUP(+$A18,[14]Pasco!$A$3:$P$273,+F$3,FALSE),2),0)</f>
        <v>1312</v>
      </c>
      <c r="G18" s="211">
        <f>IFERROR(ROUND(VLOOKUP(+$A18,[14]Pasco!$A$3:$P$273,+G$3,FALSE),2),0)</f>
        <v>1312</v>
      </c>
      <c r="H18" s="211">
        <f>IFERROR(ROUND(VLOOKUP(+$A18,[14]Pasco!$A$3:$P$273,+H$3,FALSE),2),0)</f>
        <v>1312</v>
      </c>
      <c r="I18" s="211">
        <f>IFERROR(ROUND(VLOOKUP(+$A18,[14]Pasco!$A$3:$P$273,+I$3,FALSE),2),0)</f>
        <v>1312</v>
      </c>
      <c r="J18" s="211">
        <f>IFERROR(ROUND(VLOOKUP(+$A18,[14]Pasco!$A$3:$P$273,+J$3,FALSE),2),0)</f>
        <v>1312</v>
      </c>
      <c r="K18" s="211">
        <f>IFERROR(ROUND(VLOOKUP(+$A18,[14]Pasco!$A$3:$P$273,+K$3,FALSE),2),0)</f>
        <v>1312</v>
      </c>
      <c r="L18" s="211">
        <f>IFERROR(ROUND(VLOOKUP(+$A18,[14]Pasco!$A$3:$P$273,+L$3,FALSE),2),0)</f>
        <v>1312</v>
      </c>
      <c r="M18" s="211">
        <f>IFERROR(ROUND(VLOOKUP(+$A18,[14]Pasco!$A$3:$P$273,+M$3,FALSE),2),0)</f>
        <v>1312</v>
      </c>
      <c r="N18" s="211">
        <f>IFERROR(ROUND(VLOOKUP(+$A18,[14]Pasco!$A$3:$P$273,+N$3,FALSE),2),0)</f>
        <v>1312</v>
      </c>
      <c r="O18" s="211">
        <f>IFERROR(ROUND(VLOOKUP(+$A18,[14]Pasco!$A$3:$P$273,+O$3,FALSE),2),0)</f>
        <v>1312</v>
      </c>
      <c r="P18" s="211">
        <f>IFERROR(ROUND(VLOOKUP(+$A18,[14]Pasco!$A$3:$P$273,+P$3,FALSE),2),0)</f>
        <v>1312</v>
      </c>
      <c r="Q18" s="278">
        <f t="shared" si="0"/>
        <v>1312</v>
      </c>
      <c r="R18" s="278"/>
    </row>
    <row r="19" spans="1:18" x14ac:dyDescent="0.25">
      <c r="A19" s="275">
        <v>1100</v>
      </c>
      <c r="B19" s="276">
        <v>311.2</v>
      </c>
      <c r="C19" s="277" t="s">
        <v>209</v>
      </c>
      <c r="D19" s="211">
        <f>IFERROR(ROUND(VLOOKUP(+$A19,[14]Pasco!$A$3:$P$273,+D$3,FALSE),2),0)</f>
        <v>0</v>
      </c>
      <c r="E19" s="211">
        <f>IFERROR(ROUND(VLOOKUP(+$A19,[14]Pasco!$A$3:$P$273,+E$3,FALSE),2),0)</f>
        <v>0</v>
      </c>
      <c r="F19" s="211">
        <f>IFERROR(ROUND(VLOOKUP(+$A19,[14]Pasco!$A$3:$P$273,+F$3,FALSE),2),0)</f>
        <v>0</v>
      </c>
      <c r="G19" s="211">
        <f>IFERROR(ROUND(VLOOKUP(+$A19,[14]Pasco!$A$3:$P$273,+G$3,FALSE),2),0)</f>
        <v>0</v>
      </c>
      <c r="H19" s="211">
        <f>IFERROR(ROUND(VLOOKUP(+$A19,[14]Pasco!$A$3:$P$273,+H$3,FALSE),2),0)</f>
        <v>0</v>
      </c>
      <c r="I19" s="211">
        <f>IFERROR(ROUND(VLOOKUP(+$A19,[14]Pasco!$A$3:$P$273,+I$3,FALSE),2),0)</f>
        <v>0</v>
      </c>
      <c r="J19" s="211">
        <f>IFERROR(ROUND(VLOOKUP(+$A19,[14]Pasco!$A$3:$P$273,+J$3,FALSE),2),0)</f>
        <v>0</v>
      </c>
      <c r="K19" s="211">
        <f>IFERROR(ROUND(VLOOKUP(+$A19,[14]Pasco!$A$3:$P$273,+K$3,FALSE),2),0)</f>
        <v>0</v>
      </c>
      <c r="L19" s="211">
        <f>IFERROR(ROUND(VLOOKUP(+$A19,[14]Pasco!$A$3:$P$273,+L$3,FALSE),2),0)</f>
        <v>0</v>
      </c>
      <c r="M19" s="211">
        <f>IFERROR(ROUND(VLOOKUP(+$A19,[14]Pasco!$A$3:$P$273,+M$3,FALSE),2),0)</f>
        <v>0</v>
      </c>
      <c r="N19" s="211">
        <f>IFERROR(ROUND(VLOOKUP(+$A19,[14]Pasco!$A$3:$P$273,+N$3,FALSE),2),0)</f>
        <v>0</v>
      </c>
      <c r="O19" s="211">
        <f>IFERROR(ROUND(VLOOKUP(+$A19,[14]Pasco!$A$3:$P$273,+O$3,FALSE),2),0)</f>
        <v>0</v>
      </c>
      <c r="P19" s="211">
        <f>IFERROR(ROUND(VLOOKUP(+$A19,[14]Pasco!$A$3:$P$273,+P$3,FALSE),2),0)</f>
        <v>0</v>
      </c>
      <c r="Q19" s="278">
        <f t="shared" si="0"/>
        <v>0</v>
      </c>
      <c r="R19" s="278"/>
    </row>
    <row r="20" spans="1:18" x14ac:dyDescent="0.25">
      <c r="A20" s="275">
        <v>1105</v>
      </c>
      <c r="B20" s="276">
        <v>311.3</v>
      </c>
      <c r="C20" s="277" t="s">
        <v>210</v>
      </c>
      <c r="D20" s="211">
        <f>IFERROR(ROUND(VLOOKUP(+$A20,[14]Pasco!$A$3:$P$273,+D$3,FALSE),2),0)</f>
        <v>224209.01</v>
      </c>
      <c r="E20" s="211">
        <f>IFERROR(ROUND(VLOOKUP(+$A20,[14]Pasco!$A$3:$P$273,+E$3,FALSE),2),0)</f>
        <v>224159.37</v>
      </c>
      <c r="F20" s="211">
        <f>IFERROR(ROUND(VLOOKUP(+$A20,[14]Pasco!$A$3:$P$273,+F$3,FALSE),2),0)</f>
        <v>224482.57</v>
      </c>
      <c r="G20" s="211">
        <f>IFERROR(ROUND(VLOOKUP(+$A20,[14]Pasco!$A$3:$P$273,+G$3,FALSE),2),0)</f>
        <v>226118.45</v>
      </c>
      <c r="H20" s="211">
        <f>IFERROR(ROUND(VLOOKUP(+$A20,[14]Pasco!$A$3:$P$273,+H$3,FALSE),2),0)</f>
        <v>226158.85</v>
      </c>
      <c r="I20" s="211">
        <f>IFERROR(ROUND(VLOOKUP(+$A20,[14]Pasco!$A$3:$P$273,+I$3,FALSE),2),0)</f>
        <v>226939.85</v>
      </c>
      <c r="J20" s="211">
        <f>IFERROR(ROUND(VLOOKUP(+$A20,[14]Pasco!$A$3:$P$273,+J$3,FALSE),2),0)</f>
        <v>227101.01</v>
      </c>
      <c r="K20" s="211">
        <f>IFERROR(ROUND(VLOOKUP(+$A20,[14]Pasco!$A$3:$P$273,+K$3,FALSE),2),0)</f>
        <v>227141.3</v>
      </c>
      <c r="L20" s="211">
        <f>IFERROR(ROUND(VLOOKUP(+$A20,[14]Pasco!$A$3:$P$273,+L$3,FALSE),2),0)</f>
        <v>228069.33</v>
      </c>
      <c r="M20" s="211">
        <f>IFERROR(ROUND(VLOOKUP(+$A20,[14]Pasco!$A$3:$P$273,+M$3,FALSE),2),0)</f>
        <v>228359.88</v>
      </c>
      <c r="N20" s="211">
        <f>IFERROR(ROUND(VLOOKUP(+$A20,[14]Pasco!$A$3:$P$273,+N$3,FALSE),2),0)</f>
        <v>228440.46</v>
      </c>
      <c r="O20" s="211">
        <f>IFERROR(ROUND(VLOOKUP(+$A20,[14]Pasco!$A$3:$P$273,+O$3,FALSE),2),0)</f>
        <v>228773.22</v>
      </c>
      <c r="P20" s="211">
        <f>IFERROR(ROUND(VLOOKUP(+$A20,[14]Pasco!$A$3:$P$273,+P$3,FALSE),2),0)</f>
        <v>230262.53</v>
      </c>
      <c r="Q20" s="278">
        <f t="shared" si="0"/>
        <v>226939.67923076922</v>
      </c>
      <c r="R20" s="278"/>
    </row>
    <row r="21" spans="1:18" x14ac:dyDescent="0.25">
      <c r="A21" s="275">
        <v>1110</v>
      </c>
      <c r="B21" s="276">
        <v>311.39999999999998</v>
      </c>
      <c r="C21" s="277" t="s">
        <v>211</v>
      </c>
      <c r="D21" s="211">
        <f>IFERROR(ROUND(VLOOKUP(+$A21,[14]Pasco!$A$3:$P$273,+D$3,FALSE),2),0)</f>
        <v>606.85</v>
      </c>
      <c r="E21" s="211">
        <f>IFERROR(ROUND(VLOOKUP(+$A21,[14]Pasco!$A$3:$P$273,+E$3,FALSE),2),0)</f>
        <v>606.85</v>
      </c>
      <c r="F21" s="211">
        <f>IFERROR(ROUND(VLOOKUP(+$A21,[14]Pasco!$A$3:$P$273,+F$3,FALSE),2),0)</f>
        <v>606.85</v>
      </c>
      <c r="G21" s="211">
        <f>IFERROR(ROUND(VLOOKUP(+$A21,[14]Pasco!$A$3:$P$273,+G$3,FALSE),2),0)</f>
        <v>606.85</v>
      </c>
      <c r="H21" s="211">
        <f>IFERROR(ROUND(VLOOKUP(+$A21,[14]Pasco!$A$3:$P$273,+H$3,FALSE),2),0)</f>
        <v>606.85</v>
      </c>
      <c r="I21" s="211">
        <f>IFERROR(ROUND(VLOOKUP(+$A21,[14]Pasco!$A$3:$P$273,+I$3,FALSE),2),0)</f>
        <v>606.85</v>
      </c>
      <c r="J21" s="211">
        <f>IFERROR(ROUND(VLOOKUP(+$A21,[14]Pasco!$A$3:$P$273,+J$3,FALSE),2),0)</f>
        <v>606.85</v>
      </c>
      <c r="K21" s="211">
        <f>IFERROR(ROUND(VLOOKUP(+$A21,[14]Pasco!$A$3:$P$273,+K$3,FALSE),2),0)</f>
        <v>834.8</v>
      </c>
      <c r="L21" s="211">
        <f>IFERROR(ROUND(VLOOKUP(+$A21,[14]Pasco!$A$3:$P$273,+L$3,FALSE),2),0)</f>
        <v>1041.3499999999999</v>
      </c>
      <c r="M21" s="211">
        <f>IFERROR(ROUND(VLOOKUP(+$A21,[14]Pasco!$A$3:$P$273,+M$3,FALSE),2),0)</f>
        <v>1041.3499999999999</v>
      </c>
      <c r="N21" s="211">
        <f>IFERROR(ROUND(VLOOKUP(+$A21,[14]Pasco!$A$3:$P$273,+N$3,FALSE),2),0)</f>
        <v>1041.3499999999999</v>
      </c>
      <c r="O21" s="211">
        <f>IFERROR(ROUND(VLOOKUP(+$A21,[14]Pasco!$A$3:$P$273,+O$3,FALSE),2),0)</f>
        <v>1041.3499999999999</v>
      </c>
      <c r="P21" s="211">
        <f>IFERROR(ROUND(VLOOKUP(+$A21,[14]Pasco!$A$3:$P$273,+P$3,FALSE),2),0)</f>
        <v>1041.3499999999999</v>
      </c>
      <c r="Q21" s="278">
        <f t="shared" si="0"/>
        <v>791.50000000000011</v>
      </c>
      <c r="R21" s="278"/>
    </row>
    <row r="22" spans="1:18" x14ac:dyDescent="0.25">
      <c r="A22" s="275">
        <v>1115</v>
      </c>
      <c r="B22" s="276">
        <v>320.3</v>
      </c>
      <c r="C22" s="277" t="s">
        <v>212</v>
      </c>
      <c r="D22" s="211">
        <f>IFERROR(ROUND(VLOOKUP(+$A22,[14]Pasco!$A$3:$P$273,+D$3,FALSE),2),0)</f>
        <v>220652.91</v>
      </c>
      <c r="E22" s="211">
        <f>IFERROR(ROUND(VLOOKUP(+$A22,[14]Pasco!$A$3:$P$273,+E$3,FALSE),2),0)</f>
        <v>220814.13</v>
      </c>
      <c r="F22" s="211">
        <f>IFERROR(ROUND(VLOOKUP(+$A22,[14]Pasco!$A$3:$P$273,+F$3,FALSE),2),0)</f>
        <v>221298.57</v>
      </c>
      <c r="G22" s="211">
        <f>IFERROR(ROUND(VLOOKUP(+$A22,[14]Pasco!$A$3:$P$273,+G$3,FALSE),2),0)</f>
        <v>223177.17</v>
      </c>
      <c r="H22" s="211">
        <f>IFERROR(ROUND(VLOOKUP(+$A22,[14]Pasco!$A$3:$P$273,+H$3,FALSE),2),0)</f>
        <v>224125.36</v>
      </c>
      <c r="I22" s="211">
        <f>IFERROR(ROUND(VLOOKUP(+$A22,[14]Pasco!$A$3:$P$273,+I$3,FALSE),2),0)</f>
        <v>225052.03</v>
      </c>
      <c r="J22" s="211">
        <f>IFERROR(ROUND(VLOOKUP(+$A22,[14]Pasco!$A$3:$P$273,+J$3,FALSE),2),0)</f>
        <v>226180.15</v>
      </c>
      <c r="K22" s="211">
        <f>IFERROR(ROUND(VLOOKUP(+$A22,[14]Pasco!$A$3:$P$273,+K$3,FALSE),2),0)</f>
        <v>227402.5</v>
      </c>
      <c r="L22" s="211">
        <f>IFERROR(ROUND(VLOOKUP(+$A22,[14]Pasco!$A$3:$P$273,+L$3,FALSE),2),0)</f>
        <v>228061.34</v>
      </c>
      <c r="M22" s="211">
        <f>IFERROR(ROUND(VLOOKUP(+$A22,[14]Pasco!$A$3:$P$273,+M$3,FALSE),2),0)</f>
        <v>229572.22</v>
      </c>
      <c r="N22" s="211">
        <f>IFERROR(ROUND(VLOOKUP(+$A22,[14]Pasco!$A$3:$P$273,+N$3,FALSE),2),0)</f>
        <v>230237.01</v>
      </c>
      <c r="O22" s="211">
        <f>IFERROR(ROUND(VLOOKUP(+$A22,[14]Pasco!$A$3:$P$273,+O$3,FALSE),2),0)</f>
        <v>231123.39</v>
      </c>
      <c r="P22" s="211">
        <f>IFERROR(ROUND(VLOOKUP(+$A22,[14]Pasco!$A$3:$P$273,+P$3,FALSE),2),0)</f>
        <v>231569.33</v>
      </c>
      <c r="Q22" s="278">
        <f t="shared" si="0"/>
        <v>226097.39307692315</v>
      </c>
      <c r="R22" s="278"/>
    </row>
    <row r="23" spans="1:18" x14ac:dyDescent="0.25">
      <c r="A23" s="275">
        <v>1120</v>
      </c>
      <c r="B23" s="276">
        <v>330.4</v>
      </c>
      <c r="C23" s="277" t="s">
        <v>213</v>
      </c>
      <c r="D23" s="211">
        <f>IFERROR(ROUND(VLOOKUP(+$A23,[14]Pasco!$A$3:$P$273,+D$3,FALSE),2),0)</f>
        <v>311397.58</v>
      </c>
      <c r="E23" s="211">
        <f>IFERROR(ROUND(VLOOKUP(+$A23,[14]Pasco!$A$3:$P$273,+E$3,FALSE),2),0)</f>
        <v>311397.58</v>
      </c>
      <c r="F23" s="211">
        <f>IFERROR(ROUND(VLOOKUP(+$A23,[14]Pasco!$A$3:$P$273,+F$3,FALSE),2),0)</f>
        <v>311478.38</v>
      </c>
      <c r="G23" s="211">
        <f>IFERROR(ROUND(VLOOKUP(+$A23,[14]Pasco!$A$3:$P$273,+G$3,FALSE),2),0)</f>
        <v>312074.01</v>
      </c>
      <c r="H23" s="211">
        <f>IFERROR(ROUND(VLOOKUP(+$A23,[14]Pasco!$A$3:$P$273,+H$3,FALSE),2),0)</f>
        <v>312114.40999999997</v>
      </c>
      <c r="I23" s="211">
        <f>IFERROR(ROUND(VLOOKUP(+$A23,[14]Pasco!$A$3:$P$273,+I$3,FALSE),2),0)</f>
        <v>312356.15000000002</v>
      </c>
      <c r="J23" s="211">
        <f>IFERROR(ROUND(VLOOKUP(+$A23,[14]Pasco!$A$3:$P$273,+J$3,FALSE),2),0)</f>
        <v>312879.59000000003</v>
      </c>
      <c r="K23" s="211">
        <f>IFERROR(ROUND(VLOOKUP(+$A23,[14]Pasco!$A$3:$P$273,+K$3,FALSE),2),0)</f>
        <v>312879.59000000003</v>
      </c>
      <c r="L23" s="211">
        <f>IFERROR(ROUND(VLOOKUP(+$A23,[14]Pasco!$A$3:$P$273,+L$3,FALSE),2),0)</f>
        <v>312879.59000000003</v>
      </c>
      <c r="M23" s="211">
        <f>IFERROR(ROUND(VLOOKUP(+$A23,[14]Pasco!$A$3:$P$273,+M$3,FALSE),2),0)</f>
        <v>312960.17</v>
      </c>
      <c r="N23" s="211">
        <f>IFERROR(ROUND(VLOOKUP(+$A23,[14]Pasco!$A$3:$P$273,+N$3,FALSE),2),0)</f>
        <v>315711.56</v>
      </c>
      <c r="O23" s="211">
        <f>IFERROR(ROUND(VLOOKUP(+$A23,[14]Pasco!$A$3:$P$273,+O$3,FALSE),2),0)</f>
        <v>315711.56</v>
      </c>
      <c r="P23" s="211">
        <f>IFERROR(ROUND(VLOOKUP(+$A23,[14]Pasco!$A$3:$P$273,+P$3,FALSE),2),0)</f>
        <v>316013.46999999997</v>
      </c>
      <c r="Q23" s="278">
        <f t="shared" si="0"/>
        <v>313065.66461538459</v>
      </c>
      <c r="R23" s="278"/>
    </row>
    <row r="24" spans="1:18" x14ac:dyDescent="0.25">
      <c r="A24" s="275">
        <v>1125</v>
      </c>
      <c r="B24" s="276">
        <v>331.4</v>
      </c>
      <c r="C24" s="277" t="s">
        <v>214</v>
      </c>
      <c r="D24" s="211">
        <f>IFERROR(ROUND(VLOOKUP(+$A24,[14]Pasco!$A$3:$P$273,+D$3,FALSE),2),0)</f>
        <v>1136736.17</v>
      </c>
      <c r="E24" s="211">
        <f>IFERROR(ROUND(VLOOKUP(+$A24,[14]Pasco!$A$3:$P$273,+E$3,FALSE),2),0)</f>
        <v>1137591.3500000001</v>
      </c>
      <c r="F24" s="211">
        <f>IFERROR(ROUND(VLOOKUP(+$A24,[14]Pasco!$A$3:$P$273,+F$3,FALSE),2),0)</f>
        <v>1141196.99</v>
      </c>
      <c r="G24" s="211">
        <f>IFERROR(ROUND(VLOOKUP(+$A24,[14]Pasco!$A$3:$P$273,+G$3,FALSE),2),0)</f>
        <v>1143858.93</v>
      </c>
      <c r="H24" s="211">
        <f>IFERROR(ROUND(VLOOKUP(+$A24,[14]Pasco!$A$3:$P$273,+H$3,FALSE),2),0)</f>
        <v>1144702.27</v>
      </c>
      <c r="I24" s="211">
        <f>IFERROR(ROUND(VLOOKUP(+$A24,[14]Pasco!$A$3:$P$273,+I$3,FALSE),2),0)</f>
        <v>1147106.99</v>
      </c>
      <c r="J24" s="211">
        <f>IFERROR(ROUND(VLOOKUP(+$A24,[14]Pasco!$A$3:$P$273,+J$3,FALSE),2),0)</f>
        <v>1148073.95</v>
      </c>
      <c r="K24" s="211">
        <f>IFERROR(ROUND(VLOOKUP(+$A24,[14]Pasco!$A$3:$P$273,+K$3,FALSE),2),0)</f>
        <v>1159920.6000000001</v>
      </c>
      <c r="L24" s="211">
        <f>IFERROR(ROUND(VLOOKUP(+$A24,[14]Pasco!$A$3:$P$273,+L$3,FALSE),2),0)</f>
        <v>1167698.8500000001</v>
      </c>
      <c r="M24" s="211">
        <f>IFERROR(ROUND(VLOOKUP(+$A24,[14]Pasco!$A$3:$P$273,+M$3,FALSE),2),0)</f>
        <v>1170673.57</v>
      </c>
      <c r="N24" s="211">
        <f>IFERROR(ROUND(VLOOKUP(+$A24,[14]Pasco!$A$3:$P$273,+N$3,FALSE),2),0)</f>
        <v>1175008.6100000001</v>
      </c>
      <c r="O24" s="211">
        <f>IFERROR(ROUND(VLOOKUP(+$A24,[14]Pasco!$A$3:$P$273,+O$3,FALSE),2),0)</f>
        <v>1182776.8799999999</v>
      </c>
      <c r="P24" s="211">
        <f>IFERROR(ROUND(VLOOKUP(+$A24,[14]Pasco!$A$3:$P$273,+P$3,FALSE),2),0)</f>
        <v>1187308.8999999999</v>
      </c>
      <c r="Q24" s="278">
        <f t="shared" si="0"/>
        <v>1157127.2353846154</v>
      </c>
      <c r="R24" s="278"/>
    </row>
    <row r="25" spans="1:18" x14ac:dyDescent="0.25">
      <c r="A25" s="275">
        <v>1130</v>
      </c>
      <c r="B25" s="276">
        <v>333.4</v>
      </c>
      <c r="C25" s="277" t="s">
        <v>215</v>
      </c>
      <c r="D25" s="211">
        <f>IFERROR(ROUND(VLOOKUP(+$A25,[14]Pasco!$A$3:$P$273,+D$3,FALSE),2),0)</f>
        <v>534563.34</v>
      </c>
      <c r="E25" s="211">
        <f>IFERROR(ROUND(VLOOKUP(+$A25,[14]Pasco!$A$3:$P$273,+E$3,FALSE),2),0)</f>
        <v>535538.51</v>
      </c>
      <c r="F25" s="211">
        <f>IFERROR(ROUND(VLOOKUP(+$A25,[14]Pasco!$A$3:$P$273,+F$3,FALSE),2),0)</f>
        <v>538470.21</v>
      </c>
      <c r="G25" s="211">
        <f>IFERROR(ROUND(VLOOKUP(+$A25,[14]Pasco!$A$3:$P$273,+G$3,FALSE),2),0)</f>
        <v>539670.21</v>
      </c>
      <c r="H25" s="211">
        <f>IFERROR(ROUND(VLOOKUP(+$A25,[14]Pasco!$A$3:$P$273,+H$3,FALSE),2),0)</f>
        <v>537806.72</v>
      </c>
      <c r="I25" s="211">
        <f>IFERROR(ROUND(VLOOKUP(+$A25,[14]Pasco!$A$3:$P$273,+I$3,FALSE),2),0)</f>
        <v>538206.93000000005</v>
      </c>
      <c r="J25" s="211">
        <f>IFERROR(ROUND(VLOOKUP(+$A25,[14]Pasco!$A$3:$P$273,+J$3,FALSE),2),0)</f>
        <v>539192.04</v>
      </c>
      <c r="K25" s="211">
        <f>IFERROR(ROUND(VLOOKUP(+$A25,[14]Pasco!$A$3:$P$273,+K$3,FALSE),2),0)</f>
        <v>542617.32999999996</v>
      </c>
      <c r="L25" s="211">
        <f>IFERROR(ROUND(VLOOKUP(+$A25,[14]Pasco!$A$3:$P$273,+L$3,FALSE),2),0)</f>
        <v>545051.94999999995</v>
      </c>
      <c r="M25" s="211">
        <f>IFERROR(ROUND(VLOOKUP(+$A25,[14]Pasco!$A$3:$P$273,+M$3,FALSE),2),0)</f>
        <v>548091.52</v>
      </c>
      <c r="N25" s="211">
        <f>IFERROR(ROUND(VLOOKUP(+$A25,[14]Pasco!$A$3:$P$273,+N$3,FALSE),2),0)</f>
        <v>549767.5</v>
      </c>
      <c r="O25" s="211">
        <f>IFERROR(ROUND(VLOOKUP(+$A25,[14]Pasco!$A$3:$P$273,+O$3,FALSE),2),0)</f>
        <v>550261.76000000001</v>
      </c>
      <c r="P25" s="211">
        <f>IFERROR(ROUND(VLOOKUP(+$A25,[14]Pasco!$A$3:$P$273,+P$3,FALSE),2),0)</f>
        <v>551420.49</v>
      </c>
      <c r="Q25" s="278">
        <f t="shared" si="0"/>
        <v>542358.3469230769</v>
      </c>
      <c r="R25" s="278"/>
    </row>
    <row r="26" spans="1:18" x14ac:dyDescent="0.25">
      <c r="A26" s="275">
        <v>1135</v>
      </c>
      <c r="B26" s="276">
        <v>334.4</v>
      </c>
      <c r="C26" s="277" t="s">
        <v>216</v>
      </c>
      <c r="D26" s="211">
        <f>IFERROR(ROUND(VLOOKUP(+$A26,[14]Pasco!$A$3:$P$273,+D$3,FALSE),2),0)</f>
        <v>301779.95</v>
      </c>
      <c r="E26" s="211">
        <f>IFERROR(ROUND(VLOOKUP(+$A26,[14]Pasco!$A$3:$P$273,+E$3,FALSE),2),0)</f>
        <v>303580.14</v>
      </c>
      <c r="F26" s="211">
        <f>IFERROR(ROUND(VLOOKUP(+$A26,[14]Pasco!$A$3:$P$273,+F$3,FALSE),2),0)</f>
        <v>303963.09000000003</v>
      </c>
      <c r="G26" s="211">
        <f>IFERROR(ROUND(VLOOKUP(+$A26,[14]Pasco!$A$3:$P$273,+G$3,FALSE),2),0)</f>
        <v>304960.37</v>
      </c>
      <c r="H26" s="211">
        <f>IFERROR(ROUND(VLOOKUP(+$A26,[14]Pasco!$A$3:$P$273,+H$3,FALSE),2),0)</f>
        <v>308392.48</v>
      </c>
      <c r="I26" s="211">
        <f>IFERROR(ROUND(VLOOKUP(+$A26,[14]Pasco!$A$3:$P$273,+I$3,FALSE),2),0)</f>
        <v>309051.52000000002</v>
      </c>
      <c r="J26" s="211">
        <f>IFERROR(ROUND(VLOOKUP(+$A26,[14]Pasco!$A$3:$P$273,+J$3,FALSE),2),0)</f>
        <v>309051.52000000002</v>
      </c>
      <c r="K26" s="211">
        <f>IFERROR(ROUND(VLOOKUP(+$A26,[14]Pasco!$A$3:$P$273,+K$3,FALSE),2),0)</f>
        <v>309051.52000000002</v>
      </c>
      <c r="L26" s="211">
        <f>IFERROR(ROUND(VLOOKUP(+$A26,[14]Pasco!$A$3:$P$273,+L$3,FALSE),2),0)</f>
        <v>310893.96999999997</v>
      </c>
      <c r="M26" s="211">
        <f>IFERROR(ROUND(VLOOKUP(+$A26,[14]Pasco!$A$3:$P$273,+M$3,FALSE),2),0)</f>
        <v>313384.93</v>
      </c>
      <c r="N26" s="211">
        <f>IFERROR(ROUND(VLOOKUP(+$A26,[14]Pasco!$A$3:$P$273,+N$3,FALSE),2),0)</f>
        <v>314649.7</v>
      </c>
      <c r="O26" s="211">
        <f>IFERROR(ROUND(VLOOKUP(+$A26,[14]Pasco!$A$3:$P$273,+O$3,FALSE),2),0)</f>
        <v>316566.46000000002</v>
      </c>
      <c r="P26" s="211">
        <f>IFERROR(ROUND(VLOOKUP(+$A26,[14]Pasco!$A$3:$P$273,+P$3,FALSE),2),0)</f>
        <v>318561.02</v>
      </c>
      <c r="Q26" s="278">
        <f t="shared" si="0"/>
        <v>309529.7438461539</v>
      </c>
      <c r="R26" s="278"/>
    </row>
    <row r="27" spans="1:18" x14ac:dyDescent="0.25">
      <c r="A27" s="275">
        <v>1140</v>
      </c>
      <c r="B27" s="276">
        <v>334.4</v>
      </c>
      <c r="C27" s="277" t="s">
        <v>217</v>
      </c>
      <c r="D27" s="211">
        <f>IFERROR(ROUND(VLOOKUP(+$A27,[14]Pasco!$A$3:$P$273,+D$3,FALSE),2),0)</f>
        <v>113687.58</v>
      </c>
      <c r="E27" s="211">
        <f>IFERROR(ROUND(VLOOKUP(+$A27,[14]Pasco!$A$3:$P$273,+E$3,FALSE),2),0)</f>
        <v>114614.71</v>
      </c>
      <c r="F27" s="211">
        <f>IFERROR(ROUND(VLOOKUP(+$A27,[14]Pasco!$A$3:$P$273,+F$3,FALSE),2),0)</f>
        <v>115893.72</v>
      </c>
      <c r="G27" s="211">
        <f>IFERROR(ROUND(VLOOKUP(+$A27,[14]Pasco!$A$3:$P$273,+G$3,FALSE),2),0)</f>
        <v>117853.12</v>
      </c>
      <c r="H27" s="211">
        <f>IFERROR(ROUND(VLOOKUP(+$A27,[14]Pasco!$A$3:$P$273,+H$3,FALSE),2),0)</f>
        <v>118458.13</v>
      </c>
      <c r="I27" s="211">
        <f>IFERROR(ROUND(VLOOKUP(+$A27,[14]Pasco!$A$3:$P$273,+I$3,FALSE),2),0)</f>
        <v>120119.87</v>
      </c>
      <c r="J27" s="211">
        <f>IFERROR(ROUND(VLOOKUP(+$A27,[14]Pasco!$A$3:$P$273,+J$3,FALSE),2),0)</f>
        <v>120542.92</v>
      </c>
      <c r="K27" s="211">
        <f>IFERROR(ROUND(VLOOKUP(+$A27,[14]Pasco!$A$3:$P$273,+K$3,FALSE),2),0)</f>
        <v>121751.62</v>
      </c>
      <c r="L27" s="211">
        <f>IFERROR(ROUND(VLOOKUP(+$A27,[14]Pasco!$A$3:$P$273,+L$3,FALSE),2),0)</f>
        <v>123896.03</v>
      </c>
      <c r="M27" s="211">
        <f>IFERROR(ROUND(VLOOKUP(+$A27,[14]Pasco!$A$3:$P$273,+M$3,FALSE),2),0)</f>
        <v>125783.72</v>
      </c>
      <c r="N27" s="211">
        <f>IFERROR(ROUND(VLOOKUP(+$A27,[14]Pasco!$A$3:$P$273,+N$3,FALSE),2),0)</f>
        <v>129803.49</v>
      </c>
      <c r="O27" s="211">
        <f>IFERROR(ROUND(VLOOKUP(+$A27,[14]Pasco!$A$3:$P$273,+O$3,FALSE),2),0)</f>
        <v>131213.10999999999</v>
      </c>
      <c r="P27" s="211">
        <f>IFERROR(ROUND(VLOOKUP(+$A27,[14]Pasco!$A$3:$P$273,+P$3,FALSE),2),0)</f>
        <v>132556.63</v>
      </c>
      <c r="Q27" s="278">
        <f t="shared" si="0"/>
        <v>122013.43461538461</v>
      </c>
      <c r="R27" s="278"/>
    </row>
    <row r="28" spans="1:18" x14ac:dyDescent="0.25">
      <c r="A28" s="275">
        <v>1145</v>
      </c>
      <c r="B28" s="276">
        <v>335.4</v>
      </c>
      <c r="C28" s="277" t="s">
        <v>218</v>
      </c>
      <c r="D28" s="211">
        <f>IFERROR(ROUND(VLOOKUP(+$A28,[14]Pasco!$A$3:$P$273,+D$3,FALSE),2),0)</f>
        <v>72450.240000000005</v>
      </c>
      <c r="E28" s="211">
        <f>IFERROR(ROUND(VLOOKUP(+$A28,[14]Pasco!$A$3:$P$273,+E$3,FALSE),2),0)</f>
        <v>72450.240000000005</v>
      </c>
      <c r="F28" s="211">
        <f>IFERROR(ROUND(VLOOKUP(+$A28,[14]Pasco!$A$3:$P$273,+F$3,FALSE),2),0)</f>
        <v>72450.240000000005</v>
      </c>
      <c r="G28" s="211">
        <f>IFERROR(ROUND(VLOOKUP(+$A28,[14]Pasco!$A$3:$P$273,+G$3,FALSE),2),0)</f>
        <v>72450.240000000005</v>
      </c>
      <c r="H28" s="211">
        <f>IFERROR(ROUND(VLOOKUP(+$A28,[14]Pasco!$A$3:$P$273,+H$3,FALSE),2),0)</f>
        <v>72450.240000000005</v>
      </c>
      <c r="I28" s="211">
        <f>IFERROR(ROUND(VLOOKUP(+$A28,[14]Pasco!$A$3:$P$273,+I$3,FALSE),2),0)</f>
        <v>72450.240000000005</v>
      </c>
      <c r="J28" s="211">
        <f>IFERROR(ROUND(VLOOKUP(+$A28,[14]Pasco!$A$3:$P$273,+J$3,FALSE),2),0)</f>
        <v>72450.240000000005</v>
      </c>
      <c r="K28" s="211">
        <f>IFERROR(ROUND(VLOOKUP(+$A28,[14]Pasco!$A$3:$P$273,+K$3,FALSE),2),0)</f>
        <v>72450.240000000005</v>
      </c>
      <c r="L28" s="211">
        <f>IFERROR(ROUND(VLOOKUP(+$A28,[14]Pasco!$A$3:$P$273,+L$3,FALSE),2),0)</f>
        <v>72450.240000000005</v>
      </c>
      <c r="M28" s="211">
        <f>IFERROR(ROUND(VLOOKUP(+$A28,[14]Pasco!$A$3:$P$273,+M$3,FALSE),2),0)</f>
        <v>72450.240000000005</v>
      </c>
      <c r="N28" s="211">
        <f>IFERROR(ROUND(VLOOKUP(+$A28,[14]Pasco!$A$3:$P$273,+N$3,FALSE),2),0)</f>
        <v>72450.240000000005</v>
      </c>
      <c r="O28" s="211">
        <f>IFERROR(ROUND(VLOOKUP(+$A28,[14]Pasco!$A$3:$P$273,+O$3,FALSE),2),0)</f>
        <v>72450.240000000005</v>
      </c>
      <c r="P28" s="211">
        <f>IFERROR(ROUND(VLOOKUP(+$A28,[14]Pasco!$A$3:$P$273,+P$3,FALSE),2),0)</f>
        <v>72450.240000000005</v>
      </c>
      <c r="Q28" s="278">
        <f t="shared" si="0"/>
        <v>72450.240000000005</v>
      </c>
      <c r="R28" s="278"/>
    </row>
    <row r="29" spans="1:18" x14ac:dyDescent="0.25">
      <c r="A29" s="275">
        <v>1150</v>
      </c>
      <c r="B29" s="276">
        <v>336.4</v>
      </c>
      <c r="C29" s="277" t="s">
        <v>219</v>
      </c>
      <c r="D29" s="211">
        <f>IFERROR(ROUND(VLOOKUP(+$A29,[14]Pasco!$A$3:$P$273,+D$3,FALSE),2),0)</f>
        <v>237.98</v>
      </c>
      <c r="E29" s="211">
        <f>IFERROR(ROUND(VLOOKUP(+$A29,[14]Pasco!$A$3:$P$273,+E$3,FALSE),2),0)</f>
        <v>237.98</v>
      </c>
      <c r="F29" s="211">
        <f>IFERROR(ROUND(VLOOKUP(+$A29,[14]Pasco!$A$3:$P$273,+F$3,FALSE),2),0)</f>
        <v>237.98</v>
      </c>
      <c r="G29" s="211">
        <f>IFERROR(ROUND(VLOOKUP(+$A29,[14]Pasco!$A$3:$P$273,+G$3,FALSE),2),0)</f>
        <v>237.98</v>
      </c>
      <c r="H29" s="211">
        <f>IFERROR(ROUND(VLOOKUP(+$A29,[14]Pasco!$A$3:$P$273,+H$3,FALSE),2),0)</f>
        <v>237.98</v>
      </c>
      <c r="I29" s="211">
        <f>IFERROR(ROUND(VLOOKUP(+$A29,[14]Pasco!$A$3:$P$273,+I$3,FALSE),2),0)</f>
        <v>237.98</v>
      </c>
      <c r="J29" s="211">
        <f>IFERROR(ROUND(VLOOKUP(+$A29,[14]Pasco!$A$3:$P$273,+J$3,FALSE),2),0)</f>
        <v>237.98</v>
      </c>
      <c r="K29" s="211">
        <f>IFERROR(ROUND(VLOOKUP(+$A29,[14]Pasco!$A$3:$P$273,+K$3,FALSE),2),0)</f>
        <v>237.98</v>
      </c>
      <c r="L29" s="211">
        <f>IFERROR(ROUND(VLOOKUP(+$A29,[14]Pasco!$A$3:$P$273,+L$3,FALSE),2),0)</f>
        <v>237.98</v>
      </c>
      <c r="M29" s="211">
        <f>IFERROR(ROUND(VLOOKUP(+$A29,[14]Pasco!$A$3:$P$273,+M$3,FALSE),2),0)</f>
        <v>237.98</v>
      </c>
      <c r="N29" s="211">
        <f>IFERROR(ROUND(VLOOKUP(+$A29,[14]Pasco!$A$3:$P$273,+N$3,FALSE),2),0)</f>
        <v>237.98</v>
      </c>
      <c r="O29" s="211">
        <f>IFERROR(ROUND(VLOOKUP(+$A29,[14]Pasco!$A$3:$P$273,+O$3,FALSE),2),0)</f>
        <v>237.98</v>
      </c>
      <c r="P29" s="211">
        <f>IFERROR(ROUND(VLOOKUP(+$A29,[14]Pasco!$A$3:$P$273,+P$3,FALSE),2),0)</f>
        <v>2728.94</v>
      </c>
      <c r="Q29" s="278">
        <f t="shared" si="0"/>
        <v>429.59230769230766</v>
      </c>
      <c r="R29" s="278"/>
    </row>
    <row r="30" spans="1:18" ht="12" x14ac:dyDescent="0.3">
      <c r="A30" s="275">
        <v>1155</v>
      </c>
      <c r="B30" s="276">
        <v>339.1</v>
      </c>
      <c r="C30" s="281" t="s">
        <v>613</v>
      </c>
      <c r="D30" s="211">
        <f>IFERROR(ROUND(VLOOKUP(+$A30,[14]Pasco!$A$3:$P$273,+D$3,FALSE),2),0)</f>
        <v>0</v>
      </c>
      <c r="E30" s="211">
        <f>IFERROR(ROUND(VLOOKUP(+$A30,[14]Pasco!$A$3:$P$273,+E$3,FALSE),2),0)</f>
        <v>0</v>
      </c>
      <c r="F30" s="211">
        <f>IFERROR(ROUND(VLOOKUP(+$A30,[14]Pasco!$A$3:$P$273,+F$3,FALSE),2),0)</f>
        <v>0</v>
      </c>
      <c r="G30" s="211">
        <f>IFERROR(ROUND(VLOOKUP(+$A30,[14]Pasco!$A$3:$P$273,+G$3,FALSE),2),0)</f>
        <v>0</v>
      </c>
      <c r="H30" s="211">
        <f>IFERROR(ROUND(VLOOKUP(+$A30,[14]Pasco!$A$3:$P$273,+H$3,FALSE),2),0)</f>
        <v>0</v>
      </c>
      <c r="I30" s="211">
        <f>IFERROR(ROUND(VLOOKUP(+$A30,[14]Pasco!$A$3:$P$273,+I$3,FALSE),2),0)</f>
        <v>0</v>
      </c>
      <c r="J30" s="211">
        <f>IFERROR(ROUND(VLOOKUP(+$A30,[14]Pasco!$A$3:$P$273,+J$3,FALSE),2),0)</f>
        <v>0</v>
      </c>
      <c r="K30" s="211">
        <f>IFERROR(ROUND(VLOOKUP(+$A30,[14]Pasco!$A$3:$P$273,+K$3,FALSE),2),0)</f>
        <v>0</v>
      </c>
      <c r="L30" s="211">
        <f>IFERROR(ROUND(VLOOKUP(+$A30,[14]Pasco!$A$3:$P$273,+L$3,FALSE),2),0)</f>
        <v>35754.949999999997</v>
      </c>
      <c r="M30" s="211">
        <f>IFERROR(ROUND(VLOOKUP(+$A30,[14]Pasco!$A$3:$P$273,+M$3,FALSE),2),0)</f>
        <v>35754.949999999997</v>
      </c>
      <c r="N30" s="211">
        <f>IFERROR(ROUND(VLOOKUP(+$A30,[14]Pasco!$A$3:$P$273,+N$3,FALSE),2),0)</f>
        <v>35754.949999999997</v>
      </c>
      <c r="O30" s="211">
        <f>IFERROR(ROUND(VLOOKUP(+$A30,[14]Pasco!$A$3:$P$273,+O$3,FALSE),2),0)</f>
        <v>35754.949999999997</v>
      </c>
      <c r="P30" s="211">
        <f>IFERROR(ROUND(VLOOKUP(+$A30,[14]Pasco!$A$3:$P$273,+P$3,FALSE),2),0)</f>
        <v>35754.949999999997</v>
      </c>
      <c r="Q30" s="278">
        <f t="shared" si="0"/>
        <v>13751.903846153846</v>
      </c>
      <c r="R30" s="278"/>
    </row>
    <row r="31" spans="1:18" x14ac:dyDescent="0.25">
      <c r="A31" s="275">
        <v>1165</v>
      </c>
      <c r="B31" s="276">
        <v>339.3</v>
      </c>
      <c r="C31" s="277" t="s">
        <v>220</v>
      </c>
      <c r="D31" s="211">
        <f>IFERROR(ROUND(VLOOKUP(+$A31,[14]Pasco!$A$3:$P$273,+D$3,FALSE),2),0)</f>
        <v>0</v>
      </c>
      <c r="E31" s="211">
        <f>IFERROR(ROUND(VLOOKUP(+$A31,[14]Pasco!$A$3:$P$273,+E$3,FALSE),2),0)</f>
        <v>0</v>
      </c>
      <c r="F31" s="211">
        <f>IFERROR(ROUND(VLOOKUP(+$A31,[14]Pasco!$A$3:$P$273,+F$3,FALSE),2),0)</f>
        <v>0</v>
      </c>
      <c r="G31" s="211">
        <f>IFERROR(ROUND(VLOOKUP(+$A31,[14]Pasco!$A$3:$P$273,+G$3,FALSE),2),0)</f>
        <v>0</v>
      </c>
      <c r="H31" s="211">
        <f>IFERROR(ROUND(VLOOKUP(+$A31,[14]Pasco!$A$3:$P$273,+H$3,FALSE),2),0)</f>
        <v>0</v>
      </c>
      <c r="I31" s="211">
        <f>IFERROR(ROUND(VLOOKUP(+$A31,[14]Pasco!$A$3:$P$273,+I$3,FALSE),2),0)</f>
        <v>0</v>
      </c>
      <c r="J31" s="211">
        <f>IFERROR(ROUND(VLOOKUP(+$A31,[14]Pasco!$A$3:$P$273,+J$3,FALSE),2),0)</f>
        <v>0</v>
      </c>
      <c r="K31" s="211">
        <f>IFERROR(ROUND(VLOOKUP(+$A31,[14]Pasco!$A$3:$P$273,+K$3,FALSE),2),0)</f>
        <v>0</v>
      </c>
      <c r="L31" s="211">
        <f>IFERROR(ROUND(VLOOKUP(+$A31,[14]Pasco!$A$3:$P$273,+L$3,FALSE),2),0)</f>
        <v>0</v>
      </c>
      <c r="M31" s="211">
        <f>IFERROR(ROUND(VLOOKUP(+$A31,[14]Pasco!$A$3:$P$273,+M$3,FALSE),2),0)</f>
        <v>0</v>
      </c>
      <c r="N31" s="211">
        <f>IFERROR(ROUND(VLOOKUP(+$A31,[14]Pasco!$A$3:$P$273,+N$3,FALSE),2),0)</f>
        <v>0</v>
      </c>
      <c r="O31" s="211">
        <f>IFERROR(ROUND(VLOOKUP(+$A31,[14]Pasco!$A$3:$P$273,+O$3,FALSE),2),0)</f>
        <v>0</v>
      </c>
      <c r="P31" s="211">
        <f>IFERROR(ROUND(VLOOKUP(+$A31,[14]Pasco!$A$3:$P$273,+P$3,FALSE),2),0)</f>
        <v>0</v>
      </c>
      <c r="Q31" s="278">
        <f t="shared" si="0"/>
        <v>0</v>
      </c>
      <c r="R31" s="278"/>
    </row>
    <row r="32" spans="1:18" x14ac:dyDescent="0.25">
      <c r="A32" s="275">
        <v>1175</v>
      </c>
      <c r="B32" s="276" t="s">
        <v>221</v>
      </c>
      <c r="C32" s="277" t="s">
        <v>222</v>
      </c>
      <c r="D32" s="211">
        <f>IFERROR(ROUND(VLOOKUP(+$A32,[14]Pasco!$A$3:$P$273,+D$3,FALSE),2),0)</f>
        <v>107590.56</v>
      </c>
      <c r="E32" s="211">
        <f>IFERROR(ROUND(VLOOKUP(+$A32,[14]Pasco!$A$3:$P$273,+E$3,FALSE),2),0)</f>
        <v>107418.03</v>
      </c>
      <c r="F32" s="211">
        <f>IFERROR(ROUND(VLOOKUP(+$A32,[14]Pasco!$A$3:$P$273,+F$3,FALSE),2),0)</f>
        <v>106843.08</v>
      </c>
      <c r="G32" s="211">
        <f>IFERROR(ROUND(VLOOKUP(+$A32,[14]Pasco!$A$3:$P$273,+G$3,FALSE),2),0)</f>
        <v>106729.29</v>
      </c>
      <c r="H32" s="211">
        <f>IFERROR(ROUND(VLOOKUP(+$A32,[14]Pasco!$A$3:$P$273,+H$3,FALSE),2),0)</f>
        <v>106843.87</v>
      </c>
      <c r="I32" s="211">
        <f>IFERROR(ROUND(VLOOKUP(+$A32,[14]Pasco!$A$3:$P$273,+I$3,FALSE),2),0)</f>
        <v>106844.88</v>
      </c>
      <c r="J32" s="211">
        <f>IFERROR(ROUND(VLOOKUP(+$A32,[14]Pasco!$A$3:$P$273,+J$3,FALSE),2),0)</f>
        <v>107115.75</v>
      </c>
      <c r="K32" s="211">
        <f>IFERROR(ROUND(VLOOKUP(+$A32,[14]Pasco!$A$3:$P$273,+K$3,FALSE),2),0)</f>
        <v>107388.83</v>
      </c>
      <c r="L32" s="211">
        <f>IFERROR(ROUND(VLOOKUP(+$A32,[14]Pasco!$A$3:$P$273,+L$3,FALSE),2),0)</f>
        <v>107317.59</v>
      </c>
      <c r="M32" s="211">
        <f>IFERROR(ROUND(VLOOKUP(+$A32,[14]Pasco!$A$3:$P$273,+M$3,FALSE),2),0)</f>
        <v>107045.12</v>
      </c>
      <c r="N32" s="211">
        <f>IFERROR(ROUND(VLOOKUP(+$A32,[14]Pasco!$A$3:$P$273,+N$3,FALSE),2),0)</f>
        <v>106999.19</v>
      </c>
      <c r="O32" s="211">
        <f>IFERROR(ROUND(VLOOKUP(+$A32,[14]Pasco!$A$3:$P$273,+O$3,FALSE),2),0)</f>
        <v>107347.05</v>
      </c>
      <c r="P32" s="211">
        <f>IFERROR(ROUND(VLOOKUP(+$A32,[14]Pasco!$A$3:$P$273,+P$3,FALSE),2),0)</f>
        <v>107457.05</v>
      </c>
      <c r="Q32" s="278">
        <f t="shared" si="0"/>
        <v>107149.25307692308</v>
      </c>
      <c r="R32" s="278"/>
    </row>
    <row r="33" spans="1:18" x14ac:dyDescent="0.25">
      <c r="A33" s="275">
        <v>1180</v>
      </c>
      <c r="B33" s="276" t="s">
        <v>223</v>
      </c>
      <c r="C33" s="277" t="s">
        <v>224</v>
      </c>
      <c r="D33" s="211">
        <f>IFERROR(ROUND(VLOOKUP(+$A33,[14]Pasco!$A$3:$P$273,+D$3,FALSE),2),0)</f>
        <v>60019.55</v>
      </c>
      <c r="E33" s="211">
        <f>IFERROR(ROUND(VLOOKUP(+$A33,[14]Pasco!$A$3:$P$273,+E$3,FALSE),2),0)</f>
        <v>60030.54</v>
      </c>
      <c r="F33" s="211">
        <f>IFERROR(ROUND(VLOOKUP(+$A33,[14]Pasco!$A$3:$P$273,+F$3,FALSE),2),0)</f>
        <v>59814.46</v>
      </c>
      <c r="G33" s="211">
        <f>IFERROR(ROUND(VLOOKUP(+$A33,[14]Pasco!$A$3:$P$273,+G$3,FALSE),2),0)</f>
        <v>59754.39</v>
      </c>
      <c r="H33" s="211">
        <f>IFERROR(ROUND(VLOOKUP(+$A33,[14]Pasco!$A$3:$P$273,+H$3,FALSE),2),0)</f>
        <v>59817.45</v>
      </c>
      <c r="I33" s="211">
        <f>IFERROR(ROUND(VLOOKUP(+$A33,[14]Pasco!$A$3:$P$273,+I$3,FALSE),2),0)</f>
        <v>60034.32</v>
      </c>
      <c r="J33" s="211">
        <f>IFERROR(ROUND(VLOOKUP(+$A33,[14]Pasco!$A$3:$P$273,+J$3,FALSE),2),0)</f>
        <v>60156.72</v>
      </c>
      <c r="K33" s="211">
        <f>IFERROR(ROUND(VLOOKUP(+$A33,[14]Pasco!$A$3:$P$273,+K$3,FALSE),2),0)</f>
        <v>60149.81</v>
      </c>
      <c r="L33" s="211">
        <f>IFERROR(ROUND(VLOOKUP(+$A33,[14]Pasco!$A$3:$P$273,+L$3,FALSE),2),0)</f>
        <v>60286.29</v>
      </c>
      <c r="M33" s="211">
        <f>IFERROR(ROUND(VLOOKUP(+$A33,[14]Pasco!$A$3:$P$273,+M$3,FALSE),2),0)</f>
        <v>60085.21</v>
      </c>
      <c r="N33" s="211">
        <f>IFERROR(ROUND(VLOOKUP(+$A33,[14]Pasco!$A$3:$P$273,+N$3,FALSE),2),0)</f>
        <v>60280.02</v>
      </c>
      <c r="O33" s="211">
        <f>IFERROR(ROUND(VLOOKUP(+$A33,[14]Pasco!$A$3:$P$273,+O$3,FALSE),2),0)</f>
        <v>60457.8</v>
      </c>
      <c r="P33" s="211">
        <f>IFERROR(ROUND(VLOOKUP(+$A33,[14]Pasco!$A$3:$P$273,+P$3,FALSE),2),0)</f>
        <v>60536.39</v>
      </c>
      <c r="Q33" s="278">
        <f t="shared" si="0"/>
        <v>60109.457692307697</v>
      </c>
      <c r="R33" s="278"/>
    </row>
    <row r="34" spans="1:18" x14ac:dyDescent="0.25">
      <c r="A34" s="275">
        <v>1190</v>
      </c>
      <c r="B34" s="276" t="s">
        <v>225</v>
      </c>
      <c r="C34" s="277" t="s">
        <v>226</v>
      </c>
      <c r="D34" s="211">
        <f>IFERROR(ROUND(VLOOKUP(+$A34,[14]Pasco!$A$3:$P$273,+D$3,FALSE),2),0)</f>
        <v>40474.07</v>
      </c>
      <c r="E34" s="211">
        <f>IFERROR(ROUND(VLOOKUP(+$A34,[14]Pasco!$A$3:$P$273,+E$3,FALSE),2),0)</f>
        <v>40448.910000000003</v>
      </c>
      <c r="F34" s="211">
        <f>IFERROR(ROUND(VLOOKUP(+$A34,[14]Pasco!$A$3:$P$273,+F$3,FALSE),2),0)</f>
        <v>40419.11</v>
      </c>
      <c r="G34" s="211">
        <f>IFERROR(ROUND(VLOOKUP(+$A34,[14]Pasco!$A$3:$P$273,+G$3,FALSE),2),0)</f>
        <v>40410.449999999997</v>
      </c>
      <c r="H34" s="211">
        <f>IFERROR(ROUND(VLOOKUP(+$A34,[14]Pasco!$A$3:$P$273,+H$3,FALSE),2),0)</f>
        <v>40404.83</v>
      </c>
      <c r="I34" s="211">
        <f>IFERROR(ROUND(VLOOKUP(+$A34,[14]Pasco!$A$3:$P$273,+I$3,FALSE),2),0)</f>
        <v>40402.71</v>
      </c>
      <c r="J34" s="211">
        <f>IFERROR(ROUND(VLOOKUP(+$A34,[14]Pasco!$A$3:$P$273,+J$3,FALSE),2),0)</f>
        <v>40408.33</v>
      </c>
      <c r="K34" s="211">
        <f>IFERROR(ROUND(VLOOKUP(+$A34,[14]Pasco!$A$3:$P$273,+K$3,FALSE),2),0)</f>
        <v>40397.379999999997</v>
      </c>
      <c r="L34" s="211">
        <f>IFERROR(ROUND(VLOOKUP(+$A34,[14]Pasco!$A$3:$P$273,+L$3,FALSE),2),0)</f>
        <v>40382.33</v>
      </c>
      <c r="M34" s="211">
        <f>IFERROR(ROUND(VLOOKUP(+$A34,[14]Pasco!$A$3:$P$273,+M$3,FALSE),2),0)</f>
        <v>40381.550000000003</v>
      </c>
      <c r="N34" s="211">
        <f>IFERROR(ROUND(VLOOKUP(+$A34,[14]Pasco!$A$3:$P$273,+N$3,FALSE),2),0)</f>
        <v>40373.980000000003</v>
      </c>
      <c r="O34" s="211">
        <f>IFERROR(ROUND(VLOOKUP(+$A34,[14]Pasco!$A$3:$P$273,+O$3,FALSE),2),0)</f>
        <v>40573.07</v>
      </c>
      <c r="P34" s="211">
        <f>IFERROR(ROUND(VLOOKUP(+$A34,[14]Pasco!$A$3:$P$273,+P$3,FALSE),2),0)</f>
        <v>40555.269999999997</v>
      </c>
      <c r="Q34" s="278">
        <f t="shared" si="0"/>
        <v>40433.229999999996</v>
      </c>
      <c r="R34" s="278"/>
    </row>
    <row r="35" spans="1:18" x14ac:dyDescent="0.25">
      <c r="A35" s="275">
        <v>1195</v>
      </c>
      <c r="B35" s="276" t="s">
        <v>227</v>
      </c>
      <c r="C35" s="277" t="s">
        <v>228</v>
      </c>
      <c r="D35" s="211">
        <f>IFERROR(ROUND(VLOOKUP(+$A35,[14]Pasco!$A$3:$P$273,+D$3,FALSE),2),0)</f>
        <v>2156.9499999999998</v>
      </c>
      <c r="E35" s="211">
        <f>IFERROR(ROUND(VLOOKUP(+$A35,[14]Pasco!$A$3:$P$273,+E$3,FALSE),2),0)</f>
        <v>2155.5100000000002</v>
      </c>
      <c r="F35" s="211">
        <f>IFERROR(ROUND(VLOOKUP(+$A35,[14]Pasco!$A$3:$P$273,+F$3,FALSE),2),0)</f>
        <v>2155.5100000000002</v>
      </c>
      <c r="G35" s="211">
        <f>IFERROR(ROUND(VLOOKUP(+$A35,[14]Pasco!$A$3:$P$273,+G$3,FALSE),2),0)</f>
        <v>2155.5100000000002</v>
      </c>
      <c r="H35" s="211">
        <f>IFERROR(ROUND(VLOOKUP(+$A35,[14]Pasco!$A$3:$P$273,+H$3,FALSE),2),0)</f>
        <v>2155.5100000000002</v>
      </c>
      <c r="I35" s="211">
        <f>IFERROR(ROUND(VLOOKUP(+$A35,[14]Pasco!$A$3:$P$273,+I$3,FALSE),2),0)</f>
        <v>2155.5100000000002</v>
      </c>
      <c r="J35" s="211">
        <f>IFERROR(ROUND(VLOOKUP(+$A35,[14]Pasco!$A$3:$P$273,+J$3,FALSE),2),0)</f>
        <v>2155.5100000000002</v>
      </c>
      <c r="K35" s="211">
        <f>IFERROR(ROUND(VLOOKUP(+$A35,[14]Pasco!$A$3:$P$273,+K$3,FALSE),2),0)</f>
        <v>2155.5100000000002</v>
      </c>
      <c r="L35" s="211">
        <f>IFERROR(ROUND(VLOOKUP(+$A35,[14]Pasco!$A$3:$P$273,+L$3,FALSE),2),0)</f>
        <v>2155.5100000000002</v>
      </c>
      <c r="M35" s="211">
        <f>IFERROR(ROUND(VLOOKUP(+$A35,[14]Pasco!$A$3:$P$273,+M$3,FALSE),2),0)</f>
        <v>2155.5100000000002</v>
      </c>
      <c r="N35" s="211">
        <f>IFERROR(ROUND(VLOOKUP(+$A35,[14]Pasco!$A$3:$P$273,+N$3,FALSE),2),0)</f>
        <v>2155.5100000000002</v>
      </c>
      <c r="O35" s="211">
        <f>IFERROR(ROUND(VLOOKUP(+$A35,[14]Pasco!$A$3:$P$273,+O$3,FALSE),2),0)</f>
        <v>2155.5100000000002</v>
      </c>
      <c r="P35" s="211">
        <f>IFERROR(ROUND(VLOOKUP(+$A35,[14]Pasco!$A$3:$P$273,+P$3,FALSE),2),0)</f>
        <v>2155.5100000000002</v>
      </c>
      <c r="Q35" s="278">
        <f t="shared" si="0"/>
        <v>2155.6207692307698</v>
      </c>
      <c r="R35" s="278"/>
    </row>
    <row r="36" spans="1:18" x14ac:dyDescent="0.25">
      <c r="A36" s="275">
        <v>1200</v>
      </c>
      <c r="B36" s="276" t="s">
        <v>229</v>
      </c>
      <c r="C36" s="277" t="s">
        <v>230</v>
      </c>
      <c r="D36" s="211">
        <f>IFERROR(ROUND(VLOOKUP(+$A36,[14]Pasco!$A$3:$P$273,+D$3,FALSE),2),0)</f>
        <v>9359.32</v>
      </c>
      <c r="E36" s="211">
        <f>IFERROR(ROUND(VLOOKUP(+$A36,[14]Pasco!$A$3:$P$273,+E$3,FALSE),2),0)</f>
        <v>9359.32</v>
      </c>
      <c r="F36" s="211">
        <f>IFERROR(ROUND(VLOOKUP(+$A36,[14]Pasco!$A$3:$P$273,+F$3,FALSE),2),0)</f>
        <v>10367.41</v>
      </c>
      <c r="G36" s="211">
        <f>IFERROR(ROUND(VLOOKUP(+$A36,[14]Pasco!$A$3:$P$273,+G$3,FALSE),2),0)</f>
        <v>10967.85</v>
      </c>
      <c r="H36" s="211">
        <f>IFERROR(ROUND(VLOOKUP(+$A36,[14]Pasco!$A$3:$P$273,+H$3,FALSE),2),0)</f>
        <v>10967.85</v>
      </c>
      <c r="I36" s="211">
        <f>IFERROR(ROUND(VLOOKUP(+$A36,[14]Pasco!$A$3:$P$273,+I$3,FALSE),2),0)</f>
        <v>13171.16</v>
      </c>
      <c r="J36" s="211">
        <f>IFERROR(ROUND(VLOOKUP(+$A36,[14]Pasco!$A$3:$P$273,+J$3,FALSE),2),0)</f>
        <v>13171.16</v>
      </c>
      <c r="K36" s="211">
        <f>IFERROR(ROUND(VLOOKUP(+$A36,[14]Pasco!$A$3:$P$273,+K$3,FALSE),2),0)</f>
        <v>13171.16</v>
      </c>
      <c r="L36" s="211">
        <f>IFERROR(ROUND(VLOOKUP(+$A36,[14]Pasco!$A$3:$P$273,+L$3,FALSE),2),0)</f>
        <v>13171.16</v>
      </c>
      <c r="M36" s="211">
        <f>IFERROR(ROUND(VLOOKUP(+$A36,[14]Pasco!$A$3:$P$273,+M$3,FALSE),2),0)</f>
        <v>13171.16</v>
      </c>
      <c r="N36" s="211">
        <f>IFERROR(ROUND(VLOOKUP(+$A36,[14]Pasco!$A$3:$P$273,+N$3,FALSE),2),0)</f>
        <v>13171.16</v>
      </c>
      <c r="O36" s="211">
        <f>IFERROR(ROUND(VLOOKUP(+$A36,[14]Pasco!$A$3:$P$273,+O$3,FALSE),2),0)</f>
        <v>13171.16</v>
      </c>
      <c r="P36" s="211">
        <f>IFERROR(ROUND(VLOOKUP(+$A36,[14]Pasco!$A$3:$P$273,+P$3,FALSE),2),0)</f>
        <v>17341.12</v>
      </c>
      <c r="Q36" s="278">
        <f t="shared" si="0"/>
        <v>12350.845384615386</v>
      </c>
      <c r="R36" s="278"/>
    </row>
    <row r="37" spans="1:18" x14ac:dyDescent="0.25">
      <c r="A37" s="275">
        <v>1205</v>
      </c>
      <c r="B37" s="276" t="s">
        <v>231</v>
      </c>
      <c r="C37" s="277" t="s">
        <v>232</v>
      </c>
      <c r="D37" s="211">
        <f>IFERROR(ROUND(VLOOKUP(+$A37,[14]Pasco!$A$3:$P$273,+D$3,FALSE),2),0)</f>
        <v>9920.1299999999992</v>
      </c>
      <c r="E37" s="211">
        <f>IFERROR(ROUND(VLOOKUP(+$A37,[14]Pasco!$A$3:$P$273,+E$3,FALSE),2),0)</f>
        <v>9912.4599999999991</v>
      </c>
      <c r="F37" s="211">
        <f>IFERROR(ROUND(VLOOKUP(+$A37,[14]Pasco!$A$3:$P$273,+F$3,FALSE),2),0)</f>
        <v>9857.6</v>
      </c>
      <c r="G37" s="211">
        <f>IFERROR(ROUND(VLOOKUP(+$A37,[14]Pasco!$A$3:$P$273,+G$3,FALSE),2),0)</f>
        <v>9849.9</v>
      </c>
      <c r="H37" s="211">
        <f>IFERROR(ROUND(VLOOKUP(+$A37,[14]Pasco!$A$3:$P$273,+H$3,FALSE),2),0)</f>
        <v>9866.49</v>
      </c>
      <c r="I37" s="211">
        <f>IFERROR(ROUND(VLOOKUP(+$A37,[14]Pasco!$A$3:$P$273,+I$3,FALSE),2),0)</f>
        <v>9867.2000000000007</v>
      </c>
      <c r="J37" s="211">
        <f>IFERROR(ROUND(VLOOKUP(+$A37,[14]Pasco!$A$3:$P$273,+J$3,FALSE),2),0)</f>
        <v>9874</v>
      </c>
      <c r="K37" s="211">
        <f>IFERROR(ROUND(VLOOKUP(+$A37,[14]Pasco!$A$3:$P$273,+K$3,FALSE),2),0)</f>
        <v>9865.7099999999991</v>
      </c>
      <c r="L37" s="211">
        <f>IFERROR(ROUND(VLOOKUP(+$A37,[14]Pasco!$A$3:$P$273,+L$3,FALSE),2),0)</f>
        <v>9860.17</v>
      </c>
      <c r="M37" s="211">
        <f>IFERROR(ROUND(VLOOKUP(+$A37,[14]Pasco!$A$3:$P$273,+M$3,FALSE),2),0)</f>
        <v>9817.4500000000007</v>
      </c>
      <c r="N37" s="211">
        <f>IFERROR(ROUND(VLOOKUP(+$A37,[14]Pasco!$A$3:$P$273,+N$3,FALSE),2),0)</f>
        <v>9815.91</v>
      </c>
      <c r="O37" s="211">
        <f>IFERROR(ROUND(VLOOKUP(+$A37,[14]Pasco!$A$3:$P$273,+O$3,FALSE),2),0)</f>
        <v>9812.74</v>
      </c>
      <c r="P37" s="211">
        <f>IFERROR(ROUND(VLOOKUP(+$A37,[14]Pasco!$A$3:$P$273,+P$3,FALSE),2),0)</f>
        <v>9803.67</v>
      </c>
      <c r="Q37" s="278">
        <f t="shared" si="0"/>
        <v>9855.6484615384616</v>
      </c>
      <c r="R37" s="278"/>
    </row>
    <row r="38" spans="1:18" x14ac:dyDescent="0.25">
      <c r="A38" s="275">
        <v>1210</v>
      </c>
      <c r="B38" s="276" t="s">
        <v>233</v>
      </c>
      <c r="C38" s="277" t="s">
        <v>234</v>
      </c>
      <c r="D38" s="211">
        <f>IFERROR(ROUND(VLOOKUP(+$A38,[14]Pasco!$A$3:$P$273,+D$3,FALSE),2),0)</f>
        <v>423.34</v>
      </c>
      <c r="E38" s="211">
        <f>IFERROR(ROUND(VLOOKUP(+$A38,[14]Pasco!$A$3:$P$273,+E$3,FALSE),2),0)</f>
        <v>423.34</v>
      </c>
      <c r="F38" s="211">
        <f>IFERROR(ROUND(VLOOKUP(+$A38,[14]Pasco!$A$3:$P$273,+F$3,FALSE),2),0)</f>
        <v>423.34</v>
      </c>
      <c r="G38" s="211">
        <f>IFERROR(ROUND(VLOOKUP(+$A38,[14]Pasco!$A$3:$P$273,+G$3,FALSE),2),0)</f>
        <v>423.34</v>
      </c>
      <c r="H38" s="211">
        <f>IFERROR(ROUND(VLOOKUP(+$A38,[14]Pasco!$A$3:$P$273,+H$3,FALSE),2),0)</f>
        <v>423.34</v>
      </c>
      <c r="I38" s="211">
        <f>IFERROR(ROUND(VLOOKUP(+$A38,[14]Pasco!$A$3:$P$273,+I$3,FALSE),2),0)</f>
        <v>423.34</v>
      </c>
      <c r="J38" s="211">
        <f>IFERROR(ROUND(VLOOKUP(+$A38,[14]Pasco!$A$3:$P$273,+J$3,FALSE),2),0)</f>
        <v>423.34</v>
      </c>
      <c r="K38" s="211">
        <f>IFERROR(ROUND(VLOOKUP(+$A38,[14]Pasco!$A$3:$P$273,+K$3,FALSE),2),0)</f>
        <v>423.34</v>
      </c>
      <c r="L38" s="211">
        <f>IFERROR(ROUND(VLOOKUP(+$A38,[14]Pasco!$A$3:$P$273,+L$3,FALSE),2),0)</f>
        <v>423.34</v>
      </c>
      <c r="M38" s="211">
        <f>IFERROR(ROUND(VLOOKUP(+$A38,[14]Pasco!$A$3:$P$273,+M$3,FALSE),2),0)</f>
        <v>423.34</v>
      </c>
      <c r="N38" s="211">
        <f>IFERROR(ROUND(VLOOKUP(+$A38,[14]Pasco!$A$3:$P$273,+N$3,FALSE),2),0)</f>
        <v>423.34</v>
      </c>
      <c r="O38" s="211">
        <f>IFERROR(ROUND(VLOOKUP(+$A38,[14]Pasco!$A$3:$P$273,+O$3,FALSE),2),0)</f>
        <v>423.34</v>
      </c>
      <c r="P38" s="211">
        <f>IFERROR(ROUND(VLOOKUP(+$A38,[14]Pasco!$A$3:$P$273,+P$3,FALSE),2),0)</f>
        <v>423.34</v>
      </c>
      <c r="Q38" s="278">
        <f t="shared" si="0"/>
        <v>423.34000000000009</v>
      </c>
      <c r="R38" s="278"/>
    </row>
    <row r="39" spans="1:18" x14ac:dyDescent="0.25">
      <c r="A39" s="282">
        <v>1215</v>
      </c>
      <c r="B39" s="282">
        <v>348.5</v>
      </c>
      <c r="C39" s="283" t="s">
        <v>235</v>
      </c>
      <c r="D39" s="211">
        <f>IFERROR(ROUND(VLOOKUP(+$A39,[14]Pasco!$A$3:$P$273,+D$3,FALSE),2),0)</f>
        <v>-148854.65</v>
      </c>
      <c r="E39" s="211">
        <f>IFERROR(ROUND(VLOOKUP(+$A39,[14]Pasco!$A$3:$P$273,+E$3,FALSE),2),0)</f>
        <v>-148675.29999999999</v>
      </c>
      <c r="F39" s="211">
        <f>IFERROR(ROUND(VLOOKUP(+$A39,[14]Pasco!$A$3:$P$273,+F$3,FALSE),2),0)</f>
        <v>-148675.29999999999</v>
      </c>
      <c r="G39" s="211">
        <f>IFERROR(ROUND(VLOOKUP(+$A39,[14]Pasco!$A$3:$P$273,+G$3,FALSE),2),0)</f>
        <v>-148675.29999999999</v>
      </c>
      <c r="H39" s="211">
        <f>IFERROR(ROUND(VLOOKUP(+$A39,[14]Pasco!$A$3:$P$273,+H$3,FALSE),2),0)</f>
        <v>-148675.29999999999</v>
      </c>
      <c r="I39" s="211">
        <f>IFERROR(ROUND(VLOOKUP(+$A39,[14]Pasco!$A$3:$P$273,+I$3,FALSE),2),0)</f>
        <v>-148675.29999999999</v>
      </c>
      <c r="J39" s="211">
        <f>IFERROR(ROUND(VLOOKUP(+$A39,[14]Pasco!$A$3:$P$273,+J$3,FALSE),2),0)</f>
        <v>-148675.29999999999</v>
      </c>
      <c r="K39" s="211">
        <f>IFERROR(ROUND(VLOOKUP(+$A39,[14]Pasco!$A$3:$P$273,+K$3,FALSE),2),0)</f>
        <v>-148675.29999999999</v>
      </c>
      <c r="L39" s="211">
        <f>IFERROR(ROUND(VLOOKUP(+$A39,[14]Pasco!$A$3:$P$273,+L$3,FALSE),2),0)</f>
        <v>-148675.29999999999</v>
      </c>
      <c r="M39" s="211">
        <f>IFERROR(ROUND(VLOOKUP(+$A39,[14]Pasco!$A$3:$P$273,+M$3,FALSE),2),0)</f>
        <v>-148675.29999999999</v>
      </c>
      <c r="N39" s="211">
        <f>IFERROR(ROUND(VLOOKUP(+$A39,[14]Pasco!$A$3:$P$273,+N$3,FALSE),2),0)</f>
        <v>-148675.29999999999</v>
      </c>
      <c r="O39" s="211">
        <f>IFERROR(ROUND(VLOOKUP(+$A39,[14]Pasco!$A$3:$P$273,+O$3,FALSE),2),0)</f>
        <v>-148675.29999999999</v>
      </c>
      <c r="P39" s="211">
        <f>IFERROR(ROUND(VLOOKUP(+$A39,[14]Pasco!$A$3:$P$273,+P$3,FALSE),2),0)</f>
        <v>-148675.29999999999</v>
      </c>
      <c r="Q39" s="278">
        <f t="shared" si="0"/>
        <v>-148689.09615384619</v>
      </c>
      <c r="R39" s="278"/>
    </row>
    <row r="40" spans="1:18" x14ac:dyDescent="0.25">
      <c r="A40" s="275">
        <v>1220</v>
      </c>
      <c r="B40" s="276">
        <v>348.5</v>
      </c>
      <c r="C40" s="277" t="s">
        <v>236</v>
      </c>
      <c r="D40" s="211">
        <f>IFERROR(ROUND(VLOOKUP(+$A40,[14]Pasco!$A$3:$P$273,+D$3,FALSE),2),0)</f>
        <v>-495398.25</v>
      </c>
      <c r="E40" s="211">
        <f>IFERROR(ROUND(VLOOKUP(+$A40,[14]Pasco!$A$3:$P$273,+E$3,FALSE),2),0)</f>
        <v>-494808.3</v>
      </c>
      <c r="F40" s="211">
        <f>IFERROR(ROUND(VLOOKUP(+$A40,[14]Pasco!$A$3:$P$273,+F$3,FALSE),2),0)</f>
        <v>-494808.3</v>
      </c>
      <c r="G40" s="211">
        <f>IFERROR(ROUND(VLOOKUP(+$A40,[14]Pasco!$A$3:$P$273,+G$3,FALSE),2),0)</f>
        <v>-494808.3</v>
      </c>
      <c r="H40" s="211">
        <f>IFERROR(ROUND(VLOOKUP(+$A40,[14]Pasco!$A$3:$P$273,+H$3,FALSE),2),0)</f>
        <v>-494808.3</v>
      </c>
      <c r="I40" s="211">
        <f>IFERROR(ROUND(VLOOKUP(+$A40,[14]Pasco!$A$3:$P$273,+I$3,FALSE),2),0)</f>
        <v>-494808.3</v>
      </c>
      <c r="J40" s="211">
        <f>IFERROR(ROUND(VLOOKUP(+$A40,[14]Pasco!$A$3:$P$273,+J$3,FALSE),2),0)</f>
        <v>-494808.3</v>
      </c>
      <c r="K40" s="211">
        <f>IFERROR(ROUND(VLOOKUP(+$A40,[14]Pasco!$A$3:$P$273,+K$3,FALSE),2),0)</f>
        <v>-494808.3</v>
      </c>
      <c r="L40" s="211">
        <f>IFERROR(ROUND(VLOOKUP(+$A40,[14]Pasco!$A$3:$P$273,+L$3,FALSE),2),0)</f>
        <v>-494808.3</v>
      </c>
      <c r="M40" s="211">
        <f>IFERROR(ROUND(VLOOKUP(+$A40,[14]Pasco!$A$3:$P$273,+M$3,FALSE),2),0)</f>
        <v>-494808.3</v>
      </c>
      <c r="N40" s="211">
        <f>IFERROR(ROUND(VLOOKUP(+$A40,[14]Pasco!$A$3:$P$273,+N$3,FALSE),2),0)</f>
        <v>-494808.3</v>
      </c>
      <c r="O40" s="211">
        <f>IFERROR(ROUND(VLOOKUP(+$A40,[14]Pasco!$A$3:$P$273,+O$3,FALSE),2),0)</f>
        <v>-494808.3</v>
      </c>
      <c r="P40" s="211">
        <f>IFERROR(ROUND(VLOOKUP(+$A40,[14]Pasco!$A$3:$P$273,+P$3,FALSE),2),0)</f>
        <v>-494808.3</v>
      </c>
      <c r="Q40" s="278">
        <f t="shared" si="0"/>
        <v>-494853.68076923065</v>
      </c>
      <c r="R40" s="278"/>
    </row>
    <row r="41" spans="1:18" x14ac:dyDescent="0.25">
      <c r="A41" s="275">
        <v>1460</v>
      </c>
      <c r="B41" s="276" t="s">
        <v>223</v>
      </c>
      <c r="C41" s="277" t="s">
        <v>224</v>
      </c>
      <c r="D41" s="211">
        <f>IFERROR(ROUND(VLOOKUP(+$A41,[14]Pasco!$A$3:$P$273,+D$3,FALSE),2),0)</f>
        <v>0</v>
      </c>
      <c r="E41" s="211">
        <f>IFERROR(ROUND(VLOOKUP(+$A41,[14]Pasco!$A$3:$P$273,+E$3,FALSE),2),0)</f>
        <v>0</v>
      </c>
      <c r="F41" s="211">
        <f>IFERROR(ROUND(VLOOKUP(+$A41,[14]Pasco!$A$3:$P$273,+F$3,FALSE),2),0)</f>
        <v>0</v>
      </c>
      <c r="G41" s="211">
        <f>IFERROR(ROUND(VLOOKUP(+$A41,[14]Pasco!$A$3:$P$273,+G$3,FALSE),2),0)</f>
        <v>0</v>
      </c>
      <c r="H41" s="211">
        <f>IFERROR(ROUND(VLOOKUP(+$A41,[14]Pasco!$A$3:$P$273,+H$3,FALSE),2),0)</f>
        <v>0</v>
      </c>
      <c r="I41" s="211">
        <f>IFERROR(ROUND(VLOOKUP(+$A41,[14]Pasco!$A$3:$P$273,+I$3,FALSE),2),0)</f>
        <v>0</v>
      </c>
      <c r="J41" s="211">
        <f>IFERROR(ROUND(VLOOKUP(+$A41,[14]Pasco!$A$3:$P$273,+J$3,FALSE),2),0)</f>
        <v>0</v>
      </c>
      <c r="K41" s="211">
        <f>IFERROR(ROUND(VLOOKUP(+$A41,[14]Pasco!$A$3:$P$273,+K$3,FALSE),2),0)</f>
        <v>0</v>
      </c>
      <c r="L41" s="211">
        <f>IFERROR(ROUND(VLOOKUP(+$A41,[14]Pasco!$A$3:$P$273,+L$3,FALSE),2),0)</f>
        <v>0</v>
      </c>
      <c r="M41" s="211">
        <f>IFERROR(ROUND(VLOOKUP(+$A41,[14]Pasco!$A$3:$P$273,+M$3,FALSE),2),0)</f>
        <v>0</v>
      </c>
      <c r="N41" s="211">
        <f>IFERROR(ROUND(VLOOKUP(+$A41,[14]Pasco!$A$3:$P$273,+N$3,FALSE),2),0)</f>
        <v>0</v>
      </c>
      <c r="O41" s="211">
        <f>IFERROR(ROUND(VLOOKUP(+$A41,[14]Pasco!$A$3:$P$273,+O$3,FALSE),2),0)</f>
        <v>0</v>
      </c>
      <c r="P41" s="211">
        <f>IFERROR(ROUND(VLOOKUP(+$A41,[14]Pasco!$A$3:$P$273,+P$3,FALSE),2),0)</f>
        <v>0</v>
      </c>
      <c r="Q41" s="278">
        <f t="shared" si="0"/>
        <v>0</v>
      </c>
      <c r="R41" s="278"/>
    </row>
    <row r="42" spans="1:18" x14ac:dyDescent="0.25">
      <c r="A42" s="282">
        <v>1555</v>
      </c>
      <c r="B42" s="282" t="s">
        <v>237</v>
      </c>
      <c r="C42" s="283" t="s">
        <v>238</v>
      </c>
      <c r="D42" s="211">
        <f>+'[14]Common Plant'!D138</f>
        <v>128112.54087188112</v>
      </c>
      <c r="E42" s="211">
        <f>+'[14]Common Plant'!E138</f>
        <v>127763.44184606631</v>
      </c>
      <c r="F42" s="211">
        <f>+'[14]Common Plant'!F138</f>
        <v>127509.9616774427</v>
      </c>
      <c r="G42" s="211">
        <f>+'[14]Common Plant'!G138</f>
        <v>135643.30881187605</v>
      </c>
      <c r="H42" s="211">
        <f>+'[14]Common Plant'!H138</f>
        <v>134361.19608544974</v>
      </c>
      <c r="I42" s="211">
        <f>+'[14]Common Plant'!I138</f>
        <v>134341.31010758804</v>
      </c>
      <c r="J42" s="211">
        <f>+'[14]Common Plant'!J138</f>
        <v>134750.11701029327</v>
      </c>
      <c r="K42" s="211">
        <f>+'[14]Common Plant'!K138</f>
        <v>130987.87048362901</v>
      </c>
      <c r="L42" s="211">
        <f>+'[14]Common Plant'!L138</f>
        <v>130601.22936636838</v>
      </c>
      <c r="M42" s="211">
        <f>+'[14]Common Plant'!M138</f>
        <v>132320.73564526974</v>
      </c>
      <c r="N42" s="211">
        <f>+'[14]Common Plant'!N138</f>
        <v>132251.22526198727</v>
      </c>
      <c r="O42" s="211">
        <f>+'[14]Common Plant'!O138</f>
        <v>132165.01410076037</v>
      </c>
      <c r="P42" s="211">
        <f>+'[14]Common Plant'!P138</f>
        <v>131995.15656183727</v>
      </c>
      <c r="Q42" s="278">
        <f t="shared" si="0"/>
        <v>131754.08521772688</v>
      </c>
      <c r="R42" s="278"/>
    </row>
    <row r="43" spans="1:18" x14ac:dyDescent="0.25">
      <c r="A43" s="282">
        <v>1580</v>
      </c>
      <c r="B43" s="282" t="s">
        <v>223</v>
      </c>
      <c r="C43" s="283" t="s">
        <v>239</v>
      </c>
      <c r="D43" s="238">
        <f>+'[14]Common Plant'!D139</f>
        <v>12288.16992814794</v>
      </c>
      <c r="E43" s="238">
        <f>+'[14]Common Plant'!E139</f>
        <v>12258.15134226452</v>
      </c>
      <c r="F43" s="238">
        <f>+'[14]Common Plant'!F139</f>
        <v>12136.94454094036</v>
      </c>
      <c r="G43" s="238">
        <f>+'[14]Common Plant'!G139</f>
        <v>12116.889358609631</v>
      </c>
      <c r="H43" s="238">
        <f>+'[14]Common Plant'!H139</f>
        <v>12152.555879584132</v>
      </c>
      <c r="I43" s="238">
        <f>+'[14]Common Plant'!I139</f>
        <v>12153.96888532561</v>
      </c>
      <c r="J43" s="238">
        <f>+'[14]Common Plant'!J139</f>
        <v>12169.114169554648</v>
      </c>
      <c r="K43" s="238">
        <f>+'[14]Common Plant'!K139</f>
        <v>12154.040129312574</v>
      </c>
      <c r="L43" s="238">
        <f>+'[14]Common Plant'!L139</f>
        <v>12140.972794703359</v>
      </c>
      <c r="M43" s="238">
        <f>+'[14]Common Plant'!M139</f>
        <v>12048.088446697358</v>
      </c>
      <c r="N43" s="238">
        <f>+'[14]Common Plant'!N139</f>
        <v>12044.238302901775</v>
      </c>
      <c r="O43" s="238">
        <f>+'[14]Common Plant'!O139</f>
        <v>12036.570668804636</v>
      </c>
      <c r="P43" s="238">
        <f>+'[14]Common Plant'!P139</f>
        <v>12015.657590130866</v>
      </c>
      <c r="Q43" s="278">
        <f t="shared" si="0"/>
        <v>12131.950925921339</v>
      </c>
      <c r="R43" s="278"/>
    </row>
    <row r="44" spans="1:18" x14ac:dyDescent="0.25">
      <c r="A44" s="282">
        <v>1585</v>
      </c>
      <c r="B44" s="282" t="s">
        <v>223</v>
      </c>
      <c r="C44" s="283" t="s">
        <v>240</v>
      </c>
      <c r="D44" s="238">
        <f>+'[14]Common Plant'!D140</f>
        <v>53944.725982826109</v>
      </c>
      <c r="E44" s="238">
        <f>+'[14]Common Plant'!E140</f>
        <v>53575.187284953179</v>
      </c>
      <c r="F44" s="238">
        <f>+'[14]Common Plant'!F140</f>
        <v>53363.960737598922</v>
      </c>
      <c r="G44" s="238">
        <f>+'[14]Common Plant'!G140</f>
        <v>53688.732389179117</v>
      </c>
      <c r="H44" s="238">
        <f>+'[14]Common Plant'!H140</f>
        <v>54044.976072001235</v>
      </c>
      <c r="I44" s="238">
        <f>+'[14]Common Plant'!I140</f>
        <v>54158.473680235853</v>
      </c>
      <c r="J44" s="238">
        <f>+'[14]Common Plant'!J140</f>
        <v>55697.138972223649</v>
      </c>
      <c r="K44" s="238">
        <f>+'[14]Common Plant'!K140</f>
        <v>56392.542623493493</v>
      </c>
      <c r="L44" s="238">
        <f>+'[14]Common Plant'!L140</f>
        <v>57605.346824600405</v>
      </c>
      <c r="M44" s="238">
        <f>+'[14]Common Plant'!M140</f>
        <v>57638.858214969208</v>
      </c>
      <c r="N44" s="238">
        <f>+'[14]Common Plant'!N140</f>
        <v>57633.823639890332</v>
      </c>
      <c r="O44" s="238">
        <f>+'[14]Common Plant'!O140</f>
        <v>57635.821440024818</v>
      </c>
      <c r="P44" s="238">
        <f>+'[14]Common Plant'!P140</f>
        <v>58200.988114622654</v>
      </c>
      <c r="Q44" s="278">
        <f t="shared" si="0"/>
        <v>55660.04430589376</v>
      </c>
      <c r="R44" s="278"/>
    </row>
    <row r="45" spans="1:18" x14ac:dyDescent="0.25">
      <c r="A45" s="282">
        <v>1590</v>
      </c>
      <c r="B45" s="282" t="s">
        <v>223</v>
      </c>
      <c r="C45" s="283" t="s">
        <v>241</v>
      </c>
      <c r="D45" s="238">
        <f>+'[14]Common Plant'!D141</f>
        <v>261822.29759877059</v>
      </c>
      <c r="E45" s="238">
        <f>+'[14]Common Plant'!E141</f>
        <v>261188.99955619921</v>
      </c>
      <c r="F45" s="238">
        <f>+'[14]Common Plant'!F141</f>
        <v>258621.87981637611</v>
      </c>
      <c r="G45" s="238">
        <f>+'[14]Common Plant'!G141</f>
        <v>258301.85479542747</v>
      </c>
      <c r="H45" s="238">
        <f>+'[14]Common Plant'!H141</f>
        <v>259128.09802875909</v>
      </c>
      <c r="I45" s="238">
        <f>+'[14]Common Plant'!I141</f>
        <v>259210.83010862253</v>
      </c>
      <c r="J45" s="238">
        <f>+'[14]Common Plant'!J141</f>
        <v>259555.80536750628</v>
      </c>
      <c r="K45" s="238">
        <f>+'[14]Common Plant'!K141</f>
        <v>259231.27713288157</v>
      </c>
      <c r="L45" s="238">
        <f>+'[14]Common Plant'!L141</f>
        <v>259031.60101691404</v>
      </c>
      <c r="M45" s="238">
        <f>+'[14]Common Plant'!M141</f>
        <v>257107.88869187393</v>
      </c>
      <c r="N45" s="238">
        <f>+'[14]Common Plant'!N141</f>
        <v>257030.27727357365</v>
      </c>
      <c r="O45" s="238">
        <f>+'[14]Common Plant'!O141</f>
        <v>256870.29890084307</v>
      </c>
      <c r="P45" s="238">
        <f>+'[14]Common Plant'!P141</f>
        <v>256415.33776858216</v>
      </c>
      <c r="Q45" s="278">
        <f t="shared" si="0"/>
        <v>258732.03431202535</v>
      </c>
      <c r="R45" s="278"/>
    </row>
    <row r="46" spans="1:18" x14ac:dyDescent="0.25">
      <c r="A46" s="282">
        <v>1595</v>
      </c>
      <c r="B46" s="282" t="s">
        <v>223</v>
      </c>
      <c r="C46" s="283" t="s">
        <v>242</v>
      </c>
      <c r="D46" s="238">
        <f>+'[14]Common Plant'!D142</f>
        <v>6691.5758280119189</v>
      </c>
      <c r="E46" s="238">
        <f>+'[14]Common Plant'!E142</f>
        <v>6675.1222407282867</v>
      </c>
      <c r="F46" s="238">
        <f>+'[14]Common Plant'!F142</f>
        <v>6611.7477458232024</v>
      </c>
      <c r="G46" s="238">
        <f>+'[14]Common Plant'!G142</f>
        <v>6600.1795034397119</v>
      </c>
      <c r="H46" s="238">
        <f>+'[14]Common Plant'!H142</f>
        <v>6618.4743655925085</v>
      </c>
      <c r="I46" s="238">
        <f>+'[14]Common Plant'!I142</f>
        <v>6619.151183468678</v>
      </c>
      <c r="J46" s="238">
        <f>+'[14]Common Plant'!J142</f>
        <v>6627.1186360109632</v>
      </c>
      <c r="K46" s="238">
        <f>+'[14]Common Plant'!K142</f>
        <v>6617.1563518336498</v>
      </c>
      <c r="L46" s="238">
        <f>+'[14]Common Plant'!L142</f>
        <v>6610.0378901360345</v>
      </c>
      <c r="M46" s="238">
        <f>+'[14]Common Plant'!M142</f>
        <v>6562.028348419798</v>
      </c>
      <c r="N46" s="238">
        <f>+'[14]Common Plant'!N142</f>
        <v>6559.8524383178992</v>
      </c>
      <c r="O46" s="238">
        <f>+'[14]Common Plant'!O142</f>
        <v>6555.6134210934642</v>
      </c>
      <c r="P46" s="238">
        <f>+'[14]Common Plant'!P142</f>
        <v>6544.3717136502328</v>
      </c>
      <c r="Q46" s="278">
        <f t="shared" si="0"/>
        <v>6607.1099743481818</v>
      </c>
      <c r="R46" s="278"/>
    </row>
    <row r="47" spans="1:18" x14ac:dyDescent="0.25">
      <c r="A47" s="282">
        <v>1640</v>
      </c>
      <c r="B47" s="284">
        <v>348.5</v>
      </c>
      <c r="C47" s="283"/>
      <c r="D47" s="238">
        <f>+'[14]Common Plant'!D143</f>
        <v>2124.185047121111</v>
      </c>
      <c r="E47" s="238">
        <f>+'[14]Common Plant'!E143</f>
        <v>2120.2677969175443</v>
      </c>
      <c r="F47" s="238">
        <f>+'[14]Common Plant'!F143</f>
        <v>2120.2677969175443</v>
      </c>
      <c r="G47" s="238">
        <f>+'[14]Common Plant'!G143</f>
        <v>2120.2677969175443</v>
      </c>
      <c r="H47" s="238">
        <f>+'[14]Common Plant'!H143</f>
        <v>2120.2677969175443</v>
      </c>
      <c r="I47" s="238">
        <f>+'[14]Common Plant'!I143</f>
        <v>2120.2677969175443</v>
      </c>
      <c r="J47" s="238">
        <f>+'[14]Common Plant'!J143</f>
        <v>2120.2677969175443</v>
      </c>
      <c r="K47" s="238">
        <f>+'[14]Common Plant'!K143</f>
        <v>2120.2677969175443</v>
      </c>
      <c r="L47" s="238">
        <f>+'[14]Common Plant'!L143</f>
        <v>2120.2677969175443</v>
      </c>
      <c r="M47" s="238">
        <f>+'[14]Common Plant'!M143</f>
        <v>2120.2677969175443</v>
      </c>
      <c r="N47" s="238">
        <f>+'[14]Common Plant'!N143</f>
        <v>2120.2677969175443</v>
      </c>
      <c r="O47" s="238">
        <f>+'[14]Common Plant'!O143</f>
        <v>2120.2677969175443</v>
      </c>
      <c r="P47" s="238">
        <f>+'[14]Common Plant'!P143</f>
        <v>2120.2677969175443</v>
      </c>
      <c r="Q47" s="278">
        <f t="shared" si="0"/>
        <v>2120.5691238562804</v>
      </c>
      <c r="R47" s="278"/>
    </row>
    <row r="48" spans="1:18" s="270" customFormat="1" x14ac:dyDescent="0.25">
      <c r="A48" s="270" t="s">
        <v>244</v>
      </c>
      <c r="D48" s="285">
        <f>SUM(D6:D47)</f>
        <v>4313648.3352567581</v>
      </c>
      <c r="E48" s="285">
        <f>SUM(E6:E47)</f>
        <v>4317642.2100671316</v>
      </c>
      <c r="F48" s="285">
        <f t="shared" ref="F48:Q48" si="1">SUM(F6:F47)</f>
        <v>4323711.6323151002</v>
      </c>
      <c r="G48" s="285">
        <f t="shared" si="1"/>
        <v>4343437.3426554501</v>
      </c>
      <c r="H48" s="285">
        <f t="shared" si="1"/>
        <v>4347630.6382283065</v>
      </c>
      <c r="I48" s="285">
        <f t="shared" si="1"/>
        <v>4361375.7117621601</v>
      </c>
      <c r="J48" s="285">
        <f t="shared" si="1"/>
        <v>4368367.2519525085</v>
      </c>
      <c r="K48" s="285">
        <f t="shared" si="1"/>
        <v>4383569.5845180685</v>
      </c>
      <c r="L48" s="285">
        <f t="shared" si="1"/>
        <v>4436565.1556896418</v>
      </c>
      <c r="M48" s="285">
        <f t="shared" si="1"/>
        <v>4449653.7271441491</v>
      </c>
      <c r="N48" s="285">
        <f t="shared" si="1"/>
        <v>4464990.9447135916</v>
      </c>
      <c r="O48" s="285">
        <f t="shared" si="1"/>
        <v>4479073.0763284452</v>
      </c>
      <c r="P48" s="285">
        <f t="shared" si="1"/>
        <v>4497188.1995457411</v>
      </c>
      <c r="Q48" s="285">
        <f t="shared" si="1"/>
        <v>4391296.4469366958</v>
      </c>
      <c r="R48" s="285"/>
    </row>
    <row r="49" spans="1:18" x14ac:dyDescent="0.25">
      <c r="A49" s="275"/>
      <c r="B49" s="276"/>
      <c r="C49" s="277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</row>
    <row r="50" spans="1:18" x14ac:dyDescent="0.25">
      <c r="A50" s="275">
        <v>1245</v>
      </c>
      <c r="B50" s="276">
        <v>351.1</v>
      </c>
      <c r="C50" s="277" t="s">
        <v>196</v>
      </c>
      <c r="D50" s="211">
        <f>IFERROR(ROUND(VLOOKUP(+$A50,[14]Pasco!$A$3:$P$273,+D$3,FALSE),2),0)</f>
        <v>255.96</v>
      </c>
      <c r="E50" s="211">
        <f>IFERROR(ROUND(VLOOKUP(+$A50,[14]Pasco!$A$3:$P$273,+E$3,FALSE),2),0)</f>
        <v>255.96</v>
      </c>
      <c r="F50" s="211">
        <f>IFERROR(ROUND(VLOOKUP(+$A50,[14]Pasco!$A$3:$P$273,+F$3,FALSE),2),0)</f>
        <v>255.96</v>
      </c>
      <c r="G50" s="211">
        <f>IFERROR(ROUND(VLOOKUP(+$A50,[14]Pasco!$A$3:$P$273,+G$3,FALSE),2),0)</f>
        <v>255.96</v>
      </c>
      <c r="H50" s="211">
        <f>IFERROR(ROUND(VLOOKUP(+$A50,[14]Pasco!$A$3:$P$273,+H$3,FALSE),2),0)</f>
        <v>255.96</v>
      </c>
      <c r="I50" s="211">
        <f>IFERROR(ROUND(VLOOKUP(+$A50,[14]Pasco!$A$3:$P$273,+I$3,FALSE),2),0)</f>
        <v>255.96</v>
      </c>
      <c r="J50" s="211">
        <f>IFERROR(ROUND(VLOOKUP(+$A50,[14]Pasco!$A$3:$P$273,+J$3,FALSE),2),0)</f>
        <v>255.96</v>
      </c>
      <c r="K50" s="211">
        <f>IFERROR(ROUND(VLOOKUP(+$A50,[14]Pasco!$A$3:$P$273,+K$3,FALSE),2),0)</f>
        <v>255.96</v>
      </c>
      <c r="L50" s="211">
        <f>IFERROR(ROUND(VLOOKUP(+$A50,[14]Pasco!$A$3:$P$273,+L$3,FALSE),2),0)</f>
        <v>255.96</v>
      </c>
      <c r="M50" s="211">
        <f>IFERROR(ROUND(VLOOKUP(+$A50,[14]Pasco!$A$3:$P$273,+M$3,FALSE),2),0)</f>
        <v>255.96</v>
      </c>
      <c r="N50" s="211">
        <f>IFERROR(ROUND(VLOOKUP(+$A50,[14]Pasco!$A$3:$P$273,+N$3,FALSE),2),0)</f>
        <v>255.96</v>
      </c>
      <c r="O50" s="211">
        <f>IFERROR(ROUND(VLOOKUP(+$A50,[14]Pasco!$A$3:$P$273,+O$3,FALSE),2),0)</f>
        <v>255.96</v>
      </c>
      <c r="P50" s="211">
        <f>IFERROR(ROUND(VLOOKUP(+$A50,[14]Pasco!$A$3:$P$273,+P$3,FALSE),2),0)</f>
        <v>255.96</v>
      </c>
      <c r="Q50" s="278">
        <f t="shared" si="0"/>
        <v>255.96</v>
      </c>
      <c r="R50" s="278"/>
    </row>
    <row r="51" spans="1:18" s="291" customFormat="1" x14ac:dyDescent="0.25">
      <c r="A51" s="286">
        <v>1265</v>
      </c>
      <c r="B51" s="287">
        <v>353.2</v>
      </c>
      <c r="C51" s="288" t="s">
        <v>614</v>
      </c>
      <c r="D51" s="289">
        <f>IFERROR(ROUND(VLOOKUP(+$A51,[14]Pasco!$A$3:$P$273,+D$3,FALSE),2),0)</f>
        <v>8454</v>
      </c>
      <c r="E51" s="289">
        <f>IFERROR(ROUND(VLOOKUP(+$A51,[14]Pasco!$A$3:$P$273,+E$3,FALSE),2),0)</f>
        <v>8454</v>
      </c>
      <c r="F51" s="289">
        <f>IFERROR(ROUND(VLOOKUP(+$A51,[14]Pasco!$A$3:$P$273,+F$3,FALSE),2),0)</f>
        <v>8454</v>
      </c>
      <c r="G51" s="289">
        <f>IFERROR(ROUND(VLOOKUP(+$A51,[14]Pasco!$A$3:$P$273,+G$3,FALSE),2),0)</f>
        <v>8454</v>
      </c>
      <c r="H51" s="289">
        <f>IFERROR(ROUND(VLOOKUP(+$A51,[14]Pasco!$A$3:$P$273,+H$3,FALSE),2),0)</f>
        <v>8454</v>
      </c>
      <c r="I51" s="289">
        <f>IFERROR(ROUND(VLOOKUP(+$A51,[14]Pasco!$A$3:$P$273,+I$3,FALSE),2),0)</f>
        <v>8454</v>
      </c>
      <c r="J51" s="289">
        <f>IFERROR(ROUND(VLOOKUP(+$A51,[14]Pasco!$A$3:$P$273,+J$3,FALSE),2),0)</f>
        <v>8454</v>
      </c>
      <c r="K51" s="289">
        <f>IFERROR(ROUND(VLOOKUP(+$A51,[14]Pasco!$A$3:$P$273,+K$3,FALSE),2),0)</f>
        <v>8454</v>
      </c>
      <c r="L51" s="289">
        <f>IFERROR(ROUND(VLOOKUP(+$A51,[14]Pasco!$A$3:$P$273,+L$3,FALSE),2),0)</f>
        <v>8454</v>
      </c>
      <c r="M51" s="289">
        <f>IFERROR(ROUND(VLOOKUP(+$A51,[14]Pasco!$A$3:$P$273,+M$3,FALSE),2),0)</f>
        <v>8454</v>
      </c>
      <c r="N51" s="289">
        <f>IFERROR(ROUND(VLOOKUP(+$A51,[14]Pasco!$A$3:$P$273,+N$3,FALSE),2),0)</f>
        <v>8454</v>
      </c>
      <c r="O51" s="289">
        <f>IFERROR(ROUND(VLOOKUP(+$A51,[14]Pasco!$A$3:$P$273,+O$3,FALSE),2),0)</f>
        <v>8454</v>
      </c>
      <c r="P51" s="289">
        <f>IFERROR(ROUND(VLOOKUP(+$A51,[14]Pasco!$A$3:$P$273,+P$3,FALSE),2),0)</f>
        <v>8454</v>
      </c>
      <c r="Q51" s="290">
        <f t="shared" si="0"/>
        <v>8454</v>
      </c>
      <c r="R51" s="290"/>
    </row>
    <row r="52" spans="1:18" x14ac:dyDescent="0.25">
      <c r="A52" s="275">
        <v>1285</v>
      </c>
      <c r="B52" s="279" t="s">
        <v>615</v>
      </c>
      <c r="C52" s="277" t="s">
        <v>201</v>
      </c>
      <c r="D52" s="211">
        <f>IFERROR(ROUND(VLOOKUP(+$A52,[14]Pasco!$A$3:$P$273,+D$3,FALSE),2),0)</f>
        <v>-718.33</v>
      </c>
      <c r="E52" s="211">
        <f>IFERROR(ROUND(VLOOKUP(+$A52,[14]Pasco!$A$3:$P$273,+E$3,FALSE),2),0)</f>
        <v>-720.22</v>
      </c>
      <c r="F52" s="211">
        <f>IFERROR(ROUND(VLOOKUP(+$A52,[14]Pasco!$A$3:$P$273,+F$3,FALSE),2),0)</f>
        <v>-720.22</v>
      </c>
      <c r="G52" s="211">
        <f>IFERROR(ROUND(VLOOKUP(+$A52,[14]Pasco!$A$3:$P$273,+G$3,FALSE),2),0)</f>
        <v>-720.22</v>
      </c>
      <c r="H52" s="211">
        <f>IFERROR(ROUND(VLOOKUP(+$A52,[14]Pasco!$A$3:$P$273,+H$3,FALSE),2),0)</f>
        <v>-720.22</v>
      </c>
      <c r="I52" s="211">
        <f>IFERROR(ROUND(VLOOKUP(+$A52,[14]Pasco!$A$3:$P$273,+I$3,FALSE),2),0)</f>
        <v>-720.22</v>
      </c>
      <c r="J52" s="211">
        <f>IFERROR(ROUND(VLOOKUP(+$A52,[14]Pasco!$A$3:$P$273,+J$3,FALSE),2),0)</f>
        <v>-720.22</v>
      </c>
      <c r="K52" s="211">
        <f>IFERROR(ROUND(VLOOKUP(+$A52,[14]Pasco!$A$3:$P$273,+K$3,FALSE),2),0)</f>
        <v>-720.22</v>
      </c>
      <c r="L52" s="211">
        <f>IFERROR(ROUND(VLOOKUP(+$A52,[14]Pasco!$A$3:$P$273,+L$3,FALSE),2),0)</f>
        <v>-720.22</v>
      </c>
      <c r="M52" s="211">
        <f>IFERROR(ROUND(VLOOKUP(+$A52,[14]Pasco!$A$3:$P$273,+M$3,FALSE),2),0)</f>
        <v>-720.22</v>
      </c>
      <c r="N52" s="211">
        <f>IFERROR(ROUND(VLOOKUP(+$A52,[14]Pasco!$A$3:$P$273,+N$3,FALSE),2),0)</f>
        <v>-720.22</v>
      </c>
      <c r="O52" s="211">
        <f>IFERROR(ROUND(VLOOKUP(+$A52,[14]Pasco!$A$3:$P$273,+O$3,FALSE),2),0)</f>
        <v>-720.22</v>
      </c>
      <c r="P52" s="211">
        <f>IFERROR(ROUND(VLOOKUP(+$A52,[14]Pasco!$A$3:$P$273,+P$3,FALSE),2),0)</f>
        <v>-720.22</v>
      </c>
      <c r="Q52" s="278">
        <f t="shared" si="0"/>
        <v>-720.07461538461553</v>
      </c>
      <c r="R52" s="278"/>
    </row>
    <row r="53" spans="1:18" x14ac:dyDescent="0.25">
      <c r="A53" s="275">
        <v>1295</v>
      </c>
      <c r="B53" s="276">
        <v>354.3</v>
      </c>
      <c r="C53" s="277" t="s">
        <v>248</v>
      </c>
      <c r="D53" s="211">
        <f>IFERROR(ROUND(VLOOKUP(+$A53,[14]Pasco!$A$3:$P$273,+D$3,FALSE),2),0)</f>
        <v>278455.45</v>
      </c>
      <c r="E53" s="211">
        <f>IFERROR(ROUND(VLOOKUP(+$A53,[14]Pasco!$A$3:$P$273,+E$3,FALSE),2),0)</f>
        <v>278455.45</v>
      </c>
      <c r="F53" s="211">
        <f>IFERROR(ROUND(VLOOKUP(+$A53,[14]Pasco!$A$3:$P$273,+F$3,FALSE),2),0)</f>
        <v>278455.45</v>
      </c>
      <c r="G53" s="211">
        <f>IFERROR(ROUND(VLOOKUP(+$A53,[14]Pasco!$A$3:$P$273,+G$3,FALSE),2),0)</f>
        <v>278455.45</v>
      </c>
      <c r="H53" s="211">
        <f>IFERROR(ROUND(VLOOKUP(+$A53,[14]Pasco!$A$3:$P$273,+H$3,FALSE),2),0)</f>
        <v>278455.45</v>
      </c>
      <c r="I53" s="211">
        <f>IFERROR(ROUND(VLOOKUP(+$A53,[14]Pasco!$A$3:$P$273,+I$3,FALSE),2),0)</f>
        <v>278455.45</v>
      </c>
      <c r="J53" s="211">
        <f>IFERROR(ROUND(VLOOKUP(+$A53,[14]Pasco!$A$3:$P$273,+J$3,FALSE),2),0)</f>
        <v>283176.15999999997</v>
      </c>
      <c r="K53" s="211">
        <f>IFERROR(ROUND(VLOOKUP(+$A53,[14]Pasco!$A$3:$P$273,+K$3,FALSE),2),0)</f>
        <v>288203.08</v>
      </c>
      <c r="L53" s="211">
        <f>IFERROR(ROUND(VLOOKUP(+$A53,[14]Pasco!$A$3:$P$273,+L$3,FALSE),2),0)</f>
        <v>288203.08</v>
      </c>
      <c r="M53" s="211">
        <f>IFERROR(ROUND(VLOOKUP(+$A53,[14]Pasco!$A$3:$P$273,+M$3,FALSE),2),0)</f>
        <v>288203.08</v>
      </c>
      <c r="N53" s="211">
        <f>IFERROR(ROUND(VLOOKUP(+$A53,[14]Pasco!$A$3:$P$273,+N$3,FALSE),2),0)</f>
        <v>289089.59999999998</v>
      </c>
      <c r="O53" s="211">
        <f>IFERROR(ROUND(VLOOKUP(+$A53,[14]Pasco!$A$3:$P$273,+O$3,FALSE),2),0)</f>
        <v>289089.59999999998</v>
      </c>
      <c r="P53" s="211">
        <f>IFERROR(ROUND(VLOOKUP(+$A53,[14]Pasco!$A$3:$P$273,+P$3,FALSE),2),0)</f>
        <v>289409.65000000002</v>
      </c>
      <c r="Q53" s="278">
        <f t="shared" si="0"/>
        <v>283546.68846153846</v>
      </c>
      <c r="R53" s="278"/>
    </row>
    <row r="54" spans="1:18" s="291" customFormat="1" x14ac:dyDescent="0.25">
      <c r="A54" s="286">
        <v>1300</v>
      </c>
      <c r="B54" s="287">
        <v>354.4</v>
      </c>
      <c r="C54" s="288" t="s">
        <v>616</v>
      </c>
      <c r="D54" s="289">
        <f>IFERROR(ROUND(VLOOKUP(+$A54,[14]Pasco!$A$3:$P$273,+D$3,FALSE),2),0)</f>
        <v>31835.8</v>
      </c>
      <c r="E54" s="289">
        <f>IFERROR(ROUND(VLOOKUP(+$A54,[14]Pasco!$A$3:$P$273,+E$3,FALSE),2),0)</f>
        <v>31835.8</v>
      </c>
      <c r="F54" s="289">
        <f>IFERROR(ROUND(VLOOKUP(+$A54,[14]Pasco!$A$3:$P$273,+F$3,FALSE),2),0)</f>
        <v>31835.8</v>
      </c>
      <c r="G54" s="289">
        <f>IFERROR(ROUND(VLOOKUP(+$A54,[14]Pasco!$A$3:$P$273,+G$3,FALSE),2),0)</f>
        <v>31835.8</v>
      </c>
      <c r="H54" s="289">
        <f>IFERROR(ROUND(VLOOKUP(+$A54,[14]Pasco!$A$3:$P$273,+H$3,FALSE),2),0)</f>
        <v>31835.8</v>
      </c>
      <c r="I54" s="289">
        <f>IFERROR(ROUND(VLOOKUP(+$A54,[14]Pasco!$A$3:$P$273,+I$3,FALSE),2),0)</f>
        <v>31835.8</v>
      </c>
      <c r="J54" s="289">
        <f>IFERROR(ROUND(VLOOKUP(+$A54,[14]Pasco!$A$3:$P$273,+J$3,FALSE),2),0)</f>
        <v>31835.8</v>
      </c>
      <c r="K54" s="289">
        <f>IFERROR(ROUND(VLOOKUP(+$A54,[14]Pasco!$A$3:$P$273,+K$3,FALSE),2),0)</f>
        <v>31835.8</v>
      </c>
      <c r="L54" s="289">
        <f>IFERROR(ROUND(VLOOKUP(+$A54,[14]Pasco!$A$3:$P$273,+L$3,FALSE),2),0)</f>
        <v>31835.8</v>
      </c>
      <c r="M54" s="289">
        <f>IFERROR(ROUND(VLOOKUP(+$A54,[14]Pasco!$A$3:$P$273,+M$3,FALSE),2),0)</f>
        <v>31835.8</v>
      </c>
      <c r="N54" s="289">
        <f>IFERROR(ROUND(VLOOKUP(+$A54,[14]Pasco!$A$3:$P$273,+N$3,FALSE),2),0)</f>
        <v>31835.8</v>
      </c>
      <c r="O54" s="289">
        <f>IFERROR(ROUND(VLOOKUP(+$A54,[14]Pasco!$A$3:$P$273,+O$3,FALSE),2),0)</f>
        <v>31835.8</v>
      </c>
      <c r="P54" s="289">
        <f>IFERROR(ROUND(VLOOKUP(+$A54,[14]Pasco!$A$3:$P$273,+P$3,FALSE),2),0)</f>
        <v>31835.8</v>
      </c>
      <c r="Q54" s="290">
        <f t="shared" si="0"/>
        <v>31835.799999999992</v>
      </c>
      <c r="R54" s="290"/>
    </row>
    <row r="55" spans="1:18" x14ac:dyDescent="0.25">
      <c r="A55" s="275">
        <v>1315</v>
      </c>
      <c r="B55" s="280">
        <v>354.7</v>
      </c>
      <c r="C55" s="277" t="s">
        <v>245</v>
      </c>
      <c r="D55" s="211">
        <f>IFERROR(ROUND(VLOOKUP(+$A55,[14]Pasco!$A$3:$P$273,+D$3,FALSE),2),0)</f>
        <v>-28919.97</v>
      </c>
      <c r="E55" s="211">
        <f>IFERROR(ROUND(VLOOKUP(+$A55,[14]Pasco!$A$3:$P$273,+E$3,FALSE),2),0)</f>
        <v>-28758.73</v>
      </c>
      <c r="F55" s="211">
        <f>IFERROR(ROUND(VLOOKUP(+$A55,[14]Pasco!$A$3:$P$273,+F$3,FALSE),2),0)</f>
        <v>-28758.73</v>
      </c>
      <c r="G55" s="211">
        <f>IFERROR(ROUND(VLOOKUP(+$A55,[14]Pasco!$A$3:$P$273,+G$3,FALSE),2),0)</f>
        <v>-28758.73</v>
      </c>
      <c r="H55" s="211">
        <f>IFERROR(ROUND(VLOOKUP(+$A55,[14]Pasco!$A$3:$P$273,+H$3,FALSE),2),0)</f>
        <v>-28758.73</v>
      </c>
      <c r="I55" s="211">
        <f>IFERROR(ROUND(VLOOKUP(+$A55,[14]Pasco!$A$3:$P$273,+I$3,FALSE),2),0)</f>
        <v>-28718.44</v>
      </c>
      <c r="J55" s="211">
        <f>IFERROR(ROUND(VLOOKUP(+$A55,[14]Pasco!$A$3:$P$273,+J$3,FALSE),2),0)</f>
        <v>-28718.44</v>
      </c>
      <c r="K55" s="211">
        <f>IFERROR(ROUND(VLOOKUP(+$A55,[14]Pasco!$A$3:$P$273,+K$3,FALSE),2),0)</f>
        <v>-28718.44</v>
      </c>
      <c r="L55" s="211">
        <f>IFERROR(ROUND(VLOOKUP(+$A55,[14]Pasco!$A$3:$P$273,+L$3,FALSE),2),0)</f>
        <v>-28718.44</v>
      </c>
      <c r="M55" s="211">
        <f>IFERROR(ROUND(VLOOKUP(+$A55,[14]Pasco!$A$3:$P$273,+M$3,FALSE),2),0)</f>
        <v>-28508.47</v>
      </c>
      <c r="N55" s="211">
        <f>IFERROR(ROUND(VLOOKUP(+$A55,[14]Pasco!$A$3:$P$273,+N$3,FALSE),2),0)</f>
        <v>-28098.73</v>
      </c>
      <c r="O55" s="211">
        <f>IFERROR(ROUND(VLOOKUP(+$A55,[14]Pasco!$A$3:$P$273,+O$3,FALSE),2),0)</f>
        <v>-28098.73</v>
      </c>
      <c r="P55" s="211">
        <f>IFERROR(ROUND(VLOOKUP(+$A55,[14]Pasco!$A$3:$P$273,+P$3,FALSE),2),0)</f>
        <v>-27891.599999999999</v>
      </c>
      <c r="Q55" s="278">
        <f t="shared" si="0"/>
        <v>-28571.24461538461</v>
      </c>
      <c r="R55" s="278"/>
    </row>
    <row r="56" spans="1:18" x14ac:dyDescent="0.25">
      <c r="A56" s="275">
        <v>1320</v>
      </c>
      <c r="B56" s="276">
        <v>355.2</v>
      </c>
      <c r="C56" s="277" t="s">
        <v>250</v>
      </c>
      <c r="D56" s="211">
        <f>IFERROR(ROUND(VLOOKUP(+$A56,[14]Pasco!$A$3:$P$273,+D$3,FALSE),2),0)</f>
        <v>0</v>
      </c>
      <c r="E56" s="211">
        <f>IFERROR(ROUND(VLOOKUP(+$A56,[14]Pasco!$A$3:$P$273,+E$3,FALSE),2),0)</f>
        <v>0</v>
      </c>
      <c r="F56" s="211">
        <f>IFERROR(ROUND(VLOOKUP(+$A56,[14]Pasco!$A$3:$P$273,+F$3,FALSE),2),0)</f>
        <v>0</v>
      </c>
      <c r="G56" s="211">
        <f>IFERROR(ROUND(VLOOKUP(+$A56,[14]Pasco!$A$3:$P$273,+G$3,FALSE),2),0)</f>
        <v>0</v>
      </c>
      <c r="H56" s="211">
        <f>IFERROR(ROUND(VLOOKUP(+$A56,[14]Pasco!$A$3:$P$273,+H$3,FALSE),2),0)</f>
        <v>0</v>
      </c>
      <c r="I56" s="211">
        <f>IFERROR(ROUND(VLOOKUP(+$A56,[14]Pasco!$A$3:$P$273,+I$3,FALSE),2),0)</f>
        <v>0</v>
      </c>
      <c r="J56" s="211">
        <f>IFERROR(ROUND(VLOOKUP(+$A56,[14]Pasco!$A$3:$P$273,+J$3,FALSE),2),0)</f>
        <v>0</v>
      </c>
      <c r="K56" s="211">
        <f>IFERROR(ROUND(VLOOKUP(+$A56,[14]Pasco!$A$3:$P$273,+K$3,FALSE),2),0)</f>
        <v>0</v>
      </c>
      <c r="L56" s="211">
        <f>IFERROR(ROUND(VLOOKUP(+$A56,[14]Pasco!$A$3:$P$273,+L$3,FALSE),2),0)</f>
        <v>0</v>
      </c>
      <c r="M56" s="211">
        <f>IFERROR(ROUND(VLOOKUP(+$A56,[14]Pasco!$A$3:$P$273,+M$3,FALSE),2),0)</f>
        <v>0</v>
      </c>
      <c r="N56" s="211">
        <f>IFERROR(ROUND(VLOOKUP(+$A56,[14]Pasco!$A$3:$P$273,+N$3,FALSE),2),0)</f>
        <v>0</v>
      </c>
      <c r="O56" s="211">
        <f>IFERROR(ROUND(VLOOKUP(+$A56,[14]Pasco!$A$3:$P$273,+O$3,FALSE),2),0)</f>
        <v>0</v>
      </c>
      <c r="P56" s="211">
        <f>IFERROR(ROUND(VLOOKUP(+$A56,[14]Pasco!$A$3:$P$273,+P$3,FALSE),2),0)</f>
        <v>0</v>
      </c>
      <c r="Q56" s="278">
        <f t="shared" si="0"/>
        <v>0</v>
      </c>
      <c r="R56" s="278"/>
    </row>
    <row r="57" spans="1:18" x14ac:dyDescent="0.25">
      <c r="A57" s="275">
        <v>1345</v>
      </c>
      <c r="B57" s="276">
        <v>360.2</v>
      </c>
      <c r="C57" s="277" t="s">
        <v>251</v>
      </c>
      <c r="D57" s="211">
        <f>IFERROR(ROUND(VLOOKUP(+$A57,[14]Pasco!$A$3:$P$273,+D$3,FALSE),2),0)</f>
        <v>190161.64</v>
      </c>
      <c r="E57" s="211">
        <f>IFERROR(ROUND(VLOOKUP(+$A57,[14]Pasco!$A$3:$P$273,+E$3,FALSE),2),0)</f>
        <v>190161.64</v>
      </c>
      <c r="F57" s="211">
        <f>IFERROR(ROUND(VLOOKUP(+$A57,[14]Pasco!$A$3:$P$273,+F$3,FALSE),2),0)</f>
        <v>190792.06</v>
      </c>
      <c r="G57" s="211">
        <f>IFERROR(ROUND(VLOOKUP(+$A57,[14]Pasco!$A$3:$P$273,+G$3,FALSE),2),0)</f>
        <v>190792.06</v>
      </c>
      <c r="H57" s="211">
        <f>IFERROR(ROUND(VLOOKUP(+$A57,[14]Pasco!$A$3:$P$273,+H$3,FALSE),2),0)</f>
        <v>190792.06</v>
      </c>
      <c r="I57" s="211">
        <f>IFERROR(ROUND(VLOOKUP(+$A57,[14]Pasco!$A$3:$P$273,+I$3,FALSE),2),0)</f>
        <v>190792.06</v>
      </c>
      <c r="J57" s="211">
        <f>IFERROR(ROUND(VLOOKUP(+$A57,[14]Pasco!$A$3:$P$273,+J$3,FALSE),2),0)</f>
        <v>190792.06</v>
      </c>
      <c r="K57" s="211">
        <f>IFERROR(ROUND(VLOOKUP(+$A57,[14]Pasco!$A$3:$P$273,+K$3,FALSE),2),0)</f>
        <v>190892.79</v>
      </c>
      <c r="L57" s="211">
        <f>IFERROR(ROUND(VLOOKUP(+$A57,[14]Pasco!$A$3:$P$273,+L$3,FALSE),2),0)</f>
        <v>190892.79</v>
      </c>
      <c r="M57" s="211">
        <f>IFERROR(ROUND(VLOOKUP(+$A57,[14]Pasco!$A$3:$P$273,+M$3,FALSE),2),0)</f>
        <v>190892.79</v>
      </c>
      <c r="N57" s="211">
        <f>IFERROR(ROUND(VLOOKUP(+$A57,[14]Pasco!$A$3:$P$273,+N$3,FALSE),2),0)</f>
        <v>190892.79</v>
      </c>
      <c r="O57" s="211">
        <f>IFERROR(ROUND(VLOOKUP(+$A57,[14]Pasco!$A$3:$P$273,+O$3,FALSE),2),0)</f>
        <v>190892.79</v>
      </c>
      <c r="P57" s="211">
        <f>IFERROR(ROUND(VLOOKUP(+$A57,[14]Pasco!$A$3:$P$273,+P$3,FALSE),2),0)</f>
        <v>190892.79</v>
      </c>
      <c r="Q57" s="278">
        <f t="shared" si="0"/>
        <v>190741.56307692311</v>
      </c>
      <c r="R57" s="278"/>
    </row>
    <row r="58" spans="1:18" x14ac:dyDescent="0.25">
      <c r="A58" s="275">
        <v>1350</v>
      </c>
      <c r="B58" s="276">
        <v>361.2</v>
      </c>
      <c r="C58" s="277" t="s">
        <v>252</v>
      </c>
      <c r="D58" s="211">
        <f>IFERROR(ROUND(VLOOKUP(+$A58,[14]Pasco!$A$3:$P$273,+D$3,FALSE),2),0)</f>
        <v>563967.01</v>
      </c>
      <c r="E58" s="211">
        <f>IFERROR(ROUND(VLOOKUP(+$A58,[14]Pasco!$A$3:$P$273,+E$3,FALSE),2),0)</f>
        <v>563967.01</v>
      </c>
      <c r="F58" s="211">
        <f>IFERROR(ROUND(VLOOKUP(+$A58,[14]Pasco!$A$3:$P$273,+F$3,FALSE),2),0)</f>
        <v>563967.01</v>
      </c>
      <c r="G58" s="211">
        <f>IFERROR(ROUND(VLOOKUP(+$A58,[14]Pasco!$A$3:$P$273,+G$3,FALSE),2),0)</f>
        <v>563967.01</v>
      </c>
      <c r="H58" s="211">
        <f>IFERROR(ROUND(VLOOKUP(+$A58,[14]Pasco!$A$3:$P$273,+H$3,FALSE),2),0)</f>
        <v>564189.05000000005</v>
      </c>
      <c r="I58" s="211">
        <f>IFERROR(ROUND(VLOOKUP(+$A58,[14]Pasco!$A$3:$P$273,+I$3,FALSE),2),0)</f>
        <v>564269.63</v>
      </c>
      <c r="J58" s="211">
        <f>IFERROR(ROUND(VLOOKUP(+$A58,[14]Pasco!$A$3:$P$273,+J$3,FALSE),2),0)</f>
        <v>564269.63</v>
      </c>
      <c r="K58" s="211">
        <f>IFERROR(ROUND(VLOOKUP(+$A58,[14]Pasco!$A$3:$P$273,+K$3,FALSE),2),0)</f>
        <v>564269.63</v>
      </c>
      <c r="L58" s="211">
        <f>IFERROR(ROUND(VLOOKUP(+$A58,[14]Pasco!$A$3:$P$273,+L$3,FALSE),2),0)</f>
        <v>564801.92000000004</v>
      </c>
      <c r="M58" s="211">
        <f>IFERROR(ROUND(VLOOKUP(+$A58,[14]Pasco!$A$3:$P$273,+M$3,FALSE),2),0)</f>
        <v>564922.79</v>
      </c>
      <c r="N58" s="211">
        <f>IFERROR(ROUND(VLOOKUP(+$A58,[14]Pasco!$A$3:$P$273,+N$3,FALSE),2),0)</f>
        <v>565116.88</v>
      </c>
      <c r="O58" s="211">
        <f>IFERROR(ROUND(VLOOKUP(+$A58,[14]Pasco!$A$3:$P$273,+O$3,FALSE),2),0)</f>
        <v>565116.88</v>
      </c>
      <c r="P58" s="211">
        <f>IFERROR(ROUND(VLOOKUP(+$A58,[14]Pasco!$A$3:$P$273,+P$3,FALSE),2),0)</f>
        <v>566923.98</v>
      </c>
      <c r="Q58" s="278">
        <f t="shared" si="0"/>
        <v>564596.03307692311</v>
      </c>
      <c r="R58" s="278"/>
    </row>
    <row r="59" spans="1:18" x14ac:dyDescent="0.25">
      <c r="A59" s="275">
        <v>1353</v>
      </c>
      <c r="B59" s="276">
        <v>361.2</v>
      </c>
      <c r="C59" s="277" t="s">
        <v>253</v>
      </c>
      <c r="D59" s="211">
        <f>IFERROR(ROUND(VLOOKUP(+$A59,[14]Pasco!$A$3:$P$273,+D$3,FALSE),2),0)</f>
        <v>28808.36</v>
      </c>
      <c r="E59" s="211">
        <f>IFERROR(ROUND(VLOOKUP(+$A59,[14]Pasco!$A$3:$P$273,+E$3,FALSE),2),0)</f>
        <v>28808.36</v>
      </c>
      <c r="F59" s="211">
        <f>IFERROR(ROUND(VLOOKUP(+$A59,[14]Pasco!$A$3:$P$273,+F$3,FALSE),2),0)</f>
        <v>28808.36</v>
      </c>
      <c r="G59" s="211">
        <f>IFERROR(ROUND(VLOOKUP(+$A59,[14]Pasco!$A$3:$P$273,+G$3,FALSE),2),0)</f>
        <v>28808.36</v>
      </c>
      <c r="H59" s="211">
        <f>IFERROR(ROUND(VLOOKUP(+$A59,[14]Pasco!$A$3:$P$273,+H$3,FALSE),2),0)</f>
        <v>28808.36</v>
      </c>
      <c r="I59" s="211">
        <f>IFERROR(ROUND(VLOOKUP(+$A59,[14]Pasco!$A$3:$P$273,+I$3,FALSE),2),0)</f>
        <v>28808.36</v>
      </c>
      <c r="J59" s="211">
        <f>IFERROR(ROUND(VLOOKUP(+$A59,[14]Pasco!$A$3:$P$273,+J$3,FALSE),2),0)</f>
        <v>28808.36</v>
      </c>
      <c r="K59" s="211">
        <f>IFERROR(ROUND(VLOOKUP(+$A59,[14]Pasco!$A$3:$P$273,+K$3,FALSE),2),0)</f>
        <v>28808.36</v>
      </c>
      <c r="L59" s="211">
        <f>IFERROR(ROUND(VLOOKUP(+$A59,[14]Pasco!$A$3:$P$273,+L$3,FALSE),2),0)</f>
        <v>28808.36</v>
      </c>
      <c r="M59" s="211">
        <f>IFERROR(ROUND(VLOOKUP(+$A59,[14]Pasco!$A$3:$P$273,+M$3,FALSE),2),0)</f>
        <v>28808.36</v>
      </c>
      <c r="N59" s="211">
        <f>IFERROR(ROUND(VLOOKUP(+$A59,[14]Pasco!$A$3:$P$273,+N$3,FALSE),2),0)</f>
        <v>28808.36</v>
      </c>
      <c r="O59" s="211">
        <f>IFERROR(ROUND(VLOOKUP(+$A59,[14]Pasco!$A$3:$P$273,+O$3,FALSE),2),0)</f>
        <v>28808.36</v>
      </c>
      <c r="P59" s="211">
        <f>IFERROR(ROUND(VLOOKUP(+$A59,[14]Pasco!$A$3:$P$273,+P$3,FALSE),2),0)</f>
        <v>31373.49</v>
      </c>
      <c r="Q59" s="278">
        <f t="shared" si="0"/>
        <v>29005.677692307683</v>
      </c>
      <c r="R59" s="278"/>
    </row>
    <row r="60" spans="1:18" s="291" customFormat="1" x14ac:dyDescent="0.25">
      <c r="A60" s="286">
        <v>1360</v>
      </c>
      <c r="B60" s="287">
        <v>363.2</v>
      </c>
      <c r="C60" s="288" t="s">
        <v>617</v>
      </c>
      <c r="D60" s="289">
        <f>IFERROR(ROUND(VLOOKUP(+$A60,[14]Pasco!$A$3:$P$273,+D$3,FALSE),2),0)</f>
        <v>328</v>
      </c>
      <c r="E60" s="289">
        <f>IFERROR(ROUND(VLOOKUP(+$A60,[14]Pasco!$A$3:$P$273,+E$3,FALSE),2),0)</f>
        <v>328</v>
      </c>
      <c r="F60" s="289">
        <f>IFERROR(ROUND(VLOOKUP(+$A60,[14]Pasco!$A$3:$P$273,+F$3,FALSE),2),0)</f>
        <v>328</v>
      </c>
      <c r="G60" s="289">
        <f>IFERROR(ROUND(VLOOKUP(+$A60,[14]Pasco!$A$3:$P$273,+G$3,FALSE),2),0)</f>
        <v>328</v>
      </c>
      <c r="H60" s="289">
        <f>IFERROR(ROUND(VLOOKUP(+$A60,[14]Pasco!$A$3:$P$273,+H$3,FALSE),2),0)</f>
        <v>328</v>
      </c>
      <c r="I60" s="289">
        <f>IFERROR(ROUND(VLOOKUP(+$A60,[14]Pasco!$A$3:$P$273,+I$3,FALSE),2),0)</f>
        <v>328</v>
      </c>
      <c r="J60" s="289">
        <f>IFERROR(ROUND(VLOOKUP(+$A60,[14]Pasco!$A$3:$P$273,+J$3,FALSE),2),0)</f>
        <v>328</v>
      </c>
      <c r="K60" s="289">
        <f>IFERROR(ROUND(VLOOKUP(+$A60,[14]Pasco!$A$3:$P$273,+K$3,FALSE),2),0)</f>
        <v>328</v>
      </c>
      <c r="L60" s="289">
        <f>IFERROR(ROUND(VLOOKUP(+$A60,[14]Pasco!$A$3:$P$273,+L$3,FALSE),2),0)</f>
        <v>328</v>
      </c>
      <c r="M60" s="289">
        <f>IFERROR(ROUND(VLOOKUP(+$A60,[14]Pasco!$A$3:$P$273,+M$3,FALSE),2),0)</f>
        <v>328</v>
      </c>
      <c r="N60" s="289">
        <f>IFERROR(ROUND(VLOOKUP(+$A60,[14]Pasco!$A$3:$P$273,+N$3,FALSE),2),0)</f>
        <v>328</v>
      </c>
      <c r="O60" s="289">
        <f>IFERROR(ROUND(VLOOKUP(+$A60,[14]Pasco!$A$3:$P$273,+O$3,FALSE),2),0)</f>
        <v>328</v>
      </c>
      <c r="P60" s="289">
        <f>IFERROR(ROUND(VLOOKUP(+$A60,[14]Pasco!$A$3:$P$273,+P$3,FALSE),2),0)</f>
        <v>328</v>
      </c>
      <c r="Q60" s="290">
        <f t="shared" si="0"/>
        <v>328</v>
      </c>
      <c r="R60" s="290"/>
    </row>
    <row r="61" spans="1:18" x14ac:dyDescent="0.25">
      <c r="A61" s="275">
        <v>1365</v>
      </c>
      <c r="B61" s="280" t="s">
        <v>618</v>
      </c>
      <c r="C61" s="277" t="s">
        <v>619</v>
      </c>
      <c r="D61" s="211">
        <f>IFERROR(ROUND(VLOOKUP(+$A61,[14]Pasco!$A$3:$P$273,+D$3,FALSE),2),0)</f>
        <v>102553.36</v>
      </c>
      <c r="E61" s="211">
        <f>IFERROR(ROUND(VLOOKUP(+$A61,[14]Pasco!$A$3:$P$273,+E$3,FALSE),2),0)</f>
        <v>102553.36</v>
      </c>
      <c r="F61" s="211">
        <f>IFERROR(ROUND(VLOOKUP(+$A61,[14]Pasco!$A$3:$P$273,+F$3,FALSE),2),0)</f>
        <v>102553.36</v>
      </c>
      <c r="G61" s="211">
        <f>IFERROR(ROUND(VLOOKUP(+$A61,[14]Pasco!$A$3:$P$273,+G$3,FALSE),2),0)</f>
        <v>102553.36</v>
      </c>
      <c r="H61" s="211">
        <f>IFERROR(ROUND(VLOOKUP(+$A61,[14]Pasco!$A$3:$P$273,+H$3,FALSE),2),0)</f>
        <v>102553.36</v>
      </c>
      <c r="I61" s="211">
        <f>IFERROR(ROUND(VLOOKUP(+$A61,[14]Pasco!$A$3:$P$273,+I$3,FALSE),2),0)</f>
        <v>102553.36</v>
      </c>
      <c r="J61" s="211">
        <f>IFERROR(ROUND(VLOOKUP(+$A61,[14]Pasco!$A$3:$P$273,+J$3,FALSE),2),0)</f>
        <v>102553.36</v>
      </c>
      <c r="K61" s="211">
        <f>IFERROR(ROUND(VLOOKUP(+$A61,[14]Pasco!$A$3:$P$273,+K$3,FALSE),2),0)</f>
        <v>102553.36</v>
      </c>
      <c r="L61" s="211">
        <f>IFERROR(ROUND(VLOOKUP(+$A61,[14]Pasco!$A$3:$P$273,+L$3,FALSE),2),0)</f>
        <v>102553.36</v>
      </c>
      <c r="M61" s="211">
        <f>IFERROR(ROUND(VLOOKUP(+$A61,[14]Pasco!$A$3:$P$273,+M$3,FALSE),2),0)</f>
        <v>102553.36</v>
      </c>
      <c r="N61" s="211">
        <f>IFERROR(ROUND(VLOOKUP(+$A61,[14]Pasco!$A$3:$P$273,+N$3,FALSE),2),0)</f>
        <v>102553.36</v>
      </c>
      <c r="O61" s="211">
        <f>IFERROR(ROUND(VLOOKUP(+$A61,[14]Pasco!$A$3:$P$273,+O$3,FALSE),2),0)</f>
        <v>102553.36</v>
      </c>
      <c r="P61" s="211">
        <f>IFERROR(ROUND(VLOOKUP(+$A61,[14]Pasco!$A$3:$P$273,+P$3,FALSE),2),0)</f>
        <v>102553.36</v>
      </c>
      <c r="Q61" s="278">
        <f t="shared" si="0"/>
        <v>102553.36000000002</v>
      </c>
      <c r="R61" s="278"/>
    </row>
    <row r="62" spans="1:18" x14ac:dyDescent="0.25">
      <c r="A62" s="275">
        <v>1370</v>
      </c>
      <c r="B62" s="276">
        <v>365.2</v>
      </c>
      <c r="C62" s="277" t="s">
        <v>257</v>
      </c>
      <c r="D62" s="211">
        <f>IFERROR(ROUND(VLOOKUP(+$A62,[14]Pasco!$A$3:$P$273,+D$3,FALSE),2),0)</f>
        <v>496.71</v>
      </c>
      <c r="E62" s="211">
        <f>IFERROR(ROUND(VLOOKUP(+$A62,[14]Pasco!$A$3:$P$273,+E$3,FALSE),2),0)</f>
        <v>496.71</v>
      </c>
      <c r="F62" s="211">
        <f>IFERROR(ROUND(VLOOKUP(+$A62,[14]Pasco!$A$3:$P$273,+F$3,FALSE),2),0)</f>
        <v>496.71</v>
      </c>
      <c r="G62" s="211">
        <f>IFERROR(ROUND(VLOOKUP(+$A62,[14]Pasco!$A$3:$P$273,+G$3,FALSE),2),0)</f>
        <v>496.71</v>
      </c>
      <c r="H62" s="211">
        <f>IFERROR(ROUND(VLOOKUP(+$A62,[14]Pasco!$A$3:$P$273,+H$3,FALSE),2),0)</f>
        <v>496.71</v>
      </c>
      <c r="I62" s="211">
        <f>IFERROR(ROUND(VLOOKUP(+$A62,[14]Pasco!$A$3:$P$273,+I$3,FALSE),2),0)</f>
        <v>496.71</v>
      </c>
      <c r="J62" s="211">
        <f>IFERROR(ROUND(VLOOKUP(+$A62,[14]Pasco!$A$3:$P$273,+J$3,FALSE),2),0)</f>
        <v>496.71</v>
      </c>
      <c r="K62" s="211">
        <f>IFERROR(ROUND(VLOOKUP(+$A62,[14]Pasco!$A$3:$P$273,+K$3,FALSE),2),0)</f>
        <v>496.71</v>
      </c>
      <c r="L62" s="211">
        <f>IFERROR(ROUND(VLOOKUP(+$A62,[14]Pasco!$A$3:$P$273,+L$3,FALSE),2),0)</f>
        <v>496.71</v>
      </c>
      <c r="M62" s="211">
        <f>IFERROR(ROUND(VLOOKUP(+$A62,[14]Pasco!$A$3:$P$273,+M$3,FALSE),2),0)</f>
        <v>496.71</v>
      </c>
      <c r="N62" s="211">
        <f>IFERROR(ROUND(VLOOKUP(+$A62,[14]Pasco!$A$3:$P$273,+N$3,FALSE),2),0)</f>
        <v>496.71</v>
      </c>
      <c r="O62" s="211">
        <f>IFERROR(ROUND(VLOOKUP(+$A62,[14]Pasco!$A$3:$P$273,+O$3,FALSE),2),0)</f>
        <v>496.71</v>
      </c>
      <c r="P62" s="211">
        <f>IFERROR(ROUND(VLOOKUP(+$A62,[14]Pasco!$A$3:$P$273,+P$3,FALSE),2),0)</f>
        <v>496.71</v>
      </c>
      <c r="Q62" s="278">
        <f t="shared" si="0"/>
        <v>496.71</v>
      </c>
      <c r="R62" s="278"/>
    </row>
    <row r="63" spans="1:18" x14ac:dyDescent="0.25">
      <c r="A63" s="275">
        <v>1380</v>
      </c>
      <c r="B63" s="276">
        <v>371.3</v>
      </c>
      <c r="C63" s="277" t="s">
        <v>258</v>
      </c>
      <c r="D63" s="211">
        <f>IFERROR(ROUND(VLOOKUP(+$A63,[14]Pasco!$A$3:$P$273,+D$3,FALSE),2),0)</f>
        <v>62476.75</v>
      </c>
      <c r="E63" s="211">
        <f>IFERROR(ROUND(VLOOKUP(+$A63,[14]Pasco!$A$3:$P$273,+E$3,FALSE),2),0)</f>
        <v>62476.75</v>
      </c>
      <c r="F63" s="211">
        <f>IFERROR(ROUND(VLOOKUP(+$A63,[14]Pasco!$A$3:$P$273,+F$3,FALSE),2),0)</f>
        <v>62792.15</v>
      </c>
      <c r="G63" s="211">
        <f>IFERROR(ROUND(VLOOKUP(+$A63,[14]Pasco!$A$3:$P$273,+G$3,FALSE),2),0)</f>
        <v>61509.15</v>
      </c>
      <c r="H63" s="211">
        <f>IFERROR(ROUND(VLOOKUP(+$A63,[14]Pasco!$A$3:$P$273,+H$3,FALSE),2),0)</f>
        <v>63915.95</v>
      </c>
      <c r="I63" s="211">
        <f>IFERROR(ROUND(VLOOKUP(+$A63,[14]Pasco!$A$3:$P$273,+I$3,FALSE),2),0)</f>
        <v>64786.3</v>
      </c>
      <c r="J63" s="211">
        <f>IFERROR(ROUND(VLOOKUP(+$A63,[14]Pasco!$A$3:$P$273,+J$3,FALSE),2),0)</f>
        <v>64651.360000000001</v>
      </c>
      <c r="K63" s="211">
        <f>IFERROR(ROUND(VLOOKUP(+$A63,[14]Pasco!$A$3:$P$273,+K$3,FALSE),2),0)</f>
        <v>64995.51</v>
      </c>
      <c r="L63" s="211">
        <f>IFERROR(ROUND(VLOOKUP(+$A63,[14]Pasco!$A$3:$P$273,+L$3,FALSE),2),0)</f>
        <v>68138.87</v>
      </c>
      <c r="M63" s="211">
        <f>IFERROR(ROUND(VLOOKUP(+$A63,[14]Pasco!$A$3:$P$273,+M$3,FALSE),2),0)</f>
        <v>70626.89</v>
      </c>
      <c r="N63" s="211">
        <f>IFERROR(ROUND(VLOOKUP(+$A63,[14]Pasco!$A$3:$P$273,+N$3,FALSE),2),0)</f>
        <v>70626.89</v>
      </c>
      <c r="O63" s="211">
        <f>IFERROR(ROUND(VLOOKUP(+$A63,[14]Pasco!$A$3:$P$273,+O$3,FALSE),2),0)</f>
        <v>73882.100000000006</v>
      </c>
      <c r="P63" s="211">
        <f>IFERROR(ROUND(VLOOKUP(+$A63,[14]Pasco!$A$3:$P$273,+P$3,FALSE),2),0)</f>
        <v>71596.899999999994</v>
      </c>
      <c r="Q63" s="278">
        <f t="shared" si="0"/>
        <v>66344.274615384624</v>
      </c>
      <c r="R63" s="278"/>
    </row>
    <row r="64" spans="1:18" x14ac:dyDescent="0.25">
      <c r="A64" s="275">
        <v>1395</v>
      </c>
      <c r="B64" s="276">
        <v>380.4</v>
      </c>
      <c r="C64" s="277" t="s">
        <v>259</v>
      </c>
      <c r="D64" s="211">
        <f>IFERROR(ROUND(VLOOKUP(+$A64,[14]Pasco!$A$3:$P$273,+D$3,FALSE),2),0)</f>
        <v>0</v>
      </c>
      <c r="E64" s="211">
        <f>IFERROR(ROUND(VLOOKUP(+$A64,[14]Pasco!$A$3:$P$273,+E$3,FALSE),2),0)</f>
        <v>0</v>
      </c>
      <c r="F64" s="211">
        <f>IFERROR(ROUND(VLOOKUP(+$A64,[14]Pasco!$A$3:$P$273,+F$3,FALSE),2),0)</f>
        <v>0</v>
      </c>
      <c r="G64" s="211">
        <f>IFERROR(ROUND(VLOOKUP(+$A64,[14]Pasco!$A$3:$P$273,+G$3,FALSE),2),0)</f>
        <v>0</v>
      </c>
      <c r="H64" s="211">
        <f>IFERROR(ROUND(VLOOKUP(+$A64,[14]Pasco!$A$3:$P$273,+H$3,FALSE),2),0)</f>
        <v>0</v>
      </c>
      <c r="I64" s="211">
        <f>IFERROR(ROUND(VLOOKUP(+$A64,[14]Pasco!$A$3:$P$273,+I$3,FALSE),2),0)</f>
        <v>0</v>
      </c>
      <c r="J64" s="211">
        <f>IFERROR(ROUND(VLOOKUP(+$A64,[14]Pasco!$A$3:$P$273,+J$3,FALSE),2),0)</f>
        <v>0</v>
      </c>
      <c r="K64" s="211">
        <f>IFERROR(ROUND(VLOOKUP(+$A64,[14]Pasco!$A$3:$P$273,+K$3,FALSE),2),0)</f>
        <v>0</v>
      </c>
      <c r="L64" s="211">
        <f>IFERROR(ROUND(VLOOKUP(+$A64,[14]Pasco!$A$3:$P$273,+L$3,FALSE),2),0)</f>
        <v>0</v>
      </c>
      <c r="M64" s="211">
        <f>IFERROR(ROUND(VLOOKUP(+$A64,[14]Pasco!$A$3:$P$273,+M$3,FALSE),2),0)</f>
        <v>0</v>
      </c>
      <c r="N64" s="211">
        <f>IFERROR(ROUND(VLOOKUP(+$A64,[14]Pasco!$A$3:$P$273,+N$3,FALSE),2),0)</f>
        <v>0</v>
      </c>
      <c r="O64" s="211">
        <f>IFERROR(ROUND(VLOOKUP(+$A64,[14]Pasco!$A$3:$P$273,+O$3,FALSE),2),0)</f>
        <v>0</v>
      </c>
      <c r="P64" s="211">
        <f>IFERROR(ROUND(VLOOKUP(+$A64,[14]Pasco!$A$3:$P$273,+P$3,FALSE),2),0)</f>
        <v>0</v>
      </c>
      <c r="Q64" s="278">
        <f t="shared" si="0"/>
        <v>0</v>
      </c>
      <c r="R64" s="278"/>
    </row>
    <row r="65" spans="1:18" x14ac:dyDescent="0.25">
      <c r="A65" s="275">
        <v>1400</v>
      </c>
      <c r="B65" s="276">
        <v>380.4</v>
      </c>
      <c r="C65" s="277" t="s">
        <v>260</v>
      </c>
      <c r="D65" s="211">
        <f>IFERROR(ROUND(VLOOKUP(+$A65,[14]Pasco!$A$3:$P$273,+D$3,FALSE),2),0)</f>
        <v>-29333.759999999998</v>
      </c>
      <c r="E65" s="211">
        <f>IFERROR(ROUND(VLOOKUP(+$A65,[14]Pasco!$A$3:$P$273,+E$3,FALSE),2),0)</f>
        <v>-29333.759999999998</v>
      </c>
      <c r="F65" s="211">
        <f>IFERROR(ROUND(VLOOKUP(+$A65,[14]Pasco!$A$3:$P$273,+F$3,FALSE),2),0)</f>
        <v>-29333.759999999998</v>
      </c>
      <c r="G65" s="211">
        <f>IFERROR(ROUND(VLOOKUP(+$A65,[14]Pasco!$A$3:$P$273,+G$3,FALSE),2),0)</f>
        <v>-29333.759999999998</v>
      </c>
      <c r="H65" s="211">
        <f>IFERROR(ROUND(VLOOKUP(+$A65,[14]Pasco!$A$3:$P$273,+H$3,FALSE),2),0)</f>
        <v>-29333.759999999998</v>
      </c>
      <c r="I65" s="211">
        <f>IFERROR(ROUND(VLOOKUP(+$A65,[14]Pasco!$A$3:$P$273,+I$3,FALSE),2),0)</f>
        <v>-29253.18</v>
      </c>
      <c r="J65" s="211">
        <f>IFERROR(ROUND(VLOOKUP(+$A65,[14]Pasco!$A$3:$P$273,+J$3,FALSE),2),0)</f>
        <v>-29253.18</v>
      </c>
      <c r="K65" s="211">
        <f>IFERROR(ROUND(VLOOKUP(+$A65,[14]Pasco!$A$3:$P$273,+K$3,FALSE),2),0)</f>
        <v>-29253.18</v>
      </c>
      <c r="L65" s="211">
        <f>IFERROR(ROUND(VLOOKUP(+$A65,[14]Pasco!$A$3:$P$273,+L$3,FALSE),2),0)</f>
        <v>-29253.18</v>
      </c>
      <c r="M65" s="211">
        <f>IFERROR(ROUND(VLOOKUP(+$A65,[14]Pasco!$A$3:$P$273,+M$3,FALSE),2),0)</f>
        <v>-29253.18</v>
      </c>
      <c r="N65" s="211">
        <f>IFERROR(ROUND(VLOOKUP(+$A65,[14]Pasco!$A$3:$P$273,+N$3,FALSE),2),0)</f>
        <v>-29253.18</v>
      </c>
      <c r="O65" s="211">
        <f>IFERROR(ROUND(VLOOKUP(+$A65,[14]Pasco!$A$3:$P$273,+O$3,FALSE),2),0)</f>
        <v>-29253.18</v>
      </c>
      <c r="P65" s="211">
        <f>IFERROR(ROUND(VLOOKUP(+$A65,[14]Pasco!$A$3:$P$273,+P$3,FALSE),2),0)</f>
        <v>-29161.57</v>
      </c>
      <c r="Q65" s="278">
        <f t="shared" si="0"/>
        <v>-29277.125384615381</v>
      </c>
      <c r="R65" s="278"/>
    </row>
    <row r="66" spans="1:18" s="291" customFormat="1" x14ac:dyDescent="0.25">
      <c r="A66" s="286">
        <v>1410</v>
      </c>
      <c r="B66" s="287">
        <v>381.4</v>
      </c>
      <c r="C66" s="288" t="s">
        <v>620</v>
      </c>
      <c r="D66" s="289">
        <f>IFERROR(ROUND(VLOOKUP(+$A66,[14]Pasco!$A$3:$P$273,+D$3,FALSE),2),0)</f>
        <v>254.05</v>
      </c>
      <c r="E66" s="289">
        <f>IFERROR(ROUND(VLOOKUP(+$A66,[14]Pasco!$A$3:$P$273,+E$3,FALSE),2),0)</f>
        <v>254.05</v>
      </c>
      <c r="F66" s="289">
        <f>IFERROR(ROUND(VLOOKUP(+$A66,[14]Pasco!$A$3:$P$273,+F$3,FALSE),2),0)</f>
        <v>254.05</v>
      </c>
      <c r="G66" s="289">
        <f>IFERROR(ROUND(VLOOKUP(+$A66,[14]Pasco!$A$3:$P$273,+G$3,FALSE),2),0)</f>
        <v>254.05</v>
      </c>
      <c r="H66" s="289">
        <f>IFERROR(ROUND(VLOOKUP(+$A66,[14]Pasco!$A$3:$P$273,+H$3,FALSE),2),0)</f>
        <v>642.89</v>
      </c>
      <c r="I66" s="289">
        <f>IFERROR(ROUND(VLOOKUP(+$A66,[14]Pasco!$A$3:$P$273,+I$3,FALSE),2),0)</f>
        <v>642.89</v>
      </c>
      <c r="J66" s="289">
        <f>IFERROR(ROUND(VLOOKUP(+$A66,[14]Pasco!$A$3:$P$273,+J$3,FALSE),2),0)</f>
        <v>642.89</v>
      </c>
      <c r="K66" s="289">
        <f>IFERROR(ROUND(VLOOKUP(+$A66,[14]Pasco!$A$3:$P$273,+K$3,FALSE),2),0)</f>
        <v>642.89</v>
      </c>
      <c r="L66" s="289">
        <f>IFERROR(ROUND(VLOOKUP(+$A66,[14]Pasco!$A$3:$P$273,+L$3,FALSE),2),0)</f>
        <v>642.89</v>
      </c>
      <c r="M66" s="289">
        <f>IFERROR(ROUND(VLOOKUP(+$A66,[14]Pasco!$A$3:$P$273,+M$3,FALSE),2),0)</f>
        <v>642.89</v>
      </c>
      <c r="N66" s="289">
        <f>IFERROR(ROUND(VLOOKUP(+$A66,[14]Pasco!$A$3:$P$273,+N$3,FALSE),2),0)</f>
        <v>642.89</v>
      </c>
      <c r="O66" s="289">
        <f>IFERROR(ROUND(VLOOKUP(+$A66,[14]Pasco!$A$3:$P$273,+O$3,FALSE),2),0)</f>
        <v>684.43</v>
      </c>
      <c r="P66" s="289">
        <f>IFERROR(ROUND(VLOOKUP(+$A66,[14]Pasco!$A$3:$P$273,+P$3,FALSE),2),0)</f>
        <v>1234.3599999999999</v>
      </c>
      <c r="Q66" s="290">
        <f t="shared" si="0"/>
        <v>571.94000000000005</v>
      </c>
      <c r="R66" s="290"/>
    </row>
    <row r="67" spans="1:18" x14ac:dyDescent="0.25">
      <c r="A67" s="275">
        <v>1435</v>
      </c>
      <c r="B67" s="276">
        <v>389.3</v>
      </c>
      <c r="C67" s="277" t="s">
        <v>261</v>
      </c>
      <c r="D67" s="211">
        <f>IFERROR(ROUND(VLOOKUP(+$A67,[14]Pasco!$A$3:$P$273,+D$3,FALSE),2),0)</f>
        <v>2255.9</v>
      </c>
      <c r="E67" s="211">
        <f>IFERROR(ROUND(VLOOKUP(+$A67,[14]Pasco!$A$3:$P$273,+E$3,FALSE),2),0)</f>
        <v>2255.9</v>
      </c>
      <c r="F67" s="211">
        <f>IFERROR(ROUND(VLOOKUP(+$A67,[14]Pasco!$A$3:$P$273,+F$3,FALSE),2),0)</f>
        <v>2255.9</v>
      </c>
      <c r="G67" s="211">
        <f>IFERROR(ROUND(VLOOKUP(+$A67,[14]Pasco!$A$3:$P$273,+G$3,FALSE),2),0)</f>
        <v>2255.9</v>
      </c>
      <c r="H67" s="211">
        <f>IFERROR(ROUND(VLOOKUP(+$A67,[14]Pasco!$A$3:$P$273,+H$3,FALSE),2),0)</f>
        <v>2255.9</v>
      </c>
      <c r="I67" s="211">
        <f>IFERROR(ROUND(VLOOKUP(+$A67,[14]Pasco!$A$3:$P$273,+I$3,FALSE),2),0)</f>
        <v>2255.9</v>
      </c>
      <c r="J67" s="211">
        <f>IFERROR(ROUND(VLOOKUP(+$A67,[14]Pasco!$A$3:$P$273,+J$3,FALSE),2),0)</f>
        <v>2255.9</v>
      </c>
      <c r="K67" s="211">
        <f>IFERROR(ROUND(VLOOKUP(+$A67,[14]Pasco!$A$3:$P$273,+K$3,FALSE),2),0)</f>
        <v>2255.9</v>
      </c>
      <c r="L67" s="211">
        <f>IFERROR(ROUND(VLOOKUP(+$A67,[14]Pasco!$A$3:$P$273,+L$3,FALSE),2),0)</f>
        <v>2255.9</v>
      </c>
      <c r="M67" s="211">
        <f>IFERROR(ROUND(VLOOKUP(+$A67,[14]Pasco!$A$3:$P$273,+M$3,FALSE),2),0)</f>
        <v>2255.9</v>
      </c>
      <c r="N67" s="211">
        <f>IFERROR(ROUND(VLOOKUP(+$A67,[14]Pasco!$A$3:$P$273,+N$3,FALSE),2),0)</f>
        <v>2255.9</v>
      </c>
      <c r="O67" s="211">
        <f>IFERROR(ROUND(VLOOKUP(+$A67,[14]Pasco!$A$3:$P$273,+O$3,FALSE),2),0)</f>
        <v>2255.9</v>
      </c>
      <c r="P67" s="211">
        <f>IFERROR(ROUND(VLOOKUP(+$A67,[14]Pasco!$A$3:$P$273,+P$3,FALSE),2),0)</f>
        <v>2255.9</v>
      </c>
      <c r="Q67" s="278">
        <f t="shared" si="0"/>
        <v>2255.9000000000005</v>
      </c>
      <c r="R67" s="278"/>
    </row>
    <row r="68" spans="1:18" x14ac:dyDescent="0.25">
      <c r="A68" s="275">
        <v>1470</v>
      </c>
      <c r="B68" s="276" t="s">
        <v>225</v>
      </c>
      <c r="C68" s="277" t="s">
        <v>226</v>
      </c>
      <c r="D68" s="211">
        <f>IFERROR(ROUND(VLOOKUP(+$A68,[14]Pasco!$A$3:$P$273,+D$3,FALSE),2),0)</f>
        <v>732.64</v>
      </c>
      <c r="E68" s="211">
        <f>IFERROR(ROUND(VLOOKUP(+$A68,[14]Pasco!$A$3:$P$273,+E$3,FALSE),2),0)</f>
        <v>732.66</v>
      </c>
      <c r="F68" s="211">
        <f>IFERROR(ROUND(VLOOKUP(+$A68,[14]Pasco!$A$3:$P$273,+F$3,FALSE),2),0)</f>
        <v>732.61</v>
      </c>
      <c r="G68" s="211">
        <f>IFERROR(ROUND(VLOOKUP(+$A68,[14]Pasco!$A$3:$P$273,+G$3,FALSE),2),0)</f>
        <v>732.52</v>
      </c>
      <c r="H68" s="211">
        <f>IFERROR(ROUND(VLOOKUP(+$A68,[14]Pasco!$A$3:$P$273,+H$3,FALSE),2),0)</f>
        <v>732.5</v>
      </c>
      <c r="I68" s="211">
        <f>IFERROR(ROUND(VLOOKUP(+$A68,[14]Pasco!$A$3:$P$273,+I$3,FALSE),2),0)</f>
        <v>732.5</v>
      </c>
      <c r="J68" s="211">
        <f>IFERROR(ROUND(VLOOKUP(+$A68,[14]Pasco!$A$3:$P$273,+J$3,FALSE),2),0)</f>
        <v>732.51</v>
      </c>
      <c r="K68" s="211">
        <f>IFERROR(ROUND(VLOOKUP(+$A68,[14]Pasco!$A$3:$P$273,+K$3,FALSE),2),0)</f>
        <v>732.49</v>
      </c>
      <c r="L68" s="211">
        <f>IFERROR(ROUND(VLOOKUP(+$A68,[14]Pasco!$A$3:$P$273,+L$3,FALSE),2),0)</f>
        <v>732.46</v>
      </c>
      <c r="M68" s="211">
        <f>IFERROR(ROUND(VLOOKUP(+$A68,[14]Pasco!$A$3:$P$273,+M$3,FALSE),2),0)</f>
        <v>732.46</v>
      </c>
      <c r="N68" s="211">
        <f>IFERROR(ROUND(VLOOKUP(+$A68,[14]Pasco!$A$3:$P$273,+N$3,FALSE),2),0)</f>
        <v>732.45</v>
      </c>
      <c r="O68" s="211">
        <f>IFERROR(ROUND(VLOOKUP(+$A68,[14]Pasco!$A$3:$P$273,+O$3,FALSE),2),0)</f>
        <v>732.42</v>
      </c>
      <c r="P68" s="211">
        <f>IFERROR(ROUND(VLOOKUP(+$A68,[14]Pasco!$A$3:$P$273,+P$3,FALSE),2),0)</f>
        <v>732.39</v>
      </c>
      <c r="Q68" s="278">
        <f>SUM(D68:P68)/13</f>
        <v>732.50846153846146</v>
      </c>
      <c r="R68" s="278"/>
    </row>
    <row r="69" spans="1:18" x14ac:dyDescent="0.25">
      <c r="A69" s="275">
        <v>1480</v>
      </c>
      <c r="B69" s="276" t="s">
        <v>229</v>
      </c>
      <c r="C69" s="277" t="s">
        <v>230</v>
      </c>
      <c r="D69" s="211">
        <f>IFERROR(ROUND(VLOOKUP(+$A69,[14]Pasco!$A$3:$P$273,+D$3,FALSE),2),0)</f>
        <v>2891.81</v>
      </c>
      <c r="E69" s="211">
        <f>IFERROR(ROUND(VLOOKUP(+$A69,[14]Pasco!$A$3:$P$273,+E$3,FALSE),2),0)</f>
        <v>2891.81</v>
      </c>
      <c r="F69" s="211">
        <f>IFERROR(ROUND(VLOOKUP(+$A69,[14]Pasco!$A$3:$P$273,+F$3,FALSE),2),0)</f>
        <v>4265.7</v>
      </c>
      <c r="G69" s="211">
        <f>IFERROR(ROUND(VLOOKUP(+$A69,[14]Pasco!$A$3:$P$273,+G$3,FALSE),2),0)</f>
        <v>4265.7</v>
      </c>
      <c r="H69" s="211">
        <f>IFERROR(ROUND(VLOOKUP(+$A69,[14]Pasco!$A$3:$P$273,+H$3,FALSE),2),0)</f>
        <v>4265.7</v>
      </c>
      <c r="I69" s="211">
        <f>IFERROR(ROUND(VLOOKUP(+$A69,[14]Pasco!$A$3:$P$273,+I$3,FALSE),2),0)</f>
        <v>4265.7</v>
      </c>
      <c r="J69" s="211">
        <f>IFERROR(ROUND(VLOOKUP(+$A69,[14]Pasco!$A$3:$P$273,+J$3,FALSE),2),0)</f>
        <v>4265.7</v>
      </c>
      <c r="K69" s="211">
        <f>IFERROR(ROUND(VLOOKUP(+$A69,[14]Pasco!$A$3:$P$273,+K$3,FALSE),2),0)</f>
        <v>4265.7</v>
      </c>
      <c r="L69" s="211">
        <f>IFERROR(ROUND(VLOOKUP(+$A69,[14]Pasco!$A$3:$P$273,+L$3,FALSE),2),0)</f>
        <v>4265.7</v>
      </c>
      <c r="M69" s="211">
        <f>IFERROR(ROUND(VLOOKUP(+$A69,[14]Pasco!$A$3:$P$273,+M$3,FALSE),2),0)</f>
        <v>6737.41</v>
      </c>
      <c r="N69" s="211">
        <f>IFERROR(ROUND(VLOOKUP(+$A69,[14]Pasco!$A$3:$P$273,+N$3,FALSE),2),0)</f>
        <v>6737.41</v>
      </c>
      <c r="O69" s="211">
        <f>IFERROR(ROUND(VLOOKUP(+$A69,[14]Pasco!$A$3:$P$273,+O$3,FALSE),2),0)</f>
        <v>6737.41</v>
      </c>
      <c r="P69" s="211">
        <f>IFERROR(ROUND(VLOOKUP(+$A69,[14]Pasco!$A$3:$P$273,+P$3,FALSE),2),0)</f>
        <v>6737.41</v>
      </c>
      <c r="Q69" s="278">
        <f>SUM(D69:P69)/13</f>
        <v>4814.8584615384625</v>
      </c>
      <c r="R69" s="278"/>
    </row>
    <row r="70" spans="1:18" x14ac:dyDescent="0.25">
      <c r="A70" s="275">
        <v>1495</v>
      </c>
      <c r="B70" s="276">
        <v>398.7</v>
      </c>
      <c r="C70" s="277" t="s">
        <v>262</v>
      </c>
      <c r="D70" s="211">
        <f>IFERROR(ROUND(VLOOKUP(+$A70,[14]Pasco!$A$3:$P$273,+D$3,FALSE),2),0)</f>
        <v>51032.27</v>
      </c>
      <c r="E70" s="211">
        <f>IFERROR(ROUND(VLOOKUP(+$A70,[14]Pasco!$A$3:$P$273,+E$3,FALSE),2),0)</f>
        <v>51111.49</v>
      </c>
      <c r="F70" s="211">
        <f>IFERROR(ROUND(VLOOKUP(+$A70,[14]Pasco!$A$3:$P$273,+F$3,FALSE),2),0)</f>
        <v>51111.49</v>
      </c>
      <c r="G70" s="211">
        <f>IFERROR(ROUND(VLOOKUP(+$A70,[14]Pasco!$A$3:$P$273,+G$3,FALSE),2),0)</f>
        <v>51111.49</v>
      </c>
      <c r="H70" s="211">
        <f>IFERROR(ROUND(VLOOKUP(+$A70,[14]Pasco!$A$3:$P$273,+H$3,FALSE),2),0)</f>
        <v>51111.49</v>
      </c>
      <c r="I70" s="211">
        <f>IFERROR(ROUND(VLOOKUP(+$A70,[14]Pasco!$A$3:$P$273,+I$3,FALSE),2),0)</f>
        <v>51111.49</v>
      </c>
      <c r="J70" s="211">
        <f>IFERROR(ROUND(VLOOKUP(+$A70,[14]Pasco!$A$3:$P$273,+J$3,FALSE),2),0)</f>
        <v>51111.49</v>
      </c>
      <c r="K70" s="211">
        <f>IFERROR(ROUND(VLOOKUP(+$A70,[14]Pasco!$A$3:$P$273,+K$3,FALSE),2),0)</f>
        <v>51111.49</v>
      </c>
      <c r="L70" s="211">
        <f>IFERROR(ROUND(VLOOKUP(+$A70,[14]Pasco!$A$3:$P$273,+L$3,FALSE),2),0)</f>
        <v>51111.49</v>
      </c>
      <c r="M70" s="211">
        <f>IFERROR(ROUND(VLOOKUP(+$A70,[14]Pasco!$A$3:$P$273,+M$3,FALSE),2),0)</f>
        <v>51111.49</v>
      </c>
      <c r="N70" s="211">
        <f>IFERROR(ROUND(VLOOKUP(+$A70,[14]Pasco!$A$3:$P$273,+N$3,FALSE),2),0)</f>
        <v>51111.49</v>
      </c>
      <c r="O70" s="211">
        <f>IFERROR(ROUND(VLOOKUP(+$A70,[14]Pasco!$A$3:$P$273,+O$3,FALSE),2),0)</f>
        <v>51111.49</v>
      </c>
      <c r="P70" s="211">
        <f>IFERROR(ROUND(VLOOKUP(+$A70,[14]Pasco!$A$3:$P$273,+P$3,FALSE),2),0)</f>
        <v>51111.49</v>
      </c>
      <c r="Q70" s="278">
        <f t="shared" si="0"/>
        <v>51105.396153846144</v>
      </c>
      <c r="R70" s="278"/>
    </row>
    <row r="71" spans="1:18" x14ac:dyDescent="0.25">
      <c r="A71" s="275">
        <v>1500</v>
      </c>
      <c r="B71" s="276">
        <v>398.7</v>
      </c>
      <c r="C71" s="277" t="s">
        <v>263</v>
      </c>
      <c r="D71" s="211">
        <f>IFERROR(ROUND(VLOOKUP(+$A71,[14]Pasco!$A$3:$P$273,+D$3,FALSE),2),0)</f>
        <v>-445263.35</v>
      </c>
      <c r="E71" s="211">
        <f>IFERROR(ROUND(VLOOKUP(+$A71,[14]Pasco!$A$3:$P$273,+E$3,FALSE),2),0)</f>
        <v>-445954.55</v>
      </c>
      <c r="F71" s="211">
        <f>IFERROR(ROUND(VLOOKUP(+$A71,[14]Pasco!$A$3:$P$273,+F$3,FALSE),2),0)</f>
        <v>-445954.55</v>
      </c>
      <c r="G71" s="211">
        <f>IFERROR(ROUND(VLOOKUP(+$A71,[14]Pasco!$A$3:$P$273,+G$3,FALSE),2),0)</f>
        <v>-445954.55</v>
      </c>
      <c r="H71" s="211">
        <f>IFERROR(ROUND(VLOOKUP(+$A71,[14]Pasco!$A$3:$P$273,+H$3,FALSE),2),0)</f>
        <v>-445954.55</v>
      </c>
      <c r="I71" s="211">
        <f>IFERROR(ROUND(VLOOKUP(+$A71,[14]Pasco!$A$3:$P$273,+I$3,FALSE),2),0)</f>
        <v>-445954.55</v>
      </c>
      <c r="J71" s="211">
        <f>IFERROR(ROUND(VLOOKUP(+$A71,[14]Pasco!$A$3:$P$273,+J$3,FALSE),2),0)</f>
        <v>-445954.55</v>
      </c>
      <c r="K71" s="211">
        <f>IFERROR(ROUND(VLOOKUP(+$A71,[14]Pasco!$A$3:$P$273,+K$3,FALSE),2),0)</f>
        <v>-445954.55</v>
      </c>
      <c r="L71" s="211">
        <f>IFERROR(ROUND(VLOOKUP(+$A71,[14]Pasco!$A$3:$P$273,+L$3,FALSE),2),0)</f>
        <v>-445954.55</v>
      </c>
      <c r="M71" s="211">
        <f>IFERROR(ROUND(VLOOKUP(+$A71,[14]Pasco!$A$3:$P$273,+M$3,FALSE),2),0)</f>
        <v>-445954.55</v>
      </c>
      <c r="N71" s="211">
        <f>IFERROR(ROUND(VLOOKUP(+$A71,[14]Pasco!$A$3:$P$273,+N$3,FALSE),2),0)</f>
        <v>-445954.55</v>
      </c>
      <c r="O71" s="211">
        <f>IFERROR(ROUND(VLOOKUP(+$A71,[14]Pasco!$A$3:$P$273,+O$3,FALSE),2),0)</f>
        <v>-445954.55</v>
      </c>
      <c r="P71" s="211">
        <f>IFERROR(ROUND(VLOOKUP(+$A71,[14]Pasco!$A$3:$P$273,+P$3,FALSE),2),0)</f>
        <v>-445954.55</v>
      </c>
      <c r="Q71" s="278">
        <f t="shared" si="0"/>
        <v>-445901.38076923066</v>
      </c>
      <c r="R71" s="278"/>
    </row>
    <row r="72" spans="1:18" x14ac:dyDescent="0.25">
      <c r="A72" s="275">
        <v>1535</v>
      </c>
      <c r="B72" s="276">
        <v>374.5</v>
      </c>
      <c r="C72" s="277" t="s">
        <v>264</v>
      </c>
      <c r="D72" s="211">
        <f>IFERROR(ROUND(VLOOKUP(+$A72,[14]Pasco!$A$3:$P$273,+D$3,FALSE),2),0)</f>
        <v>0</v>
      </c>
      <c r="E72" s="211">
        <f>IFERROR(ROUND(VLOOKUP(+$A72,[14]Pasco!$A$3:$P$273,+E$3,FALSE),2),0)</f>
        <v>0</v>
      </c>
      <c r="F72" s="211">
        <f>IFERROR(ROUND(VLOOKUP(+$A72,[14]Pasco!$A$3:$P$273,+F$3,FALSE),2),0)</f>
        <v>0</v>
      </c>
      <c r="G72" s="211">
        <f>IFERROR(ROUND(VLOOKUP(+$A72,[14]Pasco!$A$3:$P$273,+G$3,FALSE),2),0)</f>
        <v>0</v>
      </c>
      <c r="H72" s="211">
        <f>IFERROR(ROUND(VLOOKUP(+$A72,[14]Pasco!$A$3:$P$273,+H$3,FALSE),2),0)</f>
        <v>0</v>
      </c>
      <c r="I72" s="211">
        <f>IFERROR(ROUND(VLOOKUP(+$A72,[14]Pasco!$A$3:$P$273,+I$3,FALSE),2),0)</f>
        <v>0</v>
      </c>
      <c r="J72" s="211">
        <f>IFERROR(ROUND(VLOOKUP(+$A72,[14]Pasco!$A$3:$P$273,+J$3,FALSE),2),0)</f>
        <v>0</v>
      </c>
      <c r="K72" s="211">
        <f>IFERROR(ROUND(VLOOKUP(+$A72,[14]Pasco!$A$3:$P$273,+K$3,FALSE),2),0)</f>
        <v>0</v>
      </c>
      <c r="L72" s="211">
        <f>IFERROR(ROUND(VLOOKUP(+$A72,[14]Pasco!$A$3:$P$273,+L$3,FALSE),2),0)</f>
        <v>0</v>
      </c>
      <c r="M72" s="211">
        <f>IFERROR(ROUND(VLOOKUP(+$A72,[14]Pasco!$A$3:$P$273,+M$3,FALSE),2),0)</f>
        <v>0</v>
      </c>
      <c r="N72" s="211">
        <f>IFERROR(ROUND(VLOOKUP(+$A72,[14]Pasco!$A$3:$P$273,+N$3,FALSE),2),0)</f>
        <v>0</v>
      </c>
      <c r="O72" s="211">
        <f>IFERROR(ROUND(VLOOKUP(+$A72,[14]Pasco!$A$3:$P$273,+O$3,FALSE),2),0)</f>
        <v>0</v>
      </c>
      <c r="P72" s="211">
        <f>IFERROR(ROUND(VLOOKUP(+$A72,[14]Pasco!$A$3:$P$273,+P$3,FALSE),2),0)</f>
        <v>0</v>
      </c>
      <c r="Q72" s="278">
        <f t="shared" si="0"/>
        <v>0</v>
      </c>
      <c r="R72" s="278"/>
    </row>
    <row r="73" spans="1:18" x14ac:dyDescent="0.25">
      <c r="A73" s="275">
        <v>1540</v>
      </c>
      <c r="B73" s="276">
        <v>375.6</v>
      </c>
      <c r="C73" s="277" t="s">
        <v>265</v>
      </c>
      <c r="D73" s="211">
        <f>IFERROR(ROUND(VLOOKUP(+$A73,[14]Pasco!$A$3:$P$273,+D$3,FALSE),2),0)</f>
        <v>6425.88</v>
      </c>
      <c r="E73" s="211">
        <f>IFERROR(ROUND(VLOOKUP(+$A73,[14]Pasco!$A$3:$P$273,+E$3,FALSE),2),0)</f>
        <v>6506.5</v>
      </c>
      <c r="F73" s="211">
        <f>IFERROR(ROUND(VLOOKUP(+$A73,[14]Pasco!$A$3:$P$273,+F$3,FALSE),2),0)</f>
        <v>6506.5</v>
      </c>
      <c r="G73" s="211">
        <f>IFERROR(ROUND(VLOOKUP(+$A73,[14]Pasco!$A$3:$P$273,+G$3,FALSE),2),0)</f>
        <v>6668.1</v>
      </c>
      <c r="H73" s="211">
        <f>IFERROR(ROUND(VLOOKUP(+$A73,[14]Pasco!$A$3:$P$273,+H$3,FALSE),2),0)</f>
        <v>6768.83</v>
      </c>
      <c r="I73" s="211">
        <f>IFERROR(ROUND(VLOOKUP(+$A73,[14]Pasco!$A$3:$P$273,+I$3,FALSE),2),0)</f>
        <v>7091.15</v>
      </c>
      <c r="J73" s="211">
        <f>IFERROR(ROUND(VLOOKUP(+$A73,[14]Pasco!$A$3:$P$273,+J$3,FALSE),2),0)</f>
        <v>7091.15</v>
      </c>
      <c r="K73" s="211">
        <f>IFERROR(ROUND(VLOOKUP(+$A73,[14]Pasco!$A$3:$P$273,+K$3,FALSE),2),0)</f>
        <v>7091.15</v>
      </c>
      <c r="L73" s="211">
        <f>IFERROR(ROUND(VLOOKUP(+$A73,[14]Pasco!$A$3:$P$273,+L$3,FALSE),2),0)</f>
        <v>7091.15</v>
      </c>
      <c r="M73" s="211">
        <f>IFERROR(ROUND(VLOOKUP(+$A73,[14]Pasco!$A$3:$P$273,+M$3,FALSE),2),0)</f>
        <v>7091.15</v>
      </c>
      <c r="N73" s="211">
        <f>IFERROR(ROUND(VLOOKUP(+$A73,[14]Pasco!$A$3:$P$273,+N$3,FALSE),2),0)</f>
        <v>7091.15</v>
      </c>
      <c r="O73" s="211">
        <f>IFERROR(ROUND(VLOOKUP(+$A73,[14]Pasco!$A$3:$P$273,+O$3,FALSE),2),0)</f>
        <v>7091.15</v>
      </c>
      <c r="P73" s="211">
        <f>IFERROR(ROUND(VLOOKUP(+$A73,[14]Pasco!$A$3:$P$273,+P$3,FALSE),2),0)</f>
        <v>7091.15</v>
      </c>
      <c r="Q73" s="278">
        <f t="shared" si="0"/>
        <v>6892.6930769230767</v>
      </c>
      <c r="R73" s="278"/>
    </row>
    <row r="74" spans="1:18" x14ac:dyDescent="0.25">
      <c r="A74" s="282">
        <v>1555</v>
      </c>
      <c r="B74" s="282" t="s">
        <v>237</v>
      </c>
      <c r="C74" s="283" t="s">
        <v>238</v>
      </c>
      <c r="D74" s="211">
        <f>+'[14]Common Plant'!D3</f>
        <v>55258.622040930764</v>
      </c>
      <c r="E74" s="211">
        <f>+'[14]Common Plant'!E3</f>
        <v>55442.076245590441</v>
      </c>
      <c r="F74" s="211">
        <f>+'[14]Common Plant'!F3</f>
        <v>55332.080251176747</v>
      </c>
      <c r="G74" s="211">
        <f>+'[14]Common Plant'!G3</f>
        <v>58861.49089825686</v>
      </c>
      <c r="H74" s="211">
        <f>+'[14]Common Plant'!H3</f>
        <v>58305.126804531108</v>
      </c>
      <c r="I74" s="211">
        <f>+'[14]Common Plant'!I3</f>
        <v>58296.497419748615</v>
      </c>
      <c r="J74" s="211">
        <f>+'[14]Common Plant'!J3</f>
        <v>58473.896393524024</v>
      </c>
      <c r="K74" s="211">
        <f>+'[14]Common Plant'!K3</f>
        <v>56841.295112812288</v>
      </c>
      <c r="L74" s="211">
        <f>+'[14]Common Plant'!L3</f>
        <v>56673.514830807428</v>
      </c>
      <c r="M74" s="211">
        <f>+'[14]Common Plant'!M3</f>
        <v>57419.682880463457</v>
      </c>
      <c r="N74" s="211">
        <f>+'[14]Common Plant'!N3</f>
        <v>57389.519322609012</v>
      </c>
      <c r="O74" s="211">
        <f>+'[14]Common Plant'!O3</f>
        <v>57352.108575803039</v>
      </c>
      <c r="P74" s="211">
        <f>+'[14]Common Plant'!P3</f>
        <v>57278.400052552635</v>
      </c>
      <c r="Q74" s="278">
        <f t="shared" si="0"/>
        <v>57148.023909908181</v>
      </c>
      <c r="R74" s="278"/>
    </row>
    <row r="75" spans="1:18" x14ac:dyDescent="0.25">
      <c r="A75" s="282">
        <v>1580</v>
      </c>
      <c r="B75" s="282" t="s">
        <v>223</v>
      </c>
      <c r="C75" s="283" t="s">
        <v>239</v>
      </c>
      <c r="D75" s="211">
        <f>+'[14]Common Plant'!D4</f>
        <v>5300.2409679261546</v>
      </c>
      <c r="E75" s="211">
        <f>+'[14]Common Plant'!E4</f>
        <v>5319.341366575286</v>
      </c>
      <c r="F75" s="211">
        <f>+'[14]Common Plant'!F4</f>
        <v>5266.7444998706878</v>
      </c>
      <c r="G75" s="211">
        <f>+'[14]Common Plant'!G4</f>
        <v>5258.0416899601723</v>
      </c>
      <c r="H75" s="211">
        <f>+'[14]Common Plant'!H4</f>
        <v>5273.5189340505876</v>
      </c>
      <c r="I75" s="211">
        <f>+'[14]Common Plant'!I4</f>
        <v>5274.1320982775578</v>
      </c>
      <c r="J75" s="211">
        <f>+'[14]Common Plant'!J4</f>
        <v>5280.7042913153682</v>
      </c>
      <c r="K75" s="211">
        <f>+'[14]Common Plant'!K4</f>
        <v>5274.1630141209334</v>
      </c>
      <c r="L75" s="211">
        <f>+'[14]Common Plant'!L4</f>
        <v>5268.4925331816075</v>
      </c>
      <c r="M75" s="211">
        <f>+'[14]Common Plant'!M4</f>
        <v>5228.1860023793524</v>
      </c>
      <c r="N75" s="211">
        <f>+'[14]Common Plant'!N4</f>
        <v>5226.5152586768745</v>
      </c>
      <c r="O75" s="211">
        <f>+'[14]Common Plant'!O4</f>
        <v>5223.1879410334668</v>
      </c>
      <c r="P75" s="211">
        <f>+'[14]Common Plant'!P4</f>
        <v>5214.1128528422914</v>
      </c>
      <c r="Q75" s="278">
        <f t="shared" si="0"/>
        <v>5262.1062654007947</v>
      </c>
      <c r="R75" s="278"/>
    </row>
    <row r="76" spans="1:18" x14ac:dyDescent="0.25">
      <c r="A76" s="282">
        <v>1585</v>
      </c>
      <c r="B76" s="282" t="s">
        <v>223</v>
      </c>
      <c r="C76" s="283" t="s">
        <v>240</v>
      </c>
      <c r="D76" s="211">
        <f>+'[14]Common Plant'!D5</f>
        <v>23267.911196669058</v>
      </c>
      <c r="E76" s="211">
        <f>+'[14]Common Plant'!E5</f>
        <v>23248.587979516888</v>
      </c>
      <c r="F76" s="211">
        <f>+'[14]Common Plant'!F5</f>
        <v>23156.927656545802</v>
      </c>
      <c r="G76" s="211">
        <f>+'[14]Common Plant'!G5</f>
        <v>23297.860104898358</v>
      </c>
      <c r="H76" s="211">
        <f>+'[14]Common Plant'!H5</f>
        <v>23452.449627062531</v>
      </c>
      <c r="I76" s="211">
        <f>+'[14]Common Plant'!I5</f>
        <v>23501.701141881753</v>
      </c>
      <c r="J76" s="211">
        <f>+'[14]Common Plant'!J5</f>
        <v>24169.394475766821</v>
      </c>
      <c r="K76" s="211">
        <f>+'[14]Common Plant'!K5</f>
        <v>24471.160158485487</v>
      </c>
      <c r="L76" s="211">
        <f>+'[14]Common Plant'!L5</f>
        <v>24997.44828924636</v>
      </c>
      <c r="M76" s="211">
        <f>+'[14]Common Plant'!M5</f>
        <v>25011.990329074633</v>
      </c>
      <c r="N76" s="211">
        <f>+'[14]Common Plant'!N5</f>
        <v>25009.805609476021</v>
      </c>
      <c r="O76" s="211">
        <f>+'[14]Common Plant'!O5</f>
        <v>25010.672541250708</v>
      </c>
      <c r="P76" s="211">
        <f>+'[14]Common Plant'!P5</f>
        <v>25255.922774116792</v>
      </c>
      <c r="Q76" s="278">
        <f t="shared" si="0"/>
        <v>24142.448606460861</v>
      </c>
      <c r="R76" s="278"/>
    </row>
    <row r="77" spans="1:18" x14ac:dyDescent="0.25">
      <c r="A77" s="282">
        <v>1590</v>
      </c>
      <c r="B77" s="282" t="s">
        <v>223</v>
      </c>
      <c r="C77" s="283" t="s">
        <v>241</v>
      </c>
      <c r="D77" s="211">
        <f>+'[14]Common Plant'!D6</f>
        <v>112931.48419690787</v>
      </c>
      <c r="E77" s="211">
        <f>+'[14]Common Plant'!E6</f>
        <v>113341.18914353695</v>
      </c>
      <c r="F77" s="211">
        <f>+'[14]Common Plant'!F6</f>
        <v>112227.20499994827</v>
      </c>
      <c r="G77" s="211">
        <f>+'[14]Common Plant'!G6</f>
        <v>112088.33231966068</v>
      </c>
      <c r="H77" s="211">
        <f>+'[14]Common Plant'!H6</f>
        <v>112446.87494874049</v>
      </c>
      <c r="I77" s="211">
        <f>+'[14]Common Plant'!I6</f>
        <v>112482.77597186157</v>
      </c>
      <c r="J77" s="211">
        <f>+'[14]Common Plant'!J6</f>
        <v>112632.47563813168</v>
      </c>
      <c r="K77" s="211">
        <f>+'[14]Common Plant'!K6</f>
        <v>112491.64881891066</v>
      </c>
      <c r="L77" s="211">
        <f>+'[14]Common Plant'!L6</f>
        <v>112405.00072704701</v>
      </c>
      <c r="M77" s="211">
        <f>+'[14]Common Plant'!M6</f>
        <v>111570.21885315262</v>
      </c>
      <c r="N77" s="211">
        <f>+'[14]Common Plant'!N6</f>
        <v>111536.53990627424</v>
      </c>
      <c r="O77" s="211">
        <f>+'[14]Common Plant'!O6</f>
        <v>111467.11837997205</v>
      </c>
      <c r="P77" s="211">
        <f>+'[14]Common Plant'!P6</f>
        <v>111269.69109232916</v>
      </c>
      <c r="Q77" s="278">
        <f t="shared" si="0"/>
        <v>112222.3503843441</v>
      </c>
      <c r="R77" s="278"/>
    </row>
    <row r="78" spans="1:18" x14ac:dyDescent="0.25">
      <c r="A78" s="282">
        <v>1595</v>
      </c>
      <c r="B78" s="282" t="s">
        <v>223</v>
      </c>
      <c r="C78" s="283" t="s">
        <v>242</v>
      </c>
      <c r="D78" s="211">
        <f>+'[14]Common Plant'!D7</f>
        <v>2886.2690336313326</v>
      </c>
      <c r="E78" s="211">
        <f>+'[14]Common Plant'!E7</f>
        <v>2896.6238766875285</v>
      </c>
      <c r="F78" s="211">
        <f>+'[14]Common Plant'!F7</f>
        <v>2869.1229458438934</v>
      </c>
      <c r="G78" s="211">
        <f>+'[14]Common Plant'!G7</f>
        <v>2864.1029857756162</v>
      </c>
      <c r="H78" s="211">
        <f>+'[14]Common Plant'!H7</f>
        <v>2872.0419167227014</v>
      </c>
      <c r="I78" s="211">
        <f>+'[14]Common Plant'!I7</f>
        <v>2872.335617234779</v>
      </c>
      <c r="J78" s="211">
        <f>+'[14]Common Plant'!J7</f>
        <v>2875.7930390523966</v>
      </c>
      <c r="K78" s="211">
        <f>+'[14]Common Plant'!K7</f>
        <v>2871.4699736202338</v>
      </c>
      <c r="L78" s="211">
        <f>+'[14]Common Plant'!L7</f>
        <v>2868.3809656028543</v>
      </c>
      <c r="M78" s="211">
        <f>+'[14]Common Plant'!M7</f>
        <v>2847.5475516474412</v>
      </c>
      <c r="N78" s="211">
        <f>+'[14]Common Plant'!N7</f>
        <v>2846.6033302643141</v>
      </c>
      <c r="O78" s="211">
        <f>+'[14]Common Plant'!O7</f>
        <v>2844.7638375834058</v>
      </c>
      <c r="P78" s="211">
        <f>+'[14]Common Plant'!P7</f>
        <v>2839.885575130605</v>
      </c>
      <c r="Q78" s="278">
        <f t="shared" si="0"/>
        <v>2865.7646652920844</v>
      </c>
      <c r="R78" s="278"/>
    </row>
    <row r="79" spans="1:18" x14ac:dyDescent="0.25">
      <c r="A79" s="275">
        <v>1640</v>
      </c>
      <c r="B79" s="284" t="s">
        <v>621</v>
      </c>
      <c r="C79" s="271" t="s">
        <v>243</v>
      </c>
      <c r="D79" s="211">
        <f>+'[14]Common Plant'!D8</f>
        <v>916.22207993866505</v>
      </c>
      <c r="E79" s="211">
        <f>+'[14]Common Plant'!E8</f>
        <v>920.07578348901427</v>
      </c>
      <c r="F79" s="211">
        <f>+'[14]Common Plant'!F8</f>
        <v>920.07578348901427</v>
      </c>
      <c r="G79" s="211">
        <f>+'[14]Common Plant'!G8</f>
        <v>920.07578348901427</v>
      </c>
      <c r="H79" s="211">
        <f>+'[14]Common Plant'!H8</f>
        <v>920.07578348901427</v>
      </c>
      <c r="I79" s="211">
        <f>+'[14]Common Plant'!I8</f>
        <v>920.07578348901427</v>
      </c>
      <c r="J79" s="211">
        <f>+'[14]Common Plant'!J8</f>
        <v>920.07578348901427</v>
      </c>
      <c r="K79" s="211">
        <f>+'[14]Common Plant'!K8</f>
        <v>920.07578348901427</v>
      </c>
      <c r="L79" s="211">
        <f>+'[14]Common Plant'!L8</f>
        <v>920.07578348901427</v>
      </c>
      <c r="M79" s="211">
        <f>+'[14]Common Plant'!M8</f>
        <v>920.07578348901427</v>
      </c>
      <c r="N79" s="211">
        <f>+'[14]Common Plant'!N8</f>
        <v>920.07578348901427</v>
      </c>
      <c r="O79" s="211">
        <f>+'[14]Common Plant'!O8</f>
        <v>920.07578348901427</v>
      </c>
      <c r="P79" s="211">
        <f>+'[14]Common Plant'!P8</f>
        <v>920.07578348901427</v>
      </c>
      <c r="Q79" s="278">
        <f t="shared" si="0"/>
        <v>919.77934475437189</v>
      </c>
      <c r="R79" s="278"/>
    </row>
    <row r="80" spans="1:18" x14ac:dyDescent="0.25">
      <c r="A80" s="270" t="s">
        <v>267</v>
      </c>
      <c r="D80" s="285">
        <f t="shared" ref="D80:Q80" si="2">SUM(D50:D79)</f>
        <v>1027710.9295160039</v>
      </c>
      <c r="E80" s="285">
        <f t="shared" si="2"/>
        <v>1027946.0843953961</v>
      </c>
      <c r="F80" s="285">
        <f t="shared" si="2"/>
        <v>1028870.0061368744</v>
      </c>
      <c r="G80" s="285">
        <f t="shared" si="2"/>
        <v>1031266.2637820407</v>
      </c>
      <c r="H80" s="285">
        <f t="shared" si="2"/>
        <v>1034364.8380145963</v>
      </c>
      <c r="I80" s="285">
        <f t="shared" si="2"/>
        <v>1035836.3880324933</v>
      </c>
      <c r="J80" s="285">
        <f t="shared" si="2"/>
        <v>1041426.9896212794</v>
      </c>
      <c r="K80" s="285">
        <f t="shared" si="2"/>
        <v>1045416.2428614388</v>
      </c>
      <c r="L80" s="285">
        <f t="shared" si="2"/>
        <v>1049354.9631293744</v>
      </c>
      <c r="M80" s="285">
        <f t="shared" si="2"/>
        <v>1054510.3214002065</v>
      </c>
      <c r="N80" s="285">
        <f t="shared" si="2"/>
        <v>1055932.0192107894</v>
      </c>
      <c r="O80" s="285">
        <f t="shared" si="2"/>
        <v>1059117.6070591316</v>
      </c>
      <c r="P80" s="285">
        <f t="shared" si="2"/>
        <v>1062333.48813046</v>
      </c>
      <c r="Q80" s="285">
        <f t="shared" si="2"/>
        <v>1042622.0108684681</v>
      </c>
      <c r="R80" s="285"/>
    </row>
    <row r="82" spans="1:18" x14ac:dyDescent="0.25">
      <c r="A82" s="275">
        <v>1665</v>
      </c>
      <c r="B82" s="276">
        <v>105</v>
      </c>
      <c r="C82" s="277" t="s">
        <v>271</v>
      </c>
      <c r="D82" s="211">
        <f>IFERROR(ROUND(VLOOKUP(+$A82,[14]Pasco!$A$3:$P$273,+D$3,FALSE),2),0)</f>
        <v>0</v>
      </c>
      <c r="E82" s="211">
        <f>IFERROR(ROUND(VLOOKUP(+$A82,[14]Pasco!$A$3:$P$273,+E$3,FALSE),2),0)</f>
        <v>0</v>
      </c>
      <c r="F82" s="211">
        <f>IFERROR(ROUND(VLOOKUP(+$A82,[14]Pasco!$A$3:$P$273,+F$3,FALSE),2),0)</f>
        <v>0</v>
      </c>
      <c r="G82" s="211">
        <f>IFERROR(ROUND(VLOOKUP(+$A82,[14]Pasco!$A$3:$P$273,+G$3,FALSE),2),0)</f>
        <v>0</v>
      </c>
      <c r="H82" s="211">
        <f>IFERROR(ROUND(VLOOKUP(+$A82,[14]Pasco!$A$3:$P$273,+H$3,FALSE),2),0)</f>
        <v>0</v>
      </c>
      <c r="I82" s="211">
        <f>IFERROR(ROUND(VLOOKUP(+$A82,[14]Pasco!$A$3:$P$273,+I$3,FALSE),2),0)</f>
        <v>0</v>
      </c>
      <c r="J82" s="211">
        <f>IFERROR(ROUND(VLOOKUP(+$A82,[14]Pasco!$A$3:$P$273,+J$3,FALSE),2),0)</f>
        <v>0</v>
      </c>
      <c r="K82" s="211">
        <f>IFERROR(ROUND(VLOOKUP(+$A82,[14]Pasco!$A$3:$P$273,+K$3,FALSE),2),0)</f>
        <v>0</v>
      </c>
      <c r="L82" s="211">
        <f>IFERROR(ROUND(VLOOKUP(+$A82,[14]Pasco!$A$3:$P$273,+L$3,FALSE),2),0)</f>
        <v>0</v>
      </c>
      <c r="M82" s="211">
        <f>IFERROR(ROUND(VLOOKUP(+$A82,[14]Pasco!$A$3:$P$273,+M$3,FALSE),2),0)</f>
        <v>0</v>
      </c>
      <c r="N82" s="211">
        <f>IFERROR(ROUND(VLOOKUP(+$A82,[14]Pasco!$A$3:$P$273,+N$3,FALSE),2),0)</f>
        <v>0</v>
      </c>
      <c r="O82" s="211">
        <f>IFERROR(ROUND(VLOOKUP(+$A82,[14]Pasco!$A$3:$P$273,+O$3,FALSE),2),0)</f>
        <v>0</v>
      </c>
      <c r="P82" s="211">
        <f>IFERROR(ROUND(VLOOKUP(+$A82,[14]Pasco!$A$3:$P$273,+P$3,FALSE),2),0)</f>
        <v>0</v>
      </c>
      <c r="Q82" s="278">
        <f t="shared" si="0"/>
        <v>0</v>
      </c>
      <c r="R82" s="278"/>
    </row>
    <row r="83" spans="1:18" x14ac:dyDescent="0.25">
      <c r="A83" s="275">
        <v>1666</v>
      </c>
      <c r="B83" s="276">
        <v>105</v>
      </c>
      <c r="C83" s="277" t="s">
        <v>272</v>
      </c>
      <c r="D83" s="211">
        <f>IFERROR(ROUND(VLOOKUP(+$A83,[14]Pasco!$A$3:$P$273,+D$3,FALSE),2),0)</f>
        <v>0</v>
      </c>
      <c r="E83" s="211">
        <f>IFERROR(ROUND(VLOOKUP(+$A83,[14]Pasco!$A$3:$P$273,+E$3,FALSE),2),0)</f>
        <v>0</v>
      </c>
      <c r="F83" s="211">
        <f>IFERROR(ROUND(VLOOKUP(+$A83,[14]Pasco!$A$3:$P$273,+F$3,FALSE),2),0)</f>
        <v>0</v>
      </c>
      <c r="G83" s="211">
        <f>IFERROR(ROUND(VLOOKUP(+$A83,[14]Pasco!$A$3:$P$273,+G$3,FALSE),2),0)</f>
        <v>0</v>
      </c>
      <c r="H83" s="211">
        <f>IFERROR(ROUND(VLOOKUP(+$A83,[14]Pasco!$A$3:$P$273,+H$3,FALSE),2),0)</f>
        <v>0</v>
      </c>
      <c r="I83" s="211">
        <f>IFERROR(ROUND(VLOOKUP(+$A83,[14]Pasco!$A$3:$P$273,+I$3,FALSE),2),0)</f>
        <v>0</v>
      </c>
      <c r="J83" s="211">
        <f>IFERROR(ROUND(VLOOKUP(+$A83,[14]Pasco!$A$3:$P$273,+J$3,FALSE),2),0)</f>
        <v>0</v>
      </c>
      <c r="K83" s="211">
        <f>IFERROR(ROUND(VLOOKUP(+$A83,[14]Pasco!$A$3:$P$273,+K$3,FALSE),2),0)</f>
        <v>0</v>
      </c>
      <c r="L83" s="211">
        <f>IFERROR(ROUND(VLOOKUP(+$A83,[14]Pasco!$A$3:$P$273,+L$3,FALSE),2),0)</f>
        <v>0</v>
      </c>
      <c r="M83" s="211">
        <f>IFERROR(ROUND(VLOOKUP(+$A83,[14]Pasco!$A$3:$P$273,+M$3,FALSE),2),0)</f>
        <v>0</v>
      </c>
      <c r="N83" s="211">
        <f>IFERROR(ROUND(VLOOKUP(+$A83,[14]Pasco!$A$3:$P$273,+N$3,FALSE),2),0)</f>
        <v>0</v>
      </c>
      <c r="O83" s="211">
        <f>IFERROR(ROUND(VLOOKUP(+$A83,[14]Pasco!$A$3:$P$273,+O$3,FALSE),2),0)</f>
        <v>0</v>
      </c>
      <c r="P83" s="211">
        <f>IFERROR(ROUND(VLOOKUP(+$A83,[14]Pasco!$A$3:$P$273,+P$3,FALSE),2),0)</f>
        <v>0</v>
      </c>
      <c r="Q83" s="278">
        <f t="shared" si="0"/>
        <v>0</v>
      </c>
      <c r="R83" s="278"/>
    </row>
    <row r="84" spans="1:18" x14ac:dyDescent="0.25">
      <c r="A84" s="275">
        <v>1667</v>
      </c>
      <c r="B84" s="276">
        <v>105</v>
      </c>
      <c r="C84" s="277" t="s">
        <v>273</v>
      </c>
      <c r="D84" s="211">
        <f>IFERROR(ROUND(VLOOKUP(+$A84,[14]Pasco!$A$3:$P$273,+D$3,FALSE),2),0)</f>
        <v>0</v>
      </c>
      <c r="E84" s="211">
        <f>IFERROR(ROUND(VLOOKUP(+$A84,[14]Pasco!$A$3:$P$273,+E$3,FALSE),2),0)</f>
        <v>0</v>
      </c>
      <c r="F84" s="211">
        <f>IFERROR(ROUND(VLOOKUP(+$A84,[14]Pasco!$A$3:$P$273,+F$3,FALSE),2),0)</f>
        <v>0</v>
      </c>
      <c r="G84" s="211">
        <f>IFERROR(ROUND(VLOOKUP(+$A84,[14]Pasco!$A$3:$P$273,+G$3,FALSE),2),0)</f>
        <v>0</v>
      </c>
      <c r="H84" s="211">
        <f>IFERROR(ROUND(VLOOKUP(+$A84,[14]Pasco!$A$3:$P$273,+H$3,FALSE),2),0)</f>
        <v>0</v>
      </c>
      <c r="I84" s="211">
        <f>IFERROR(ROUND(VLOOKUP(+$A84,[14]Pasco!$A$3:$P$273,+I$3,FALSE),2),0)</f>
        <v>0</v>
      </c>
      <c r="J84" s="211">
        <f>IFERROR(ROUND(VLOOKUP(+$A84,[14]Pasco!$A$3:$P$273,+J$3,FALSE),2),0)</f>
        <v>0</v>
      </c>
      <c r="K84" s="211">
        <f>IFERROR(ROUND(VLOOKUP(+$A84,[14]Pasco!$A$3:$P$273,+K$3,FALSE),2),0)</f>
        <v>0</v>
      </c>
      <c r="L84" s="211">
        <f>IFERROR(ROUND(VLOOKUP(+$A84,[14]Pasco!$A$3:$P$273,+L$3,FALSE),2),0)</f>
        <v>0</v>
      </c>
      <c r="M84" s="211">
        <f>IFERROR(ROUND(VLOOKUP(+$A84,[14]Pasco!$A$3:$P$273,+M$3,FALSE),2),0)</f>
        <v>0</v>
      </c>
      <c r="N84" s="211">
        <f>IFERROR(ROUND(VLOOKUP(+$A84,[14]Pasco!$A$3:$P$273,+N$3,FALSE),2),0)</f>
        <v>0</v>
      </c>
      <c r="O84" s="211">
        <f>IFERROR(ROUND(VLOOKUP(+$A84,[14]Pasco!$A$3:$P$273,+O$3,FALSE),2),0)</f>
        <v>0</v>
      </c>
      <c r="P84" s="211">
        <f>IFERROR(ROUND(VLOOKUP(+$A84,[14]Pasco!$A$3:$P$273,+P$3,FALSE),2),0)</f>
        <v>0</v>
      </c>
      <c r="Q84" s="278">
        <f t="shared" si="0"/>
        <v>0</v>
      </c>
      <c r="R84" s="278"/>
    </row>
    <row r="85" spans="1:18" x14ac:dyDescent="0.25">
      <c r="A85" s="275">
        <v>1668</v>
      </c>
      <c r="B85" s="276">
        <v>105</v>
      </c>
      <c r="C85" s="277" t="s">
        <v>274</v>
      </c>
      <c r="D85" s="211">
        <f>IFERROR(ROUND(VLOOKUP(+$A85,[14]Pasco!$A$3:$P$273,+D$3,FALSE),2),0)</f>
        <v>0</v>
      </c>
      <c r="E85" s="211">
        <f>IFERROR(ROUND(VLOOKUP(+$A85,[14]Pasco!$A$3:$P$273,+E$3,FALSE),2),0)</f>
        <v>0</v>
      </c>
      <c r="F85" s="211">
        <f>IFERROR(ROUND(VLOOKUP(+$A85,[14]Pasco!$A$3:$P$273,+F$3,FALSE),2),0)</f>
        <v>0</v>
      </c>
      <c r="G85" s="211">
        <f>IFERROR(ROUND(VLOOKUP(+$A85,[14]Pasco!$A$3:$P$273,+G$3,FALSE),2),0)</f>
        <v>0</v>
      </c>
      <c r="H85" s="211">
        <f>IFERROR(ROUND(VLOOKUP(+$A85,[14]Pasco!$A$3:$P$273,+H$3,FALSE),2),0)</f>
        <v>0</v>
      </c>
      <c r="I85" s="211">
        <f>IFERROR(ROUND(VLOOKUP(+$A85,[14]Pasco!$A$3:$P$273,+I$3,FALSE),2),0)</f>
        <v>0</v>
      </c>
      <c r="J85" s="211">
        <f>IFERROR(ROUND(VLOOKUP(+$A85,[14]Pasco!$A$3:$P$273,+J$3,FALSE),2),0)</f>
        <v>0</v>
      </c>
      <c r="K85" s="211">
        <f>IFERROR(ROUND(VLOOKUP(+$A85,[14]Pasco!$A$3:$P$273,+K$3,FALSE),2),0)</f>
        <v>0</v>
      </c>
      <c r="L85" s="211">
        <f>IFERROR(ROUND(VLOOKUP(+$A85,[14]Pasco!$A$3:$P$273,+L$3,FALSE),2),0)</f>
        <v>0</v>
      </c>
      <c r="M85" s="211">
        <f>IFERROR(ROUND(VLOOKUP(+$A85,[14]Pasco!$A$3:$P$273,+M$3,FALSE),2),0)</f>
        <v>0</v>
      </c>
      <c r="N85" s="211">
        <f>IFERROR(ROUND(VLOOKUP(+$A85,[14]Pasco!$A$3:$P$273,+N$3,FALSE),2),0)</f>
        <v>0</v>
      </c>
      <c r="O85" s="211">
        <f>IFERROR(ROUND(VLOOKUP(+$A85,[14]Pasco!$A$3:$P$273,+O$3,FALSE),2),0)</f>
        <v>0</v>
      </c>
      <c r="P85" s="211">
        <f>IFERROR(ROUND(VLOOKUP(+$A85,[14]Pasco!$A$3:$P$273,+P$3,FALSE),2),0)</f>
        <v>0</v>
      </c>
      <c r="Q85" s="278">
        <f t="shared" si="0"/>
        <v>0</v>
      </c>
      <c r="R85" s="278"/>
    </row>
    <row r="86" spans="1:18" x14ac:dyDescent="0.25">
      <c r="A86" s="275">
        <v>1669</v>
      </c>
      <c r="B86" s="276">
        <v>105</v>
      </c>
      <c r="C86" s="277" t="s">
        <v>275</v>
      </c>
      <c r="D86" s="211">
        <f>IFERROR(ROUND(VLOOKUP(+$A86,[14]Pasco!$A$3:$P$273,+D$3,FALSE),2),0)</f>
        <v>0</v>
      </c>
      <c r="E86" s="211">
        <f>IFERROR(ROUND(VLOOKUP(+$A86,[14]Pasco!$A$3:$P$273,+E$3,FALSE),2),0)</f>
        <v>0</v>
      </c>
      <c r="F86" s="211">
        <f>IFERROR(ROUND(VLOOKUP(+$A86,[14]Pasco!$A$3:$P$273,+F$3,FALSE),2),0)</f>
        <v>0</v>
      </c>
      <c r="G86" s="211">
        <f>IFERROR(ROUND(VLOOKUP(+$A86,[14]Pasco!$A$3:$P$273,+G$3,FALSE),2),0)</f>
        <v>0</v>
      </c>
      <c r="H86" s="211">
        <f>IFERROR(ROUND(VLOOKUP(+$A86,[14]Pasco!$A$3:$P$273,+H$3,FALSE),2),0)</f>
        <v>0</v>
      </c>
      <c r="I86" s="211">
        <f>IFERROR(ROUND(VLOOKUP(+$A86,[14]Pasco!$A$3:$P$273,+I$3,FALSE),2),0)</f>
        <v>0</v>
      </c>
      <c r="J86" s="211">
        <f>IFERROR(ROUND(VLOOKUP(+$A86,[14]Pasco!$A$3:$P$273,+J$3,FALSE),2),0)</f>
        <v>0</v>
      </c>
      <c r="K86" s="211">
        <f>IFERROR(ROUND(VLOOKUP(+$A86,[14]Pasco!$A$3:$P$273,+K$3,FALSE),2),0)</f>
        <v>0</v>
      </c>
      <c r="L86" s="211">
        <f>IFERROR(ROUND(VLOOKUP(+$A86,[14]Pasco!$A$3:$P$273,+L$3,FALSE),2),0)</f>
        <v>0</v>
      </c>
      <c r="M86" s="211">
        <f>IFERROR(ROUND(VLOOKUP(+$A86,[14]Pasco!$A$3:$P$273,+M$3,FALSE),2),0)</f>
        <v>0</v>
      </c>
      <c r="N86" s="211">
        <f>IFERROR(ROUND(VLOOKUP(+$A86,[14]Pasco!$A$3:$P$273,+N$3,FALSE),2),0)</f>
        <v>0</v>
      </c>
      <c r="O86" s="211">
        <f>IFERROR(ROUND(VLOOKUP(+$A86,[14]Pasco!$A$3:$P$273,+O$3,FALSE),2),0)</f>
        <v>0</v>
      </c>
      <c r="P86" s="211">
        <f>IFERROR(ROUND(VLOOKUP(+$A86,[14]Pasco!$A$3:$P$273,+P$3,FALSE),2),0)</f>
        <v>0</v>
      </c>
      <c r="Q86" s="278">
        <f t="shared" ref="Q86:Q166" si="3">SUM(D86:P86)/13</f>
        <v>0</v>
      </c>
      <c r="R86" s="278"/>
    </row>
    <row r="87" spans="1:18" x14ac:dyDescent="0.25">
      <c r="A87" s="275">
        <v>1670</v>
      </c>
      <c r="B87" s="276">
        <v>105</v>
      </c>
      <c r="C87" s="277" t="s">
        <v>276</v>
      </c>
      <c r="D87" s="211">
        <f>IFERROR(ROUND(VLOOKUP(+$A87,[14]Pasco!$A$3:$P$273,+D$3,FALSE),2),0)</f>
        <v>0</v>
      </c>
      <c r="E87" s="211">
        <f>IFERROR(ROUND(VLOOKUP(+$A87,[14]Pasco!$A$3:$P$273,+E$3,FALSE),2),0)</f>
        <v>0</v>
      </c>
      <c r="F87" s="211">
        <f>IFERROR(ROUND(VLOOKUP(+$A87,[14]Pasco!$A$3:$P$273,+F$3,FALSE),2),0)</f>
        <v>0</v>
      </c>
      <c r="G87" s="211">
        <f>IFERROR(ROUND(VLOOKUP(+$A87,[14]Pasco!$A$3:$P$273,+G$3,FALSE),2),0)</f>
        <v>0</v>
      </c>
      <c r="H87" s="211">
        <f>IFERROR(ROUND(VLOOKUP(+$A87,[14]Pasco!$A$3:$P$273,+H$3,FALSE),2),0)</f>
        <v>0</v>
      </c>
      <c r="I87" s="211">
        <f>IFERROR(ROUND(VLOOKUP(+$A87,[14]Pasco!$A$3:$P$273,+I$3,FALSE),2),0)</f>
        <v>0</v>
      </c>
      <c r="J87" s="211">
        <f>IFERROR(ROUND(VLOOKUP(+$A87,[14]Pasco!$A$3:$P$273,+J$3,FALSE),2),0)</f>
        <v>0</v>
      </c>
      <c r="K87" s="211">
        <f>IFERROR(ROUND(VLOOKUP(+$A87,[14]Pasco!$A$3:$P$273,+K$3,FALSE),2),0)</f>
        <v>0</v>
      </c>
      <c r="L87" s="211">
        <f>IFERROR(ROUND(VLOOKUP(+$A87,[14]Pasco!$A$3:$P$273,+L$3,FALSE),2),0)</f>
        <v>0</v>
      </c>
      <c r="M87" s="211">
        <f>IFERROR(ROUND(VLOOKUP(+$A87,[14]Pasco!$A$3:$P$273,+M$3,FALSE),2),0)</f>
        <v>0</v>
      </c>
      <c r="N87" s="211">
        <f>IFERROR(ROUND(VLOOKUP(+$A87,[14]Pasco!$A$3:$P$273,+N$3,FALSE),2),0)</f>
        <v>0</v>
      </c>
      <c r="O87" s="211">
        <f>IFERROR(ROUND(VLOOKUP(+$A87,[14]Pasco!$A$3:$P$273,+O$3,FALSE),2),0)</f>
        <v>0</v>
      </c>
      <c r="P87" s="211">
        <f>IFERROR(ROUND(VLOOKUP(+$A87,[14]Pasco!$A$3:$P$273,+P$3,FALSE),2),0)</f>
        <v>0</v>
      </c>
      <c r="Q87" s="278">
        <f t="shared" si="3"/>
        <v>0</v>
      </c>
      <c r="R87" s="278"/>
    </row>
    <row r="88" spans="1:18" x14ac:dyDescent="0.25">
      <c r="A88" s="275">
        <v>1671</v>
      </c>
      <c r="B88" s="276">
        <v>105</v>
      </c>
      <c r="C88" s="277" t="s">
        <v>277</v>
      </c>
      <c r="D88" s="211">
        <f>IFERROR(ROUND(VLOOKUP(+$A88,[14]Pasco!$A$3:$P$273,+D$3,FALSE),2),0)</f>
        <v>0</v>
      </c>
      <c r="E88" s="211">
        <f>IFERROR(ROUND(VLOOKUP(+$A88,[14]Pasco!$A$3:$P$273,+E$3,FALSE),2),0)</f>
        <v>0</v>
      </c>
      <c r="F88" s="211">
        <f>IFERROR(ROUND(VLOOKUP(+$A88,[14]Pasco!$A$3:$P$273,+F$3,FALSE),2),0)</f>
        <v>0</v>
      </c>
      <c r="G88" s="211">
        <f>IFERROR(ROUND(VLOOKUP(+$A88,[14]Pasco!$A$3:$P$273,+G$3,FALSE),2),0)</f>
        <v>0</v>
      </c>
      <c r="H88" s="211">
        <f>IFERROR(ROUND(VLOOKUP(+$A88,[14]Pasco!$A$3:$P$273,+H$3,FALSE),2),0)</f>
        <v>0</v>
      </c>
      <c r="I88" s="211">
        <f>IFERROR(ROUND(VLOOKUP(+$A88,[14]Pasco!$A$3:$P$273,+I$3,FALSE),2),0)</f>
        <v>0</v>
      </c>
      <c r="J88" s="211">
        <f>IFERROR(ROUND(VLOOKUP(+$A88,[14]Pasco!$A$3:$P$273,+J$3,FALSE),2),0)</f>
        <v>0</v>
      </c>
      <c r="K88" s="211">
        <f>IFERROR(ROUND(VLOOKUP(+$A88,[14]Pasco!$A$3:$P$273,+K$3,FALSE),2),0)</f>
        <v>0</v>
      </c>
      <c r="L88" s="211">
        <f>IFERROR(ROUND(VLOOKUP(+$A88,[14]Pasco!$A$3:$P$273,+L$3,FALSE),2),0)</f>
        <v>0</v>
      </c>
      <c r="M88" s="211">
        <f>IFERROR(ROUND(VLOOKUP(+$A88,[14]Pasco!$A$3:$P$273,+M$3,FALSE),2),0)</f>
        <v>0</v>
      </c>
      <c r="N88" s="211">
        <f>IFERROR(ROUND(VLOOKUP(+$A88,[14]Pasco!$A$3:$P$273,+N$3,FALSE),2),0)</f>
        <v>0</v>
      </c>
      <c r="O88" s="211">
        <f>IFERROR(ROUND(VLOOKUP(+$A88,[14]Pasco!$A$3:$P$273,+O$3,FALSE),2),0)</f>
        <v>0</v>
      </c>
      <c r="P88" s="211">
        <f>IFERROR(ROUND(VLOOKUP(+$A88,[14]Pasco!$A$3:$P$273,+P$3,FALSE),2),0)</f>
        <v>0</v>
      </c>
      <c r="Q88" s="278">
        <f t="shared" si="3"/>
        <v>0</v>
      </c>
      <c r="R88" s="278"/>
    </row>
    <row r="89" spans="1:18" x14ac:dyDescent="0.25">
      <c r="A89" s="275">
        <v>1672</v>
      </c>
      <c r="B89" s="276">
        <v>105</v>
      </c>
      <c r="C89" s="277" t="s">
        <v>278</v>
      </c>
      <c r="D89" s="211">
        <f>IFERROR(ROUND(VLOOKUP(+$A89,[14]Pasco!$A$3:$P$273,+D$3,FALSE),2),0)</f>
        <v>0</v>
      </c>
      <c r="E89" s="211">
        <f>IFERROR(ROUND(VLOOKUP(+$A89,[14]Pasco!$A$3:$P$273,+E$3,FALSE),2),0)</f>
        <v>0</v>
      </c>
      <c r="F89" s="211">
        <f>IFERROR(ROUND(VLOOKUP(+$A89,[14]Pasco!$A$3:$P$273,+F$3,FALSE),2),0)</f>
        <v>0</v>
      </c>
      <c r="G89" s="211">
        <f>IFERROR(ROUND(VLOOKUP(+$A89,[14]Pasco!$A$3:$P$273,+G$3,FALSE),2),0)</f>
        <v>0</v>
      </c>
      <c r="H89" s="211">
        <f>IFERROR(ROUND(VLOOKUP(+$A89,[14]Pasco!$A$3:$P$273,+H$3,FALSE),2),0)</f>
        <v>0</v>
      </c>
      <c r="I89" s="211">
        <f>IFERROR(ROUND(VLOOKUP(+$A89,[14]Pasco!$A$3:$P$273,+I$3,FALSE),2),0)</f>
        <v>0</v>
      </c>
      <c r="J89" s="211">
        <f>IFERROR(ROUND(VLOOKUP(+$A89,[14]Pasco!$A$3:$P$273,+J$3,FALSE),2),0)</f>
        <v>0</v>
      </c>
      <c r="K89" s="211">
        <f>IFERROR(ROUND(VLOOKUP(+$A89,[14]Pasco!$A$3:$P$273,+K$3,FALSE),2),0)</f>
        <v>0</v>
      </c>
      <c r="L89" s="211">
        <f>IFERROR(ROUND(VLOOKUP(+$A89,[14]Pasco!$A$3:$P$273,+L$3,FALSE),2),0)</f>
        <v>0</v>
      </c>
      <c r="M89" s="211">
        <f>IFERROR(ROUND(VLOOKUP(+$A89,[14]Pasco!$A$3:$P$273,+M$3,FALSE),2),0)</f>
        <v>0</v>
      </c>
      <c r="N89" s="211">
        <f>IFERROR(ROUND(VLOOKUP(+$A89,[14]Pasco!$A$3:$P$273,+N$3,FALSE),2),0)</f>
        <v>0</v>
      </c>
      <c r="O89" s="211">
        <f>IFERROR(ROUND(VLOOKUP(+$A89,[14]Pasco!$A$3:$P$273,+O$3,FALSE),2),0)</f>
        <v>0</v>
      </c>
      <c r="P89" s="211">
        <f>IFERROR(ROUND(VLOOKUP(+$A89,[14]Pasco!$A$3:$P$273,+P$3,FALSE),2),0)</f>
        <v>0</v>
      </c>
      <c r="Q89" s="278">
        <f t="shared" si="3"/>
        <v>0</v>
      </c>
      <c r="R89" s="278"/>
    </row>
    <row r="90" spans="1:18" x14ac:dyDescent="0.25">
      <c r="A90" s="275">
        <v>1687</v>
      </c>
      <c r="B90" s="276">
        <v>105</v>
      </c>
      <c r="C90" s="277" t="s">
        <v>279</v>
      </c>
      <c r="D90" s="211">
        <f>IFERROR(ROUND(VLOOKUP(+$A90,[14]Pasco!$A$3:$P$273,+D$3,FALSE),2),0)</f>
        <v>0</v>
      </c>
      <c r="E90" s="211">
        <f>IFERROR(ROUND(VLOOKUP(+$A90,[14]Pasco!$A$3:$P$273,+E$3,FALSE),2),0)</f>
        <v>0</v>
      </c>
      <c r="F90" s="211">
        <f>IFERROR(ROUND(VLOOKUP(+$A90,[14]Pasco!$A$3:$P$273,+F$3,FALSE),2),0)</f>
        <v>0</v>
      </c>
      <c r="G90" s="211">
        <f>IFERROR(ROUND(VLOOKUP(+$A90,[14]Pasco!$A$3:$P$273,+G$3,FALSE),2),0)</f>
        <v>0</v>
      </c>
      <c r="H90" s="211">
        <f>IFERROR(ROUND(VLOOKUP(+$A90,[14]Pasco!$A$3:$P$273,+H$3,FALSE),2),0)</f>
        <v>0</v>
      </c>
      <c r="I90" s="211">
        <f>IFERROR(ROUND(VLOOKUP(+$A90,[14]Pasco!$A$3:$P$273,+I$3,FALSE),2),0)</f>
        <v>0</v>
      </c>
      <c r="J90" s="211">
        <f>IFERROR(ROUND(VLOOKUP(+$A90,[14]Pasco!$A$3:$P$273,+J$3,FALSE),2),0)</f>
        <v>0</v>
      </c>
      <c r="K90" s="211">
        <f>IFERROR(ROUND(VLOOKUP(+$A90,[14]Pasco!$A$3:$P$273,+K$3,FALSE),2),0)</f>
        <v>0</v>
      </c>
      <c r="L90" s="211">
        <f>IFERROR(ROUND(VLOOKUP(+$A90,[14]Pasco!$A$3:$P$273,+L$3,FALSE),2),0)</f>
        <v>0</v>
      </c>
      <c r="M90" s="211">
        <f>IFERROR(ROUND(VLOOKUP(+$A90,[14]Pasco!$A$3:$P$273,+M$3,FALSE),2),0)</f>
        <v>0</v>
      </c>
      <c r="N90" s="211">
        <f>IFERROR(ROUND(VLOOKUP(+$A90,[14]Pasco!$A$3:$P$273,+N$3,FALSE),2),0)</f>
        <v>0</v>
      </c>
      <c r="O90" s="211">
        <f>IFERROR(ROUND(VLOOKUP(+$A90,[14]Pasco!$A$3:$P$273,+O$3,FALSE),2),0)</f>
        <v>0</v>
      </c>
      <c r="P90" s="211">
        <f>IFERROR(ROUND(VLOOKUP(+$A90,[14]Pasco!$A$3:$P$273,+P$3,FALSE),2),0)</f>
        <v>0</v>
      </c>
      <c r="Q90" s="278">
        <f t="shared" si="3"/>
        <v>0</v>
      </c>
      <c r="R90" s="278"/>
    </row>
    <row r="91" spans="1:18" x14ac:dyDescent="0.25">
      <c r="A91" s="275">
        <v>1699</v>
      </c>
      <c r="B91" s="276">
        <v>105</v>
      </c>
      <c r="C91" s="277" t="s">
        <v>280</v>
      </c>
      <c r="D91" s="211">
        <f>IFERROR(ROUND(VLOOKUP(+$A91,[14]Pasco!$A$3:$P$273,+D$3,FALSE),2),0)</f>
        <v>136166.78</v>
      </c>
      <c r="E91" s="211">
        <f>IFERROR(ROUND(VLOOKUP(+$A91,[14]Pasco!$A$3:$P$273,+E$3,FALSE),2),0)</f>
        <v>172262.44</v>
      </c>
      <c r="F91" s="211">
        <f>IFERROR(ROUND(VLOOKUP(+$A91,[14]Pasco!$A$3:$P$273,+F$3,FALSE),2),0)</f>
        <v>153010.25</v>
      </c>
      <c r="G91" s="211">
        <f>IFERROR(ROUND(VLOOKUP(+$A91,[14]Pasco!$A$3:$P$273,+G$3,FALSE),2),0)</f>
        <v>183017.26</v>
      </c>
      <c r="H91" s="211">
        <f>IFERROR(ROUND(VLOOKUP(+$A91,[14]Pasco!$A$3:$P$273,+H$3,FALSE),2),0)</f>
        <v>53296.47</v>
      </c>
      <c r="I91" s="211">
        <f>IFERROR(ROUND(VLOOKUP(+$A91,[14]Pasco!$A$3:$P$273,+I$3,FALSE),2),0)</f>
        <v>53994.03</v>
      </c>
      <c r="J91" s="211">
        <f>IFERROR(ROUND(VLOOKUP(+$A91,[14]Pasco!$A$3:$P$273,+J$3,FALSE),2),0)</f>
        <v>67612.460000000006</v>
      </c>
      <c r="K91" s="211">
        <f>IFERROR(ROUND(VLOOKUP(+$A91,[14]Pasco!$A$3:$P$273,+K$3,FALSE),2),0)</f>
        <v>73363.23</v>
      </c>
      <c r="L91" s="211">
        <f>IFERROR(ROUND(VLOOKUP(+$A91,[14]Pasco!$A$3:$P$273,+L$3,FALSE),2),0)</f>
        <v>66263.09</v>
      </c>
      <c r="M91" s="211">
        <f>IFERROR(ROUND(VLOOKUP(+$A91,[14]Pasco!$A$3:$P$273,+M$3,FALSE),2),0)</f>
        <v>125762.65</v>
      </c>
      <c r="N91" s="211">
        <f>IFERROR(ROUND(VLOOKUP(+$A91,[14]Pasco!$A$3:$P$273,+N$3,FALSE),2),0)</f>
        <v>194080.13</v>
      </c>
      <c r="O91" s="211">
        <f>IFERROR(ROUND(VLOOKUP(+$A91,[14]Pasco!$A$3:$P$273,+O$3,FALSE),2),0)</f>
        <v>205394.16</v>
      </c>
      <c r="P91" s="211">
        <f>IFERROR(ROUND(VLOOKUP(+$A91,[14]Pasco!$A$3:$P$273,+P$3,FALSE),2),0)</f>
        <v>211683.59</v>
      </c>
      <c r="Q91" s="278">
        <f t="shared" si="3"/>
        <v>130454.34923076924</v>
      </c>
      <c r="R91" s="278"/>
    </row>
    <row r="92" spans="1:18" x14ac:dyDescent="0.25">
      <c r="A92" s="292" t="s">
        <v>281</v>
      </c>
      <c r="B92" s="276"/>
      <c r="C92" s="277"/>
      <c r="D92" s="285">
        <f>SUM(D82:D91)</f>
        <v>136166.78</v>
      </c>
      <c r="E92" s="285">
        <f t="shared" ref="E92:Q92" si="4">SUM(E82:E91)</f>
        <v>172262.44</v>
      </c>
      <c r="F92" s="285">
        <f t="shared" si="4"/>
        <v>153010.25</v>
      </c>
      <c r="G92" s="285">
        <f t="shared" si="4"/>
        <v>183017.26</v>
      </c>
      <c r="H92" s="285">
        <f t="shared" si="4"/>
        <v>53296.47</v>
      </c>
      <c r="I92" s="285">
        <f t="shared" si="4"/>
        <v>53994.03</v>
      </c>
      <c r="J92" s="285">
        <f t="shared" si="4"/>
        <v>67612.460000000006</v>
      </c>
      <c r="K92" s="285">
        <f t="shared" si="4"/>
        <v>73363.23</v>
      </c>
      <c r="L92" s="285">
        <f t="shared" si="4"/>
        <v>66263.09</v>
      </c>
      <c r="M92" s="285">
        <f t="shared" si="4"/>
        <v>125762.65</v>
      </c>
      <c r="N92" s="285">
        <f t="shared" si="4"/>
        <v>194080.13</v>
      </c>
      <c r="O92" s="285">
        <f t="shared" si="4"/>
        <v>205394.16</v>
      </c>
      <c r="P92" s="285">
        <f t="shared" si="4"/>
        <v>211683.59</v>
      </c>
      <c r="Q92" s="285">
        <f t="shared" si="4"/>
        <v>130454.34923076924</v>
      </c>
      <c r="R92" s="285"/>
    </row>
    <row r="93" spans="1:18" x14ac:dyDescent="0.25">
      <c r="A93" s="275"/>
      <c r="B93" s="276"/>
      <c r="C93" s="277"/>
      <c r="D93" s="278"/>
      <c r="E93" s="278"/>
      <c r="F93" s="278"/>
      <c r="G93" s="278"/>
      <c r="H93" s="278"/>
      <c r="I93" s="278"/>
      <c r="J93" s="278"/>
      <c r="K93" s="278"/>
      <c r="L93" s="278"/>
      <c r="M93" s="278"/>
      <c r="N93" s="278"/>
      <c r="O93" s="278"/>
      <c r="P93" s="278"/>
      <c r="Q93" s="278"/>
      <c r="R93" s="278"/>
    </row>
    <row r="94" spans="1:18" x14ac:dyDescent="0.25">
      <c r="A94" s="275">
        <v>1705</v>
      </c>
      <c r="B94" s="276">
        <v>105</v>
      </c>
      <c r="C94" s="277" t="s">
        <v>282</v>
      </c>
      <c r="D94" s="211">
        <f>IFERROR(ROUND(VLOOKUP(+$A94,[14]Pasco!$A$3:$P$273,+D$3,FALSE),2),0)</f>
        <v>0</v>
      </c>
      <c r="E94" s="211">
        <f>IFERROR(ROUND(VLOOKUP(+$A94,[14]Pasco!$A$3:$P$273,+E$3,FALSE),2),0)</f>
        <v>0</v>
      </c>
      <c r="F94" s="211">
        <f>IFERROR(ROUND(VLOOKUP(+$A94,[14]Pasco!$A$3:$P$273,+F$3,FALSE),2),0)</f>
        <v>0</v>
      </c>
      <c r="G94" s="211">
        <f>IFERROR(ROUND(VLOOKUP(+$A94,[14]Pasco!$A$3:$P$273,+G$3,FALSE),2),0)</f>
        <v>0</v>
      </c>
      <c r="H94" s="211">
        <f>IFERROR(ROUND(VLOOKUP(+$A94,[14]Pasco!$A$3:$P$273,+H$3,FALSE),2),0)</f>
        <v>0</v>
      </c>
      <c r="I94" s="211">
        <f>IFERROR(ROUND(VLOOKUP(+$A94,[14]Pasco!$A$3:$P$273,+I$3,FALSE),2),0)</f>
        <v>0</v>
      </c>
      <c r="J94" s="211">
        <f>IFERROR(ROUND(VLOOKUP(+$A94,[14]Pasco!$A$3:$P$273,+J$3,FALSE),2),0)</f>
        <v>0</v>
      </c>
      <c r="K94" s="211">
        <f>IFERROR(ROUND(VLOOKUP(+$A94,[14]Pasco!$A$3:$P$273,+K$3,FALSE),2),0)</f>
        <v>0</v>
      </c>
      <c r="L94" s="211">
        <f>IFERROR(ROUND(VLOOKUP(+$A94,[14]Pasco!$A$3:$P$273,+L$3,FALSE),2),0)</f>
        <v>0</v>
      </c>
      <c r="M94" s="211">
        <f>IFERROR(ROUND(VLOOKUP(+$A94,[14]Pasco!$A$3:$P$273,+M$3,FALSE),2),0)</f>
        <v>0</v>
      </c>
      <c r="N94" s="211">
        <f>IFERROR(ROUND(VLOOKUP(+$A94,[14]Pasco!$A$3:$P$273,+N$3,FALSE),2),0)</f>
        <v>0</v>
      </c>
      <c r="O94" s="211">
        <f>IFERROR(ROUND(VLOOKUP(+$A94,[14]Pasco!$A$3:$P$273,+O$3,FALSE),2),0)</f>
        <v>0</v>
      </c>
      <c r="P94" s="211">
        <f>IFERROR(ROUND(VLOOKUP(+$A94,[14]Pasco!$A$3:$P$273,+P$3,FALSE),2),0)</f>
        <v>0</v>
      </c>
      <c r="Q94" s="278">
        <f t="shared" si="3"/>
        <v>0</v>
      </c>
      <c r="R94" s="278"/>
    </row>
    <row r="95" spans="1:18" x14ac:dyDescent="0.25">
      <c r="A95" s="275">
        <v>1706</v>
      </c>
      <c r="B95" s="276">
        <v>105</v>
      </c>
      <c r="C95" s="277" t="s">
        <v>272</v>
      </c>
      <c r="D95" s="211">
        <f>IFERROR(ROUND(VLOOKUP(+$A95,[14]Pasco!$A$3:$P$273,+D$3,FALSE),2),0)</f>
        <v>0</v>
      </c>
      <c r="E95" s="211">
        <f>IFERROR(ROUND(VLOOKUP(+$A95,[14]Pasco!$A$3:$P$273,+E$3,FALSE),2),0)</f>
        <v>0</v>
      </c>
      <c r="F95" s="211">
        <f>IFERROR(ROUND(VLOOKUP(+$A95,[14]Pasco!$A$3:$P$273,+F$3,FALSE),2),0)</f>
        <v>0</v>
      </c>
      <c r="G95" s="211">
        <f>IFERROR(ROUND(VLOOKUP(+$A95,[14]Pasco!$A$3:$P$273,+G$3,FALSE),2),0)</f>
        <v>0</v>
      </c>
      <c r="H95" s="211">
        <f>IFERROR(ROUND(VLOOKUP(+$A95,[14]Pasco!$A$3:$P$273,+H$3,FALSE),2),0)</f>
        <v>0</v>
      </c>
      <c r="I95" s="211">
        <f>IFERROR(ROUND(VLOOKUP(+$A95,[14]Pasco!$A$3:$P$273,+I$3,FALSE),2),0)</f>
        <v>0</v>
      </c>
      <c r="J95" s="211">
        <f>IFERROR(ROUND(VLOOKUP(+$A95,[14]Pasco!$A$3:$P$273,+J$3,FALSE),2),0)</f>
        <v>0</v>
      </c>
      <c r="K95" s="211">
        <f>IFERROR(ROUND(VLOOKUP(+$A95,[14]Pasco!$A$3:$P$273,+K$3,FALSE),2),0)</f>
        <v>0</v>
      </c>
      <c r="L95" s="211">
        <f>IFERROR(ROUND(VLOOKUP(+$A95,[14]Pasco!$A$3:$P$273,+L$3,FALSE),2),0)</f>
        <v>0</v>
      </c>
      <c r="M95" s="211">
        <f>IFERROR(ROUND(VLOOKUP(+$A95,[14]Pasco!$A$3:$P$273,+M$3,FALSE),2),0)</f>
        <v>0</v>
      </c>
      <c r="N95" s="211">
        <f>IFERROR(ROUND(VLOOKUP(+$A95,[14]Pasco!$A$3:$P$273,+N$3,FALSE),2),0)</f>
        <v>0</v>
      </c>
      <c r="O95" s="211">
        <f>IFERROR(ROUND(VLOOKUP(+$A95,[14]Pasco!$A$3:$P$273,+O$3,FALSE),2),0)</f>
        <v>0</v>
      </c>
      <c r="P95" s="211">
        <f>IFERROR(ROUND(VLOOKUP(+$A95,[14]Pasco!$A$3:$P$273,+P$3,FALSE),2),0)</f>
        <v>0</v>
      </c>
      <c r="Q95" s="278">
        <f t="shared" si="3"/>
        <v>0</v>
      </c>
      <c r="R95" s="278"/>
    </row>
    <row r="96" spans="1:18" x14ac:dyDescent="0.25">
      <c r="A96" s="275">
        <v>1708</v>
      </c>
      <c r="B96" s="276">
        <v>105</v>
      </c>
      <c r="C96" s="277" t="s">
        <v>274</v>
      </c>
      <c r="D96" s="211">
        <f>IFERROR(ROUND(VLOOKUP(+$A96,[14]Pasco!$A$3:$P$273,+D$3,FALSE),2),0)</f>
        <v>0</v>
      </c>
      <c r="E96" s="211">
        <f>IFERROR(ROUND(VLOOKUP(+$A96,[14]Pasco!$A$3:$P$273,+E$3,FALSE),2),0)</f>
        <v>0</v>
      </c>
      <c r="F96" s="211">
        <f>IFERROR(ROUND(VLOOKUP(+$A96,[14]Pasco!$A$3:$P$273,+F$3,FALSE),2),0)</f>
        <v>0</v>
      </c>
      <c r="G96" s="211">
        <f>IFERROR(ROUND(VLOOKUP(+$A96,[14]Pasco!$A$3:$P$273,+G$3,FALSE),2),0)</f>
        <v>0</v>
      </c>
      <c r="H96" s="211">
        <f>IFERROR(ROUND(VLOOKUP(+$A96,[14]Pasco!$A$3:$P$273,+H$3,FALSE),2),0)</f>
        <v>0</v>
      </c>
      <c r="I96" s="211">
        <f>IFERROR(ROUND(VLOOKUP(+$A96,[14]Pasco!$A$3:$P$273,+I$3,FALSE),2),0)</f>
        <v>0</v>
      </c>
      <c r="J96" s="211">
        <f>IFERROR(ROUND(VLOOKUP(+$A96,[14]Pasco!$A$3:$P$273,+J$3,FALSE),2),0)</f>
        <v>0</v>
      </c>
      <c r="K96" s="211">
        <f>IFERROR(ROUND(VLOOKUP(+$A96,[14]Pasco!$A$3:$P$273,+K$3,FALSE),2),0)</f>
        <v>0</v>
      </c>
      <c r="L96" s="211">
        <f>IFERROR(ROUND(VLOOKUP(+$A96,[14]Pasco!$A$3:$P$273,+L$3,FALSE),2),0)</f>
        <v>0</v>
      </c>
      <c r="M96" s="211">
        <f>IFERROR(ROUND(VLOOKUP(+$A96,[14]Pasco!$A$3:$P$273,+M$3,FALSE),2),0)</f>
        <v>0</v>
      </c>
      <c r="N96" s="211">
        <f>IFERROR(ROUND(VLOOKUP(+$A96,[14]Pasco!$A$3:$P$273,+N$3,FALSE),2),0)</f>
        <v>0</v>
      </c>
      <c r="O96" s="211">
        <f>IFERROR(ROUND(VLOOKUP(+$A96,[14]Pasco!$A$3:$P$273,+O$3,FALSE),2),0)</f>
        <v>0</v>
      </c>
      <c r="P96" s="211">
        <f>IFERROR(ROUND(VLOOKUP(+$A96,[14]Pasco!$A$3:$P$273,+P$3,FALSE),2),0)</f>
        <v>0</v>
      </c>
      <c r="Q96" s="278">
        <f t="shared" si="3"/>
        <v>0</v>
      </c>
      <c r="R96" s="278"/>
    </row>
    <row r="97" spans="1:18" x14ac:dyDescent="0.25">
      <c r="A97" s="275">
        <v>1709</v>
      </c>
      <c r="B97" s="276">
        <v>105</v>
      </c>
      <c r="C97" s="277" t="s">
        <v>275</v>
      </c>
      <c r="D97" s="211">
        <f>IFERROR(ROUND(VLOOKUP(+$A97,[14]Pasco!$A$3:$P$273,+D$3,FALSE),2),0)</f>
        <v>0</v>
      </c>
      <c r="E97" s="211">
        <f>IFERROR(ROUND(VLOOKUP(+$A97,[14]Pasco!$A$3:$P$273,+E$3,FALSE),2),0)</f>
        <v>0</v>
      </c>
      <c r="F97" s="211">
        <f>IFERROR(ROUND(VLOOKUP(+$A97,[14]Pasco!$A$3:$P$273,+F$3,FALSE),2),0)</f>
        <v>0</v>
      </c>
      <c r="G97" s="211">
        <f>IFERROR(ROUND(VLOOKUP(+$A97,[14]Pasco!$A$3:$P$273,+G$3,FALSE),2),0)</f>
        <v>0</v>
      </c>
      <c r="H97" s="211">
        <f>IFERROR(ROUND(VLOOKUP(+$A97,[14]Pasco!$A$3:$P$273,+H$3,FALSE),2),0)</f>
        <v>0</v>
      </c>
      <c r="I97" s="211">
        <f>IFERROR(ROUND(VLOOKUP(+$A97,[14]Pasco!$A$3:$P$273,+I$3,FALSE),2),0)</f>
        <v>0</v>
      </c>
      <c r="J97" s="211">
        <f>IFERROR(ROUND(VLOOKUP(+$A97,[14]Pasco!$A$3:$P$273,+J$3,FALSE),2),0)</f>
        <v>0</v>
      </c>
      <c r="K97" s="211">
        <f>IFERROR(ROUND(VLOOKUP(+$A97,[14]Pasco!$A$3:$P$273,+K$3,FALSE),2),0)</f>
        <v>0</v>
      </c>
      <c r="L97" s="211">
        <f>IFERROR(ROUND(VLOOKUP(+$A97,[14]Pasco!$A$3:$P$273,+L$3,FALSE),2),0)</f>
        <v>0</v>
      </c>
      <c r="M97" s="211">
        <f>IFERROR(ROUND(VLOOKUP(+$A97,[14]Pasco!$A$3:$P$273,+M$3,FALSE),2),0)</f>
        <v>0</v>
      </c>
      <c r="N97" s="211">
        <f>IFERROR(ROUND(VLOOKUP(+$A97,[14]Pasco!$A$3:$P$273,+N$3,FALSE),2),0)</f>
        <v>0</v>
      </c>
      <c r="O97" s="211">
        <f>IFERROR(ROUND(VLOOKUP(+$A97,[14]Pasco!$A$3:$P$273,+O$3,FALSE),2),0)</f>
        <v>0</v>
      </c>
      <c r="P97" s="211">
        <f>IFERROR(ROUND(VLOOKUP(+$A97,[14]Pasco!$A$3:$P$273,+P$3,FALSE),2),0)</f>
        <v>0</v>
      </c>
      <c r="Q97" s="278">
        <f t="shared" si="3"/>
        <v>0</v>
      </c>
      <c r="R97" s="278"/>
    </row>
    <row r="98" spans="1:18" x14ac:dyDescent="0.25">
      <c r="A98" s="275">
        <v>1710</v>
      </c>
      <c r="B98" s="276">
        <v>105</v>
      </c>
      <c r="C98" s="277" t="s">
        <v>276</v>
      </c>
      <c r="D98" s="211">
        <f>IFERROR(ROUND(VLOOKUP(+$A98,[14]Pasco!$A$3:$P$273,+D$3,FALSE),2),0)</f>
        <v>0</v>
      </c>
      <c r="E98" s="211">
        <f>IFERROR(ROUND(VLOOKUP(+$A98,[14]Pasco!$A$3:$P$273,+E$3,FALSE),2),0)</f>
        <v>0</v>
      </c>
      <c r="F98" s="211">
        <f>IFERROR(ROUND(VLOOKUP(+$A98,[14]Pasco!$A$3:$P$273,+F$3,FALSE),2),0)</f>
        <v>0</v>
      </c>
      <c r="G98" s="211">
        <f>IFERROR(ROUND(VLOOKUP(+$A98,[14]Pasco!$A$3:$P$273,+G$3,FALSE),2),0)</f>
        <v>0</v>
      </c>
      <c r="H98" s="211">
        <f>IFERROR(ROUND(VLOOKUP(+$A98,[14]Pasco!$A$3:$P$273,+H$3,FALSE),2),0)</f>
        <v>0</v>
      </c>
      <c r="I98" s="211">
        <f>IFERROR(ROUND(VLOOKUP(+$A98,[14]Pasco!$A$3:$P$273,+I$3,FALSE),2),0)</f>
        <v>0</v>
      </c>
      <c r="J98" s="211">
        <f>IFERROR(ROUND(VLOOKUP(+$A98,[14]Pasco!$A$3:$P$273,+J$3,FALSE),2),0)</f>
        <v>0</v>
      </c>
      <c r="K98" s="211">
        <f>IFERROR(ROUND(VLOOKUP(+$A98,[14]Pasco!$A$3:$P$273,+K$3,FALSE),2),0)</f>
        <v>0</v>
      </c>
      <c r="L98" s="211">
        <f>IFERROR(ROUND(VLOOKUP(+$A98,[14]Pasco!$A$3:$P$273,+L$3,FALSE),2),0)</f>
        <v>0</v>
      </c>
      <c r="M98" s="211">
        <f>IFERROR(ROUND(VLOOKUP(+$A98,[14]Pasco!$A$3:$P$273,+M$3,FALSE),2),0)</f>
        <v>0</v>
      </c>
      <c r="N98" s="211">
        <f>IFERROR(ROUND(VLOOKUP(+$A98,[14]Pasco!$A$3:$P$273,+N$3,FALSE),2),0)</f>
        <v>0</v>
      </c>
      <c r="O98" s="211">
        <f>IFERROR(ROUND(VLOOKUP(+$A98,[14]Pasco!$A$3:$P$273,+O$3,FALSE),2),0)</f>
        <v>0</v>
      </c>
      <c r="P98" s="211">
        <f>IFERROR(ROUND(VLOOKUP(+$A98,[14]Pasco!$A$3:$P$273,+P$3,FALSE),2),0)</f>
        <v>0</v>
      </c>
      <c r="Q98" s="278">
        <f t="shared" si="3"/>
        <v>0</v>
      </c>
      <c r="R98" s="278"/>
    </row>
    <row r="99" spans="1:18" x14ac:dyDescent="0.25">
      <c r="A99" s="275">
        <v>1711</v>
      </c>
      <c r="B99" s="276">
        <v>105</v>
      </c>
      <c r="C99" s="277" t="s">
        <v>277</v>
      </c>
      <c r="D99" s="211">
        <f>IFERROR(ROUND(VLOOKUP(+$A99,[14]Pasco!$A$3:$P$273,+D$3,FALSE),2),0)</f>
        <v>0</v>
      </c>
      <c r="E99" s="211">
        <f>IFERROR(ROUND(VLOOKUP(+$A99,[14]Pasco!$A$3:$P$273,+E$3,FALSE),2),0)</f>
        <v>0</v>
      </c>
      <c r="F99" s="211">
        <f>IFERROR(ROUND(VLOOKUP(+$A99,[14]Pasco!$A$3:$P$273,+F$3,FALSE),2),0)</f>
        <v>0</v>
      </c>
      <c r="G99" s="211">
        <f>IFERROR(ROUND(VLOOKUP(+$A99,[14]Pasco!$A$3:$P$273,+G$3,FALSE),2),0)</f>
        <v>0</v>
      </c>
      <c r="H99" s="211">
        <f>IFERROR(ROUND(VLOOKUP(+$A99,[14]Pasco!$A$3:$P$273,+H$3,FALSE),2),0)</f>
        <v>0</v>
      </c>
      <c r="I99" s="211">
        <f>IFERROR(ROUND(VLOOKUP(+$A99,[14]Pasco!$A$3:$P$273,+I$3,FALSE),2),0)</f>
        <v>0</v>
      </c>
      <c r="J99" s="211">
        <f>IFERROR(ROUND(VLOOKUP(+$A99,[14]Pasco!$A$3:$P$273,+J$3,FALSE),2),0)</f>
        <v>0</v>
      </c>
      <c r="K99" s="211">
        <f>IFERROR(ROUND(VLOOKUP(+$A99,[14]Pasco!$A$3:$P$273,+K$3,FALSE),2),0)</f>
        <v>0</v>
      </c>
      <c r="L99" s="211">
        <f>IFERROR(ROUND(VLOOKUP(+$A99,[14]Pasco!$A$3:$P$273,+L$3,FALSE),2),0)</f>
        <v>0</v>
      </c>
      <c r="M99" s="211">
        <f>IFERROR(ROUND(VLOOKUP(+$A99,[14]Pasco!$A$3:$P$273,+M$3,FALSE),2),0)</f>
        <v>0</v>
      </c>
      <c r="N99" s="211">
        <f>IFERROR(ROUND(VLOOKUP(+$A99,[14]Pasco!$A$3:$P$273,+N$3,FALSE),2),0)</f>
        <v>0</v>
      </c>
      <c r="O99" s="211">
        <f>IFERROR(ROUND(VLOOKUP(+$A99,[14]Pasco!$A$3:$P$273,+O$3,FALSE),2),0)</f>
        <v>0</v>
      </c>
      <c r="P99" s="211">
        <f>IFERROR(ROUND(VLOOKUP(+$A99,[14]Pasco!$A$3:$P$273,+P$3,FALSE),2),0)</f>
        <v>0</v>
      </c>
      <c r="Q99" s="278">
        <f t="shared" si="3"/>
        <v>0</v>
      </c>
      <c r="R99" s="278"/>
    </row>
    <row r="100" spans="1:18" x14ac:dyDescent="0.25">
      <c r="A100" s="275">
        <v>1714</v>
      </c>
      <c r="B100" s="276">
        <v>105</v>
      </c>
      <c r="C100" s="277" t="s">
        <v>283</v>
      </c>
      <c r="D100" s="211">
        <f>IFERROR(ROUND(VLOOKUP(+$A100,[14]Pasco!$A$3:$P$273,+D$3,FALSE),2),0)</f>
        <v>0</v>
      </c>
      <c r="E100" s="211">
        <f>IFERROR(ROUND(VLOOKUP(+$A100,[14]Pasco!$A$3:$P$273,+E$3,FALSE),2),0)</f>
        <v>0</v>
      </c>
      <c r="F100" s="211">
        <f>IFERROR(ROUND(VLOOKUP(+$A100,[14]Pasco!$A$3:$P$273,+F$3,FALSE),2),0)</f>
        <v>0</v>
      </c>
      <c r="G100" s="211">
        <f>IFERROR(ROUND(VLOOKUP(+$A100,[14]Pasco!$A$3:$P$273,+G$3,FALSE),2),0)</f>
        <v>0</v>
      </c>
      <c r="H100" s="211">
        <f>IFERROR(ROUND(VLOOKUP(+$A100,[14]Pasco!$A$3:$P$273,+H$3,FALSE),2),0)</f>
        <v>0</v>
      </c>
      <c r="I100" s="211">
        <f>IFERROR(ROUND(VLOOKUP(+$A100,[14]Pasco!$A$3:$P$273,+I$3,FALSE),2),0)</f>
        <v>0</v>
      </c>
      <c r="J100" s="211">
        <f>IFERROR(ROUND(VLOOKUP(+$A100,[14]Pasco!$A$3:$P$273,+J$3,FALSE),2),0)</f>
        <v>0</v>
      </c>
      <c r="K100" s="211">
        <f>IFERROR(ROUND(VLOOKUP(+$A100,[14]Pasco!$A$3:$P$273,+K$3,FALSE),2),0)</f>
        <v>0</v>
      </c>
      <c r="L100" s="211">
        <f>IFERROR(ROUND(VLOOKUP(+$A100,[14]Pasco!$A$3:$P$273,+L$3,FALSE),2),0)</f>
        <v>0</v>
      </c>
      <c r="M100" s="211">
        <f>IFERROR(ROUND(VLOOKUP(+$A100,[14]Pasco!$A$3:$P$273,+M$3,FALSE),2),0)</f>
        <v>0</v>
      </c>
      <c r="N100" s="211">
        <f>IFERROR(ROUND(VLOOKUP(+$A100,[14]Pasco!$A$3:$P$273,+N$3,FALSE),2),0)</f>
        <v>0</v>
      </c>
      <c r="O100" s="211">
        <f>IFERROR(ROUND(VLOOKUP(+$A100,[14]Pasco!$A$3:$P$273,+O$3,FALSE),2),0)</f>
        <v>0</v>
      </c>
      <c r="P100" s="211">
        <f>IFERROR(ROUND(VLOOKUP(+$A100,[14]Pasco!$A$3:$P$273,+P$3,FALSE),2),0)</f>
        <v>0</v>
      </c>
      <c r="Q100" s="278">
        <f t="shared" si="3"/>
        <v>0</v>
      </c>
      <c r="R100" s="278"/>
    </row>
    <row r="101" spans="1:18" x14ac:dyDescent="0.25">
      <c r="A101" s="275">
        <v>1717</v>
      </c>
      <c r="B101" s="276">
        <v>105</v>
      </c>
      <c r="C101" s="277" t="s">
        <v>284</v>
      </c>
      <c r="D101" s="211">
        <f>IFERROR(ROUND(VLOOKUP(+$A101,[14]Pasco!$A$3:$P$273,+D$3,FALSE),2),0)</f>
        <v>0</v>
      </c>
      <c r="E101" s="211">
        <f>IFERROR(ROUND(VLOOKUP(+$A101,[14]Pasco!$A$3:$P$273,+E$3,FALSE),2),0)</f>
        <v>0</v>
      </c>
      <c r="F101" s="211">
        <f>IFERROR(ROUND(VLOOKUP(+$A101,[14]Pasco!$A$3:$P$273,+F$3,FALSE),2),0)</f>
        <v>0</v>
      </c>
      <c r="G101" s="211">
        <f>IFERROR(ROUND(VLOOKUP(+$A101,[14]Pasco!$A$3:$P$273,+G$3,FALSE),2),0)</f>
        <v>0</v>
      </c>
      <c r="H101" s="211">
        <f>IFERROR(ROUND(VLOOKUP(+$A101,[14]Pasco!$A$3:$P$273,+H$3,FALSE),2),0)</f>
        <v>0</v>
      </c>
      <c r="I101" s="211">
        <f>IFERROR(ROUND(VLOOKUP(+$A101,[14]Pasco!$A$3:$P$273,+I$3,FALSE),2),0)</f>
        <v>0</v>
      </c>
      <c r="J101" s="211">
        <f>IFERROR(ROUND(VLOOKUP(+$A101,[14]Pasco!$A$3:$P$273,+J$3,FALSE),2),0)</f>
        <v>0</v>
      </c>
      <c r="K101" s="211">
        <f>IFERROR(ROUND(VLOOKUP(+$A101,[14]Pasco!$A$3:$P$273,+K$3,FALSE),2),0)</f>
        <v>0</v>
      </c>
      <c r="L101" s="211">
        <f>IFERROR(ROUND(VLOOKUP(+$A101,[14]Pasco!$A$3:$P$273,+L$3,FALSE),2),0)</f>
        <v>0</v>
      </c>
      <c r="M101" s="211">
        <f>IFERROR(ROUND(VLOOKUP(+$A101,[14]Pasco!$A$3:$P$273,+M$3,FALSE),2),0)</f>
        <v>0</v>
      </c>
      <c r="N101" s="211">
        <f>IFERROR(ROUND(VLOOKUP(+$A101,[14]Pasco!$A$3:$P$273,+N$3,FALSE),2),0)</f>
        <v>0</v>
      </c>
      <c r="O101" s="211">
        <f>IFERROR(ROUND(VLOOKUP(+$A101,[14]Pasco!$A$3:$P$273,+O$3,FALSE),2),0)</f>
        <v>0</v>
      </c>
      <c r="P101" s="211">
        <f>IFERROR(ROUND(VLOOKUP(+$A101,[14]Pasco!$A$3:$P$273,+P$3,FALSE),2),0)</f>
        <v>0</v>
      </c>
      <c r="Q101" s="278">
        <f t="shared" si="3"/>
        <v>0</v>
      </c>
      <c r="R101" s="278"/>
    </row>
    <row r="102" spans="1:18" x14ac:dyDescent="0.25">
      <c r="A102" s="275">
        <v>1726</v>
      </c>
      <c r="B102" s="276">
        <v>105</v>
      </c>
      <c r="C102" s="277" t="s">
        <v>285</v>
      </c>
      <c r="D102" s="211">
        <f>IFERROR(ROUND(VLOOKUP(+$A102,[14]Pasco!$A$3:$P$273,+D$3,FALSE),2),0)</f>
        <v>0</v>
      </c>
      <c r="E102" s="211">
        <f>IFERROR(ROUND(VLOOKUP(+$A102,[14]Pasco!$A$3:$P$273,+E$3,FALSE),2),0)</f>
        <v>0</v>
      </c>
      <c r="F102" s="211">
        <f>IFERROR(ROUND(VLOOKUP(+$A102,[14]Pasco!$A$3:$P$273,+F$3,FALSE),2),0)</f>
        <v>0</v>
      </c>
      <c r="G102" s="211">
        <f>IFERROR(ROUND(VLOOKUP(+$A102,[14]Pasco!$A$3:$P$273,+G$3,FALSE),2),0)</f>
        <v>0</v>
      </c>
      <c r="H102" s="211">
        <f>IFERROR(ROUND(VLOOKUP(+$A102,[14]Pasco!$A$3:$P$273,+H$3,FALSE),2),0)</f>
        <v>0</v>
      </c>
      <c r="I102" s="211">
        <f>IFERROR(ROUND(VLOOKUP(+$A102,[14]Pasco!$A$3:$P$273,+I$3,FALSE),2),0)</f>
        <v>0</v>
      </c>
      <c r="J102" s="211">
        <f>IFERROR(ROUND(VLOOKUP(+$A102,[14]Pasco!$A$3:$P$273,+J$3,FALSE),2),0)</f>
        <v>0</v>
      </c>
      <c r="K102" s="211">
        <f>IFERROR(ROUND(VLOOKUP(+$A102,[14]Pasco!$A$3:$P$273,+K$3,FALSE),2),0)</f>
        <v>0</v>
      </c>
      <c r="L102" s="211">
        <f>IFERROR(ROUND(VLOOKUP(+$A102,[14]Pasco!$A$3:$P$273,+L$3,FALSE),2),0)</f>
        <v>0</v>
      </c>
      <c r="M102" s="211">
        <f>IFERROR(ROUND(VLOOKUP(+$A102,[14]Pasco!$A$3:$P$273,+M$3,FALSE),2),0)</f>
        <v>0</v>
      </c>
      <c r="N102" s="211">
        <f>IFERROR(ROUND(VLOOKUP(+$A102,[14]Pasco!$A$3:$P$273,+N$3,FALSE),2),0)</f>
        <v>0</v>
      </c>
      <c r="O102" s="211">
        <f>IFERROR(ROUND(VLOOKUP(+$A102,[14]Pasco!$A$3:$P$273,+O$3,FALSE),2),0)</f>
        <v>0</v>
      </c>
      <c r="P102" s="211">
        <f>IFERROR(ROUND(VLOOKUP(+$A102,[14]Pasco!$A$3:$P$273,+P$3,FALSE),2),0)</f>
        <v>0</v>
      </c>
      <c r="Q102" s="278">
        <f t="shared" si="3"/>
        <v>0</v>
      </c>
      <c r="R102" s="278"/>
    </row>
    <row r="103" spans="1:18" x14ac:dyDescent="0.25">
      <c r="A103" s="275">
        <v>1739</v>
      </c>
      <c r="B103" s="276">
        <v>105</v>
      </c>
      <c r="C103" s="277" t="s">
        <v>280</v>
      </c>
      <c r="D103" s="211">
        <f>IFERROR(ROUND(VLOOKUP(+$A103,[14]Pasco!$A$3:$P$273,+D$3,FALSE),2),0)</f>
        <v>0</v>
      </c>
      <c r="E103" s="211">
        <f>IFERROR(ROUND(VLOOKUP(+$A103,[14]Pasco!$A$3:$P$273,+E$3,FALSE),2),0)</f>
        <v>0</v>
      </c>
      <c r="F103" s="211">
        <f>IFERROR(ROUND(VLOOKUP(+$A103,[14]Pasco!$A$3:$P$273,+F$3,FALSE),2),0)</f>
        <v>0</v>
      </c>
      <c r="G103" s="211">
        <f>IFERROR(ROUND(VLOOKUP(+$A103,[14]Pasco!$A$3:$P$273,+G$3,FALSE),2),0)</f>
        <v>0</v>
      </c>
      <c r="H103" s="211">
        <f>IFERROR(ROUND(VLOOKUP(+$A103,[14]Pasco!$A$3:$P$273,+H$3,FALSE),2),0)</f>
        <v>0</v>
      </c>
      <c r="I103" s="211">
        <f>IFERROR(ROUND(VLOOKUP(+$A103,[14]Pasco!$A$3:$P$273,+I$3,FALSE),2),0)</f>
        <v>0</v>
      </c>
      <c r="J103" s="211">
        <f>IFERROR(ROUND(VLOOKUP(+$A103,[14]Pasco!$A$3:$P$273,+J$3,FALSE),2),0)</f>
        <v>0</v>
      </c>
      <c r="K103" s="211">
        <f>IFERROR(ROUND(VLOOKUP(+$A103,[14]Pasco!$A$3:$P$273,+K$3,FALSE),2),0)</f>
        <v>0</v>
      </c>
      <c r="L103" s="211">
        <f>IFERROR(ROUND(VLOOKUP(+$A103,[14]Pasco!$A$3:$P$273,+L$3,FALSE),2),0)</f>
        <v>0</v>
      </c>
      <c r="M103" s="211">
        <f>IFERROR(ROUND(VLOOKUP(+$A103,[14]Pasco!$A$3:$P$273,+M$3,FALSE),2),0)</f>
        <v>0</v>
      </c>
      <c r="N103" s="211">
        <f>IFERROR(ROUND(VLOOKUP(+$A103,[14]Pasco!$A$3:$P$273,+N$3,FALSE),2),0)</f>
        <v>0</v>
      </c>
      <c r="O103" s="211">
        <f>IFERROR(ROUND(VLOOKUP(+$A103,[14]Pasco!$A$3:$P$273,+O$3,FALSE),2),0)</f>
        <v>0</v>
      </c>
      <c r="P103" s="211">
        <f>IFERROR(ROUND(VLOOKUP(+$A103,[14]Pasco!$A$3:$P$273,+P$3,FALSE),2),0)</f>
        <v>0</v>
      </c>
      <c r="Q103" s="278">
        <f t="shared" si="3"/>
        <v>0</v>
      </c>
      <c r="R103" s="278"/>
    </row>
    <row r="104" spans="1:18" x14ac:dyDescent="0.25">
      <c r="A104" s="275">
        <v>1745</v>
      </c>
      <c r="B104" s="276">
        <v>105</v>
      </c>
      <c r="C104" s="277" t="s">
        <v>286</v>
      </c>
      <c r="D104" s="211">
        <f>IFERROR(ROUND(VLOOKUP(+$A104,[14]Pasco!$A$3:$P$273,+D$3,FALSE),2),0)</f>
        <v>0</v>
      </c>
      <c r="E104" s="211">
        <f>IFERROR(ROUND(VLOOKUP(+$A104,[14]Pasco!$A$3:$P$273,+E$3,FALSE),2),0)</f>
        <v>0</v>
      </c>
      <c r="F104" s="211">
        <f>IFERROR(ROUND(VLOOKUP(+$A104,[14]Pasco!$A$3:$P$273,+F$3,FALSE),2),0)</f>
        <v>0</v>
      </c>
      <c r="G104" s="211">
        <f>IFERROR(ROUND(VLOOKUP(+$A104,[14]Pasco!$A$3:$P$273,+G$3,FALSE),2),0)</f>
        <v>0</v>
      </c>
      <c r="H104" s="211">
        <f>IFERROR(ROUND(VLOOKUP(+$A104,[14]Pasco!$A$3:$P$273,+H$3,FALSE),2),0)</f>
        <v>0</v>
      </c>
      <c r="I104" s="211">
        <f>IFERROR(ROUND(VLOOKUP(+$A104,[14]Pasco!$A$3:$P$273,+I$3,FALSE),2),0)</f>
        <v>0</v>
      </c>
      <c r="J104" s="211">
        <f>IFERROR(ROUND(VLOOKUP(+$A104,[14]Pasco!$A$3:$P$273,+J$3,FALSE),2),0)</f>
        <v>0</v>
      </c>
      <c r="K104" s="211">
        <f>IFERROR(ROUND(VLOOKUP(+$A104,[14]Pasco!$A$3:$P$273,+K$3,FALSE),2),0)</f>
        <v>0</v>
      </c>
      <c r="L104" s="211">
        <f>IFERROR(ROUND(VLOOKUP(+$A104,[14]Pasco!$A$3:$P$273,+L$3,FALSE),2),0)</f>
        <v>0</v>
      </c>
      <c r="M104" s="211">
        <f>IFERROR(ROUND(VLOOKUP(+$A104,[14]Pasco!$A$3:$P$273,+M$3,FALSE),2),0)</f>
        <v>0</v>
      </c>
      <c r="N104" s="211">
        <f>IFERROR(ROUND(VLOOKUP(+$A104,[14]Pasco!$A$3:$P$273,+N$3,FALSE),2),0)</f>
        <v>0</v>
      </c>
      <c r="O104" s="211">
        <f>IFERROR(ROUND(VLOOKUP(+$A104,[14]Pasco!$A$3:$P$273,+O$3,FALSE),2),0)</f>
        <v>0</v>
      </c>
      <c r="P104" s="211">
        <f>IFERROR(ROUND(VLOOKUP(+$A104,[14]Pasco!$A$3:$P$273,+P$3,FALSE),2),0)</f>
        <v>0</v>
      </c>
      <c r="Q104" s="278">
        <f t="shared" si="3"/>
        <v>0</v>
      </c>
      <c r="R104" s="278"/>
    </row>
    <row r="105" spans="1:18" x14ac:dyDescent="0.25">
      <c r="A105" s="275">
        <v>1746</v>
      </c>
      <c r="B105" s="276">
        <v>105</v>
      </c>
      <c r="C105" s="277" t="s">
        <v>272</v>
      </c>
      <c r="D105" s="211">
        <f>IFERROR(ROUND(VLOOKUP(+$A105,[14]Pasco!$A$3:$P$273,+D$3,FALSE),2),0)</f>
        <v>0</v>
      </c>
      <c r="E105" s="211">
        <f>IFERROR(ROUND(VLOOKUP(+$A105,[14]Pasco!$A$3:$P$273,+E$3,FALSE),2),0)</f>
        <v>0</v>
      </c>
      <c r="F105" s="211">
        <f>IFERROR(ROUND(VLOOKUP(+$A105,[14]Pasco!$A$3:$P$273,+F$3,FALSE),2),0)</f>
        <v>0</v>
      </c>
      <c r="G105" s="211">
        <f>IFERROR(ROUND(VLOOKUP(+$A105,[14]Pasco!$A$3:$P$273,+G$3,FALSE),2),0)</f>
        <v>0</v>
      </c>
      <c r="H105" s="211">
        <f>IFERROR(ROUND(VLOOKUP(+$A105,[14]Pasco!$A$3:$P$273,+H$3,FALSE),2),0)</f>
        <v>0</v>
      </c>
      <c r="I105" s="211">
        <f>IFERROR(ROUND(VLOOKUP(+$A105,[14]Pasco!$A$3:$P$273,+I$3,FALSE),2),0)</f>
        <v>0</v>
      </c>
      <c r="J105" s="211">
        <f>IFERROR(ROUND(VLOOKUP(+$A105,[14]Pasco!$A$3:$P$273,+J$3,FALSE),2),0)</f>
        <v>0</v>
      </c>
      <c r="K105" s="211">
        <f>IFERROR(ROUND(VLOOKUP(+$A105,[14]Pasco!$A$3:$P$273,+K$3,FALSE),2),0)</f>
        <v>0</v>
      </c>
      <c r="L105" s="211">
        <f>IFERROR(ROUND(VLOOKUP(+$A105,[14]Pasco!$A$3:$P$273,+L$3,FALSE),2),0)</f>
        <v>0</v>
      </c>
      <c r="M105" s="211">
        <f>IFERROR(ROUND(VLOOKUP(+$A105,[14]Pasco!$A$3:$P$273,+M$3,FALSE),2),0)</f>
        <v>0</v>
      </c>
      <c r="N105" s="211">
        <f>IFERROR(ROUND(VLOOKUP(+$A105,[14]Pasco!$A$3:$P$273,+N$3,FALSE),2),0)</f>
        <v>0</v>
      </c>
      <c r="O105" s="211">
        <f>IFERROR(ROUND(VLOOKUP(+$A105,[14]Pasco!$A$3:$P$273,+O$3,FALSE),2),0)</f>
        <v>0</v>
      </c>
      <c r="P105" s="211">
        <f>IFERROR(ROUND(VLOOKUP(+$A105,[14]Pasco!$A$3:$P$273,+P$3,FALSE),2),0)</f>
        <v>0</v>
      </c>
      <c r="Q105" s="278">
        <f t="shared" si="3"/>
        <v>0</v>
      </c>
      <c r="R105" s="278"/>
    </row>
    <row r="106" spans="1:18" x14ac:dyDescent="0.25">
      <c r="A106" s="275">
        <v>1750</v>
      </c>
      <c r="B106" s="276">
        <v>105</v>
      </c>
      <c r="C106" s="277" t="s">
        <v>277</v>
      </c>
      <c r="D106" s="211">
        <f>IFERROR(ROUND(VLOOKUP(+$A106,[14]Pasco!$A$3:$P$273,+D$3,FALSE),2),0)</f>
        <v>0</v>
      </c>
      <c r="E106" s="211">
        <f>IFERROR(ROUND(VLOOKUP(+$A106,[14]Pasco!$A$3:$P$273,+E$3,FALSE),2),0)</f>
        <v>0</v>
      </c>
      <c r="F106" s="211">
        <f>IFERROR(ROUND(VLOOKUP(+$A106,[14]Pasco!$A$3:$P$273,+F$3,FALSE),2),0)</f>
        <v>0</v>
      </c>
      <c r="G106" s="211">
        <f>IFERROR(ROUND(VLOOKUP(+$A106,[14]Pasco!$A$3:$P$273,+G$3,FALSE),2),0)</f>
        <v>0</v>
      </c>
      <c r="H106" s="211">
        <f>IFERROR(ROUND(VLOOKUP(+$A106,[14]Pasco!$A$3:$P$273,+H$3,FALSE),2),0)</f>
        <v>0</v>
      </c>
      <c r="I106" s="211">
        <f>IFERROR(ROUND(VLOOKUP(+$A106,[14]Pasco!$A$3:$P$273,+I$3,FALSE),2),0)</f>
        <v>0</v>
      </c>
      <c r="J106" s="211">
        <f>IFERROR(ROUND(VLOOKUP(+$A106,[14]Pasco!$A$3:$P$273,+J$3,FALSE),2),0)</f>
        <v>0</v>
      </c>
      <c r="K106" s="211">
        <f>IFERROR(ROUND(VLOOKUP(+$A106,[14]Pasco!$A$3:$P$273,+K$3,FALSE),2),0)</f>
        <v>0</v>
      </c>
      <c r="L106" s="211">
        <f>IFERROR(ROUND(VLOOKUP(+$A106,[14]Pasco!$A$3:$P$273,+L$3,FALSE),2),0)</f>
        <v>0</v>
      </c>
      <c r="M106" s="211">
        <f>IFERROR(ROUND(VLOOKUP(+$A106,[14]Pasco!$A$3:$P$273,+M$3,FALSE),2),0)</f>
        <v>0</v>
      </c>
      <c r="N106" s="211">
        <f>IFERROR(ROUND(VLOOKUP(+$A106,[14]Pasco!$A$3:$P$273,+N$3,FALSE),2),0)</f>
        <v>0</v>
      </c>
      <c r="O106" s="211">
        <f>IFERROR(ROUND(VLOOKUP(+$A106,[14]Pasco!$A$3:$P$273,+O$3,FALSE),2),0)</f>
        <v>0</v>
      </c>
      <c r="P106" s="211">
        <f>IFERROR(ROUND(VLOOKUP(+$A106,[14]Pasco!$A$3:$P$273,+P$3,FALSE),2),0)</f>
        <v>0</v>
      </c>
      <c r="Q106" s="278">
        <f t="shared" si="3"/>
        <v>0</v>
      </c>
      <c r="R106" s="278"/>
    </row>
    <row r="107" spans="1:18" x14ac:dyDescent="0.25">
      <c r="A107" s="275">
        <v>1751</v>
      </c>
      <c r="B107" s="276">
        <v>105</v>
      </c>
      <c r="C107" s="277" t="s">
        <v>287</v>
      </c>
      <c r="D107" s="211">
        <f>IFERROR(ROUND(VLOOKUP(+$A107,[14]Pasco!$A$3:$P$273,+D$3,FALSE),2),0)</f>
        <v>0</v>
      </c>
      <c r="E107" s="211">
        <f>IFERROR(ROUND(VLOOKUP(+$A107,[14]Pasco!$A$3:$P$273,+E$3,FALSE),2),0)</f>
        <v>0</v>
      </c>
      <c r="F107" s="211">
        <f>IFERROR(ROUND(VLOOKUP(+$A107,[14]Pasco!$A$3:$P$273,+F$3,FALSE),2),0)</f>
        <v>0</v>
      </c>
      <c r="G107" s="211">
        <f>IFERROR(ROUND(VLOOKUP(+$A107,[14]Pasco!$A$3:$P$273,+G$3,FALSE),2),0)</f>
        <v>0</v>
      </c>
      <c r="H107" s="211">
        <f>IFERROR(ROUND(VLOOKUP(+$A107,[14]Pasco!$A$3:$P$273,+H$3,FALSE),2),0)</f>
        <v>0</v>
      </c>
      <c r="I107" s="211">
        <f>IFERROR(ROUND(VLOOKUP(+$A107,[14]Pasco!$A$3:$P$273,+I$3,FALSE),2),0)</f>
        <v>0</v>
      </c>
      <c r="J107" s="211">
        <f>IFERROR(ROUND(VLOOKUP(+$A107,[14]Pasco!$A$3:$P$273,+J$3,FALSE),2),0)</f>
        <v>0</v>
      </c>
      <c r="K107" s="211">
        <f>IFERROR(ROUND(VLOOKUP(+$A107,[14]Pasco!$A$3:$P$273,+K$3,FALSE),2),0)</f>
        <v>0</v>
      </c>
      <c r="L107" s="211">
        <f>IFERROR(ROUND(VLOOKUP(+$A107,[14]Pasco!$A$3:$P$273,+L$3,FALSE),2),0)</f>
        <v>0</v>
      </c>
      <c r="M107" s="211">
        <f>IFERROR(ROUND(VLOOKUP(+$A107,[14]Pasco!$A$3:$P$273,+M$3,FALSE),2),0)</f>
        <v>0</v>
      </c>
      <c r="N107" s="211">
        <f>IFERROR(ROUND(VLOOKUP(+$A107,[14]Pasco!$A$3:$P$273,+N$3,FALSE),2),0)</f>
        <v>0</v>
      </c>
      <c r="O107" s="211">
        <f>IFERROR(ROUND(VLOOKUP(+$A107,[14]Pasco!$A$3:$P$273,+O$3,FALSE),2),0)</f>
        <v>0</v>
      </c>
      <c r="P107" s="211">
        <f>IFERROR(ROUND(VLOOKUP(+$A107,[14]Pasco!$A$3:$P$273,+P$3,FALSE),2),0)</f>
        <v>0</v>
      </c>
      <c r="Q107" s="278">
        <f t="shared" si="3"/>
        <v>0</v>
      </c>
      <c r="R107" s="278"/>
    </row>
    <row r="108" spans="1:18" x14ac:dyDescent="0.25">
      <c r="A108" s="275">
        <v>1757</v>
      </c>
      <c r="B108" s="276">
        <v>105</v>
      </c>
      <c r="C108" s="277" t="s">
        <v>288</v>
      </c>
      <c r="D108" s="211">
        <f>IFERROR(ROUND(VLOOKUP(+$A108,[14]Pasco!$A$3:$P$273,+D$3,FALSE),2),0)</f>
        <v>0</v>
      </c>
      <c r="E108" s="211">
        <f>IFERROR(ROUND(VLOOKUP(+$A108,[14]Pasco!$A$3:$P$273,+E$3,FALSE),2),0)</f>
        <v>0</v>
      </c>
      <c r="F108" s="211">
        <f>IFERROR(ROUND(VLOOKUP(+$A108,[14]Pasco!$A$3:$P$273,+F$3,FALSE),2),0)</f>
        <v>0</v>
      </c>
      <c r="G108" s="211">
        <f>IFERROR(ROUND(VLOOKUP(+$A108,[14]Pasco!$A$3:$P$273,+G$3,FALSE),2),0)</f>
        <v>0</v>
      </c>
      <c r="H108" s="211">
        <f>IFERROR(ROUND(VLOOKUP(+$A108,[14]Pasco!$A$3:$P$273,+H$3,FALSE),2),0)</f>
        <v>0</v>
      </c>
      <c r="I108" s="211">
        <f>IFERROR(ROUND(VLOOKUP(+$A108,[14]Pasco!$A$3:$P$273,+I$3,FALSE),2),0)</f>
        <v>0</v>
      </c>
      <c r="J108" s="211">
        <f>IFERROR(ROUND(VLOOKUP(+$A108,[14]Pasco!$A$3:$P$273,+J$3,FALSE),2),0)</f>
        <v>0</v>
      </c>
      <c r="K108" s="211">
        <f>IFERROR(ROUND(VLOOKUP(+$A108,[14]Pasco!$A$3:$P$273,+K$3,FALSE),2),0)</f>
        <v>0</v>
      </c>
      <c r="L108" s="211">
        <f>IFERROR(ROUND(VLOOKUP(+$A108,[14]Pasco!$A$3:$P$273,+L$3,FALSE),2),0)</f>
        <v>0</v>
      </c>
      <c r="M108" s="211">
        <f>IFERROR(ROUND(VLOOKUP(+$A108,[14]Pasco!$A$3:$P$273,+M$3,FALSE),2),0)</f>
        <v>0</v>
      </c>
      <c r="N108" s="211">
        <f>IFERROR(ROUND(VLOOKUP(+$A108,[14]Pasco!$A$3:$P$273,+N$3,FALSE),2),0)</f>
        <v>0</v>
      </c>
      <c r="O108" s="211">
        <f>IFERROR(ROUND(VLOOKUP(+$A108,[14]Pasco!$A$3:$P$273,+O$3,FALSE),2),0)</f>
        <v>0</v>
      </c>
      <c r="P108" s="211">
        <f>IFERROR(ROUND(VLOOKUP(+$A108,[14]Pasco!$A$3:$P$273,+P$3,FALSE),2),0)</f>
        <v>0</v>
      </c>
      <c r="Q108" s="278">
        <f t="shared" si="3"/>
        <v>0</v>
      </c>
      <c r="R108" s="278"/>
    </row>
    <row r="109" spans="1:18" x14ac:dyDescent="0.25">
      <c r="A109" s="275">
        <v>1769</v>
      </c>
      <c r="B109" s="276">
        <v>105</v>
      </c>
      <c r="C109" s="277" t="s">
        <v>280</v>
      </c>
      <c r="D109" s="211">
        <f>IFERROR(ROUND(VLOOKUP(+$A109,[14]Pasco!$A$3:$P$273,+D$3,FALSE),2),0)</f>
        <v>45.16</v>
      </c>
      <c r="E109" s="211">
        <f>IFERROR(ROUND(VLOOKUP(+$A109,[14]Pasco!$A$3:$P$273,+E$3,FALSE),2),0)</f>
        <v>45.07</v>
      </c>
      <c r="F109" s="211">
        <f>IFERROR(ROUND(VLOOKUP(+$A109,[14]Pasco!$A$3:$P$273,+F$3,FALSE),2),0)</f>
        <v>44.99</v>
      </c>
      <c r="G109" s="211">
        <f>IFERROR(ROUND(VLOOKUP(+$A109,[14]Pasco!$A$3:$P$273,+G$3,FALSE),2),0)</f>
        <v>74.78</v>
      </c>
      <c r="H109" s="211">
        <f>IFERROR(ROUND(VLOOKUP(+$A109,[14]Pasco!$A$3:$P$273,+H$3,FALSE),2),0)</f>
        <v>74.739999999999995</v>
      </c>
      <c r="I109" s="211">
        <f>IFERROR(ROUND(VLOOKUP(+$A109,[14]Pasco!$A$3:$P$273,+I$3,FALSE),2),0)</f>
        <v>19.91</v>
      </c>
      <c r="J109" s="211">
        <f>IFERROR(ROUND(VLOOKUP(+$A109,[14]Pasco!$A$3:$P$273,+J$3,FALSE),2),0)</f>
        <v>19.920000000000002</v>
      </c>
      <c r="K109" s="211">
        <f>IFERROR(ROUND(VLOOKUP(+$A109,[14]Pasco!$A$3:$P$273,+K$3,FALSE),2),0)</f>
        <v>19.899999999999999</v>
      </c>
      <c r="L109" s="211">
        <f>IFERROR(ROUND(VLOOKUP(+$A109,[14]Pasco!$A$3:$P$273,+L$3,FALSE),2),0)</f>
        <v>19.88</v>
      </c>
      <c r="M109" s="211">
        <f>IFERROR(ROUND(VLOOKUP(+$A109,[14]Pasco!$A$3:$P$273,+M$3,FALSE),2),0)</f>
        <v>19.88</v>
      </c>
      <c r="N109" s="211">
        <f>IFERROR(ROUND(VLOOKUP(+$A109,[14]Pasco!$A$3:$P$273,+N$3,FALSE),2),0)</f>
        <v>19.87</v>
      </c>
      <c r="O109" s="211">
        <f>IFERROR(ROUND(VLOOKUP(+$A109,[14]Pasco!$A$3:$P$273,+O$3,FALSE),2),0)</f>
        <v>19.86</v>
      </c>
      <c r="P109" s="211">
        <f>IFERROR(ROUND(VLOOKUP(+$A109,[14]Pasco!$A$3:$P$273,+P$3,FALSE),2),0)</f>
        <v>19.829999999999998</v>
      </c>
      <c r="Q109" s="278">
        <f t="shared" si="3"/>
        <v>34.137692307692312</v>
      </c>
      <c r="R109" s="278"/>
    </row>
    <row r="110" spans="1:18" x14ac:dyDescent="0.25">
      <c r="A110" s="292" t="s">
        <v>289</v>
      </c>
      <c r="B110" s="276"/>
      <c r="C110" s="277"/>
      <c r="D110" s="285">
        <f>SUM(D94:D109)</f>
        <v>45.16</v>
      </c>
      <c r="E110" s="285">
        <f t="shared" ref="E110:Q110" si="5">SUM(E94:E109)</f>
        <v>45.07</v>
      </c>
      <c r="F110" s="285">
        <f t="shared" si="5"/>
        <v>44.99</v>
      </c>
      <c r="G110" s="285">
        <f t="shared" si="5"/>
        <v>74.78</v>
      </c>
      <c r="H110" s="285">
        <f t="shared" si="5"/>
        <v>74.739999999999995</v>
      </c>
      <c r="I110" s="285">
        <f t="shared" si="5"/>
        <v>19.91</v>
      </c>
      <c r="J110" s="285">
        <f t="shared" si="5"/>
        <v>19.920000000000002</v>
      </c>
      <c r="K110" s="285">
        <f t="shared" si="5"/>
        <v>19.899999999999999</v>
      </c>
      <c r="L110" s="285">
        <f t="shared" si="5"/>
        <v>19.88</v>
      </c>
      <c r="M110" s="285">
        <f t="shared" si="5"/>
        <v>19.88</v>
      </c>
      <c r="N110" s="285">
        <f t="shared" si="5"/>
        <v>19.87</v>
      </c>
      <c r="O110" s="285">
        <f t="shared" si="5"/>
        <v>19.86</v>
      </c>
      <c r="P110" s="285">
        <f t="shared" si="5"/>
        <v>19.829999999999998</v>
      </c>
      <c r="Q110" s="285">
        <f t="shared" si="5"/>
        <v>34.137692307692312</v>
      </c>
      <c r="R110" s="285"/>
    </row>
    <row r="111" spans="1:18" x14ac:dyDescent="0.25">
      <c r="A111" s="275"/>
      <c r="B111" s="276"/>
      <c r="C111" s="277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</row>
    <row r="112" spans="1:18" x14ac:dyDescent="0.25">
      <c r="A112" s="275">
        <v>1835</v>
      </c>
      <c r="B112" s="276">
        <v>108.1</v>
      </c>
      <c r="C112" s="277" t="s">
        <v>291</v>
      </c>
      <c r="D112" s="211">
        <f>IFERROR(ROUND(VLOOKUP(+$A112,[14]Pasco!$A$3:$P$273,+D$3,FALSE),2),0)</f>
        <v>-11630.69</v>
      </c>
      <c r="E112" s="211">
        <f>IFERROR(ROUND(VLOOKUP(+$A112,[14]Pasco!$A$3:$P$273,+E$3,FALSE),2),0)</f>
        <v>-11632.58</v>
      </c>
      <c r="F112" s="211">
        <f>IFERROR(ROUND(VLOOKUP(+$A112,[14]Pasco!$A$3:$P$273,+F$3,FALSE),2),0)</f>
        <v>-11634.98</v>
      </c>
      <c r="G112" s="211">
        <f>IFERROR(ROUND(VLOOKUP(+$A112,[14]Pasco!$A$3:$P$273,+G$3,FALSE),2),0)</f>
        <v>-11637.38</v>
      </c>
      <c r="H112" s="211">
        <f>IFERROR(ROUND(VLOOKUP(+$A112,[14]Pasco!$A$3:$P$273,+H$3,FALSE),2),0)</f>
        <v>-11639.78</v>
      </c>
      <c r="I112" s="211">
        <f>IFERROR(ROUND(VLOOKUP(+$A112,[14]Pasco!$A$3:$P$273,+I$3,FALSE),2),0)</f>
        <v>-11642.18</v>
      </c>
      <c r="J112" s="211">
        <f>IFERROR(ROUND(VLOOKUP(+$A112,[14]Pasco!$A$3:$P$273,+J$3,FALSE),2),0)</f>
        <v>-11644.59</v>
      </c>
      <c r="K112" s="211">
        <f>IFERROR(ROUND(VLOOKUP(+$A112,[14]Pasco!$A$3:$P$273,+K$3,FALSE),2),0)</f>
        <v>-11646.99</v>
      </c>
      <c r="L112" s="211">
        <f>IFERROR(ROUND(VLOOKUP(+$A112,[14]Pasco!$A$3:$P$273,+L$3,FALSE),2),0)</f>
        <v>-11649.39</v>
      </c>
      <c r="M112" s="211">
        <f>IFERROR(ROUND(VLOOKUP(+$A112,[14]Pasco!$A$3:$P$273,+M$3,FALSE),2),0)</f>
        <v>-11651.79</v>
      </c>
      <c r="N112" s="211">
        <f>IFERROR(ROUND(VLOOKUP(+$A112,[14]Pasco!$A$3:$P$273,+N$3,FALSE),2),0)</f>
        <v>-11654.19</v>
      </c>
      <c r="O112" s="211">
        <f>IFERROR(ROUND(VLOOKUP(+$A112,[14]Pasco!$A$3:$P$273,+O$3,FALSE),2),0)</f>
        <v>-11656.59</v>
      </c>
      <c r="P112" s="211">
        <f>IFERROR(ROUND(VLOOKUP(+$A112,[14]Pasco!$A$3:$P$273,+P$3,FALSE),2),0)</f>
        <v>-11658.99</v>
      </c>
      <c r="Q112" s="278">
        <f t="shared" si="3"/>
        <v>-11644.624615384615</v>
      </c>
      <c r="R112" s="278"/>
    </row>
    <row r="113" spans="1:18" x14ac:dyDescent="0.25">
      <c r="A113" s="275">
        <v>1840</v>
      </c>
      <c r="B113" s="276">
        <v>108.1</v>
      </c>
      <c r="C113" s="277" t="s">
        <v>292</v>
      </c>
      <c r="D113" s="211">
        <f>IFERROR(ROUND(VLOOKUP(+$A113,[14]Pasco!$A$3:$P$273,+D$3,FALSE),2),0)</f>
        <v>-1965.17</v>
      </c>
      <c r="E113" s="211">
        <f>IFERROR(ROUND(VLOOKUP(+$A113,[14]Pasco!$A$3:$P$273,+E$3,FALSE),2),0)</f>
        <v>-1983.63</v>
      </c>
      <c r="F113" s="211">
        <f>IFERROR(ROUND(VLOOKUP(+$A113,[14]Pasco!$A$3:$P$273,+F$3,FALSE),2),0)</f>
        <v>-2002.8</v>
      </c>
      <c r="G113" s="211">
        <f>IFERROR(ROUND(VLOOKUP(+$A113,[14]Pasco!$A$3:$P$273,+G$3,FALSE),2),0)</f>
        <v>-2021.94</v>
      </c>
      <c r="H113" s="211">
        <f>IFERROR(ROUND(VLOOKUP(+$A113,[14]Pasco!$A$3:$P$273,+H$3,FALSE),2),0)</f>
        <v>-2041.15</v>
      </c>
      <c r="I113" s="211">
        <f>IFERROR(ROUND(VLOOKUP(+$A113,[14]Pasco!$A$3:$P$273,+I$3,FALSE),2),0)</f>
        <v>-2060.36</v>
      </c>
      <c r="J113" s="211">
        <f>IFERROR(ROUND(VLOOKUP(+$A113,[14]Pasco!$A$3:$P$273,+J$3,FALSE),2),0)</f>
        <v>-2079.58</v>
      </c>
      <c r="K113" s="211">
        <f>IFERROR(ROUND(VLOOKUP(+$A113,[14]Pasco!$A$3:$P$273,+K$3,FALSE),2),0)</f>
        <v>-2098.7800000000002</v>
      </c>
      <c r="L113" s="211">
        <f>IFERROR(ROUND(VLOOKUP(+$A113,[14]Pasco!$A$3:$P$273,+L$3,FALSE),2),0)</f>
        <v>-2117.9699999999998</v>
      </c>
      <c r="M113" s="211">
        <f>IFERROR(ROUND(VLOOKUP(+$A113,[14]Pasco!$A$3:$P$273,+M$3,FALSE),2),0)</f>
        <v>-2137.1799999999998</v>
      </c>
      <c r="N113" s="211">
        <f>IFERROR(ROUND(VLOOKUP(+$A113,[14]Pasco!$A$3:$P$273,+N$3,FALSE),2),0)</f>
        <v>-2156.39</v>
      </c>
      <c r="O113" s="211">
        <f>IFERROR(ROUND(VLOOKUP(+$A113,[14]Pasco!$A$3:$P$273,+O$3,FALSE),2),0)</f>
        <v>-2175.58</v>
      </c>
      <c r="P113" s="211">
        <f>IFERROR(ROUND(VLOOKUP(+$A113,[14]Pasco!$A$3:$P$273,+P$3,FALSE),2),0)</f>
        <v>-2194.77</v>
      </c>
      <c r="Q113" s="278">
        <f t="shared" si="3"/>
        <v>-2079.6384615384613</v>
      </c>
      <c r="R113" s="278"/>
    </row>
    <row r="114" spans="1:18" x14ac:dyDescent="0.25">
      <c r="A114" s="275">
        <v>1845</v>
      </c>
      <c r="B114" s="276">
        <v>108.1</v>
      </c>
      <c r="C114" s="277" t="s">
        <v>293</v>
      </c>
      <c r="D114" s="211">
        <f>IFERROR(ROUND(VLOOKUP(+$A114,[14]Pasco!$A$3:$P$273,+D$3,FALSE),2),0)</f>
        <v>-54811.71</v>
      </c>
      <c r="E114" s="211">
        <f>IFERROR(ROUND(VLOOKUP(+$A114,[14]Pasco!$A$3:$P$273,+E$3,FALSE),2),0)</f>
        <v>-55092.61</v>
      </c>
      <c r="F114" s="211">
        <f>IFERROR(ROUND(VLOOKUP(+$A114,[14]Pasco!$A$3:$P$273,+F$3,FALSE),2),0)</f>
        <v>-55373.51</v>
      </c>
      <c r="G114" s="211">
        <f>IFERROR(ROUND(VLOOKUP(+$A114,[14]Pasco!$A$3:$P$273,+G$3,FALSE),2),0)</f>
        <v>-55654.41</v>
      </c>
      <c r="H114" s="211">
        <f>IFERROR(ROUND(VLOOKUP(+$A114,[14]Pasco!$A$3:$P$273,+H$3,FALSE),2),0)</f>
        <v>-55935.31</v>
      </c>
      <c r="I114" s="211">
        <f>IFERROR(ROUND(VLOOKUP(+$A114,[14]Pasco!$A$3:$P$273,+I$3,FALSE),2),0)</f>
        <v>-56216.65</v>
      </c>
      <c r="J114" s="211">
        <f>IFERROR(ROUND(VLOOKUP(+$A114,[14]Pasco!$A$3:$P$273,+J$3,FALSE),2),0)</f>
        <v>-56497.99</v>
      </c>
      <c r="K114" s="211">
        <f>IFERROR(ROUND(VLOOKUP(+$A114,[14]Pasco!$A$3:$P$273,+K$3,FALSE),2),0)</f>
        <v>-56779.33</v>
      </c>
      <c r="L114" s="211">
        <f>IFERROR(ROUND(VLOOKUP(+$A114,[14]Pasco!$A$3:$P$273,+L$3,FALSE),2),0)</f>
        <v>-57060.67</v>
      </c>
      <c r="M114" s="211">
        <f>IFERROR(ROUND(VLOOKUP(+$A114,[14]Pasco!$A$3:$P$273,+M$3,FALSE),2),0)</f>
        <v>-57342.01</v>
      </c>
      <c r="N114" s="211">
        <f>IFERROR(ROUND(VLOOKUP(+$A114,[14]Pasco!$A$3:$P$273,+N$3,FALSE),2),0)</f>
        <v>-57623.35</v>
      </c>
      <c r="O114" s="211">
        <f>IFERROR(ROUND(VLOOKUP(+$A114,[14]Pasco!$A$3:$P$273,+O$3,FALSE),2),0)</f>
        <v>-57904.69</v>
      </c>
      <c r="P114" s="211">
        <f>IFERROR(ROUND(VLOOKUP(+$A114,[14]Pasco!$A$3:$P$273,+P$3,FALSE),2),0)</f>
        <v>-58186.03</v>
      </c>
      <c r="Q114" s="278">
        <f t="shared" si="3"/>
        <v>-56498.328461538462</v>
      </c>
      <c r="R114" s="278"/>
    </row>
    <row r="115" spans="1:18" x14ac:dyDescent="0.25">
      <c r="A115" s="275">
        <v>1850</v>
      </c>
      <c r="B115" s="276">
        <v>108.1</v>
      </c>
      <c r="C115" s="277" t="s">
        <v>294</v>
      </c>
      <c r="D115" s="211">
        <f>IFERROR(ROUND(VLOOKUP(+$A115,[14]Pasco!$A$3:$P$273,+D$3,FALSE),2),0)</f>
        <v>-76048.77</v>
      </c>
      <c r="E115" s="211">
        <f>IFERROR(ROUND(VLOOKUP(+$A115,[14]Pasco!$A$3:$P$273,+E$3,FALSE),2),0)</f>
        <v>-77186.240000000005</v>
      </c>
      <c r="F115" s="211">
        <f>IFERROR(ROUND(VLOOKUP(+$A115,[14]Pasco!$A$3:$P$273,+F$3,FALSE),2),0)</f>
        <v>-78323.710000000006</v>
      </c>
      <c r="G115" s="211">
        <f>IFERROR(ROUND(VLOOKUP(+$A115,[14]Pasco!$A$3:$P$273,+G$3,FALSE),2),0)</f>
        <v>-79461.179999999993</v>
      </c>
      <c r="H115" s="211">
        <f>IFERROR(ROUND(VLOOKUP(+$A115,[14]Pasco!$A$3:$P$273,+H$3,FALSE),2),0)</f>
        <v>-80598.649999999994</v>
      </c>
      <c r="I115" s="211">
        <f>IFERROR(ROUND(VLOOKUP(+$A115,[14]Pasco!$A$3:$P$273,+I$3,FALSE),2),0)</f>
        <v>-81736.759999999995</v>
      </c>
      <c r="J115" s="211">
        <f>IFERROR(ROUND(VLOOKUP(+$A115,[14]Pasco!$A$3:$P$273,+J$3,FALSE),2),0)</f>
        <v>-82874.87</v>
      </c>
      <c r="K115" s="211">
        <f>IFERROR(ROUND(VLOOKUP(+$A115,[14]Pasco!$A$3:$P$273,+K$3,FALSE),2),0)</f>
        <v>-84012.98</v>
      </c>
      <c r="L115" s="211">
        <f>IFERROR(ROUND(VLOOKUP(+$A115,[14]Pasco!$A$3:$P$273,+L$3,FALSE),2),0)</f>
        <v>-85152.44</v>
      </c>
      <c r="M115" s="211">
        <f>IFERROR(ROUND(VLOOKUP(+$A115,[14]Pasco!$A$3:$P$273,+M$3,FALSE),2),0)</f>
        <v>-86292.11</v>
      </c>
      <c r="N115" s="211">
        <f>IFERROR(ROUND(VLOOKUP(+$A115,[14]Pasco!$A$3:$P$273,+N$3,FALSE),2),0)</f>
        <v>-87432.23</v>
      </c>
      <c r="O115" s="211">
        <f>IFERROR(ROUND(VLOOKUP(+$A115,[14]Pasco!$A$3:$P$273,+O$3,FALSE),2),0)</f>
        <v>-88573.89</v>
      </c>
      <c r="P115" s="211">
        <f>IFERROR(ROUND(VLOOKUP(+$A115,[14]Pasco!$A$3:$P$273,+P$3,FALSE),2),0)</f>
        <v>-89715.66</v>
      </c>
      <c r="Q115" s="278">
        <f t="shared" si="3"/>
        <v>-82877.653076923074</v>
      </c>
      <c r="R115" s="278"/>
    </row>
    <row r="116" spans="1:18" x14ac:dyDescent="0.25">
      <c r="A116" s="275">
        <v>1855</v>
      </c>
      <c r="B116" s="276">
        <v>108.1</v>
      </c>
      <c r="C116" s="277" t="s">
        <v>295</v>
      </c>
      <c r="D116" s="211">
        <f>IFERROR(ROUND(VLOOKUP(+$A116,[14]Pasco!$A$3:$P$273,+D$3,FALSE),2),0)</f>
        <v>-779.71</v>
      </c>
      <c r="E116" s="211">
        <f>IFERROR(ROUND(VLOOKUP(+$A116,[14]Pasco!$A$3:$P$273,+E$3,FALSE),2),0)</f>
        <v>-759.13</v>
      </c>
      <c r="F116" s="211">
        <f>IFERROR(ROUND(VLOOKUP(+$A116,[14]Pasco!$A$3:$P$273,+F$3,FALSE),2),0)</f>
        <v>-738.55</v>
      </c>
      <c r="G116" s="211">
        <f>IFERROR(ROUND(VLOOKUP(+$A116,[14]Pasco!$A$3:$P$273,+G$3,FALSE),2),0)</f>
        <v>-717.97</v>
      </c>
      <c r="H116" s="211">
        <f>IFERROR(ROUND(VLOOKUP(+$A116,[14]Pasco!$A$3:$P$273,+H$3,FALSE),2),0)</f>
        <v>-697.39</v>
      </c>
      <c r="I116" s="211">
        <f>IFERROR(ROUND(VLOOKUP(+$A116,[14]Pasco!$A$3:$P$273,+I$3,FALSE),2),0)</f>
        <v>-676.81</v>
      </c>
      <c r="J116" s="211">
        <f>IFERROR(ROUND(VLOOKUP(+$A116,[14]Pasco!$A$3:$P$273,+J$3,FALSE),2),0)</f>
        <v>-656.23</v>
      </c>
      <c r="K116" s="211">
        <f>IFERROR(ROUND(VLOOKUP(+$A116,[14]Pasco!$A$3:$P$273,+K$3,FALSE),2),0)</f>
        <v>-635.65</v>
      </c>
      <c r="L116" s="211">
        <f>IFERROR(ROUND(VLOOKUP(+$A116,[14]Pasco!$A$3:$P$273,+L$3,FALSE),2),0)</f>
        <v>-615.07000000000005</v>
      </c>
      <c r="M116" s="211">
        <f>IFERROR(ROUND(VLOOKUP(+$A116,[14]Pasco!$A$3:$P$273,+M$3,FALSE),2),0)</f>
        <v>-594.49</v>
      </c>
      <c r="N116" s="211">
        <f>IFERROR(ROUND(VLOOKUP(+$A116,[14]Pasco!$A$3:$P$273,+N$3,FALSE),2),0)</f>
        <v>-573.91</v>
      </c>
      <c r="O116" s="211">
        <f>IFERROR(ROUND(VLOOKUP(+$A116,[14]Pasco!$A$3:$P$273,+O$3,FALSE),2),0)</f>
        <v>-553.33000000000004</v>
      </c>
      <c r="P116" s="211">
        <f>IFERROR(ROUND(VLOOKUP(+$A116,[14]Pasco!$A$3:$P$273,+P$3,FALSE),2),0)</f>
        <v>-532.75</v>
      </c>
      <c r="Q116" s="278">
        <f t="shared" si="3"/>
        <v>-656.23</v>
      </c>
      <c r="R116" s="278"/>
    </row>
    <row r="117" spans="1:18" x14ac:dyDescent="0.25">
      <c r="A117" s="275">
        <v>1860</v>
      </c>
      <c r="B117" s="276">
        <v>108.1</v>
      </c>
      <c r="C117" s="277" t="s">
        <v>296</v>
      </c>
      <c r="D117" s="211">
        <f>IFERROR(ROUND(VLOOKUP(+$A117,[14]Pasco!$A$3:$P$273,+D$3,FALSE),2),0)</f>
        <v>-1723.17</v>
      </c>
      <c r="E117" s="211">
        <f>IFERROR(ROUND(VLOOKUP(+$A117,[14]Pasco!$A$3:$P$273,+E$3,FALSE),2),0)</f>
        <v>-1755.52</v>
      </c>
      <c r="F117" s="211">
        <f>IFERROR(ROUND(VLOOKUP(+$A117,[14]Pasco!$A$3:$P$273,+F$3,FALSE),2),0)</f>
        <v>-1787.87</v>
      </c>
      <c r="G117" s="211">
        <f>IFERROR(ROUND(VLOOKUP(+$A117,[14]Pasco!$A$3:$P$273,+G$3,FALSE),2),0)</f>
        <v>-1820.22</v>
      </c>
      <c r="H117" s="211">
        <f>IFERROR(ROUND(VLOOKUP(+$A117,[14]Pasco!$A$3:$P$273,+H$3,FALSE),2),0)</f>
        <v>-1852.57</v>
      </c>
      <c r="I117" s="211">
        <f>IFERROR(ROUND(VLOOKUP(+$A117,[14]Pasco!$A$3:$P$273,+I$3,FALSE),2),0)</f>
        <v>-1884.92</v>
      </c>
      <c r="J117" s="211">
        <f>IFERROR(ROUND(VLOOKUP(+$A117,[14]Pasco!$A$3:$P$273,+J$3,FALSE),2),0)</f>
        <v>-1917.27</v>
      </c>
      <c r="K117" s="211">
        <f>IFERROR(ROUND(VLOOKUP(+$A117,[14]Pasco!$A$3:$P$273,+K$3,FALSE),2),0)</f>
        <v>-1949.62</v>
      </c>
      <c r="L117" s="211">
        <f>IFERROR(ROUND(VLOOKUP(+$A117,[14]Pasco!$A$3:$P$273,+L$3,FALSE),2),0)</f>
        <v>-1981.97</v>
      </c>
      <c r="M117" s="211">
        <f>IFERROR(ROUND(VLOOKUP(+$A117,[14]Pasco!$A$3:$P$273,+M$3,FALSE),2),0)</f>
        <v>-2014.32</v>
      </c>
      <c r="N117" s="211">
        <f>IFERROR(ROUND(VLOOKUP(+$A117,[14]Pasco!$A$3:$P$273,+N$3,FALSE),2),0)</f>
        <v>-2046.67</v>
      </c>
      <c r="O117" s="211">
        <f>IFERROR(ROUND(VLOOKUP(+$A117,[14]Pasco!$A$3:$P$273,+O$3,FALSE),2),0)</f>
        <v>-2079.02</v>
      </c>
      <c r="P117" s="211">
        <f>IFERROR(ROUND(VLOOKUP(+$A117,[14]Pasco!$A$3:$P$273,+P$3,FALSE),2),0)</f>
        <v>-2111.37</v>
      </c>
      <c r="Q117" s="278">
        <f t="shared" si="3"/>
        <v>-1917.2700000000002</v>
      </c>
      <c r="R117" s="278"/>
    </row>
    <row r="118" spans="1:18" x14ac:dyDescent="0.25">
      <c r="A118" s="275">
        <v>1875</v>
      </c>
      <c r="B118" s="276">
        <v>108.1</v>
      </c>
      <c r="C118" s="277" t="s">
        <v>297</v>
      </c>
      <c r="D118" s="211">
        <f>IFERROR(ROUND(VLOOKUP(+$A118,[14]Pasco!$A$3:$P$273,+D$3,FALSE),2),0)</f>
        <v>-142308.29999999999</v>
      </c>
      <c r="E118" s="211">
        <f>IFERROR(ROUND(VLOOKUP(+$A118,[14]Pasco!$A$3:$P$273,+E$3,FALSE),2),0)</f>
        <v>-143343.82</v>
      </c>
      <c r="F118" s="211">
        <f>IFERROR(ROUND(VLOOKUP(+$A118,[14]Pasco!$A$3:$P$273,+F$3,FALSE),2),0)</f>
        <v>-144379.37</v>
      </c>
      <c r="G118" s="211">
        <f>IFERROR(ROUND(VLOOKUP(+$A118,[14]Pasco!$A$3:$P$273,+G$3,FALSE),2),0)</f>
        <v>-145415.70000000001</v>
      </c>
      <c r="H118" s="211">
        <f>IFERROR(ROUND(VLOOKUP(+$A118,[14]Pasco!$A$3:$P$273,+H$3,FALSE),2),0)</f>
        <v>-146452.03</v>
      </c>
      <c r="I118" s="211">
        <f>IFERROR(ROUND(VLOOKUP(+$A118,[14]Pasco!$A$3:$P$273,+I$3,FALSE),2),0)</f>
        <v>-147488.59</v>
      </c>
      <c r="J118" s="211">
        <f>IFERROR(ROUND(VLOOKUP(+$A118,[14]Pasco!$A$3:$P$273,+J$3,FALSE),2),0)</f>
        <v>-148525.35999999999</v>
      </c>
      <c r="K118" s="211">
        <f>IFERROR(ROUND(VLOOKUP(+$A118,[14]Pasco!$A$3:$P$273,+K$3,FALSE),2),0)</f>
        <v>-149562.70000000001</v>
      </c>
      <c r="L118" s="211">
        <f>IFERROR(ROUND(VLOOKUP(+$A118,[14]Pasco!$A$3:$P$273,+L$3,FALSE),2),0)</f>
        <v>-150600.04</v>
      </c>
      <c r="M118" s="211">
        <f>IFERROR(ROUND(VLOOKUP(+$A118,[14]Pasco!$A$3:$P$273,+M$3,FALSE),2),0)</f>
        <v>-151640.38</v>
      </c>
      <c r="N118" s="211">
        <f>IFERROR(ROUND(VLOOKUP(+$A118,[14]Pasco!$A$3:$P$273,+N$3,FALSE),2),0)</f>
        <v>-152681.25</v>
      </c>
      <c r="O118" s="211">
        <f>IFERROR(ROUND(VLOOKUP(+$A118,[14]Pasco!$A$3:$P$273,+O$3,FALSE),2),0)</f>
        <v>-153722.59</v>
      </c>
      <c r="P118" s="211">
        <f>IFERROR(ROUND(VLOOKUP(+$A118,[14]Pasco!$A$3:$P$273,+P$3,FALSE),2),0)</f>
        <v>-154763.94</v>
      </c>
      <c r="Q118" s="278">
        <f t="shared" si="3"/>
        <v>-148529.54384615386</v>
      </c>
      <c r="R118" s="278"/>
    </row>
    <row r="119" spans="1:18" x14ac:dyDescent="0.25">
      <c r="A119" s="275">
        <v>1885</v>
      </c>
      <c r="B119" s="276">
        <v>108.1</v>
      </c>
      <c r="C119" s="277" t="s">
        <v>298</v>
      </c>
      <c r="D119" s="211">
        <f>IFERROR(ROUND(VLOOKUP(+$A119,[14]Pasco!$A$3:$P$273,+D$3,FALSE),2),0)</f>
        <v>-159208.35</v>
      </c>
      <c r="E119" s="211">
        <f>IFERROR(ROUND(VLOOKUP(+$A119,[14]Pasco!$A$3:$P$273,+E$3,FALSE),2),0)</f>
        <v>-160195</v>
      </c>
      <c r="F119" s="211">
        <f>IFERROR(ROUND(VLOOKUP(+$A119,[14]Pasco!$A$3:$P$273,+F$3,FALSE),2),0)</f>
        <v>-161181.84</v>
      </c>
      <c r="G119" s="211">
        <f>IFERROR(ROUND(VLOOKUP(+$A119,[14]Pasco!$A$3:$P$273,+G$3,FALSE),2),0)</f>
        <v>-162168.68</v>
      </c>
      <c r="H119" s="211">
        <f>IFERROR(ROUND(VLOOKUP(+$A119,[14]Pasco!$A$3:$P$273,+H$3,FALSE),2),0)</f>
        <v>-163155.51999999999</v>
      </c>
      <c r="I119" s="211">
        <f>IFERROR(ROUND(VLOOKUP(+$A119,[14]Pasco!$A$3:$P$273,+I$3,FALSE),2),0)</f>
        <v>-164142.54999999999</v>
      </c>
      <c r="J119" s="211">
        <f>IFERROR(ROUND(VLOOKUP(+$A119,[14]Pasco!$A$3:$P$273,+J$3,FALSE),2),0)</f>
        <v>-165129.57999999999</v>
      </c>
      <c r="K119" s="211">
        <f>IFERROR(ROUND(VLOOKUP(+$A119,[14]Pasco!$A$3:$P$273,+K$3,FALSE),2),0)</f>
        <v>-166117.09</v>
      </c>
      <c r="L119" s="211">
        <f>IFERROR(ROUND(VLOOKUP(+$A119,[14]Pasco!$A$3:$P$273,+L$3,FALSE),2),0)</f>
        <v>-167104.79</v>
      </c>
      <c r="M119" s="211">
        <f>IFERROR(ROUND(VLOOKUP(+$A119,[14]Pasco!$A$3:$P$273,+M$3,FALSE),2),0)</f>
        <v>-168093.67</v>
      </c>
      <c r="N119" s="211">
        <f>IFERROR(ROUND(VLOOKUP(+$A119,[14]Pasco!$A$3:$P$273,+N$3,FALSE),2),0)</f>
        <v>-169083.03</v>
      </c>
      <c r="O119" s="211">
        <f>IFERROR(ROUND(VLOOKUP(+$A119,[14]Pasco!$A$3:$P$273,+O$3,FALSE),2),0)</f>
        <v>-170072.5</v>
      </c>
      <c r="P119" s="211">
        <f>IFERROR(ROUND(VLOOKUP(+$A119,[14]Pasco!$A$3:$P$273,+P$3,FALSE),2),0)</f>
        <v>-171062.16</v>
      </c>
      <c r="Q119" s="278">
        <f t="shared" si="3"/>
        <v>-165131.90461538464</v>
      </c>
      <c r="R119" s="278"/>
    </row>
    <row r="120" spans="1:18" x14ac:dyDescent="0.25">
      <c r="A120" s="275">
        <v>1890</v>
      </c>
      <c r="B120" s="276">
        <v>108.1</v>
      </c>
      <c r="C120" s="277" t="s">
        <v>299</v>
      </c>
      <c r="D120" s="211">
        <f>IFERROR(ROUND(VLOOKUP(+$A120,[14]Pasco!$A$3:$P$273,+D$3,FALSE),2),0)</f>
        <v>-2641.33</v>
      </c>
      <c r="E120" s="211">
        <f>IFERROR(ROUND(VLOOKUP(+$A120,[14]Pasco!$A$3:$P$273,+E$3,FALSE),2),0)</f>
        <v>-2646.8</v>
      </c>
      <c r="F120" s="211">
        <f>IFERROR(ROUND(VLOOKUP(+$A120,[14]Pasco!$A$3:$P$273,+F$3,FALSE),2),0)</f>
        <v>-2652.27</v>
      </c>
      <c r="G120" s="211">
        <f>IFERROR(ROUND(VLOOKUP(+$A120,[14]Pasco!$A$3:$P$273,+G$3,FALSE),2),0)</f>
        <v>-2657.74</v>
      </c>
      <c r="H120" s="211">
        <f>IFERROR(ROUND(VLOOKUP(+$A120,[14]Pasco!$A$3:$P$273,+H$3,FALSE),2),0)</f>
        <v>-2663.21</v>
      </c>
      <c r="I120" s="211">
        <f>IFERROR(ROUND(VLOOKUP(+$A120,[14]Pasco!$A$3:$P$273,+I$3,FALSE),2),0)</f>
        <v>-2668.68</v>
      </c>
      <c r="J120" s="211">
        <f>IFERROR(ROUND(VLOOKUP(+$A120,[14]Pasco!$A$3:$P$273,+J$3,FALSE),2),0)</f>
        <v>-2674.15</v>
      </c>
      <c r="K120" s="211">
        <f>IFERROR(ROUND(VLOOKUP(+$A120,[14]Pasco!$A$3:$P$273,+K$3,FALSE),2),0)</f>
        <v>-2679.62</v>
      </c>
      <c r="L120" s="211">
        <f>IFERROR(ROUND(VLOOKUP(+$A120,[14]Pasco!$A$3:$P$273,+L$3,FALSE),2),0)</f>
        <v>-2685.09</v>
      </c>
      <c r="M120" s="211">
        <f>IFERROR(ROUND(VLOOKUP(+$A120,[14]Pasco!$A$3:$P$273,+M$3,FALSE),2),0)</f>
        <v>-2690.56</v>
      </c>
      <c r="N120" s="211">
        <f>IFERROR(ROUND(VLOOKUP(+$A120,[14]Pasco!$A$3:$P$273,+N$3,FALSE),2),0)</f>
        <v>-2696.03</v>
      </c>
      <c r="O120" s="211">
        <f>IFERROR(ROUND(VLOOKUP(+$A120,[14]Pasco!$A$3:$P$273,+O$3,FALSE),2),0)</f>
        <v>-2701.5</v>
      </c>
      <c r="P120" s="211">
        <f>IFERROR(ROUND(VLOOKUP(+$A120,[14]Pasco!$A$3:$P$273,+P$3,FALSE),2),0)</f>
        <v>-2706.97</v>
      </c>
      <c r="Q120" s="278">
        <f t="shared" si="3"/>
        <v>-2674.1499999999996</v>
      </c>
      <c r="R120" s="278"/>
    </row>
    <row r="121" spans="1:18" x14ac:dyDescent="0.25">
      <c r="A121" s="275">
        <v>1895</v>
      </c>
      <c r="B121" s="276">
        <v>108.1</v>
      </c>
      <c r="C121" s="277" t="s">
        <v>300</v>
      </c>
      <c r="D121" s="211">
        <f>IFERROR(ROUND(VLOOKUP(+$A121,[14]Pasco!$A$3:$P$273,+D$3,FALSE),2),0)</f>
        <v>-5698</v>
      </c>
      <c r="E121" s="211">
        <f>IFERROR(ROUND(VLOOKUP(+$A121,[14]Pasco!$A$3:$P$273,+E$3,FALSE),2),0)</f>
        <v>-5698</v>
      </c>
      <c r="F121" s="211">
        <f>IFERROR(ROUND(VLOOKUP(+$A121,[14]Pasco!$A$3:$P$273,+F$3,FALSE),2),0)</f>
        <v>-5698</v>
      </c>
      <c r="G121" s="211">
        <f>IFERROR(ROUND(VLOOKUP(+$A121,[14]Pasco!$A$3:$P$273,+G$3,FALSE),2),0)</f>
        <v>-5698</v>
      </c>
      <c r="H121" s="211">
        <f>IFERROR(ROUND(VLOOKUP(+$A121,[14]Pasco!$A$3:$P$273,+H$3,FALSE),2),0)</f>
        <v>-5698</v>
      </c>
      <c r="I121" s="211">
        <f>IFERROR(ROUND(VLOOKUP(+$A121,[14]Pasco!$A$3:$P$273,+I$3,FALSE),2),0)</f>
        <v>-5698</v>
      </c>
      <c r="J121" s="211">
        <f>IFERROR(ROUND(VLOOKUP(+$A121,[14]Pasco!$A$3:$P$273,+J$3,FALSE),2),0)</f>
        <v>-5698</v>
      </c>
      <c r="K121" s="211">
        <f>IFERROR(ROUND(VLOOKUP(+$A121,[14]Pasco!$A$3:$P$273,+K$3,FALSE),2),0)</f>
        <v>-5698</v>
      </c>
      <c r="L121" s="211">
        <f>IFERROR(ROUND(VLOOKUP(+$A121,[14]Pasco!$A$3:$P$273,+L$3,FALSE),2),0)</f>
        <v>-5698</v>
      </c>
      <c r="M121" s="211">
        <f>IFERROR(ROUND(VLOOKUP(+$A121,[14]Pasco!$A$3:$P$273,+M$3,FALSE),2),0)</f>
        <v>-5698</v>
      </c>
      <c r="N121" s="211">
        <f>IFERROR(ROUND(VLOOKUP(+$A121,[14]Pasco!$A$3:$P$273,+N$3,FALSE),2),0)</f>
        <v>-5698</v>
      </c>
      <c r="O121" s="211">
        <f>IFERROR(ROUND(VLOOKUP(+$A121,[14]Pasco!$A$3:$P$273,+O$3,FALSE),2),0)</f>
        <v>-5698</v>
      </c>
      <c r="P121" s="211">
        <f>IFERROR(ROUND(VLOOKUP(+$A121,[14]Pasco!$A$3:$P$273,+P$3,FALSE),2),0)</f>
        <v>-5698</v>
      </c>
      <c r="Q121" s="278">
        <f t="shared" si="3"/>
        <v>-5698</v>
      </c>
      <c r="R121" s="278"/>
    </row>
    <row r="122" spans="1:18" x14ac:dyDescent="0.25">
      <c r="A122" s="275">
        <v>1900</v>
      </c>
      <c r="B122" s="276">
        <v>108.1</v>
      </c>
      <c r="C122" s="277" t="s">
        <v>301</v>
      </c>
      <c r="D122" s="211">
        <f>IFERROR(ROUND(VLOOKUP(+$A122,[14]Pasco!$A$3:$P$273,+D$3,FALSE),2),0)</f>
        <v>-152761.20000000001</v>
      </c>
      <c r="E122" s="211">
        <f>IFERROR(ROUND(VLOOKUP(+$A122,[14]Pasco!$A$3:$P$273,+E$3,FALSE),2),0)</f>
        <v>-153676.4</v>
      </c>
      <c r="F122" s="211">
        <f>IFERROR(ROUND(VLOOKUP(+$A122,[14]Pasco!$A$3:$P$273,+F$3,FALSE),2),0)</f>
        <v>-154611.72</v>
      </c>
      <c r="G122" s="211">
        <f>IFERROR(ROUND(VLOOKUP(+$A122,[14]Pasco!$A$3:$P$273,+G$3,FALSE),2),0)</f>
        <v>-155166.74</v>
      </c>
      <c r="H122" s="211">
        <f>IFERROR(ROUND(VLOOKUP(+$A122,[14]Pasco!$A$3:$P$273,+H$3,FALSE),2),0)</f>
        <v>-156109.04999999999</v>
      </c>
      <c r="I122" s="211">
        <f>IFERROR(ROUND(VLOOKUP(+$A122,[14]Pasco!$A$3:$P$273,+I$3,FALSE),2),0)</f>
        <v>-156716.57999999999</v>
      </c>
      <c r="J122" s="211">
        <f>IFERROR(ROUND(VLOOKUP(+$A122,[14]Pasco!$A$3:$P$273,+J$3,FALSE),2),0)</f>
        <v>-157662.82</v>
      </c>
      <c r="K122" s="211">
        <f>IFERROR(ROUND(VLOOKUP(+$A122,[14]Pasco!$A$3:$P$273,+K$3,FALSE),2),0)</f>
        <v>-158609.23000000001</v>
      </c>
      <c r="L122" s="211">
        <f>IFERROR(ROUND(VLOOKUP(+$A122,[14]Pasco!$A$3:$P$273,+L$3,FALSE),2),0)</f>
        <v>-159128.65</v>
      </c>
      <c r="M122" s="211">
        <f>IFERROR(ROUND(VLOOKUP(+$A122,[14]Pasco!$A$3:$P$273,+M$3,FALSE),2),0)</f>
        <v>-160080.14000000001</v>
      </c>
      <c r="N122" s="211">
        <f>IFERROR(ROUND(VLOOKUP(+$A122,[14]Pasco!$A$3:$P$273,+N$3,FALSE),2),0)</f>
        <v>-161031.97</v>
      </c>
      <c r="O122" s="211">
        <f>IFERROR(ROUND(VLOOKUP(+$A122,[14]Pasco!$A$3:$P$273,+O$3,FALSE),2),0)</f>
        <v>-161985.17000000001</v>
      </c>
      <c r="P122" s="211">
        <f>IFERROR(ROUND(VLOOKUP(+$A122,[14]Pasco!$A$3:$P$273,+P$3,FALSE),2),0)</f>
        <v>-162939.18</v>
      </c>
      <c r="Q122" s="278">
        <f t="shared" si="3"/>
        <v>-157729.14230769227</v>
      </c>
      <c r="R122" s="278"/>
    </row>
    <row r="123" spans="1:18" x14ac:dyDescent="0.25">
      <c r="A123" s="275">
        <v>1905</v>
      </c>
      <c r="B123" s="276">
        <v>108.1</v>
      </c>
      <c r="C123" s="277" t="s">
        <v>302</v>
      </c>
      <c r="D123" s="211">
        <f>IFERROR(ROUND(VLOOKUP(+$A123,[14]Pasco!$A$3:$P$273,+D$3,FALSE),2),0)</f>
        <v>2504.2800000000002</v>
      </c>
      <c r="E123" s="211">
        <f>IFERROR(ROUND(VLOOKUP(+$A123,[14]Pasco!$A$3:$P$273,+E$3,FALSE),2),0)</f>
        <v>2501.75</v>
      </c>
      <c r="F123" s="211">
        <f>IFERROR(ROUND(VLOOKUP(+$A123,[14]Pasco!$A$3:$P$273,+F$3,FALSE),2),0)</f>
        <v>2499.2199999999998</v>
      </c>
      <c r="G123" s="211">
        <f>IFERROR(ROUND(VLOOKUP(+$A123,[14]Pasco!$A$3:$P$273,+G$3,FALSE),2),0)</f>
        <v>2496.69</v>
      </c>
      <c r="H123" s="211">
        <f>IFERROR(ROUND(VLOOKUP(+$A123,[14]Pasco!$A$3:$P$273,+H$3,FALSE),2),0)</f>
        <v>2494.16</v>
      </c>
      <c r="I123" s="211">
        <f>IFERROR(ROUND(VLOOKUP(+$A123,[14]Pasco!$A$3:$P$273,+I$3,FALSE),2),0)</f>
        <v>2491.63</v>
      </c>
      <c r="J123" s="211">
        <f>IFERROR(ROUND(VLOOKUP(+$A123,[14]Pasco!$A$3:$P$273,+J$3,FALSE),2),0)</f>
        <v>2489.1</v>
      </c>
      <c r="K123" s="211">
        <f>IFERROR(ROUND(VLOOKUP(+$A123,[14]Pasco!$A$3:$P$273,+K$3,FALSE),2),0)</f>
        <v>2485.62</v>
      </c>
      <c r="L123" s="211">
        <f>IFERROR(ROUND(VLOOKUP(+$A123,[14]Pasco!$A$3:$P$273,+L$3,FALSE),2),0)</f>
        <v>2481.2800000000002</v>
      </c>
      <c r="M123" s="211">
        <f>IFERROR(ROUND(VLOOKUP(+$A123,[14]Pasco!$A$3:$P$273,+M$3,FALSE),2),0)</f>
        <v>2476.94</v>
      </c>
      <c r="N123" s="211">
        <f>IFERROR(ROUND(VLOOKUP(+$A123,[14]Pasco!$A$3:$P$273,+N$3,FALSE),2),0)</f>
        <v>2472.6</v>
      </c>
      <c r="O123" s="211">
        <f>IFERROR(ROUND(VLOOKUP(+$A123,[14]Pasco!$A$3:$P$273,+O$3,FALSE),2),0)</f>
        <v>2468.2600000000002</v>
      </c>
      <c r="P123" s="211">
        <f>IFERROR(ROUND(VLOOKUP(+$A123,[14]Pasco!$A$3:$P$273,+P$3,FALSE),2),0)</f>
        <v>2463.92</v>
      </c>
      <c r="Q123" s="278">
        <f t="shared" si="3"/>
        <v>2486.5730769230763</v>
      </c>
      <c r="R123" s="278"/>
    </row>
    <row r="124" spans="1:18" x14ac:dyDescent="0.25">
      <c r="A124" s="275">
        <v>1910</v>
      </c>
      <c r="B124" s="276">
        <v>108.1</v>
      </c>
      <c r="C124" s="277" t="s">
        <v>303</v>
      </c>
      <c r="D124" s="211">
        <f>IFERROR(ROUND(VLOOKUP(+$A124,[14]Pasco!$A$3:$P$273,+D$3,FALSE),2),0)</f>
        <v>-82842.59</v>
      </c>
      <c r="E124" s="211">
        <f>IFERROR(ROUND(VLOOKUP(+$A124,[14]Pasco!$A$3:$P$273,+E$3,FALSE),2),0)</f>
        <v>-83679.02</v>
      </c>
      <c r="F124" s="211">
        <f>IFERROR(ROUND(VLOOKUP(+$A124,[14]Pasco!$A$3:$P$273,+F$3,FALSE),2),0)</f>
        <v>-84517.26</v>
      </c>
      <c r="G124" s="211">
        <f>IFERROR(ROUND(VLOOKUP(+$A124,[14]Pasco!$A$3:$P$273,+G$3,FALSE),2),0)</f>
        <v>-85362.61</v>
      </c>
      <c r="H124" s="211">
        <f>IFERROR(ROUND(VLOOKUP(+$A124,[14]Pasco!$A$3:$P$273,+H$3,FALSE),2),0)</f>
        <v>-86211.56</v>
      </c>
      <c r="I124" s="211">
        <f>IFERROR(ROUND(VLOOKUP(+$A124,[14]Pasco!$A$3:$P$273,+I$3,FALSE),2),0)</f>
        <v>-87064.02</v>
      </c>
      <c r="J124" s="211">
        <f>IFERROR(ROUND(VLOOKUP(+$A124,[14]Pasco!$A$3:$P$273,+J$3,FALSE),2),0)</f>
        <v>-87920.75</v>
      </c>
      <c r="K124" s="211">
        <f>IFERROR(ROUND(VLOOKUP(+$A124,[14]Pasco!$A$3:$P$273,+K$3,FALSE),2),0)</f>
        <v>-87776.22</v>
      </c>
      <c r="L124" s="211">
        <f>IFERROR(ROUND(VLOOKUP(+$A124,[14]Pasco!$A$3:$P$273,+L$3,FALSE),2),0)</f>
        <v>-88640.08</v>
      </c>
      <c r="M124" s="211">
        <f>IFERROR(ROUND(VLOOKUP(+$A124,[14]Pasco!$A$3:$P$273,+M$3,FALSE),2),0)</f>
        <v>-89509.66</v>
      </c>
      <c r="N124" s="211">
        <f>IFERROR(ROUND(VLOOKUP(+$A124,[14]Pasco!$A$3:$P$273,+N$3,FALSE),2),0)</f>
        <v>-90381.75</v>
      </c>
      <c r="O124" s="211">
        <f>IFERROR(ROUND(VLOOKUP(+$A124,[14]Pasco!$A$3:$P$273,+O$3,FALSE),2),0)</f>
        <v>-91257.21</v>
      </c>
      <c r="P124" s="211">
        <f>IFERROR(ROUND(VLOOKUP(+$A124,[14]Pasco!$A$3:$P$273,+P$3,FALSE),2),0)</f>
        <v>-91844.37</v>
      </c>
      <c r="Q124" s="278">
        <f t="shared" si="3"/>
        <v>-87462.084615384621</v>
      </c>
      <c r="R124" s="278"/>
    </row>
    <row r="125" spans="1:18" x14ac:dyDescent="0.25">
      <c r="A125" s="275">
        <v>1915</v>
      </c>
      <c r="B125" s="276">
        <v>108.1</v>
      </c>
      <c r="C125" s="277" t="s">
        <v>304</v>
      </c>
      <c r="D125" s="211">
        <f>IFERROR(ROUND(VLOOKUP(+$A125,[14]Pasco!$A$3:$P$273,+D$3,FALSE),2),0)</f>
        <v>-140238.93</v>
      </c>
      <c r="E125" s="211">
        <f>IFERROR(ROUND(VLOOKUP(+$A125,[14]Pasco!$A$3:$P$273,+E$3,FALSE),2),0)</f>
        <v>-140940.26999999999</v>
      </c>
      <c r="F125" s="211">
        <f>IFERROR(ROUND(VLOOKUP(+$A125,[14]Pasco!$A$3:$P$273,+F$3,FALSE),2),0)</f>
        <v>-141641.79</v>
      </c>
      <c r="G125" s="211">
        <f>IFERROR(ROUND(VLOOKUP(+$A125,[14]Pasco!$A$3:$P$273,+G$3,FALSE),2),0)</f>
        <v>-142344.65</v>
      </c>
      <c r="H125" s="211">
        <f>IFERROR(ROUND(VLOOKUP(+$A125,[14]Pasco!$A$3:$P$273,+H$3,FALSE),2),0)</f>
        <v>-143047.6</v>
      </c>
      <c r="I125" s="211">
        <f>IFERROR(ROUND(VLOOKUP(+$A125,[14]Pasco!$A$3:$P$273,+I$3,FALSE),2),0)</f>
        <v>-143751.1</v>
      </c>
      <c r="J125" s="211">
        <f>IFERROR(ROUND(VLOOKUP(+$A125,[14]Pasco!$A$3:$P$273,+J$3,FALSE),2),0)</f>
        <v>-144455.78</v>
      </c>
      <c r="K125" s="211">
        <f>IFERROR(ROUND(VLOOKUP(+$A125,[14]Pasco!$A$3:$P$273,+K$3,FALSE),2),0)</f>
        <v>-145160.46</v>
      </c>
      <c r="L125" s="211">
        <f>IFERROR(ROUND(VLOOKUP(+$A125,[14]Pasco!$A$3:$P$273,+L$3,FALSE),2),0)</f>
        <v>-145865.14000000001</v>
      </c>
      <c r="M125" s="211">
        <f>IFERROR(ROUND(VLOOKUP(+$A125,[14]Pasco!$A$3:$P$273,+M$3,FALSE),2),0)</f>
        <v>-146570</v>
      </c>
      <c r="N125" s="211">
        <f>IFERROR(ROUND(VLOOKUP(+$A125,[14]Pasco!$A$3:$P$273,+N$3,FALSE),2),0)</f>
        <v>-147281.06</v>
      </c>
      <c r="O125" s="211">
        <f>IFERROR(ROUND(VLOOKUP(+$A125,[14]Pasco!$A$3:$P$273,+O$3,FALSE),2),0)</f>
        <v>-147992.12</v>
      </c>
      <c r="P125" s="211">
        <f>IFERROR(ROUND(VLOOKUP(+$A125,[14]Pasco!$A$3:$P$273,+P$3,FALSE),2),0)</f>
        <v>-148703.85999999999</v>
      </c>
      <c r="Q125" s="278">
        <f t="shared" si="3"/>
        <v>-144460.98153846155</v>
      </c>
      <c r="R125" s="278"/>
    </row>
    <row r="126" spans="1:18" x14ac:dyDescent="0.25">
      <c r="A126" s="275">
        <v>1920</v>
      </c>
      <c r="B126" s="276">
        <v>108.1</v>
      </c>
      <c r="C126" s="277" t="s">
        <v>305</v>
      </c>
      <c r="D126" s="211">
        <f>IFERROR(ROUND(VLOOKUP(+$A126,[14]Pasco!$A$3:$P$273,+D$3,FALSE),2),0)</f>
        <v>-355769.68</v>
      </c>
      <c r="E126" s="211">
        <f>IFERROR(ROUND(VLOOKUP(+$A126,[14]Pasco!$A$3:$P$273,+E$3,FALSE),2),0)</f>
        <v>-357977.52</v>
      </c>
      <c r="F126" s="211">
        <f>IFERROR(ROUND(VLOOKUP(+$A126,[14]Pasco!$A$3:$P$273,+F$3,FALSE),2),0)</f>
        <v>-358953.59</v>
      </c>
      <c r="G126" s="211">
        <f>IFERROR(ROUND(VLOOKUP(+$A126,[14]Pasco!$A$3:$P$273,+G$3,FALSE),2),0)</f>
        <v>-360136.97</v>
      </c>
      <c r="H126" s="211">
        <f>IFERROR(ROUND(VLOOKUP(+$A126,[14]Pasco!$A$3:$P$273,+H$3,FALSE),2),0)</f>
        <v>-362359.7</v>
      </c>
      <c r="I126" s="211">
        <f>IFERROR(ROUND(VLOOKUP(+$A126,[14]Pasco!$A$3:$P$273,+I$3,FALSE),2),0)</f>
        <v>-363270.78</v>
      </c>
      <c r="J126" s="211">
        <f>IFERROR(ROUND(VLOOKUP(+$A126,[14]Pasco!$A$3:$P$273,+J$3,FALSE),2),0)</f>
        <v>-365500.06</v>
      </c>
      <c r="K126" s="211">
        <f>IFERROR(ROUND(VLOOKUP(+$A126,[14]Pasco!$A$3:$P$273,+K$3,FALSE),2),0)</f>
        <v>-363575.4</v>
      </c>
      <c r="L126" s="211">
        <f>IFERROR(ROUND(VLOOKUP(+$A126,[14]Pasco!$A$3:$P$273,+L$3,FALSE),2),0)</f>
        <v>-365842.79</v>
      </c>
      <c r="M126" s="211">
        <f>IFERROR(ROUND(VLOOKUP(+$A126,[14]Pasco!$A$3:$P$273,+M$3,FALSE),2),0)</f>
        <v>-368115.95</v>
      </c>
      <c r="N126" s="211">
        <f>IFERROR(ROUND(VLOOKUP(+$A126,[14]Pasco!$A$3:$P$273,+N$3,FALSE),2),0)</f>
        <v>-370397.53</v>
      </c>
      <c r="O126" s="211">
        <f>IFERROR(ROUND(VLOOKUP(+$A126,[14]Pasco!$A$3:$P$273,+O$3,FALSE),2),0)</f>
        <v>-370140.19</v>
      </c>
      <c r="P126" s="211">
        <f>IFERROR(ROUND(VLOOKUP(+$A126,[14]Pasco!$A$3:$P$273,+P$3,FALSE),2),0)</f>
        <v>-365909.28</v>
      </c>
      <c r="Q126" s="278">
        <f t="shared" si="3"/>
        <v>-363688.41846153856</v>
      </c>
      <c r="R126" s="278"/>
    </row>
    <row r="127" spans="1:18" x14ac:dyDescent="0.25">
      <c r="A127" s="275">
        <v>1925</v>
      </c>
      <c r="B127" s="276">
        <v>108.1</v>
      </c>
      <c r="C127" s="277" t="s">
        <v>306</v>
      </c>
      <c r="D127" s="211">
        <f>IFERROR(ROUND(VLOOKUP(+$A127,[14]Pasco!$A$3:$P$273,+D$3,FALSE),2),0)</f>
        <v>-62869.79</v>
      </c>
      <c r="E127" s="211">
        <f>IFERROR(ROUND(VLOOKUP(+$A127,[14]Pasco!$A$3:$P$273,+E$3,FALSE),2),0)</f>
        <v>-63985.42</v>
      </c>
      <c r="F127" s="211">
        <f>IFERROR(ROUND(VLOOKUP(+$A127,[14]Pasco!$A$3:$P$273,+F$3,FALSE),2),0)</f>
        <v>-62324.67</v>
      </c>
      <c r="G127" s="211">
        <f>IFERROR(ROUND(VLOOKUP(+$A127,[14]Pasco!$A$3:$P$273,+G$3,FALSE),2),0)</f>
        <v>-63448.91</v>
      </c>
      <c r="H127" s="211">
        <f>IFERROR(ROUND(VLOOKUP(+$A127,[14]Pasco!$A$3:$P$273,+H$3,FALSE),2),0)</f>
        <v>-56583.73</v>
      </c>
      <c r="I127" s="211">
        <f>IFERROR(ROUND(VLOOKUP(+$A127,[14]Pasco!$A$3:$P$273,+I$3,FALSE),2),0)</f>
        <v>-57483.82</v>
      </c>
      <c r="J127" s="211">
        <f>IFERROR(ROUND(VLOOKUP(+$A127,[14]Pasco!$A$3:$P$273,+J$3,FALSE),2),0)</f>
        <v>-57863.95</v>
      </c>
      <c r="K127" s="211">
        <f>IFERROR(ROUND(VLOOKUP(+$A127,[14]Pasco!$A$3:$P$273,+K$3,FALSE),2),0)</f>
        <v>-56850.52</v>
      </c>
      <c r="L127" s="211">
        <f>IFERROR(ROUND(VLOOKUP(+$A127,[14]Pasco!$A$3:$P$273,+L$3,FALSE),2),0)</f>
        <v>-54755.61</v>
      </c>
      <c r="M127" s="211">
        <f>IFERROR(ROUND(VLOOKUP(+$A127,[14]Pasco!$A$3:$P$273,+M$3,FALSE),2),0)</f>
        <v>-52600.51</v>
      </c>
      <c r="N127" s="211">
        <f>IFERROR(ROUND(VLOOKUP(+$A127,[14]Pasco!$A$3:$P$273,+N$3,FALSE),2),0)</f>
        <v>-52127.92</v>
      </c>
      <c r="O127" s="211">
        <f>IFERROR(ROUND(VLOOKUP(+$A127,[14]Pasco!$A$3:$P$273,+O$3,FALSE),2),0)</f>
        <v>-52932.35</v>
      </c>
      <c r="P127" s="211">
        <f>IFERROR(ROUND(VLOOKUP(+$A127,[14]Pasco!$A$3:$P$273,+P$3,FALSE),2),0)</f>
        <v>-53359.74</v>
      </c>
      <c r="Q127" s="278">
        <f t="shared" si="3"/>
        <v>-57475.918461538466</v>
      </c>
      <c r="R127" s="278"/>
    </row>
    <row r="128" spans="1:18" x14ac:dyDescent="0.25">
      <c r="A128" s="275">
        <v>1930</v>
      </c>
      <c r="B128" s="276">
        <v>108.1</v>
      </c>
      <c r="C128" s="277" t="s">
        <v>307</v>
      </c>
      <c r="D128" s="211">
        <f>IFERROR(ROUND(VLOOKUP(+$A128,[14]Pasco!$A$3:$P$273,+D$3,FALSE),2),0)</f>
        <v>-250979.6</v>
      </c>
      <c r="E128" s="211">
        <f>IFERROR(ROUND(VLOOKUP(+$A128,[14]Pasco!$A$3:$P$273,+E$3,FALSE),2),0)</f>
        <v>-251981.25</v>
      </c>
      <c r="F128" s="211">
        <f>IFERROR(ROUND(VLOOKUP(+$A128,[14]Pasco!$A$3:$P$273,+F$3,FALSE),2),0)</f>
        <v>-252986.71</v>
      </c>
      <c r="G128" s="211">
        <f>IFERROR(ROUND(VLOOKUP(+$A128,[14]Pasco!$A$3:$P$273,+G$3,FALSE),2),0)</f>
        <v>-253996.32</v>
      </c>
      <c r="H128" s="211">
        <f>IFERROR(ROUND(VLOOKUP(+$A128,[14]Pasco!$A$3:$P$273,+H$3,FALSE),2),0)</f>
        <v>-258037</v>
      </c>
      <c r="I128" s="211">
        <f>IFERROR(ROUND(VLOOKUP(+$A128,[14]Pasco!$A$3:$P$273,+I$3,FALSE),2),0)</f>
        <v>-259324.71</v>
      </c>
      <c r="J128" s="211">
        <f>IFERROR(ROUND(VLOOKUP(+$A128,[14]Pasco!$A$3:$P$273,+J$3,FALSE),2),0)</f>
        <v>-260612.42</v>
      </c>
      <c r="K128" s="211">
        <f>IFERROR(ROUND(VLOOKUP(+$A128,[14]Pasco!$A$3:$P$273,+K$3,FALSE),2),0)</f>
        <v>-261900.13</v>
      </c>
      <c r="L128" s="211">
        <f>IFERROR(ROUND(VLOOKUP(+$A128,[14]Pasco!$A$3:$P$273,+L$3,FALSE),2),0)</f>
        <v>-263195.51</v>
      </c>
      <c r="M128" s="211">
        <f>IFERROR(ROUND(VLOOKUP(+$A128,[14]Pasco!$A$3:$P$273,+M$3,FALSE),2),0)</f>
        <v>-264501.27</v>
      </c>
      <c r="N128" s="211">
        <f>IFERROR(ROUND(VLOOKUP(+$A128,[14]Pasco!$A$3:$P$273,+N$3,FALSE),2),0)</f>
        <v>-265812.3</v>
      </c>
      <c r="O128" s="211">
        <f>IFERROR(ROUND(VLOOKUP(+$A128,[14]Pasco!$A$3:$P$273,+O$3,FALSE),2),0)</f>
        <v>-267131.32</v>
      </c>
      <c r="P128" s="211">
        <f>IFERROR(ROUND(VLOOKUP(+$A128,[14]Pasco!$A$3:$P$273,+P$3,FALSE),2),0)</f>
        <v>-268458.65000000002</v>
      </c>
      <c r="Q128" s="278">
        <f t="shared" si="3"/>
        <v>-259916.70692307685</v>
      </c>
      <c r="R128" s="278"/>
    </row>
    <row r="129" spans="1:18" x14ac:dyDescent="0.25">
      <c r="A129" s="275">
        <v>1935</v>
      </c>
      <c r="B129" s="276">
        <v>108.1</v>
      </c>
      <c r="C129" s="277" t="s">
        <v>308</v>
      </c>
      <c r="D129" s="211">
        <f>IFERROR(ROUND(VLOOKUP(+$A129,[14]Pasco!$A$3:$P$273,+D$3,FALSE),2),0)</f>
        <v>-42983.53</v>
      </c>
      <c r="E129" s="211">
        <f>IFERROR(ROUND(VLOOKUP(+$A129,[14]Pasco!$A$3:$P$273,+E$3,FALSE),2),0)</f>
        <v>-43461.09</v>
      </c>
      <c r="F129" s="211">
        <f>IFERROR(ROUND(VLOOKUP(+$A129,[14]Pasco!$A$3:$P$273,+F$3,FALSE),2),0)</f>
        <v>-43943.98</v>
      </c>
      <c r="G129" s="211">
        <f>IFERROR(ROUND(VLOOKUP(+$A129,[14]Pasco!$A$3:$P$273,+G$3,FALSE),2),0)</f>
        <v>-44435.03</v>
      </c>
      <c r="H129" s="211">
        <f>IFERROR(ROUND(VLOOKUP(+$A129,[14]Pasco!$A$3:$P$273,+H$3,FALSE),2),0)</f>
        <v>-44928.59</v>
      </c>
      <c r="I129" s="211">
        <f>IFERROR(ROUND(VLOOKUP(+$A129,[14]Pasco!$A$3:$P$273,+I$3,FALSE),2),0)</f>
        <v>-45429.08</v>
      </c>
      <c r="J129" s="211">
        <f>IFERROR(ROUND(VLOOKUP(+$A129,[14]Pasco!$A$3:$P$273,+J$3,FALSE),2),0)</f>
        <v>-45931.34</v>
      </c>
      <c r="K129" s="211">
        <f>IFERROR(ROUND(VLOOKUP(+$A129,[14]Pasco!$A$3:$P$273,+K$3,FALSE),2),0)</f>
        <v>-46438.63</v>
      </c>
      <c r="L129" s="211">
        <f>IFERROR(ROUND(VLOOKUP(+$A129,[14]Pasco!$A$3:$P$273,+L$3,FALSE),2),0)</f>
        <v>-46954.85</v>
      </c>
      <c r="M129" s="211">
        <f>IFERROR(ROUND(VLOOKUP(+$A129,[14]Pasco!$A$3:$P$273,+M$3,FALSE),2),0)</f>
        <v>-47478.94</v>
      </c>
      <c r="N129" s="211">
        <f>IFERROR(ROUND(VLOOKUP(+$A129,[14]Pasco!$A$3:$P$273,+N$3,FALSE),2),0)</f>
        <v>-48019.78</v>
      </c>
      <c r="O129" s="211">
        <f>IFERROR(ROUND(VLOOKUP(+$A129,[14]Pasco!$A$3:$P$273,+O$3,FALSE),2),0)</f>
        <v>-48566.49</v>
      </c>
      <c r="P129" s="211">
        <f>IFERROR(ROUND(VLOOKUP(+$A129,[14]Pasco!$A$3:$P$273,+P$3,FALSE),2),0)</f>
        <v>-49118.8</v>
      </c>
      <c r="Q129" s="278">
        <f t="shared" si="3"/>
        <v>-45976.163846153846</v>
      </c>
      <c r="R129" s="278"/>
    </row>
    <row r="130" spans="1:18" x14ac:dyDescent="0.25">
      <c r="A130" s="275">
        <v>1940</v>
      </c>
      <c r="B130" s="276">
        <v>108.1</v>
      </c>
      <c r="C130" s="277" t="s">
        <v>309</v>
      </c>
      <c r="D130" s="211">
        <f>IFERROR(ROUND(VLOOKUP(+$A130,[14]Pasco!$A$3:$P$273,+D$3,FALSE),2),0)</f>
        <v>-36413.339999999997</v>
      </c>
      <c r="E130" s="211">
        <f>IFERROR(ROUND(VLOOKUP(+$A130,[14]Pasco!$A$3:$P$273,+E$3,FALSE),2),0)</f>
        <v>-36547.25</v>
      </c>
      <c r="F130" s="211">
        <f>IFERROR(ROUND(VLOOKUP(+$A130,[14]Pasco!$A$3:$P$273,+F$3,FALSE),2),0)</f>
        <v>-36681.160000000003</v>
      </c>
      <c r="G130" s="211">
        <f>IFERROR(ROUND(VLOOKUP(+$A130,[14]Pasco!$A$3:$P$273,+G$3,FALSE),2),0)</f>
        <v>-36815.07</v>
      </c>
      <c r="H130" s="211">
        <f>IFERROR(ROUND(VLOOKUP(+$A130,[14]Pasco!$A$3:$P$273,+H$3,FALSE),2),0)</f>
        <v>-36948.980000000003</v>
      </c>
      <c r="I130" s="211">
        <f>IFERROR(ROUND(VLOOKUP(+$A130,[14]Pasco!$A$3:$P$273,+I$3,FALSE),2),0)</f>
        <v>-37082.89</v>
      </c>
      <c r="J130" s="211">
        <f>IFERROR(ROUND(VLOOKUP(+$A130,[14]Pasco!$A$3:$P$273,+J$3,FALSE),2),0)</f>
        <v>-37216.800000000003</v>
      </c>
      <c r="K130" s="211">
        <f>IFERROR(ROUND(VLOOKUP(+$A130,[14]Pasco!$A$3:$P$273,+K$3,FALSE),2),0)</f>
        <v>-37350.71</v>
      </c>
      <c r="L130" s="211">
        <f>IFERROR(ROUND(VLOOKUP(+$A130,[14]Pasco!$A$3:$P$273,+L$3,FALSE),2),0)</f>
        <v>-37484.620000000003</v>
      </c>
      <c r="M130" s="211">
        <f>IFERROR(ROUND(VLOOKUP(+$A130,[14]Pasco!$A$3:$P$273,+M$3,FALSE),2),0)</f>
        <v>-37618.53</v>
      </c>
      <c r="N130" s="211">
        <f>IFERROR(ROUND(VLOOKUP(+$A130,[14]Pasco!$A$3:$P$273,+N$3,FALSE),2),0)</f>
        <v>-37752.44</v>
      </c>
      <c r="O130" s="211">
        <f>IFERROR(ROUND(VLOOKUP(+$A130,[14]Pasco!$A$3:$P$273,+O$3,FALSE),2),0)</f>
        <v>-37886.35</v>
      </c>
      <c r="P130" s="211">
        <f>IFERROR(ROUND(VLOOKUP(+$A130,[14]Pasco!$A$3:$P$273,+P$3,FALSE),2),0)</f>
        <v>-38020.26</v>
      </c>
      <c r="Q130" s="278">
        <f t="shared" si="3"/>
        <v>-37216.799999999996</v>
      </c>
      <c r="R130" s="278"/>
    </row>
    <row r="131" spans="1:18" x14ac:dyDescent="0.25">
      <c r="A131" s="275">
        <v>1945</v>
      </c>
      <c r="B131" s="276">
        <v>108.1</v>
      </c>
      <c r="C131" s="277" t="s">
        <v>310</v>
      </c>
      <c r="D131" s="211">
        <f>IFERROR(ROUND(VLOOKUP(+$A131,[14]Pasco!$A$3:$P$273,+D$3,FALSE),2),0)</f>
        <v>328.76</v>
      </c>
      <c r="E131" s="211">
        <f>IFERROR(ROUND(VLOOKUP(+$A131,[14]Pasco!$A$3:$P$273,+E$3,FALSE),2),0)</f>
        <v>327.44</v>
      </c>
      <c r="F131" s="211">
        <f>IFERROR(ROUND(VLOOKUP(+$A131,[14]Pasco!$A$3:$P$273,+F$3,FALSE),2),0)</f>
        <v>326.12</v>
      </c>
      <c r="G131" s="211">
        <f>IFERROR(ROUND(VLOOKUP(+$A131,[14]Pasco!$A$3:$P$273,+G$3,FALSE),2),0)</f>
        <v>324.8</v>
      </c>
      <c r="H131" s="211">
        <f>IFERROR(ROUND(VLOOKUP(+$A131,[14]Pasco!$A$3:$P$273,+H$3,FALSE),2),0)</f>
        <v>323.48</v>
      </c>
      <c r="I131" s="211">
        <f>IFERROR(ROUND(VLOOKUP(+$A131,[14]Pasco!$A$3:$P$273,+I$3,FALSE),2),0)</f>
        <v>322.16000000000003</v>
      </c>
      <c r="J131" s="211">
        <f>IFERROR(ROUND(VLOOKUP(+$A131,[14]Pasco!$A$3:$P$273,+J$3,FALSE),2),0)</f>
        <v>320.83999999999997</v>
      </c>
      <c r="K131" s="211">
        <f>IFERROR(ROUND(VLOOKUP(+$A131,[14]Pasco!$A$3:$P$273,+K$3,FALSE),2),0)</f>
        <v>319.52</v>
      </c>
      <c r="L131" s="211">
        <f>IFERROR(ROUND(VLOOKUP(+$A131,[14]Pasco!$A$3:$P$273,+L$3,FALSE),2),0)</f>
        <v>318.2</v>
      </c>
      <c r="M131" s="211">
        <f>IFERROR(ROUND(VLOOKUP(+$A131,[14]Pasco!$A$3:$P$273,+M$3,FALSE),2),0)</f>
        <v>316.88</v>
      </c>
      <c r="N131" s="211">
        <f>IFERROR(ROUND(VLOOKUP(+$A131,[14]Pasco!$A$3:$P$273,+N$3,FALSE),2),0)</f>
        <v>315.56</v>
      </c>
      <c r="O131" s="211">
        <f>IFERROR(ROUND(VLOOKUP(+$A131,[14]Pasco!$A$3:$P$273,+O$3,FALSE),2),0)</f>
        <v>314.24</v>
      </c>
      <c r="P131" s="211">
        <f>IFERROR(ROUND(VLOOKUP(+$A131,[14]Pasco!$A$3:$P$273,+P$3,FALSE),2),0)</f>
        <v>299.08</v>
      </c>
      <c r="Q131" s="278">
        <f t="shared" si="3"/>
        <v>319.77538461538461</v>
      </c>
      <c r="R131" s="278"/>
    </row>
    <row r="132" spans="1:18" x14ac:dyDescent="0.25">
      <c r="A132" s="275">
        <v>1950</v>
      </c>
      <c r="B132" s="276">
        <v>108.1</v>
      </c>
      <c r="C132" s="277" t="s">
        <v>622</v>
      </c>
      <c r="D132" s="211">
        <f>IFERROR(ROUND(VLOOKUP(+$A132,[14]Pasco!$A$3:$P$273,+D$3,FALSE),2),0)</f>
        <v>0</v>
      </c>
      <c r="E132" s="211">
        <f>IFERROR(ROUND(VLOOKUP(+$A132,[14]Pasco!$A$3:$P$273,+E$3,FALSE),2),0)</f>
        <v>0</v>
      </c>
      <c r="F132" s="211">
        <f>IFERROR(ROUND(VLOOKUP(+$A132,[14]Pasco!$A$3:$P$273,+F$3,FALSE),2),0)</f>
        <v>0</v>
      </c>
      <c r="G132" s="211">
        <f>IFERROR(ROUND(VLOOKUP(+$A132,[14]Pasco!$A$3:$P$273,+G$3,FALSE),2),0)</f>
        <v>0</v>
      </c>
      <c r="H132" s="211">
        <f>IFERROR(ROUND(VLOOKUP(+$A132,[14]Pasco!$A$3:$P$273,+H$3,FALSE),2),0)</f>
        <v>0</v>
      </c>
      <c r="I132" s="211">
        <f>IFERROR(ROUND(VLOOKUP(+$A132,[14]Pasco!$A$3:$P$273,+I$3,FALSE),2),0)</f>
        <v>0</v>
      </c>
      <c r="J132" s="211">
        <f>IFERROR(ROUND(VLOOKUP(+$A132,[14]Pasco!$A$3:$P$273,+J$3,FALSE),2),0)</f>
        <v>0</v>
      </c>
      <c r="K132" s="211">
        <f>IFERROR(ROUND(VLOOKUP(+$A132,[14]Pasco!$A$3:$P$273,+K$3,FALSE),2),0)</f>
        <v>0</v>
      </c>
      <c r="L132" s="211">
        <f>IFERROR(ROUND(VLOOKUP(+$A132,[14]Pasco!$A$3:$P$273,+L$3,FALSE),2),0)</f>
        <v>-165.53</v>
      </c>
      <c r="M132" s="211">
        <f>IFERROR(ROUND(VLOOKUP(+$A132,[14]Pasco!$A$3:$P$273,+M$3,FALSE),2),0)</f>
        <v>-331.06</v>
      </c>
      <c r="N132" s="211">
        <f>IFERROR(ROUND(VLOOKUP(+$A132,[14]Pasco!$A$3:$P$273,+N$3,FALSE),2),0)</f>
        <v>-496.59</v>
      </c>
      <c r="O132" s="211">
        <f>IFERROR(ROUND(VLOOKUP(+$A132,[14]Pasco!$A$3:$P$273,+O$3,FALSE),2),0)</f>
        <v>-662.12</v>
      </c>
      <c r="P132" s="211">
        <f>IFERROR(ROUND(VLOOKUP(+$A132,[14]Pasco!$A$3:$P$273,+P$3,FALSE),2),0)</f>
        <v>-827.65</v>
      </c>
      <c r="Q132" s="278">
        <f t="shared" si="3"/>
        <v>-190.99615384615387</v>
      </c>
      <c r="R132" s="278"/>
    </row>
    <row r="133" spans="1:18" x14ac:dyDescent="0.25">
      <c r="A133" s="275">
        <v>1960</v>
      </c>
      <c r="B133" s="276">
        <v>108.1</v>
      </c>
      <c r="C133" s="277" t="s">
        <v>311</v>
      </c>
      <c r="D133" s="211">
        <f>IFERROR(ROUND(VLOOKUP(+$A133,[14]Pasco!$A$3:$P$273,+D$3,FALSE),2),0)</f>
        <v>-3177.78</v>
      </c>
      <c r="E133" s="211">
        <f>IFERROR(ROUND(VLOOKUP(+$A133,[14]Pasco!$A$3:$P$273,+E$3,FALSE),2),0)</f>
        <v>-3177.78</v>
      </c>
      <c r="F133" s="211">
        <f>IFERROR(ROUND(VLOOKUP(+$A133,[14]Pasco!$A$3:$P$273,+F$3,FALSE),2),0)</f>
        <v>-3177.78</v>
      </c>
      <c r="G133" s="211">
        <f>IFERROR(ROUND(VLOOKUP(+$A133,[14]Pasco!$A$3:$P$273,+G$3,FALSE),2),0)</f>
        <v>-3177.78</v>
      </c>
      <c r="H133" s="211">
        <f>IFERROR(ROUND(VLOOKUP(+$A133,[14]Pasco!$A$3:$P$273,+H$3,FALSE),2),0)</f>
        <v>-3177.78</v>
      </c>
      <c r="I133" s="211">
        <f>IFERROR(ROUND(VLOOKUP(+$A133,[14]Pasco!$A$3:$P$273,+I$3,FALSE),2),0)</f>
        <v>-3177.78</v>
      </c>
      <c r="J133" s="211">
        <f>IFERROR(ROUND(VLOOKUP(+$A133,[14]Pasco!$A$3:$P$273,+J$3,FALSE),2),0)</f>
        <v>-3177.78</v>
      </c>
      <c r="K133" s="211">
        <f>IFERROR(ROUND(VLOOKUP(+$A133,[14]Pasco!$A$3:$P$273,+K$3,FALSE),2),0)</f>
        <v>-3177.78</v>
      </c>
      <c r="L133" s="211">
        <f>IFERROR(ROUND(VLOOKUP(+$A133,[14]Pasco!$A$3:$P$273,+L$3,FALSE),2),0)</f>
        <v>-3177.78</v>
      </c>
      <c r="M133" s="211">
        <f>IFERROR(ROUND(VLOOKUP(+$A133,[14]Pasco!$A$3:$P$273,+M$3,FALSE),2),0)</f>
        <v>-3177.78</v>
      </c>
      <c r="N133" s="211">
        <f>IFERROR(ROUND(VLOOKUP(+$A133,[14]Pasco!$A$3:$P$273,+N$3,FALSE),2),0)</f>
        <v>-3177.78</v>
      </c>
      <c r="O133" s="211">
        <f>IFERROR(ROUND(VLOOKUP(+$A133,[14]Pasco!$A$3:$P$273,+O$3,FALSE),2),0)</f>
        <v>-3177.78</v>
      </c>
      <c r="P133" s="211">
        <f>IFERROR(ROUND(VLOOKUP(+$A133,[14]Pasco!$A$3:$P$273,+P$3,FALSE),2),0)</f>
        <v>-3177.78</v>
      </c>
      <c r="Q133" s="278">
        <f t="shared" si="3"/>
        <v>-3177.7799999999993</v>
      </c>
      <c r="R133" s="278"/>
    </row>
    <row r="134" spans="1:18" x14ac:dyDescent="0.25">
      <c r="A134" s="275">
        <v>1970</v>
      </c>
      <c r="B134" s="276">
        <v>108.1</v>
      </c>
      <c r="C134" s="277" t="s">
        <v>312</v>
      </c>
      <c r="D134" s="211">
        <f>IFERROR(ROUND(VLOOKUP(+$A134,[14]Pasco!$A$3:$P$273,+D$3,FALSE),2),0)</f>
        <v>-44169.7</v>
      </c>
      <c r="E134" s="211">
        <f>IFERROR(ROUND(VLOOKUP(+$A134,[14]Pasco!$A$3:$P$273,+E$3,FALSE),2),0)</f>
        <v>-44284.34</v>
      </c>
      <c r="F134" s="211">
        <f>IFERROR(ROUND(VLOOKUP(+$A134,[14]Pasco!$A$3:$P$273,+F$3,FALSE),2),0)</f>
        <v>-44192.2</v>
      </c>
      <c r="G134" s="211">
        <f>IFERROR(ROUND(VLOOKUP(+$A134,[14]Pasco!$A$3:$P$273,+G$3,FALSE),2),0)</f>
        <v>-44267.12</v>
      </c>
      <c r="H134" s="211">
        <f>IFERROR(ROUND(VLOOKUP(+$A134,[14]Pasco!$A$3:$P$273,+H$3,FALSE),2),0)</f>
        <v>-44513.43</v>
      </c>
      <c r="I134" s="211">
        <f>IFERROR(ROUND(VLOOKUP(+$A134,[14]Pasco!$A$3:$P$273,+I$3,FALSE),2),0)</f>
        <v>-44698.239999999998</v>
      </c>
      <c r="J134" s="211">
        <f>IFERROR(ROUND(VLOOKUP(+$A134,[14]Pasco!$A$3:$P$273,+J$3,FALSE),2),0)</f>
        <v>-44921.66</v>
      </c>
      <c r="K134" s="211">
        <f>IFERROR(ROUND(VLOOKUP(+$A134,[14]Pasco!$A$3:$P$273,+K$3,FALSE),2),0)</f>
        <v>-45054.5</v>
      </c>
      <c r="L134" s="211">
        <f>IFERROR(ROUND(VLOOKUP(+$A134,[14]Pasco!$A$3:$P$273,+L$3,FALSE),2),0)</f>
        <v>-45192.05</v>
      </c>
      <c r="M134" s="211">
        <f>IFERROR(ROUND(VLOOKUP(+$A134,[14]Pasco!$A$3:$P$273,+M$3,FALSE),2),0)</f>
        <v>-45193.599999999999</v>
      </c>
      <c r="N134" s="211">
        <f>IFERROR(ROUND(VLOOKUP(+$A134,[14]Pasco!$A$3:$P$273,+N$3,FALSE),2),0)</f>
        <v>-45359.83</v>
      </c>
      <c r="O134" s="211">
        <f>IFERROR(ROUND(VLOOKUP(+$A134,[14]Pasco!$A$3:$P$273,+O$3,FALSE),2),0)</f>
        <v>-45513.21</v>
      </c>
      <c r="P134" s="211">
        <f>IFERROR(ROUND(VLOOKUP(+$A134,[14]Pasco!$A$3:$P$273,+P$3,FALSE),2),0)</f>
        <v>-45630.45</v>
      </c>
      <c r="Q134" s="278">
        <f t="shared" si="3"/>
        <v>-44845.409999999989</v>
      </c>
      <c r="R134" s="278"/>
    </row>
    <row r="135" spans="1:18" x14ac:dyDescent="0.25">
      <c r="A135" s="275">
        <v>1975</v>
      </c>
      <c r="B135" s="276">
        <v>108.1</v>
      </c>
      <c r="C135" s="277" t="s">
        <v>313</v>
      </c>
      <c r="D135" s="211">
        <f>IFERROR(ROUND(VLOOKUP(+$A135,[14]Pasco!$A$3:$P$273,+D$3,FALSE),2),0)</f>
        <v>-26011.16</v>
      </c>
      <c r="E135" s="211">
        <f>IFERROR(ROUND(VLOOKUP(+$A135,[14]Pasco!$A$3:$P$273,+E$3,FALSE),2),0)</f>
        <v>-26107.95</v>
      </c>
      <c r="F135" s="211">
        <f>IFERROR(ROUND(VLOOKUP(+$A135,[14]Pasco!$A$3:$P$273,+F$3,FALSE),2),0)</f>
        <v>-26037.56</v>
      </c>
      <c r="G135" s="211">
        <f>IFERROR(ROUND(VLOOKUP(+$A135,[14]Pasco!$A$3:$P$273,+G$3,FALSE),2),0)</f>
        <v>-26112.48</v>
      </c>
      <c r="H135" s="211">
        <f>IFERROR(ROUND(VLOOKUP(+$A135,[14]Pasco!$A$3:$P$273,+H$3,FALSE),2),0)</f>
        <v>-26413.48</v>
      </c>
      <c r="I135" s="211">
        <f>IFERROR(ROUND(VLOOKUP(+$A135,[14]Pasco!$A$3:$P$273,+I$3,FALSE),2),0)</f>
        <v>-26663.62</v>
      </c>
      <c r="J135" s="211">
        <f>IFERROR(ROUND(VLOOKUP(+$A135,[14]Pasco!$A$3:$P$273,+J$3,FALSE),2),0)</f>
        <v>-26942.12</v>
      </c>
      <c r="K135" s="211">
        <f>IFERROR(ROUND(VLOOKUP(+$A135,[14]Pasco!$A$3:$P$273,+K$3,FALSE),2),0)</f>
        <v>-27153.7</v>
      </c>
      <c r="L135" s="211">
        <f>IFERROR(ROUND(VLOOKUP(+$A135,[14]Pasco!$A$3:$P$273,+L$3,FALSE),2),0)</f>
        <v>-27371.919999999998</v>
      </c>
      <c r="M135" s="211">
        <f>IFERROR(ROUND(VLOOKUP(+$A135,[14]Pasco!$A$3:$P$273,+M$3,FALSE),2),0)</f>
        <v>-27472.95</v>
      </c>
      <c r="N135" s="211">
        <f>IFERROR(ROUND(VLOOKUP(+$A135,[14]Pasco!$A$3:$P$273,+N$3,FALSE),2),0)</f>
        <v>-27711.41</v>
      </c>
      <c r="O135" s="211">
        <f>IFERROR(ROUND(VLOOKUP(+$A135,[14]Pasco!$A$3:$P$273,+O$3,FALSE),2),0)</f>
        <v>-27942.66</v>
      </c>
      <c r="P135" s="211">
        <f>IFERROR(ROUND(VLOOKUP(+$A135,[14]Pasco!$A$3:$P$273,+P$3,FALSE),2),0)</f>
        <v>-28147.86</v>
      </c>
      <c r="Q135" s="278">
        <f t="shared" si="3"/>
        <v>-26929.913076923072</v>
      </c>
      <c r="R135" s="278"/>
    </row>
    <row r="136" spans="1:18" x14ac:dyDescent="0.25">
      <c r="A136" s="275">
        <v>1985</v>
      </c>
      <c r="B136" s="276">
        <v>108.1</v>
      </c>
      <c r="C136" s="277" t="s">
        <v>314</v>
      </c>
      <c r="D136" s="211">
        <f>IFERROR(ROUND(VLOOKUP(+$A136,[14]Pasco!$A$3:$P$273,+D$3,FALSE),2),0)</f>
        <v>-72317.039999999994</v>
      </c>
      <c r="E136" s="211">
        <f>IFERROR(ROUND(VLOOKUP(+$A136,[14]Pasco!$A$3:$P$273,+E$3,FALSE),2),0)</f>
        <v>-72359.44</v>
      </c>
      <c r="F136" s="211">
        <f>IFERROR(ROUND(VLOOKUP(+$A136,[14]Pasco!$A$3:$P$273,+F$3,FALSE),2),0)</f>
        <v>-72436.570000000007</v>
      </c>
      <c r="G136" s="211">
        <f>IFERROR(ROUND(VLOOKUP(+$A136,[14]Pasco!$A$3:$P$273,+G$3,FALSE),2),0)</f>
        <v>-72452.61</v>
      </c>
      <c r="H136" s="211">
        <f>IFERROR(ROUND(VLOOKUP(+$A136,[14]Pasco!$A$3:$P$273,+H$3,FALSE),2),0)</f>
        <v>-72655.55</v>
      </c>
      <c r="I136" s="211">
        <f>IFERROR(ROUND(VLOOKUP(+$A136,[14]Pasco!$A$3:$P$273,+I$3,FALSE),2),0)</f>
        <v>-72862.42</v>
      </c>
      <c r="J136" s="211">
        <f>IFERROR(ROUND(VLOOKUP(+$A136,[14]Pasco!$A$3:$P$273,+J$3,FALSE),2),0)</f>
        <v>-73077.78</v>
      </c>
      <c r="K136" s="211">
        <f>IFERROR(ROUND(VLOOKUP(+$A136,[14]Pasco!$A$3:$P$273,+K$3,FALSE),2),0)</f>
        <v>-73274.91</v>
      </c>
      <c r="L136" s="211">
        <f>IFERROR(ROUND(VLOOKUP(+$A136,[14]Pasco!$A$3:$P$273,+L$3,FALSE),2),0)</f>
        <v>-73467.34</v>
      </c>
      <c r="M136" s="211">
        <f>IFERROR(ROUND(VLOOKUP(+$A136,[14]Pasco!$A$3:$P$273,+M$3,FALSE),2),0)</f>
        <v>-73676</v>
      </c>
      <c r="N136" s="211">
        <f>IFERROR(ROUND(VLOOKUP(+$A136,[14]Pasco!$A$3:$P$273,+N$3,FALSE),2),0)</f>
        <v>-73931.81</v>
      </c>
      <c r="O136" s="211">
        <f>IFERROR(ROUND(VLOOKUP(+$A136,[14]Pasco!$A$3:$P$273,+O$3,FALSE),2),0)</f>
        <v>-74129.179999999993</v>
      </c>
      <c r="P136" s="211">
        <f>IFERROR(ROUND(VLOOKUP(+$A136,[14]Pasco!$A$3:$P$273,+P$3,FALSE),2),0)</f>
        <v>-74319.13</v>
      </c>
      <c r="Q136" s="278">
        <f t="shared" si="3"/>
        <v>-73150.752307692295</v>
      </c>
      <c r="R136" s="278"/>
    </row>
    <row r="137" spans="1:18" x14ac:dyDescent="0.25">
      <c r="A137" s="275">
        <v>1990</v>
      </c>
      <c r="B137" s="276">
        <v>108.1</v>
      </c>
      <c r="C137" s="277" t="s">
        <v>315</v>
      </c>
      <c r="D137" s="211">
        <f>IFERROR(ROUND(VLOOKUP(+$A137,[14]Pasco!$A$3:$P$273,+D$3,FALSE),2),0)</f>
        <v>-893.76</v>
      </c>
      <c r="E137" s="211">
        <f>IFERROR(ROUND(VLOOKUP(+$A137,[14]Pasco!$A$3:$P$273,+E$3,FALSE),2),0)</f>
        <v>-904.21</v>
      </c>
      <c r="F137" s="211">
        <f>IFERROR(ROUND(VLOOKUP(+$A137,[14]Pasco!$A$3:$P$273,+F$3,FALSE),2),0)</f>
        <v>-916.19</v>
      </c>
      <c r="G137" s="211">
        <f>IFERROR(ROUND(VLOOKUP(+$A137,[14]Pasco!$A$3:$P$273,+G$3,FALSE),2),0)</f>
        <v>-928.18</v>
      </c>
      <c r="H137" s="211">
        <f>IFERROR(ROUND(VLOOKUP(+$A137,[14]Pasco!$A$3:$P$273,+H$3,FALSE),2),0)</f>
        <v>-940.16</v>
      </c>
      <c r="I137" s="211">
        <f>IFERROR(ROUND(VLOOKUP(+$A137,[14]Pasco!$A$3:$P$273,+I$3,FALSE),2),0)</f>
        <v>-952.14</v>
      </c>
      <c r="J137" s="211">
        <f>IFERROR(ROUND(VLOOKUP(+$A137,[14]Pasco!$A$3:$P$273,+J$3,FALSE),2),0)</f>
        <v>-964.12</v>
      </c>
      <c r="K137" s="211">
        <f>IFERROR(ROUND(VLOOKUP(+$A137,[14]Pasco!$A$3:$P$273,+K$3,FALSE),2),0)</f>
        <v>-976.1</v>
      </c>
      <c r="L137" s="211">
        <f>IFERROR(ROUND(VLOOKUP(+$A137,[14]Pasco!$A$3:$P$273,+L$3,FALSE),2),0)</f>
        <v>-988.08</v>
      </c>
      <c r="M137" s="211">
        <f>IFERROR(ROUND(VLOOKUP(+$A137,[14]Pasco!$A$3:$P$273,+M$3,FALSE),2),0)</f>
        <v>-1000.06</v>
      </c>
      <c r="N137" s="211">
        <f>IFERROR(ROUND(VLOOKUP(+$A137,[14]Pasco!$A$3:$P$273,+N$3,FALSE),2),0)</f>
        <v>-1012.04</v>
      </c>
      <c r="O137" s="211">
        <f>IFERROR(ROUND(VLOOKUP(+$A137,[14]Pasco!$A$3:$P$273,+O$3,FALSE),2),0)</f>
        <v>-1024.02</v>
      </c>
      <c r="P137" s="211">
        <f>IFERROR(ROUND(VLOOKUP(+$A137,[14]Pasco!$A$3:$P$273,+P$3,FALSE),2),0)</f>
        <v>-1036</v>
      </c>
      <c r="Q137" s="278">
        <f t="shared" si="3"/>
        <v>-964.23538461538476</v>
      </c>
      <c r="R137" s="278"/>
    </row>
    <row r="138" spans="1:18" x14ac:dyDescent="0.25">
      <c r="A138" s="275">
        <v>1995</v>
      </c>
      <c r="B138" s="276">
        <v>108.1</v>
      </c>
      <c r="C138" s="277" t="s">
        <v>316</v>
      </c>
      <c r="D138" s="211">
        <f>IFERROR(ROUND(VLOOKUP(+$A138,[14]Pasco!$A$3:$P$273,+D$3,FALSE),2),0)</f>
        <v>2359.63</v>
      </c>
      <c r="E138" s="211">
        <f>IFERROR(ROUND(VLOOKUP(+$A138,[14]Pasco!$A$3:$P$273,+E$3,FALSE),2),0)</f>
        <v>2294.64</v>
      </c>
      <c r="F138" s="211">
        <f>IFERROR(ROUND(VLOOKUP(+$A138,[14]Pasco!$A$3:$P$273,+F$3,FALSE),2),0)</f>
        <v>3088.87</v>
      </c>
      <c r="G138" s="211">
        <f>IFERROR(ROUND(VLOOKUP(+$A138,[14]Pasco!$A$3:$P$273,+G$3,FALSE),2),0)</f>
        <v>3012.71</v>
      </c>
      <c r="H138" s="211">
        <f>IFERROR(ROUND(VLOOKUP(+$A138,[14]Pasco!$A$3:$P$273,+H$3,FALSE),2),0)</f>
        <v>2936.55</v>
      </c>
      <c r="I138" s="211">
        <f>IFERROR(ROUND(VLOOKUP(+$A138,[14]Pasco!$A$3:$P$273,+I$3,FALSE),2),0)</f>
        <v>2845.09</v>
      </c>
      <c r="J138" s="211">
        <f>IFERROR(ROUND(VLOOKUP(+$A138,[14]Pasco!$A$3:$P$273,+J$3,FALSE),2),0)</f>
        <v>2753.63</v>
      </c>
      <c r="K138" s="211">
        <f>IFERROR(ROUND(VLOOKUP(+$A138,[14]Pasco!$A$3:$P$273,+K$3,FALSE),2),0)</f>
        <v>2662.17</v>
      </c>
      <c r="L138" s="211">
        <f>IFERROR(ROUND(VLOOKUP(+$A138,[14]Pasco!$A$3:$P$273,+L$3,FALSE),2),0)</f>
        <v>2570.71</v>
      </c>
      <c r="M138" s="211">
        <f>IFERROR(ROUND(VLOOKUP(+$A138,[14]Pasco!$A$3:$P$273,+M$3,FALSE),2),0)</f>
        <v>2479.25</v>
      </c>
      <c r="N138" s="211">
        <f>IFERROR(ROUND(VLOOKUP(+$A138,[14]Pasco!$A$3:$P$273,+N$3,FALSE),2),0)</f>
        <v>2387.79</v>
      </c>
      <c r="O138" s="211">
        <f>IFERROR(ROUND(VLOOKUP(+$A138,[14]Pasco!$A$3:$P$273,+O$3,FALSE),2),0)</f>
        <v>2296.33</v>
      </c>
      <c r="P138" s="211">
        <f>IFERROR(ROUND(VLOOKUP(+$A138,[14]Pasco!$A$3:$P$273,+P$3,FALSE),2),0)</f>
        <v>2175.91</v>
      </c>
      <c r="Q138" s="278">
        <f t="shared" si="3"/>
        <v>2604.8676923076923</v>
      </c>
      <c r="R138" s="278"/>
    </row>
    <row r="139" spans="1:18" x14ac:dyDescent="0.25">
      <c r="A139" s="275">
        <v>2000</v>
      </c>
      <c r="B139" s="276">
        <v>108.1</v>
      </c>
      <c r="C139" s="277" t="s">
        <v>317</v>
      </c>
      <c r="D139" s="211">
        <f>IFERROR(ROUND(VLOOKUP(+$A139,[14]Pasco!$A$3:$P$273,+D$3,FALSE),2),0)</f>
        <v>-7230.34</v>
      </c>
      <c r="E139" s="211">
        <f>IFERROR(ROUND(VLOOKUP(+$A139,[14]Pasco!$A$3:$P$273,+E$3,FALSE),2),0)</f>
        <v>-7270.05</v>
      </c>
      <c r="F139" s="211">
        <f>IFERROR(ROUND(VLOOKUP(+$A139,[14]Pasco!$A$3:$P$273,+F$3,FALSE),2),0)</f>
        <v>-7285.98</v>
      </c>
      <c r="G139" s="211">
        <f>IFERROR(ROUND(VLOOKUP(+$A139,[14]Pasco!$A$3:$P$273,+G$3,FALSE),2),0)</f>
        <v>-7325.02</v>
      </c>
      <c r="H139" s="211">
        <f>IFERROR(ROUND(VLOOKUP(+$A139,[14]Pasco!$A$3:$P$273,+H$3,FALSE),2),0)</f>
        <v>-7376.51</v>
      </c>
      <c r="I139" s="211">
        <f>IFERROR(ROUND(VLOOKUP(+$A139,[14]Pasco!$A$3:$P$273,+I$3,FALSE),2),0)</f>
        <v>-7419.93</v>
      </c>
      <c r="J139" s="211">
        <f>IFERROR(ROUND(VLOOKUP(+$A139,[14]Pasco!$A$3:$P$273,+J$3,FALSE),2),0)</f>
        <v>-7466.61</v>
      </c>
      <c r="K139" s="211">
        <f>IFERROR(ROUND(VLOOKUP(+$A139,[14]Pasco!$A$3:$P$273,+K$3,FALSE),2),0)</f>
        <v>-7505.21</v>
      </c>
      <c r="L139" s="211">
        <f>IFERROR(ROUND(VLOOKUP(+$A139,[14]Pasco!$A$3:$P$273,+L$3,FALSE),2),0)</f>
        <v>-7545.19</v>
      </c>
      <c r="M139" s="211">
        <f>IFERROR(ROUND(VLOOKUP(+$A139,[14]Pasco!$A$3:$P$273,+M$3,FALSE),2),0)</f>
        <v>-7564.28</v>
      </c>
      <c r="N139" s="211">
        <f>IFERROR(ROUND(VLOOKUP(+$A139,[14]Pasco!$A$3:$P$273,+N$3,FALSE),2),0)</f>
        <v>-7606.04</v>
      </c>
      <c r="O139" s="211">
        <f>IFERROR(ROUND(VLOOKUP(+$A139,[14]Pasco!$A$3:$P$273,+O$3,FALSE),2),0)</f>
        <v>-7646.83</v>
      </c>
      <c r="P139" s="211">
        <f>IFERROR(ROUND(VLOOKUP(+$A139,[14]Pasco!$A$3:$P$273,+P$3,FALSE),2),0)</f>
        <v>-7684.12</v>
      </c>
      <c r="Q139" s="278">
        <f t="shared" si="3"/>
        <v>-7455.8546153846146</v>
      </c>
      <c r="R139" s="278"/>
    </row>
    <row r="140" spans="1:18" x14ac:dyDescent="0.25">
      <c r="A140" s="293">
        <v>2005</v>
      </c>
      <c r="B140" s="294">
        <v>108.1</v>
      </c>
      <c r="C140" s="295" t="s">
        <v>318</v>
      </c>
      <c r="D140" s="296">
        <f>IFERROR(ROUND(VLOOKUP(+$A140,[14]Pasco!$A$3:$P$273,+D$3,FALSE),2),0)</f>
        <v>-110.53</v>
      </c>
      <c r="E140" s="296">
        <f>IFERROR(ROUND(VLOOKUP(+$A140,[14]Pasco!$A$3:$P$273,+E$3,FALSE),2),0)</f>
        <v>-110.53</v>
      </c>
      <c r="F140" s="296">
        <f>IFERROR(ROUND(VLOOKUP(+$A140,[14]Pasco!$A$3:$P$273,+F$3,FALSE),2),0)</f>
        <v>-110.53</v>
      </c>
      <c r="G140" s="296">
        <f>IFERROR(ROUND(VLOOKUP(+$A140,[14]Pasco!$A$3:$P$273,+G$3,FALSE),2),0)</f>
        <v>-110.53</v>
      </c>
      <c r="H140" s="296">
        <f>IFERROR(ROUND(VLOOKUP(+$A140,[14]Pasco!$A$3:$P$273,+H$3,FALSE),2),0)</f>
        <v>-112.88</v>
      </c>
      <c r="I140" s="296">
        <f>IFERROR(ROUND(VLOOKUP(+$A140,[14]Pasco!$A$3:$P$273,+I$3,FALSE),2),0)</f>
        <v>-115.23</v>
      </c>
      <c r="J140" s="296">
        <f>IFERROR(ROUND(VLOOKUP(+$A140,[14]Pasco!$A$3:$P$273,+J$3,FALSE),2),0)</f>
        <v>-117.58</v>
      </c>
      <c r="K140" s="296">
        <f>IFERROR(ROUND(VLOOKUP(+$A140,[14]Pasco!$A$3:$P$273,+K$3,FALSE),2),0)</f>
        <v>-119.93</v>
      </c>
      <c r="L140" s="296">
        <f>IFERROR(ROUND(VLOOKUP(+$A140,[14]Pasco!$A$3:$P$273,+L$3,FALSE),2),0)</f>
        <v>-122.28</v>
      </c>
      <c r="M140" s="296">
        <f>IFERROR(ROUND(VLOOKUP(+$A140,[14]Pasco!$A$3:$P$273,+M$3,FALSE),2),0)</f>
        <v>-124.63</v>
      </c>
      <c r="N140" s="296">
        <f>IFERROR(ROUND(VLOOKUP(+$A140,[14]Pasco!$A$3:$P$273,+N$3,FALSE),2),0)</f>
        <v>-126.98</v>
      </c>
      <c r="O140" s="296">
        <f>IFERROR(ROUND(VLOOKUP(+$A140,[14]Pasco!$A$3:$P$273,+O$3,FALSE),2),0)</f>
        <v>-129.33000000000001</v>
      </c>
      <c r="P140" s="296">
        <f>IFERROR(ROUND(VLOOKUP(+$A140,[14]Pasco!$A$3:$P$273,+P$3,FALSE),2),0)</f>
        <v>-131.68</v>
      </c>
      <c r="Q140" s="297">
        <f t="shared" si="3"/>
        <v>-118.66461538461539</v>
      </c>
      <c r="R140" s="278"/>
    </row>
    <row r="141" spans="1:18" x14ac:dyDescent="0.25">
      <c r="A141" s="275">
        <v>2010</v>
      </c>
      <c r="B141" s="276">
        <v>108.1</v>
      </c>
      <c r="C141" s="277" t="s">
        <v>319</v>
      </c>
      <c r="D141" s="238">
        <v>571978.35517720704</v>
      </c>
      <c r="E141" s="238">
        <v>571700.98093459348</v>
      </c>
      <c r="F141" s="238">
        <v>572641.98561283748</v>
      </c>
      <c r="G141" s="238">
        <v>573582.9902910816</v>
      </c>
      <c r="H141" s="238">
        <v>574523.99496932572</v>
      </c>
      <c r="I141" s="238">
        <v>575464.99964756973</v>
      </c>
      <c r="J141" s="238">
        <v>576406.00432581385</v>
      </c>
      <c r="K141" s="238">
        <v>577347.00900405785</v>
      </c>
      <c r="L141" s="238">
        <v>578288.01368230197</v>
      </c>
      <c r="M141" s="238">
        <v>579229.01836054598</v>
      </c>
      <c r="N141" s="238">
        <v>580170.0230387901</v>
      </c>
      <c r="O141" s="238">
        <v>581111.02771703422</v>
      </c>
      <c r="P141" s="238">
        <v>582052.03239527834</v>
      </c>
      <c r="Q141" s="278">
        <f t="shared" si="3"/>
        <v>576499.72578126437</v>
      </c>
      <c r="R141" s="278"/>
    </row>
    <row r="142" spans="1:18" x14ac:dyDescent="0.25">
      <c r="A142" s="275">
        <v>2080</v>
      </c>
      <c r="B142" s="276">
        <v>108.1</v>
      </c>
      <c r="C142" s="277" t="s">
        <v>623</v>
      </c>
      <c r="D142" s="211">
        <f>IFERROR(ROUND(VLOOKUP(+$A142,[14]Pasco!$A$3:$P$273,+D$3,FALSE),2),0)</f>
        <v>0</v>
      </c>
      <c r="E142" s="211">
        <f>IFERROR(ROUND(VLOOKUP(+$A142,[14]Pasco!$A$3:$P$273,+E$3,FALSE),2),0)</f>
        <v>0</v>
      </c>
      <c r="F142" s="211">
        <f>IFERROR(ROUND(VLOOKUP(+$A142,[14]Pasco!$A$3:$P$273,+F$3,FALSE),2),0)</f>
        <v>0</v>
      </c>
      <c r="G142" s="211">
        <f>IFERROR(ROUND(VLOOKUP(+$A142,[14]Pasco!$A$3:$P$273,+G$3,FALSE),2),0)</f>
        <v>0</v>
      </c>
      <c r="H142" s="211">
        <f>IFERROR(ROUND(VLOOKUP(+$A142,[14]Pasco!$A$3:$P$273,+H$3,FALSE),2),0)</f>
        <v>0</v>
      </c>
      <c r="I142" s="211">
        <f>IFERROR(ROUND(VLOOKUP(+$A142,[14]Pasco!$A$3:$P$273,+I$3,FALSE),2),0)</f>
        <v>0</v>
      </c>
      <c r="J142" s="211">
        <f>IFERROR(ROUND(VLOOKUP(+$A142,[14]Pasco!$A$3:$P$273,+J$3,FALSE),2),0)</f>
        <v>0</v>
      </c>
      <c r="K142" s="211">
        <f>IFERROR(ROUND(VLOOKUP(+$A142,[14]Pasco!$A$3:$P$273,+K$3,FALSE),2),0)</f>
        <v>0</v>
      </c>
      <c r="L142" s="211">
        <f>IFERROR(ROUND(VLOOKUP(+$A142,[14]Pasco!$A$3:$P$273,+L$3,FALSE),2),0)</f>
        <v>0</v>
      </c>
      <c r="M142" s="211">
        <f>IFERROR(ROUND(VLOOKUP(+$A142,[14]Pasco!$A$3:$P$273,+M$3,FALSE),2),0)</f>
        <v>0</v>
      </c>
      <c r="N142" s="211">
        <f>IFERROR(ROUND(VLOOKUP(+$A142,[14]Pasco!$A$3:$P$273,+N$3,FALSE),2),0)</f>
        <v>0</v>
      </c>
      <c r="O142" s="211">
        <f>IFERROR(ROUND(VLOOKUP(+$A142,[14]Pasco!$A$3:$P$273,+O$3,FALSE),2),0)</f>
        <v>0</v>
      </c>
      <c r="P142" s="211">
        <f>IFERROR(ROUND(VLOOKUP(+$A142,[14]Pasco!$A$3:$P$273,+P$3,FALSE),2),0)</f>
        <v>0</v>
      </c>
      <c r="Q142" s="278">
        <f t="shared" si="3"/>
        <v>0</v>
      </c>
      <c r="R142" s="278"/>
    </row>
    <row r="143" spans="1:18" x14ac:dyDescent="0.25">
      <c r="A143" s="275">
        <v>2220</v>
      </c>
      <c r="B143" s="276">
        <v>108.1</v>
      </c>
      <c r="C143" s="277" t="s">
        <v>313</v>
      </c>
      <c r="D143" s="211">
        <f>IFERROR(ROUND(VLOOKUP(+$A143,[14]Pasco!$A$3:$P$273,+D$3,FALSE),2),0)</f>
        <v>0</v>
      </c>
      <c r="E143" s="211">
        <f>IFERROR(ROUND(VLOOKUP(+$A143,[14]Pasco!$A$3:$P$273,+E$3,FALSE),2),0)</f>
        <v>0</v>
      </c>
      <c r="F143" s="211">
        <f>IFERROR(ROUND(VLOOKUP(+$A143,[14]Pasco!$A$3:$P$273,+F$3,FALSE),2),0)</f>
        <v>0</v>
      </c>
      <c r="G143" s="211">
        <f>IFERROR(ROUND(VLOOKUP(+$A143,[14]Pasco!$A$3:$P$273,+G$3,FALSE),2),0)</f>
        <v>0</v>
      </c>
      <c r="H143" s="211">
        <f>IFERROR(ROUND(VLOOKUP(+$A143,[14]Pasco!$A$3:$P$273,+H$3,FALSE),2),0)</f>
        <v>0</v>
      </c>
      <c r="I143" s="211">
        <f>IFERROR(ROUND(VLOOKUP(+$A143,[14]Pasco!$A$3:$P$273,+I$3,FALSE),2),0)</f>
        <v>0</v>
      </c>
      <c r="J143" s="211">
        <f>IFERROR(ROUND(VLOOKUP(+$A143,[14]Pasco!$A$3:$P$273,+J$3,FALSE),2),0)</f>
        <v>0</v>
      </c>
      <c r="K143" s="211">
        <f>IFERROR(ROUND(VLOOKUP(+$A143,[14]Pasco!$A$3:$P$273,+K$3,FALSE),2),0)</f>
        <v>0</v>
      </c>
      <c r="L143" s="211">
        <f>IFERROR(ROUND(VLOOKUP(+$A143,[14]Pasco!$A$3:$P$273,+L$3,FALSE),2),0)</f>
        <v>0</v>
      </c>
      <c r="M143" s="211">
        <f>IFERROR(ROUND(VLOOKUP(+$A143,[14]Pasco!$A$3:$P$273,+M$3,FALSE),2),0)</f>
        <v>0</v>
      </c>
      <c r="N143" s="211">
        <f>IFERROR(ROUND(VLOOKUP(+$A143,[14]Pasco!$A$3:$P$273,+N$3,FALSE),2),0)</f>
        <v>0</v>
      </c>
      <c r="O143" s="211">
        <f>IFERROR(ROUND(VLOOKUP(+$A143,[14]Pasco!$A$3:$P$273,+O$3,FALSE),2),0)</f>
        <v>0</v>
      </c>
      <c r="P143" s="211">
        <f>IFERROR(ROUND(VLOOKUP(+$A143,[14]Pasco!$A$3:$P$273,+P$3,FALSE),2),0)</f>
        <v>0</v>
      </c>
      <c r="Q143" s="278">
        <f t="shared" si="3"/>
        <v>0</v>
      </c>
      <c r="R143" s="278"/>
    </row>
    <row r="144" spans="1:18" x14ac:dyDescent="0.25">
      <c r="A144" s="282">
        <v>2300</v>
      </c>
      <c r="B144" s="282">
        <v>108.1</v>
      </c>
      <c r="C144" s="283" t="s">
        <v>320</v>
      </c>
      <c r="D144" s="211">
        <f>+'[14]Common Plant'!D145</f>
        <v>-103021.84909136218</v>
      </c>
      <c r="E144" s="211">
        <f>+'[14]Common Plant'!E145</f>
        <v>-104143.32024207314</v>
      </c>
      <c r="F144" s="211">
        <f>+'[14]Common Plant'!F145</f>
        <v>-104652.82458335489</v>
      </c>
      <c r="G144" s="211">
        <f>+'[14]Common Plant'!G145</f>
        <v>-109137.3129648787</v>
      </c>
      <c r="H144" s="211">
        <f>+'[14]Common Plant'!H145</f>
        <v>-108733.8345186986</v>
      </c>
      <c r="I144" s="211">
        <f>+'[14]Common Plant'!I145</f>
        <v>-109600.91539905861</v>
      </c>
      <c r="J144" s="211">
        <f>+'[14]Common Plant'!J145</f>
        <v>-110525.24379144466</v>
      </c>
      <c r="K144" s="211">
        <f>+'[14]Common Plant'!K145</f>
        <v>-99300.691306574226</v>
      </c>
      <c r="L144" s="211">
        <f>+'[14]Common Plant'!L145</f>
        <v>-100083.75474680595</v>
      </c>
      <c r="M144" s="211">
        <f>+'[14]Common Plant'!M145</f>
        <v>-101072.27990844667</v>
      </c>
      <c r="N144" s="211">
        <f>+'[14]Common Plant'!N145</f>
        <v>-102051.90550871564</v>
      </c>
      <c r="O144" s="211">
        <f>+'[14]Common Plant'!O145</f>
        <v>-102909.99183572129</v>
      </c>
      <c r="P144" s="211">
        <f>+'[14]Common Plant'!P145</f>
        <v>-103866.63828169448</v>
      </c>
      <c r="Q144" s="278">
        <f t="shared" si="3"/>
        <v>-104546.19709067915</v>
      </c>
      <c r="R144" s="278"/>
    </row>
    <row r="145" spans="1:19" x14ac:dyDescent="0.25">
      <c r="A145" s="282">
        <v>2320</v>
      </c>
      <c r="B145" s="282">
        <v>108.1</v>
      </c>
      <c r="C145" s="283" t="s">
        <v>321</v>
      </c>
      <c r="D145" s="211">
        <f>+'[14]Common Plant'!D146</f>
        <v>-12270.927386329418</v>
      </c>
      <c r="E145" s="211">
        <f>+'[14]Common Plant'!E146</f>
        <v>-12242.10363420059</v>
      </c>
      <c r="F145" s="211">
        <f>+'[14]Common Plant'!F146</f>
        <v>-12122.202972637459</v>
      </c>
      <c r="G145" s="211">
        <f>+'[14]Common Plant'!G146</f>
        <v>-12103.305505094913</v>
      </c>
      <c r="H145" s="211">
        <f>+'[14]Common Plant'!H146</f>
        <v>-12140.067402369003</v>
      </c>
      <c r="I145" s="211">
        <f>+'[14]Common Plant'!I146</f>
        <v>-12142.617343402468</v>
      </c>
      <c r="J145" s="211">
        <f>+'[14]Common Plant'!J146</f>
        <v>-12158.890657425123</v>
      </c>
      <c r="K145" s="211">
        <f>+'[14]Common Plant'!K146</f>
        <v>-12141.352762633833</v>
      </c>
      <c r="L145" s="211">
        <f>+'[14]Common Plant'!L146</f>
        <v>-12129.502512801941</v>
      </c>
      <c r="M145" s="211">
        <f>+'[14]Common Plant'!M146</f>
        <v>-12037.903525060772</v>
      </c>
      <c r="N145" s="211">
        <f>+'[14]Common Plant'!N146</f>
        <v>-12035.243749547402</v>
      </c>
      <c r="O145" s="211">
        <f>+'[14]Common Plant'!O146</f>
        <v>-12028.772420731386</v>
      </c>
      <c r="P145" s="211">
        <f>+'[14]Common Plant'!P146</f>
        <v>-12009.058615838198</v>
      </c>
      <c r="Q145" s="278">
        <f t="shared" si="3"/>
        <v>-12120.149883697884</v>
      </c>
      <c r="R145" s="278"/>
    </row>
    <row r="146" spans="1:19" x14ac:dyDescent="0.25">
      <c r="A146" s="282">
        <v>2325</v>
      </c>
      <c r="B146" s="282">
        <v>108.1</v>
      </c>
      <c r="C146" s="283" t="s">
        <v>322</v>
      </c>
      <c r="D146" s="211">
        <f>+'[14]Common Plant'!D147</f>
        <v>-39816.262779283345</v>
      </c>
      <c r="E146" s="211">
        <f>+'[14]Common Plant'!E147</f>
        <v>-40168.478975327162</v>
      </c>
      <c r="F146" s="211">
        <f>+'[14]Common Plant'!F147</f>
        <v>-40398.258644286972</v>
      </c>
      <c r="G146" s="211">
        <f>+'[14]Common Plant'!G147</f>
        <v>-40796.040540009315</v>
      </c>
      <c r="H146" s="211">
        <f>+'[14]Common Plant'!H147</f>
        <v>-41316.290849324992</v>
      </c>
      <c r="I146" s="211">
        <f>+'[14]Common Plant'!I147</f>
        <v>-41817.450738633437</v>
      </c>
      <c r="J146" s="211">
        <f>+'[14]Common Plant'!J147</f>
        <v>-42396.17751875033</v>
      </c>
      <c r="K146" s="211">
        <f>+'[14]Common Plant'!K147</f>
        <v>-42898.061721926249</v>
      </c>
      <c r="L146" s="211">
        <f>+'[14]Common Plant'!L147</f>
        <v>-43442.707159778627</v>
      </c>
      <c r="M146" s="211">
        <f>+'[14]Common Plant'!M147</f>
        <v>-43836.481581234177</v>
      </c>
      <c r="N146" s="211">
        <f>+'[14]Common Plant'!N147</f>
        <v>-44410.233156261325</v>
      </c>
      <c r="O146" s="211">
        <f>+'[14]Common Plant'!O147</f>
        <v>-44971.724828531536</v>
      </c>
      <c r="P146" s="211">
        <f>+'[14]Common Plant'!P147</f>
        <v>-45511.558328764302</v>
      </c>
      <c r="Q146" s="278">
        <f t="shared" si="3"/>
        <v>-42444.594370931671</v>
      </c>
      <c r="R146" s="278"/>
    </row>
    <row r="147" spans="1:19" x14ac:dyDescent="0.25">
      <c r="A147" s="282">
        <v>2330</v>
      </c>
      <c r="B147" s="282">
        <v>108.1</v>
      </c>
      <c r="C147" s="283" t="s">
        <v>323</v>
      </c>
      <c r="D147" s="211">
        <f>+'[14]Common Plant'!D148</f>
        <v>-212562.40235699672</v>
      </c>
      <c r="E147" s="211">
        <f>+'[14]Common Plant'!E148</f>
        <v>-214744.99695753373</v>
      </c>
      <c r="F147" s="211">
        <f>+'[14]Common Plant'!F148</f>
        <v>-215166.85338385144</v>
      </c>
      <c r="G147" s="211">
        <f>+'[14]Common Plant'!G148</f>
        <v>-217510.51635855788</v>
      </c>
      <c r="H147" s="211">
        <f>+'[14]Common Plant'!H148</f>
        <v>-221276.69614700251</v>
      </c>
      <c r="I147" s="211">
        <f>+'[14]Common Plant'!I148</f>
        <v>-224015.28532095379</v>
      </c>
      <c r="J147" s="211">
        <f>+'[14]Common Plant'!J148</f>
        <v>-226779.62029069464</v>
      </c>
      <c r="K147" s="211">
        <f>+'[14]Common Plant'!K148</f>
        <v>-229150.51627941857</v>
      </c>
      <c r="L147" s="211">
        <f>+'[14]Common Plant'!L148</f>
        <v>-231686.68644390418</v>
      </c>
      <c r="M147" s="211">
        <f>+'[14]Common Plant'!M148</f>
        <v>-232502.81303108673</v>
      </c>
      <c r="N147" s="211">
        <f>+'[14]Common Plant'!N148</f>
        <v>-235152.39471732269</v>
      </c>
      <c r="O147" s="211">
        <f>+'[14]Common Plant'!O148</f>
        <v>-237724.12453680235</v>
      </c>
      <c r="P147" s="211">
        <f>+'[14]Common Plant'!P148</f>
        <v>-239861.94879066877</v>
      </c>
      <c r="Q147" s="278">
        <f t="shared" si="3"/>
        <v>-226010.37343190724</v>
      </c>
      <c r="R147" s="278"/>
    </row>
    <row r="148" spans="1:19" x14ac:dyDescent="0.25">
      <c r="A148" s="282">
        <v>2335</v>
      </c>
      <c r="B148" s="282">
        <v>108.1</v>
      </c>
      <c r="C148" s="283" t="s">
        <v>324</v>
      </c>
      <c r="D148" s="211">
        <f>+'[14]Common Plant'!D149</f>
        <v>-6691.5758280119189</v>
      </c>
      <c r="E148" s="211">
        <f>+'[14]Common Plant'!E149</f>
        <v>-6675.1222407282867</v>
      </c>
      <c r="F148" s="211">
        <f>+'[14]Common Plant'!F149</f>
        <v>-6611.7477458232024</v>
      </c>
      <c r="G148" s="211">
        <f>+'[14]Common Plant'!G149</f>
        <v>-6600.1795034397119</v>
      </c>
      <c r="H148" s="211">
        <f>+'[14]Common Plant'!H149</f>
        <v>-6618.4743655925085</v>
      </c>
      <c r="I148" s="211">
        <f>+'[14]Common Plant'!I149</f>
        <v>-6619.151183468678</v>
      </c>
      <c r="J148" s="211">
        <f>+'[14]Common Plant'!J149</f>
        <v>-6627.1186360109632</v>
      </c>
      <c r="K148" s="211">
        <f>+'[14]Common Plant'!K149</f>
        <v>-6617.1563518336498</v>
      </c>
      <c r="L148" s="211">
        <f>+'[14]Common Plant'!L149</f>
        <v>-6610.0378901360345</v>
      </c>
      <c r="M148" s="211">
        <f>+'[14]Common Plant'!M149</f>
        <v>-6562.028348419798</v>
      </c>
      <c r="N148" s="211">
        <f>+'[14]Common Plant'!N149</f>
        <v>-6559.8524383178992</v>
      </c>
      <c r="O148" s="211">
        <f>+'[14]Common Plant'!O149</f>
        <v>-6555.6134210934642</v>
      </c>
      <c r="P148" s="211">
        <f>+'[14]Common Plant'!P149</f>
        <v>-6544.3717136502328</v>
      </c>
      <c r="Q148" s="278">
        <f t="shared" si="3"/>
        <v>-6607.1099743481818</v>
      </c>
      <c r="R148" s="278"/>
    </row>
    <row r="149" spans="1:19" x14ac:dyDescent="0.25">
      <c r="A149" s="292" t="s">
        <v>325</v>
      </c>
      <c r="B149" s="276"/>
      <c r="C149" s="277"/>
      <c r="D149" s="285">
        <f>SUM(D112:D148)</f>
        <v>-1532776.1622647766</v>
      </c>
      <c r="E149" s="285">
        <f t="shared" ref="E149:Q149" si="6">SUM(E112:E148)</f>
        <v>-1547905.0611152695</v>
      </c>
      <c r="F149" s="285">
        <f t="shared" si="6"/>
        <v>-1553986.2817171162</v>
      </c>
      <c r="G149" s="285">
        <f t="shared" si="6"/>
        <v>-1570063.404580899</v>
      </c>
      <c r="H149" s="285">
        <f t="shared" si="6"/>
        <v>-1579956.7883136619</v>
      </c>
      <c r="I149" s="285">
        <f t="shared" si="6"/>
        <v>-1593299.3803379473</v>
      </c>
      <c r="J149" s="285">
        <f t="shared" si="6"/>
        <v>-1608046.6665685123</v>
      </c>
      <c r="K149" s="285">
        <f t="shared" si="6"/>
        <v>-1603397.6494183287</v>
      </c>
      <c r="L149" s="285">
        <f t="shared" si="6"/>
        <v>-1614857.3350711251</v>
      </c>
      <c r="M149" s="285">
        <f t="shared" si="6"/>
        <v>-1624679.2880337024</v>
      </c>
      <c r="N149" s="285">
        <f t="shared" si="6"/>
        <v>-1638735.9365313749</v>
      </c>
      <c r="O149" s="285">
        <f t="shared" si="6"/>
        <v>-1651254.389325846</v>
      </c>
      <c r="P149" s="285">
        <f t="shared" si="6"/>
        <v>-1658742.0833353379</v>
      </c>
      <c r="Q149" s="285">
        <f t="shared" si="6"/>
        <v>-1598284.6482010686</v>
      </c>
      <c r="R149" s="285"/>
      <c r="S149" s="278">
        <f>+P149+1658742</f>
        <v>-8.3335337927564979E-2</v>
      </c>
    </row>
    <row r="150" spans="1:19" x14ac:dyDescent="0.25">
      <c r="A150" s="275"/>
      <c r="B150" s="276"/>
      <c r="C150" s="277"/>
      <c r="D150" s="278"/>
      <c r="E150" s="278"/>
      <c r="F150" s="278"/>
      <c r="G150" s="278"/>
      <c r="H150" s="278"/>
      <c r="I150" s="278"/>
      <c r="J150" s="278"/>
      <c r="K150" s="278"/>
      <c r="L150" s="278"/>
      <c r="M150" s="278"/>
      <c r="N150" s="278"/>
      <c r="O150" s="278"/>
      <c r="P150" s="278"/>
      <c r="Q150" s="278"/>
      <c r="R150" s="278"/>
    </row>
    <row r="151" spans="1:19" s="303" customFormat="1" ht="12" x14ac:dyDescent="0.3">
      <c r="A151" s="298">
        <v>2010</v>
      </c>
      <c r="B151" s="299">
        <v>108.1</v>
      </c>
      <c r="C151" s="300" t="s">
        <v>319</v>
      </c>
      <c r="D151" s="301">
        <v>246710.70864123155</v>
      </c>
      <c r="E151" s="301">
        <v>248085.75063939911</v>
      </c>
      <c r="F151" s="301">
        <v>248494.09321662495</v>
      </c>
      <c r="G151" s="301">
        <v>248902.4357938508</v>
      </c>
      <c r="H151" s="301">
        <v>249310.77837107662</v>
      </c>
      <c r="I151" s="301">
        <v>249719.12094830247</v>
      </c>
      <c r="J151" s="301">
        <v>250127.46352552829</v>
      </c>
      <c r="K151" s="301">
        <v>250535.80610275414</v>
      </c>
      <c r="L151" s="301">
        <v>250944.14867997993</v>
      </c>
      <c r="M151" s="301">
        <v>251352.49125720578</v>
      </c>
      <c r="N151" s="301">
        <v>251760.8338344316</v>
      </c>
      <c r="O151" s="301">
        <v>252169.17641165745</v>
      </c>
      <c r="P151" s="301">
        <v>252577.5189888833</v>
      </c>
      <c r="Q151" s="302">
        <f t="shared" ref="Q151" si="7">SUM(D151:P151)/13</f>
        <v>250053.10203160968</v>
      </c>
      <c r="R151" s="302"/>
    </row>
    <row r="152" spans="1:19" x14ac:dyDescent="0.25">
      <c r="A152" s="275">
        <v>2030</v>
      </c>
      <c r="B152" s="276">
        <v>108.1</v>
      </c>
      <c r="C152" s="277" t="s">
        <v>291</v>
      </c>
      <c r="D152" s="211">
        <f>IFERROR(ROUND(VLOOKUP(+$A152,[14]Pasco!$A$3:$P$273,+D$3,FALSE),2),0)</f>
        <v>906.33</v>
      </c>
      <c r="E152" s="211">
        <f>IFERROR(ROUND(VLOOKUP(+$A152,[14]Pasco!$A$3:$P$273,+E$3,FALSE),2),0)</f>
        <v>905.8</v>
      </c>
      <c r="F152" s="211">
        <f>IFERROR(ROUND(VLOOKUP(+$A152,[14]Pasco!$A$3:$P$273,+F$3,FALSE),2),0)</f>
        <v>905.27</v>
      </c>
      <c r="G152" s="211">
        <f>IFERROR(ROUND(VLOOKUP(+$A152,[14]Pasco!$A$3:$P$273,+G$3,FALSE),2),0)</f>
        <v>904.74</v>
      </c>
      <c r="H152" s="211">
        <f>IFERROR(ROUND(VLOOKUP(+$A152,[14]Pasco!$A$3:$P$273,+H$3,FALSE),2),0)</f>
        <v>904.21</v>
      </c>
      <c r="I152" s="211">
        <f>IFERROR(ROUND(VLOOKUP(+$A152,[14]Pasco!$A$3:$P$273,+I$3,FALSE),2),0)</f>
        <v>903.68</v>
      </c>
      <c r="J152" s="211">
        <f>IFERROR(ROUND(VLOOKUP(+$A152,[14]Pasco!$A$3:$P$273,+J$3,FALSE),2),0)</f>
        <v>903.15</v>
      </c>
      <c r="K152" s="211">
        <f>IFERROR(ROUND(VLOOKUP(+$A152,[14]Pasco!$A$3:$P$273,+K$3,FALSE),2),0)</f>
        <v>902.62</v>
      </c>
      <c r="L152" s="211">
        <f>IFERROR(ROUND(VLOOKUP(+$A152,[14]Pasco!$A$3:$P$273,+L$3,FALSE),2),0)</f>
        <v>902.09</v>
      </c>
      <c r="M152" s="211">
        <f>IFERROR(ROUND(VLOOKUP(+$A152,[14]Pasco!$A$3:$P$273,+M$3,FALSE),2),0)</f>
        <v>901.56</v>
      </c>
      <c r="N152" s="211">
        <f>IFERROR(ROUND(VLOOKUP(+$A152,[14]Pasco!$A$3:$P$273,+N$3,FALSE),2),0)</f>
        <v>901.03</v>
      </c>
      <c r="O152" s="211">
        <f>IFERROR(ROUND(VLOOKUP(+$A152,[14]Pasco!$A$3:$P$273,+O$3,FALSE),2),0)</f>
        <v>900.5</v>
      </c>
      <c r="P152" s="211">
        <f>IFERROR(ROUND(VLOOKUP(+$A152,[14]Pasco!$A$3:$P$273,+P$3,FALSE),2),0)</f>
        <v>899.97</v>
      </c>
      <c r="Q152" s="278">
        <f t="shared" si="3"/>
        <v>903.15000000000009</v>
      </c>
      <c r="R152" s="278"/>
    </row>
    <row r="153" spans="1:19" x14ac:dyDescent="0.25">
      <c r="A153" s="275">
        <v>2055</v>
      </c>
      <c r="B153" s="276">
        <v>108.1</v>
      </c>
      <c r="C153" s="277" t="s">
        <v>326</v>
      </c>
      <c r="D153" s="211">
        <f>IFERROR(ROUND(VLOOKUP(+$A153,[14]Pasco!$A$3:$P$273,+D$3,FALSE),2),0)</f>
        <v>-115132.81</v>
      </c>
      <c r="E153" s="211">
        <f>IFERROR(ROUND(VLOOKUP(+$A153,[14]Pasco!$A$3:$P$273,+E$3,FALSE),2),0)</f>
        <v>-116061.1</v>
      </c>
      <c r="F153" s="211">
        <f>IFERROR(ROUND(VLOOKUP(+$A153,[14]Pasco!$A$3:$P$273,+F$3,FALSE),2),0)</f>
        <v>-116989.39</v>
      </c>
      <c r="G153" s="211">
        <f>IFERROR(ROUND(VLOOKUP(+$A153,[14]Pasco!$A$3:$P$273,+G$3,FALSE),2),0)</f>
        <v>-117917.68</v>
      </c>
      <c r="H153" s="211">
        <f>IFERROR(ROUND(VLOOKUP(+$A153,[14]Pasco!$A$3:$P$273,+H$3,FALSE),2),0)</f>
        <v>-118845.86</v>
      </c>
      <c r="I153" s="211">
        <f>IFERROR(ROUND(VLOOKUP(+$A153,[14]Pasco!$A$3:$P$273,+I$3,FALSE),2),0)</f>
        <v>-119774.04</v>
      </c>
      <c r="J153" s="211">
        <f>IFERROR(ROUND(VLOOKUP(+$A153,[14]Pasco!$A$3:$P$273,+J$3,FALSE),2),0)</f>
        <v>-113956.69</v>
      </c>
      <c r="K153" s="211">
        <f>IFERROR(ROUND(VLOOKUP(+$A153,[14]Pasco!$A$3:$P$273,+K$3,FALSE),2),0)</f>
        <v>-114917.36</v>
      </c>
      <c r="L153" s="211">
        <f>IFERROR(ROUND(VLOOKUP(+$A153,[14]Pasco!$A$3:$P$273,+L$3,FALSE),2),0)</f>
        <v>-115878.03</v>
      </c>
      <c r="M153" s="211">
        <f>IFERROR(ROUND(VLOOKUP(+$A153,[14]Pasco!$A$3:$P$273,+M$3,FALSE),2),0)</f>
        <v>-116838.7</v>
      </c>
      <c r="N153" s="211">
        <f>IFERROR(ROUND(VLOOKUP(+$A153,[14]Pasco!$A$3:$P$273,+N$3,FALSE),2),0)</f>
        <v>-117551.8</v>
      </c>
      <c r="O153" s="211">
        <f>IFERROR(ROUND(VLOOKUP(+$A153,[14]Pasco!$A$3:$P$273,+O$3,FALSE),2),0)</f>
        <v>-118515.43</v>
      </c>
      <c r="P153" s="211">
        <f>IFERROR(ROUND(VLOOKUP(+$A153,[14]Pasco!$A$3:$P$273,+P$3,FALSE),2),0)</f>
        <v>-119480.13</v>
      </c>
      <c r="Q153" s="278">
        <f t="shared" si="3"/>
        <v>-117066.07846153846</v>
      </c>
      <c r="R153" s="278"/>
    </row>
    <row r="154" spans="1:19" s="291" customFormat="1" x14ac:dyDescent="0.25">
      <c r="A154" s="286">
        <v>2060</v>
      </c>
      <c r="B154" s="287">
        <v>108.1</v>
      </c>
      <c r="C154" s="288" t="s">
        <v>624</v>
      </c>
      <c r="D154" s="289">
        <f>IFERROR(ROUND(VLOOKUP(+$A154,[14]Pasco!$A$3:$P$273,+D$3,FALSE),2),0)</f>
        <v>-22200.74</v>
      </c>
      <c r="E154" s="289">
        <f>IFERROR(ROUND(VLOOKUP(+$A154,[14]Pasco!$A$3:$P$273,+E$3,FALSE),2),0)</f>
        <v>-22283.86</v>
      </c>
      <c r="F154" s="289">
        <f>IFERROR(ROUND(VLOOKUP(+$A154,[14]Pasco!$A$3:$P$273,+F$3,FALSE),2),0)</f>
        <v>-22366.98</v>
      </c>
      <c r="G154" s="289">
        <f>IFERROR(ROUND(VLOOKUP(+$A154,[14]Pasco!$A$3:$P$273,+G$3,FALSE),2),0)</f>
        <v>-22450.1</v>
      </c>
      <c r="H154" s="289">
        <f>IFERROR(ROUND(VLOOKUP(+$A154,[14]Pasco!$A$3:$P$273,+H$3,FALSE),2),0)</f>
        <v>-22533.22</v>
      </c>
      <c r="I154" s="289">
        <f>IFERROR(ROUND(VLOOKUP(+$A154,[14]Pasco!$A$3:$P$273,+I$3,FALSE),2),0)</f>
        <v>-22616.34</v>
      </c>
      <c r="J154" s="289">
        <f>IFERROR(ROUND(VLOOKUP(+$A154,[14]Pasco!$A$3:$P$273,+J$3,FALSE),2),0)</f>
        <v>-22699.46</v>
      </c>
      <c r="K154" s="289">
        <f>IFERROR(ROUND(VLOOKUP(+$A154,[14]Pasco!$A$3:$P$273,+K$3,FALSE),2),0)</f>
        <v>-22782.58</v>
      </c>
      <c r="L154" s="289">
        <f>IFERROR(ROUND(VLOOKUP(+$A154,[14]Pasco!$A$3:$P$273,+L$3,FALSE),2),0)</f>
        <v>-22865.7</v>
      </c>
      <c r="M154" s="289">
        <f>IFERROR(ROUND(VLOOKUP(+$A154,[14]Pasco!$A$3:$P$273,+M$3,FALSE),2),0)</f>
        <v>-22948.82</v>
      </c>
      <c r="N154" s="289">
        <f>IFERROR(ROUND(VLOOKUP(+$A154,[14]Pasco!$A$3:$P$273,+N$3,FALSE),2),0)</f>
        <v>-23031.94</v>
      </c>
      <c r="O154" s="289">
        <f>IFERROR(ROUND(VLOOKUP(+$A154,[14]Pasco!$A$3:$P$273,+O$3,FALSE),2),0)</f>
        <v>-23115.06</v>
      </c>
      <c r="P154" s="289">
        <f>IFERROR(ROUND(VLOOKUP(+$A154,[14]Pasco!$A$3:$P$273,+P$3,FALSE),2),0)</f>
        <v>-23198.18</v>
      </c>
      <c r="Q154" s="290">
        <f t="shared" si="3"/>
        <v>-22699.46</v>
      </c>
      <c r="R154" s="290"/>
    </row>
    <row r="155" spans="1:19" x14ac:dyDescent="0.25">
      <c r="A155" s="282">
        <v>2075</v>
      </c>
      <c r="B155" s="276">
        <v>108.1</v>
      </c>
      <c r="C155" s="277" t="s">
        <v>328</v>
      </c>
      <c r="D155" s="211">
        <f>IFERROR(ROUND(VLOOKUP(+$A155,[14]Pasco!$A$3:$P$273,+D$3,FALSE),2),0)</f>
        <v>-5624.47</v>
      </c>
      <c r="E155" s="211">
        <f>IFERROR(ROUND(VLOOKUP(+$A155,[14]Pasco!$A$3:$P$273,+E$3,FALSE),2),0)</f>
        <v>-5592.07</v>
      </c>
      <c r="F155" s="211">
        <f>IFERROR(ROUND(VLOOKUP(+$A155,[14]Pasco!$A$3:$P$273,+F$3,FALSE),2),0)</f>
        <v>-5516.98</v>
      </c>
      <c r="G155" s="211">
        <f>IFERROR(ROUND(VLOOKUP(+$A155,[14]Pasco!$A$3:$P$273,+G$3,FALSE),2),0)</f>
        <v>-5441.89</v>
      </c>
      <c r="H155" s="211">
        <f>IFERROR(ROUND(VLOOKUP(+$A155,[14]Pasco!$A$3:$P$273,+H$3,FALSE),2),0)</f>
        <v>-5366.8</v>
      </c>
      <c r="I155" s="211">
        <f>IFERROR(ROUND(VLOOKUP(+$A155,[14]Pasco!$A$3:$P$273,+I$3,FALSE),2),0)</f>
        <v>-5291.81</v>
      </c>
      <c r="J155" s="211">
        <f>IFERROR(ROUND(VLOOKUP(+$A155,[14]Pasco!$A$3:$P$273,+J$3,FALSE),2),0)</f>
        <v>-5216.82</v>
      </c>
      <c r="K155" s="211">
        <f>IFERROR(ROUND(VLOOKUP(+$A155,[14]Pasco!$A$3:$P$273,+K$3,FALSE),2),0)</f>
        <v>-5141.83</v>
      </c>
      <c r="L155" s="211">
        <f>IFERROR(ROUND(VLOOKUP(+$A155,[14]Pasco!$A$3:$P$273,+L$3,FALSE),2),0)</f>
        <v>-5066.84</v>
      </c>
      <c r="M155" s="211">
        <f>IFERROR(ROUND(VLOOKUP(+$A155,[14]Pasco!$A$3:$P$273,+M$3,FALSE),2),0)</f>
        <v>-4992.3999999999996</v>
      </c>
      <c r="N155" s="211">
        <f>IFERROR(ROUND(VLOOKUP(+$A155,[14]Pasco!$A$3:$P$273,+N$3,FALSE),2),0)</f>
        <v>-4919.03</v>
      </c>
      <c r="O155" s="211">
        <f>IFERROR(ROUND(VLOOKUP(+$A155,[14]Pasco!$A$3:$P$273,+O$3,FALSE),2),0)</f>
        <v>-4845.66</v>
      </c>
      <c r="P155" s="211">
        <f>IFERROR(ROUND(VLOOKUP(+$A155,[14]Pasco!$A$3:$P$273,+P$3,FALSE),2),0)</f>
        <v>-4772.83</v>
      </c>
      <c r="Q155" s="278">
        <f t="shared" si="3"/>
        <v>-5214.5715384615378</v>
      </c>
      <c r="R155" s="278"/>
    </row>
    <row r="156" spans="1:19" x14ac:dyDescent="0.25">
      <c r="A156" s="275">
        <v>2105</v>
      </c>
      <c r="B156" s="276">
        <v>108.1</v>
      </c>
      <c r="C156" s="277" t="s">
        <v>330</v>
      </c>
      <c r="D156" s="211">
        <f>IFERROR(ROUND(VLOOKUP(+$A156,[14]Pasco!$A$3:$P$273,+D$3,FALSE),2),0)</f>
        <v>-107151.07</v>
      </c>
      <c r="E156" s="211">
        <f>IFERROR(ROUND(VLOOKUP(+$A156,[14]Pasco!$A$3:$P$273,+E$3,FALSE),2),0)</f>
        <v>-107679.28</v>
      </c>
      <c r="F156" s="211">
        <f>IFERROR(ROUND(VLOOKUP(+$A156,[14]Pasco!$A$3:$P$273,+F$3,FALSE),2),0)</f>
        <v>-107917.27</v>
      </c>
      <c r="G156" s="211">
        <f>IFERROR(ROUND(VLOOKUP(+$A156,[14]Pasco!$A$3:$P$273,+G$3,FALSE),2),0)</f>
        <v>-108447.24</v>
      </c>
      <c r="H156" s="211">
        <f>IFERROR(ROUND(VLOOKUP(+$A156,[14]Pasco!$A$3:$P$273,+H$3,FALSE),2),0)</f>
        <v>-108977.21</v>
      </c>
      <c r="I156" s="211">
        <f>IFERROR(ROUND(VLOOKUP(+$A156,[14]Pasco!$A$3:$P$273,+I$3,FALSE),2),0)</f>
        <v>-109507.18</v>
      </c>
      <c r="J156" s="211">
        <f>IFERROR(ROUND(VLOOKUP(+$A156,[14]Pasco!$A$3:$P$273,+J$3,FALSE),2),0)</f>
        <v>-110037.15</v>
      </c>
      <c r="K156" s="211">
        <f>IFERROR(ROUND(VLOOKUP(+$A156,[14]Pasco!$A$3:$P$273,+K$3,FALSE),2),0)</f>
        <v>-110567.4</v>
      </c>
      <c r="L156" s="211">
        <f>IFERROR(ROUND(VLOOKUP(+$A156,[14]Pasco!$A$3:$P$273,+L$3,FALSE),2),0)</f>
        <v>-111097.65</v>
      </c>
      <c r="M156" s="211">
        <f>IFERROR(ROUND(VLOOKUP(+$A156,[14]Pasco!$A$3:$P$273,+M$3,FALSE),2),0)</f>
        <v>-111627.9</v>
      </c>
      <c r="N156" s="211">
        <f>IFERROR(ROUND(VLOOKUP(+$A156,[14]Pasco!$A$3:$P$273,+N$3,FALSE),2),0)</f>
        <v>-112158.15</v>
      </c>
      <c r="O156" s="211">
        <f>IFERROR(ROUND(VLOOKUP(+$A156,[14]Pasco!$A$3:$P$273,+O$3,FALSE),2),0)</f>
        <v>-112688.4</v>
      </c>
      <c r="P156" s="211">
        <f>IFERROR(ROUND(VLOOKUP(+$A156,[14]Pasco!$A$3:$P$273,+P$3,FALSE),2),0)</f>
        <v>-113218.65</v>
      </c>
      <c r="Q156" s="278">
        <f t="shared" si="3"/>
        <v>-110082.65769230768</v>
      </c>
      <c r="R156" s="278"/>
    </row>
    <row r="157" spans="1:19" x14ac:dyDescent="0.25">
      <c r="A157" s="275">
        <v>2110</v>
      </c>
      <c r="B157" s="276">
        <v>108.1</v>
      </c>
      <c r="C157" s="277" t="s">
        <v>331</v>
      </c>
      <c r="D157" s="211">
        <f>IFERROR(ROUND(VLOOKUP(+$A157,[14]Pasco!$A$3:$P$273,+D$3,FALSE),2),0)</f>
        <v>-245911.06</v>
      </c>
      <c r="E157" s="211">
        <f>IFERROR(ROUND(VLOOKUP(+$A157,[14]Pasco!$A$3:$P$273,+E$3,FALSE),2),0)</f>
        <v>-246953.51</v>
      </c>
      <c r="F157" s="211">
        <f>IFERROR(ROUND(VLOOKUP(+$A157,[14]Pasco!$A$3:$P$273,+F$3,FALSE),2),0)</f>
        <v>-247995.96</v>
      </c>
      <c r="G157" s="211">
        <f>IFERROR(ROUND(VLOOKUP(+$A157,[14]Pasco!$A$3:$P$273,+G$3,FALSE),2),0)</f>
        <v>-249038.41</v>
      </c>
      <c r="H157" s="211">
        <f>IFERROR(ROUND(VLOOKUP(+$A157,[14]Pasco!$A$3:$P$273,+H$3,FALSE),2),0)</f>
        <v>-250302.9</v>
      </c>
      <c r="I157" s="211">
        <f>IFERROR(ROUND(VLOOKUP(+$A157,[14]Pasco!$A$3:$P$273,+I$3,FALSE),2),0)</f>
        <v>-251345.9</v>
      </c>
      <c r="J157" s="211">
        <f>IFERROR(ROUND(VLOOKUP(+$A157,[14]Pasco!$A$3:$P$273,+J$3,FALSE),2),0)</f>
        <v>-252388.9</v>
      </c>
      <c r="K157" s="211">
        <f>IFERROR(ROUND(VLOOKUP(+$A157,[14]Pasco!$A$3:$P$273,+K$3,FALSE),2),0)</f>
        <v>-253431.9</v>
      </c>
      <c r="L157" s="211">
        <f>IFERROR(ROUND(VLOOKUP(+$A157,[14]Pasco!$A$3:$P$273,+L$3,FALSE),2),0)</f>
        <v>-254475.89</v>
      </c>
      <c r="M157" s="211">
        <f>IFERROR(ROUND(VLOOKUP(+$A157,[14]Pasco!$A$3:$P$273,+M$3,FALSE),2),0)</f>
        <v>-255520.1</v>
      </c>
      <c r="N157" s="211">
        <f>IFERROR(ROUND(VLOOKUP(+$A157,[14]Pasco!$A$3:$P$273,+N$3,FALSE),2),0)</f>
        <v>-256564.67</v>
      </c>
      <c r="O157" s="211">
        <f>IFERROR(ROUND(VLOOKUP(+$A157,[14]Pasco!$A$3:$P$273,+O$3,FALSE),2),0)</f>
        <v>-257609.24</v>
      </c>
      <c r="P157" s="211">
        <f>IFERROR(ROUND(VLOOKUP(+$A157,[14]Pasco!$A$3:$P$273,+P$3,FALSE),2),0)</f>
        <v>-257097.14</v>
      </c>
      <c r="Q157" s="278">
        <f t="shared" si="3"/>
        <v>-252202.73692307688</v>
      </c>
      <c r="R157" s="278"/>
    </row>
    <row r="158" spans="1:19" x14ac:dyDescent="0.25">
      <c r="A158" s="275">
        <v>2113</v>
      </c>
      <c r="B158" s="276">
        <v>108.1</v>
      </c>
      <c r="C158" s="277" t="s">
        <v>332</v>
      </c>
      <c r="D158" s="211">
        <f>IFERROR(ROUND(VLOOKUP(+$A158,[14]Pasco!$A$3:$P$273,+D$3,FALSE),2),0)</f>
        <v>-12503.68</v>
      </c>
      <c r="E158" s="211">
        <f>IFERROR(ROUND(VLOOKUP(+$A158,[14]Pasco!$A$3:$P$273,+E$3,FALSE),2),0)</f>
        <v>-12556.93</v>
      </c>
      <c r="F158" s="211">
        <f>IFERROR(ROUND(VLOOKUP(+$A158,[14]Pasco!$A$3:$P$273,+F$3,FALSE),2),0)</f>
        <v>-12610.18</v>
      </c>
      <c r="G158" s="211">
        <f>IFERROR(ROUND(VLOOKUP(+$A158,[14]Pasco!$A$3:$P$273,+G$3,FALSE),2),0)</f>
        <v>-12663.43</v>
      </c>
      <c r="H158" s="211">
        <f>IFERROR(ROUND(VLOOKUP(+$A158,[14]Pasco!$A$3:$P$273,+H$3,FALSE),2),0)</f>
        <v>-12716.68</v>
      </c>
      <c r="I158" s="211">
        <f>IFERROR(ROUND(VLOOKUP(+$A158,[14]Pasco!$A$3:$P$273,+I$3,FALSE),2),0)</f>
        <v>-12769.93</v>
      </c>
      <c r="J158" s="211">
        <f>IFERROR(ROUND(VLOOKUP(+$A158,[14]Pasco!$A$3:$P$273,+J$3,FALSE),2),0)</f>
        <v>-12823.18</v>
      </c>
      <c r="K158" s="211">
        <f>IFERROR(ROUND(VLOOKUP(+$A158,[14]Pasco!$A$3:$P$273,+K$3,FALSE),2),0)</f>
        <v>-12876.43</v>
      </c>
      <c r="L158" s="211">
        <f>IFERROR(ROUND(VLOOKUP(+$A158,[14]Pasco!$A$3:$P$273,+L$3,FALSE),2),0)</f>
        <v>-12929.68</v>
      </c>
      <c r="M158" s="211">
        <f>IFERROR(ROUND(VLOOKUP(+$A158,[14]Pasco!$A$3:$P$273,+M$3,FALSE),2),0)</f>
        <v>-12982.93</v>
      </c>
      <c r="N158" s="211">
        <f>IFERROR(ROUND(VLOOKUP(+$A158,[14]Pasco!$A$3:$P$273,+N$3,FALSE),2),0)</f>
        <v>-13036.18</v>
      </c>
      <c r="O158" s="211">
        <f>IFERROR(ROUND(VLOOKUP(+$A158,[14]Pasco!$A$3:$P$273,+O$3,FALSE),2),0)</f>
        <v>-13089.43</v>
      </c>
      <c r="P158" s="211">
        <f>IFERROR(ROUND(VLOOKUP(+$A158,[14]Pasco!$A$3:$P$273,+P$3,FALSE),2),0)</f>
        <v>-13142.68</v>
      </c>
      <c r="Q158" s="278">
        <f t="shared" si="3"/>
        <v>-12823.179999999997</v>
      </c>
      <c r="R158" s="278"/>
    </row>
    <row r="159" spans="1:19" x14ac:dyDescent="0.25">
      <c r="A159" s="275">
        <v>2120</v>
      </c>
      <c r="B159" s="276">
        <v>108.1</v>
      </c>
      <c r="C159" s="277" t="s">
        <v>625</v>
      </c>
      <c r="D159" s="211">
        <f>IFERROR(ROUND(VLOOKUP(+$A159,[14]Pasco!$A$3:$P$273,+D$3,FALSE),2),0)</f>
        <v>0</v>
      </c>
      <c r="E159" s="211">
        <f>IFERROR(ROUND(VLOOKUP(+$A159,[14]Pasco!$A$3:$P$273,+E$3,FALSE),2),0)</f>
        <v>-0.72</v>
      </c>
      <c r="F159" s="211">
        <f>IFERROR(ROUND(VLOOKUP(+$A159,[14]Pasco!$A$3:$P$273,+F$3,FALSE),2),0)</f>
        <v>-1.44</v>
      </c>
      <c r="G159" s="211">
        <f>IFERROR(ROUND(VLOOKUP(+$A159,[14]Pasco!$A$3:$P$273,+G$3,FALSE),2),0)</f>
        <v>-2.16</v>
      </c>
      <c r="H159" s="211">
        <f>IFERROR(ROUND(VLOOKUP(+$A159,[14]Pasco!$A$3:$P$273,+H$3,FALSE),2),0)</f>
        <v>-2.88</v>
      </c>
      <c r="I159" s="211">
        <f>IFERROR(ROUND(VLOOKUP(+$A159,[14]Pasco!$A$3:$P$273,+I$3,FALSE),2),0)</f>
        <v>-3.6</v>
      </c>
      <c r="J159" s="211">
        <f>IFERROR(ROUND(VLOOKUP(+$A159,[14]Pasco!$A$3:$P$273,+J$3,FALSE),2),0)</f>
        <v>-4.32</v>
      </c>
      <c r="K159" s="211">
        <f>IFERROR(ROUND(VLOOKUP(+$A159,[14]Pasco!$A$3:$P$273,+K$3,FALSE),2),0)</f>
        <v>-5.04</v>
      </c>
      <c r="L159" s="211">
        <f>IFERROR(ROUND(VLOOKUP(+$A159,[14]Pasco!$A$3:$P$273,+L$3,FALSE),2),0)</f>
        <v>-5.76</v>
      </c>
      <c r="M159" s="211">
        <f>IFERROR(ROUND(VLOOKUP(+$A159,[14]Pasco!$A$3:$P$273,+M$3,FALSE),2),0)</f>
        <v>-6.48</v>
      </c>
      <c r="N159" s="211">
        <f>IFERROR(ROUND(VLOOKUP(+$A159,[14]Pasco!$A$3:$P$273,+N$3,FALSE),2),0)</f>
        <v>-7.2</v>
      </c>
      <c r="O159" s="211">
        <f>IFERROR(ROUND(VLOOKUP(+$A159,[14]Pasco!$A$3:$P$273,+O$3,FALSE),2),0)</f>
        <v>-7.92</v>
      </c>
      <c r="P159" s="211">
        <f>IFERROR(ROUND(VLOOKUP(+$A159,[14]Pasco!$A$3:$P$273,+P$3,FALSE),2),0)</f>
        <v>-8.64</v>
      </c>
      <c r="Q159" s="278">
        <f t="shared" si="3"/>
        <v>-4.3200000000000012</v>
      </c>
      <c r="R159" s="278"/>
    </row>
    <row r="160" spans="1:19" x14ac:dyDescent="0.25">
      <c r="A160" s="275">
        <v>2125</v>
      </c>
      <c r="B160" s="276">
        <v>108.1</v>
      </c>
      <c r="C160" s="277" t="s">
        <v>334</v>
      </c>
      <c r="D160" s="211">
        <f>IFERROR(ROUND(VLOOKUP(+$A160,[14]Pasco!$A$3:$P$273,+D$3,FALSE),2),0)</f>
        <v>-42813.97</v>
      </c>
      <c r="E160" s="211">
        <f>IFERROR(ROUND(VLOOKUP(+$A160,[14]Pasco!$A$3:$P$273,+E$3,FALSE),2),0)</f>
        <v>-44523.19</v>
      </c>
      <c r="F160" s="211">
        <f>IFERROR(ROUND(VLOOKUP(+$A160,[14]Pasco!$A$3:$P$273,+F$3,FALSE),2),0)</f>
        <v>-46232.41</v>
      </c>
      <c r="G160" s="211">
        <f>IFERROR(ROUND(VLOOKUP(+$A160,[14]Pasco!$A$3:$P$273,+G$3,FALSE),2),0)</f>
        <v>-47941.63</v>
      </c>
      <c r="H160" s="211">
        <f>IFERROR(ROUND(VLOOKUP(+$A160,[14]Pasco!$A$3:$P$273,+H$3,FALSE),2),0)</f>
        <v>-49650.85</v>
      </c>
      <c r="I160" s="211">
        <f>IFERROR(ROUND(VLOOKUP(+$A160,[14]Pasco!$A$3:$P$273,+I$3,FALSE),2),0)</f>
        <v>-51360.07</v>
      </c>
      <c r="J160" s="211">
        <f>IFERROR(ROUND(VLOOKUP(+$A160,[14]Pasco!$A$3:$P$273,+J$3,FALSE),2),0)</f>
        <v>-53069.29</v>
      </c>
      <c r="K160" s="211">
        <f>IFERROR(ROUND(VLOOKUP(+$A160,[14]Pasco!$A$3:$P$273,+K$3,FALSE),2),0)</f>
        <v>-54778.51</v>
      </c>
      <c r="L160" s="211">
        <f>IFERROR(ROUND(VLOOKUP(+$A160,[14]Pasco!$A$3:$P$273,+L$3,FALSE),2),0)</f>
        <v>-56487.73</v>
      </c>
      <c r="M160" s="211">
        <f>IFERROR(ROUND(VLOOKUP(+$A160,[14]Pasco!$A$3:$P$273,+M$3,FALSE),2),0)</f>
        <v>-58196.95</v>
      </c>
      <c r="N160" s="211">
        <f>IFERROR(ROUND(VLOOKUP(+$A160,[14]Pasco!$A$3:$P$273,+N$3,FALSE),2),0)</f>
        <v>-59906.17</v>
      </c>
      <c r="O160" s="211">
        <f>IFERROR(ROUND(VLOOKUP(+$A160,[14]Pasco!$A$3:$P$273,+O$3,FALSE),2),0)</f>
        <v>-61615.39</v>
      </c>
      <c r="P160" s="211">
        <f>IFERROR(ROUND(VLOOKUP(+$A160,[14]Pasco!$A$3:$P$273,+P$3,FALSE),2),0)</f>
        <v>-63324.61</v>
      </c>
      <c r="Q160" s="278">
        <f t="shared" si="3"/>
        <v>-53069.29</v>
      </c>
      <c r="R160" s="278"/>
    </row>
    <row r="161" spans="1:18" x14ac:dyDescent="0.25">
      <c r="A161" s="275">
        <v>2130</v>
      </c>
      <c r="B161" s="276">
        <v>108.1</v>
      </c>
      <c r="C161" s="277" t="s">
        <v>335</v>
      </c>
      <c r="D161" s="211">
        <f>IFERROR(ROUND(VLOOKUP(+$A161,[14]Pasco!$A$3:$P$273,+D$3,FALSE),2),0)</f>
        <v>-52.73</v>
      </c>
      <c r="E161" s="211">
        <f>IFERROR(ROUND(VLOOKUP(+$A161,[14]Pasco!$A$3:$P$273,+E$3,FALSE),2),0)</f>
        <v>-53.35</v>
      </c>
      <c r="F161" s="211">
        <f>IFERROR(ROUND(VLOOKUP(+$A161,[14]Pasco!$A$3:$P$273,+F$3,FALSE),2),0)</f>
        <v>-53.97</v>
      </c>
      <c r="G161" s="211">
        <f>IFERROR(ROUND(VLOOKUP(+$A161,[14]Pasco!$A$3:$P$273,+G$3,FALSE),2),0)</f>
        <v>-54.59</v>
      </c>
      <c r="H161" s="211">
        <f>IFERROR(ROUND(VLOOKUP(+$A161,[14]Pasco!$A$3:$P$273,+H$3,FALSE),2),0)</f>
        <v>-55.21</v>
      </c>
      <c r="I161" s="211">
        <f>IFERROR(ROUND(VLOOKUP(+$A161,[14]Pasco!$A$3:$P$273,+I$3,FALSE),2),0)</f>
        <v>-55.83</v>
      </c>
      <c r="J161" s="211">
        <f>IFERROR(ROUND(VLOOKUP(+$A161,[14]Pasco!$A$3:$P$273,+J$3,FALSE),2),0)</f>
        <v>-56.45</v>
      </c>
      <c r="K161" s="211">
        <f>IFERROR(ROUND(VLOOKUP(+$A161,[14]Pasco!$A$3:$P$273,+K$3,FALSE),2),0)</f>
        <v>-57.07</v>
      </c>
      <c r="L161" s="211">
        <f>IFERROR(ROUND(VLOOKUP(+$A161,[14]Pasco!$A$3:$P$273,+L$3,FALSE),2),0)</f>
        <v>-57.69</v>
      </c>
      <c r="M161" s="211">
        <f>IFERROR(ROUND(VLOOKUP(+$A161,[14]Pasco!$A$3:$P$273,+M$3,FALSE),2),0)</f>
        <v>-58.31</v>
      </c>
      <c r="N161" s="211">
        <f>IFERROR(ROUND(VLOOKUP(+$A161,[14]Pasco!$A$3:$P$273,+N$3,FALSE),2),0)</f>
        <v>-58.93</v>
      </c>
      <c r="O161" s="211">
        <f>IFERROR(ROUND(VLOOKUP(+$A161,[14]Pasco!$A$3:$P$273,+O$3,FALSE),2),0)</f>
        <v>-59.55</v>
      </c>
      <c r="P161" s="211">
        <f>IFERROR(ROUND(VLOOKUP(+$A161,[14]Pasco!$A$3:$P$273,+P$3,FALSE),2),0)</f>
        <v>-60.17</v>
      </c>
      <c r="Q161" s="278">
        <f t="shared" si="3"/>
        <v>-56.449999999999996</v>
      </c>
      <c r="R161" s="278"/>
    </row>
    <row r="162" spans="1:18" x14ac:dyDescent="0.25">
      <c r="A162" s="275">
        <v>2140</v>
      </c>
      <c r="B162" s="276">
        <v>108.1</v>
      </c>
      <c r="C162" s="277" t="s">
        <v>336</v>
      </c>
      <c r="D162" s="211">
        <f>IFERROR(ROUND(VLOOKUP(+$A162,[14]Pasco!$A$3:$P$273,+D$3,FALSE),2),0)</f>
        <v>-20403.02</v>
      </c>
      <c r="E162" s="211">
        <f>IFERROR(ROUND(VLOOKUP(+$A162,[14]Pasco!$A$3:$P$273,+E$3,FALSE),2),0)</f>
        <v>-20692.259999999998</v>
      </c>
      <c r="F162" s="211">
        <f>IFERROR(ROUND(VLOOKUP(+$A162,[14]Pasco!$A$3:$P$273,+F$3,FALSE),2),0)</f>
        <v>-20982.97</v>
      </c>
      <c r="G162" s="211">
        <f>IFERROR(ROUND(VLOOKUP(+$A162,[14]Pasco!$A$3:$P$273,+G$3,FALSE),2),0)</f>
        <v>-19145.810000000001</v>
      </c>
      <c r="H162" s="211">
        <f>IFERROR(ROUND(VLOOKUP(+$A162,[14]Pasco!$A$3:$P$273,+H$3,FALSE),2),0)</f>
        <v>-19441.72</v>
      </c>
      <c r="I162" s="211">
        <f>IFERROR(ROUND(VLOOKUP(+$A162,[14]Pasco!$A$3:$P$273,+I$3,FALSE),2),0)</f>
        <v>-19261.7</v>
      </c>
      <c r="J162" s="211">
        <f>IFERROR(ROUND(VLOOKUP(+$A162,[14]Pasco!$A$3:$P$273,+J$3,FALSE),2),0)</f>
        <v>-18946.68</v>
      </c>
      <c r="K162" s="211">
        <f>IFERROR(ROUND(VLOOKUP(+$A162,[14]Pasco!$A$3:$P$273,+K$3,FALSE),2),0)</f>
        <v>-19247.580000000002</v>
      </c>
      <c r="L162" s="211">
        <f>IFERROR(ROUND(VLOOKUP(+$A162,[14]Pasco!$A$3:$P$273,+L$3,FALSE),2),0)</f>
        <v>-19563.04</v>
      </c>
      <c r="M162" s="211">
        <f>IFERROR(ROUND(VLOOKUP(+$A162,[14]Pasco!$A$3:$P$273,+M$3,FALSE),2),0)</f>
        <v>-19890.02</v>
      </c>
      <c r="N162" s="211">
        <f>IFERROR(ROUND(VLOOKUP(+$A162,[14]Pasco!$A$3:$P$273,+N$3,FALSE),2),0)</f>
        <v>-20217</v>
      </c>
      <c r="O162" s="211">
        <f>IFERROR(ROUND(VLOOKUP(+$A162,[14]Pasco!$A$3:$P$273,+O$3,FALSE),2),0)</f>
        <v>-20559.05</v>
      </c>
      <c r="P162" s="211">
        <f>IFERROR(ROUND(VLOOKUP(+$A162,[14]Pasco!$A$3:$P$273,+P$3,FALSE),2),0)</f>
        <v>-20683.14</v>
      </c>
      <c r="Q162" s="278">
        <f t="shared" si="3"/>
        <v>-19925.691538461539</v>
      </c>
      <c r="R162" s="278"/>
    </row>
    <row r="163" spans="1:18" x14ac:dyDescent="0.25">
      <c r="A163" s="275">
        <v>2155</v>
      </c>
      <c r="B163" s="276">
        <v>108.1</v>
      </c>
      <c r="C163" s="277" t="s">
        <v>337</v>
      </c>
      <c r="D163" s="211">
        <f>IFERROR(ROUND(VLOOKUP(+$A163,[14]Pasco!$A$3:$P$273,+D$3,FALSE),2),0)</f>
        <v>-56275.08</v>
      </c>
      <c r="E163" s="211">
        <f>IFERROR(ROUND(VLOOKUP(+$A163,[14]Pasco!$A$3:$P$273,+E$3,FALSE),2),0)</f>
        <v>-56275.08</v>
      </c>
      <c r="F163" s="211">
        <f>IFERROR(ROUND(VLOOKUP(+$A163,[14]Pasco!$A$3:$P$273,+F$3,FALSE),2),0)</f>
        <v>-56275.08</v>
      </c>
      <c r="G163" s="211">
        <f>IFERROR(ROUND(VLOOKUP(+$A163,[14]Pasco!$A$3:$P$273,+G$3,FALSE),2),0)</f>
        <v>-56275.08</v>
      </c>
      <c r="H163" s="211">
        <f>IFERROR(ROUND(VLOOKUP(+$A163,[14]Pasco!$A$3:$P$273,+H$3,FALSE),2),0)</f>
        <v>-56275.08</v>
      </c>
      <c r="I163" s="211">
        <f>IFERROR(ROUND(VLOOKUP(+$A163,[14]Pasco!$A$3:$P$273,+I$3,FALSE),2),0)</f>
        <v>-56275.08</v>
      </c>
      <c r="J163" s="211">
        <f>IFERROR(ROUND(VLOOKUP(+$A163,[14]Pasco!$A$3:$P$273,+J$3,FALSE),2),0)</f>
        <v>-56275.08</v>
      </c>
      <c r="K163" s="211">
        <f>IFERROR(ROUND(VLOOKUP(+$A163,[14]Pasco!$A$3:$P$273,+K$3,FALSE),2),0)</f>
        <v>-56275.08</v>
      </c>
      <c r="L163" s="211">
        <f>IFERROR(ROUND(VLOOKUP(+$A163,[14]Pasco!$A$3:$P$273,+L$3,FALSE),2),0)</f>
        <v>-56275.08</v>
      </c>
      <c r="M163" s="211">
        <f>IFERROR(ROUND(VLOOKUP(+$A163,[14]Pasco!$A$3:$P$273,+M$3,FALSE),2),0)</f>
        <v>-56275.08</v>
      </c>
      <c r="N163" s="211">
        <f>IFERROR(ROUND(VLOOKUP(+$A163,[14]Pasco!$A$3:$P$273,+N$3,FALSE),2),0)</f>
        <v>-56275.08</v>
      </c>
      <c r="O163" s="211">
        <f>IFERROR(ROUND(VLOOKUP(+$A163,[14]Pasco!$A$3:$P$273,+O$3,FALSE),2),0)</f>
        <v>-56275.08</v>
      </c>
      <c r="P163" s="211">
        <f>IFERROR(ROUND(VLOOKUP(+$A163,[14]Pasco!$A$3:$P$273,+P$3,FALSE),2),0)</f>
        <v>-56275.08</v>
      </c>
      <c r="Q163" s="278">
        <f t="shared" si="3"/>
        <v>-56275.079999999994</v>
      </c>
      <c r="R163" s="278"/>
    </row>
    <row r="164" spans="1:18" x14ac:dyDescent="0.25">
      <c r="A164" s="275">
        <v>2160</v>
      </c>
      <c r="B164" s="276">
        <v>108.1</v>
      </c>
      <c r="C164" s="277" t="s">
        <v>338</v>
      </c>
      <c r="D164" s="211">
        <f>IFERROR(ROUND(VLOOKUP(+$A164,[14]Pasco!$A$3:$P$273,+D$3,FALSE),2),0)</f>
        <v>555768.72</v>
      </c>
      <c r="E164" s="211">
        <f>IFERROR(ROUND(VLOOKUP(+$A164,[14]Pasco!$A$3:$P$273,+E$3,FALSE),2),0)</f>
        <v>555904.19999999995</v>
      </c>
      <c r="F164" s="211">
        <f>IFERROR(ROUND(VLOOKUP(+$A164,[14]Pasco!$A$3:$P$273,+F$3,FALSE),2),0)</f>
        <v>556040</v>
      </c>
      <c r="G164" s="211">
        <f>IFERROR(ROUND(VLOOKUP(+$A164,[14]Pasco!$A$3:$P$273,+G$3,FALSE),2),0)</f>
        <v>556175.80000000005</v>
      </c>
      <c r="H164" s="211">
        <f>IFERROR(ROUND(VLOOKUP(+$A164,[14]Pasco!$A$3:$P$273,+H$3,FALSE),2),0)</f>
        <v>556311.6</v>
      </c>
      <c r="I164" s="211">
        <f>IFERROR(ROUND(VLOOKUP(+$A164,[14]Pasco!$A$3:$P$273,+I$3,FALSE),2),0)</f>
        <v>556447.03</v>
      </c>
      <c r="J164" s="211">
        <f>IFERROR(ROUND(VLOOKUP(+$A164,[14]Pasco!$A$3:$P$273,+J$3,FALSE),2),0)</f>
        <v>556582.46</v>
      </c>
      <c r="K164" s="211">
        <f>IFERROR(ROUND(VLOOKUP(+$A164,[14]Pasco!$A$3:$P$273,+K$3,FALSE),2),0)</f>
        <v>556717.89</v>
      </c>
      <c r="L164" s="211">
        <f>IFERROR(ROUND(VLOOKUP(+$A164,[14]Pasco!$A$3:$P$273,+L$3,FALSE),2),0)</f>
        <v>556853.31999999995</v>
      </c>
      <c r="M164" s="211">
        <f>IFERROR(ROUND(VLOOKUP(+$A164,[14]Pasco!$A$3:$P$273,+M$3,FALSE),2),0)</f>
        <v>556988.75</v>
      </c>
      <c r="N164" s="211">
        <f>IFERROR(ROUND(VLOOKUP(+$A164,[14]Pasco!$A$3:$P$273,+N$3,FALSE),2),0)</f>
        <v>557124.18000000005</v>
      </c>
      <c r="O164" s="211">
        <f>IFERROR(ROUND(VLOOKUP(+$A164,[14]Pasco!$A$3:$P$273,+O$3,FALSE),2),0)</f>
        <v>557259.61</v>
      </c>
      <c r="P164" s="211">
        <f>IFERROR(ROUND(VLOOKUP(+$A164,[14]Pasco!$A$3:$P$273,+P$3,FALSE),2),0)</f>
        <v>557394.62</v>
      </c>
      <c r="Q164" s="278">
        <f t="shared" si="3"/>
        <v>556582.16769230762</v>
      </c>
      <c r="R164" s="278"/>
    </row>
    <row r="165" spans="1:18" s="291" customFormat="1" x14ac:dyDescent="0.25">
      <c r="A165" s="286">
        <v>2170</v>
      </c>
      <c r="B165" s="287">
        <v>108.1</v>
      </c>
      <c r="C165" s="288" t="s">
        <v>626</v>
      </c>
      <c r="D165" s="289">
        <f>IFERROR(ROUND(VLOOKUP(+$A165,[14]Pasco!$A$3:$P$273,+D$3,FALSE),2),0)</f>
        <v>194.88</v>
      </c>
      <c r="E165" s="289">
        <f>IFERROR(ROUND(VLOOKUP(+$A165,[14]Pasco!$A$3:$P$273,+E$3,FALSE),2),0)</f>
        <v>194.28</v>
      </c>
      <c r="F165" s="289">
        <f>IFERROR(ROUND(VLOOKUP(+$A165,[14]Pasco!$A$3:$P$273,+F$3,FALSE),2),0)</f>
        <v>193.68</v>
      </c>
      <c r="G165" s="289">
        <f>IFERROR(ROUND(VLOOKUP(+$A165,[14]Pasco!$A$3:$P$273,+G$3,FALSE),2),0)</f>
        <v>193.08</v>
      </c>
      <c r="H165" s="289">
        <f>IFERROR(ROUND(VLOOKUP(+$A165,[14]Pasco!$A$3:$P$273,+H$3,FALSE),2),0)</f>
        <v>191.55</v>
      </c>
      <c r="I165" s="289">
        <f>IFERROR(ROUND(VLOOKUP(+$A165,[14]Pasco!$A$3:$P$273,+I$3,FALSE),2),0)</f>
        <v>190.02</v>
      </c>
      <c r="J165" s="289">
        <f>IFERROR(ROUND(VLOOKUP(+$A165,[14]Pasco!$A$3:$P$273,+J$3,FALSE),2),0)</f>
        <v>188.49</v>
      </c>
      <c r="K165" s="289">
        <f>IFERROR(ROUND(VLOOKUP(+$A165,[14]Pasco!$A$3:$P$273,+K$3,FALSE),2),0)</f>
        <v>186.96</v>
      </c>
      <c r="L165" s="289">
        <f>IFERROR(ROUND(VLOOKUP(+$A165,[14]Pasco!$A$3:$P$273,+L$3,FALSE),2),0)</f>
        <v>185.43</v>
      </c>
      <c r="M165" s="289">
        <f>IFERROR(ROUND(VLOOKUP(+$A165,[14]Pasco!$A$3:$P$273,+M$3,FALSE),2),0)</f>
        <v>183.9</v>
      </c>
      <c r="N165" s="289">
        <f>IFERROR(ROUND(VLOOKUP(+$A165,[14]Pasco!$A$3:$P$273,+N$3,FALSE),2),0)</f>
        <v>182.37</v>
      </c>
      <c r="O165" s="289">
        <f>IFERROR(ROUND(VLOOKUP(+$A165,[14]Pasco!$A$3:$P$273,+O$3,FALSE),2),0)</f>
        <v>180.74</v>
      </c>
      <c r="P165" s="289">
        <f>IFERROR(ROUND(VLOOKUP(+$A165,[14]Pasco!$A$3:$P$273,+P$3,FALSE),2),0)</f>
        <v>177.8</v>
      </c>
      <c r="Q165" s="290">
        <f t="shared" si="3"/>
        <v>187.93692307692311</v>
      </c>
      <c r="R165" s="290"/>
    </row>
    <row r="166" spans="1:18" x14ac:dyDescent="0.25">
      <c r="A166" s="275">
        <v>2195</v>
      </c>
      <c r="B166" s="276">
        <v>108.1</v>
      </c>
      <c r="C166" s="277" t="s">
        <v>339</v>
      </c>
      <c r="D166" s="211">
        <f>IFERROR(ROUND(VLOOKUP(+$A166,[14]Pasco!$A$3:$P$273,+D$3,FALSE),2),0)</f>
        <v>-297.77</v>
      </c>
      <c r="E166" s="211">
        <f>IFERROR(ROUND(VLOOKUP(+$A166,[14]Pasco!$A$3:$P$273,+E$3,FALSE),2),0)</f>
        <v>-301.49</v>
      </c>
      <c r="F166" s="211">
        <f>IFERROR(ROUND(VLOOKUP(+$A166,[14]Pasco!$A$3:$P$273,+F$3,FALSE),2),0)</f>
        <v>-305.20999999999998</v>
      </c>
      <c r="G166" s="211">
        <f>IFERROR(ROUND(VLOOKUP(+$A166,[14]Pasco!$A$3:$P$273,+G$3,FALSE),2),0)</f>
        <v>-308.93</v>
      </c>
      <c r="H166" s="211">
        <f>IFERROR(ROUND(VLOOKUP(+$A166,[14]Pasco!$A$3:$P$273,+H$3,FALSE),2),0)</f>
        <v>-319.37</v>
      </c>
      <c r="I166" s="211">
        <f>IFERROR(ROUND(VLOOKUP(+$A166,[14]Pasco!$A$3:$P$273,+I$3,FALSE),2),0)</f>
        <v>-329.81</v>
      </c>
      <c r="J166" s="211">
        <f>IFERROR(ROUND(VLOOKUP(+$A166,[14]Pasco!$A$3:$P$273,+J$3,FALSE),2),0)</f>
        <v>-340.25</v>
      </c>
      <c r="K166" s="211">
        <f>IFERROR(ROUND(VLOOKUP(+$A166,[14]Pasco!$A$3:$P$273,+K$3,FALSE),2),0)</f>
        <v>-350.69</v>
      </c>
      <c r="L166" s="211">
        <f>IFERROR(ROUND(VLOOKUP(+$A166,[14]Pasco!$A$3:$P$273,+L$3,FALSE),2),0)</f>
        <v>-361.13</v>
      </c>
      <c r="M166" s="211">
        <f>IFERROR(ROUND(VLOOKUP(+$A166,[14]Pasco!$A$3:$P$273,+M$3,FALSE),2),0)</f>
        <v>-371.57</v>
      </c>
      <c r="N166" s="211">
        <f>IFERROR(ROUND(VLOOKUP(+$A166,[14]Pasco!$A$3:$P$273,+N$3,FALSE),2),0)</f>
        <v>-382.01</v>
      </c>
      <c r="O166" s="211">
        <f>IFERROR(ROUND(VLOOKUP(+$A166,[14]Pasco!$A$3:$P$273,+O$3,FALSE),2),0)</f>
        <v>-392.45</v>
      </c>
      <c r="P166" s="211">
        <f>IFERROR(ROUND(VLOOKUP(+$A166,[14]Pasco!$A$3:$P$273,+P$3,FALSE),2),0)</f>
        <v>-402.89</v>
      </c>
      <c r="Q166" s="278">
        <f t="shared" si="3"/>
        <v>-343.3515384615385</v>
      </c>
      <c r="R166" s="278"/>
    </row>
    <row r="167" spans="1:18" s="291" customFormat="1" x14ac:dyDescent="0.25">
      <c r="A167" s="286">
        <v>2200</v>
      </c>
      <c r="B167" s="287">
        <v>108.1</v>
      </c>
      <c r="C167" s="288" t="s">
        <v>627</v>
      </c>
      <c r="D167" s="289">
        <f>IFERROR(ROUND(VLOOKUP(+$A167,[14]Pasco!$A$3:$P$273,+D$3,FALSE),2),0)</f>
        <v>-463.61</v>
      </c>
      <c r="E167" s="289">
        <f>IFERROR(ROUND(VLOOKUP(+$A167,[14]Pasco!$A$3:$P$273,+E$3,FALSE),2),0)</f>
        <v>-463.61</v>
      </c>
      <c r="F167" s="289">
        <f>IFERROR(ROUND(VLOOKUP(+$A167,[14]Pasco!$A$3:$P$273,+F$3,FALSE),2),0)</f>
        <v>-463.61</v>
      </c>
      <c r="G167" s="289">
        <f>IFERROR(ROUND(VLOOKUP(+$A167,[14]Pasco!$A$3:$P$273,+G$3,FALSE),2),0)</f>
        <v>-463.61</v>
      </c>
      <c r="H167" s="289">
        <f>IFERROR(ROUND(VLOOKUP(+$A167,[14]Pasco!$A$3:$P$273,+H$3,FALSE),2),0)</f>
        <v>-463.61</v>
      </c>
      <c r="I167" s="289">
        <f>IFERROR(ROUND(VLOOKUP(+$A167,[14]Pasco!$A$3:$P$273,+I$3,FALSE),2),0)</f>
        <v>-463.61</v>
      </c>
      <c r="J167" s="289">
        <f>IFERROR(ROUND(VLOOKUP(+$A167,[14]Pasco!$A$3:$P$273,+J$3,FALSE),2),0)</f>
        <v>-463.61</v>
      </c>
      <c r="K167" s="289">
        <f>IFERROR(ROUND(VLOOKUP(+$A167,[14]Pasco!$A$3:$P$273,+K$3,FALSE),2),0)</f>
        <v>-463.61</v>
      </c>
      <c r="L167" s="289">
        <f>IFERROR(ROUND(VLOOKUP(+$A167,[14]Pasco!$A$3:$P$273,+L$3,FALSE),2),0)</f>
        <v>-463.61</v>
      </c>
      <c r="M167" s="289">
        <f>IFERROR(ROUND(VLOOKUP(+$A167,[14]Pasco!$A$3:$P$273,+M$3,FALSE),2),0)</f>
        <v>-463.61</v>
      </c>
      <c r="N167" s="289">
        <f>IFERROR(ROUND(VLOOKUP(+$A167,[14]Pasco!$A$3:$P$273,+N$3,FALSE),2),0)</f>
        <v>-463.61</v>
      </c>
      <c r="O167" s="289">
        <f>IFERROR(ROUND(VLOOKUP(+$A167,[14]Pasco!$A$3:$P$273,+O$3,FALSE),2),0)</f>
        <v>-463.61</v>
      </c>
      <c r="P167" s="289">
        <f>IFERROR(ROUND(VLOOKUP(+$A167,[14]Pasco!$A$3:$P$273,+P$3,FALSE),2),0)</f>
        <v>-463.61</v>
      </c>
      <c r="Q167" s="290">
        <f t="shared" ref="Q167" si="8">SUM(D167:P167)/13</f>
        <v>-463.60999999999996</v>
      </c>
      <c r="R167" s="290"/>
    </row>
    <row r="168" spans="1:18" x14ac:dyDescent="0.25">
      <c r="A168" s="275">
        <v>2230</v>
      </c>
      <c r="B168" s="276">
        <v>108.1</v>
      </c>
      <c r="C168" s="277" t="s">
        <v>314</v>
      </c>
      <c r="D168" s="211">
        <f>IFERROR(ROUND(VLOOKUP(+$A168,[14]Pasco!$A$3:$P$273,+D$3,FALSE),2),0)</f>
        <v>189.83</v>
      </c>
      <c r="E168" s="211">
        <f>IFERROR(ROUND(VLOOKUP(+$A168,[14]Pasco!$A$3:$P$273,+E$3,FALSE),2),0)</f>
        <v>186.01</v>
      </c>
      <c r="F168" s="211">
        <f>IFERROR(ROUND(VLOOKUP(+$A168,[14]Pasco!$A$3:$P$273,+F$3,FALSE),2),0)</f>
        <v>182.23</v>
      </c>
      <c r="G168" s="211">
        <f>IFERROR(ROUND(VLOOKUP(+$A168,[14]Pasco!$A$3:$P$273,+G$3,FALSE),2),0)</f>
        <v>178.46</v>
      </c>
      <c r="H168" s="211">
        <f>IFERROR(ROUND(VLOOKUP(+$A168,[14]Pasco!$A$3:$P$273,+H$3,FALSE),2),0)</f>
        <v>174.66</v>
      </c>
      <c r="I168" s="211">
        <f>IFERROR(ROUND(VLOOKUP(+$A168,[14]Pasco!$A$3:$P$273,+I$3,FALSE),2),0)</f>
        <v>170.85</v>
      </c>
      <c r="J168" s="211">
        <f>IFERROR(ROUND(VLOOKUP(+$A168,[14]Pasco!$A$3:$P$273,+J$3,FALSE),2),0)</f>
        <v>167.03</v>
      </c>
      <c r="K168" s="211">
        <f>IFERROR(ROUND(VLOOKUP(+$A168,[14]Pasco!$A$3:$P$273,+K$3,FALSE),2),0)</f>
        <v>163.24</v>
      </c>
      <c r="L168" s="211">
        <f>IFERROR(ROUND(VLOOKUP(+$A168,[14]Pasco!$A$3:$P$273,+L$3,FALSE),2),0)</f>
        <v>159.44</v>
      </c>
      <c r="M168" s="211">
        <f>IFERROR(ROUND(VLOOKUP(+$A168,[14]Pasco!$A$3:$P$273,+M$3,FALSE),2),0)</f>
        <v>155.63</v>
      </c>
      <c r="N168" s="211">
        <f>IFERROR(ROUND(VLOOKUP(+$A168,[14]Pasco!$A$3:$P$273,+N$3,FALSE),2),0)</f>
        <v>151.83000000000001</v>
      </c>
      <c r="O168" s="211">
        <f>IFERROR(ROUND(VLOOKUP(+$A168,[14]Pasco!$A$3:$P$273,+O$3,FALSE),2),0)</f>
        <v>148.03</v>
      </c>
      <c r="P168" s="211">
        <f>IFERROR(ROUND(VLOOKUP(+$A168,[14]Pasco!$A$3:$P$273,+P$3,FALSE),2),0)</f>
        <v>144.24</v>
      </c>
      <c r="Q168" s="278">
        <f>SUM(D168:P168)/13</f>
        <v>167.03692307692307</v>
      </c>
      <c r="R168" s="278"/>
    </row>
    <row r="169" spans="1:18" x14ac:dyDescent="0.25">
      <c r="A169" s="275">
        <v>2240</v>
      </c>
      <c r="B169" s="276">
        <v>108.1</v>
      </c>
      <c r="C169" s="277" t="s">
        <v>316</v>
      </c>
      <c r="D169" s="211">
        <f>IFERROR(ROUND(VLOOKUP(+$A169,[14]Pasco!$A$3:$P$273,+D$3,FALSE),2),0)</f>
        <v>-1024.5899999999999</v>
      </c>
      <c r="E169" s="211">
        <f>IFERROR(ROUND(VLOOKUP(+$A169,[14]Pasco!$A$3:$P$273,+E$3,FALSE),2),0)</f>
        <v>-1044.68</v>
      </c>
      <c r="F169" s="211">
        <f>IFERROR(ROUND(VLOOKUP(+$A169,[14]Pasco!$A$3:$P$273,+F$3,FALSE),2),0)</f>
        <v>-1074.31</v>
      </c>
      <c r="G169" s="211">
        <f>IFERROR(ROUND(VLOOKUP(+$A169,[14]Pasco!$A$3:$P$273,+G$3,FALSE),2),0)</f>
        <v>-1103.94</v>
      </c>
      <c r="H169" s="211">
        <f>IFERROR(ROUND(VLOOKUP(+$A169,[14]Pasco!$A$3:$P$273,+H$3,FALSE),2),0)</f>
        <v>-1133.57</v>
      </c>
      <c r="I169" s="211">
        <f>IFERROR(ROUND(VLOOKUP(+$A169,[14]Pasco!$A$3:$P$273,+I$3,FALSE),2),0)</f>
        <v>-1163.2</v>
      </c>
      <c r="J169" s="211">
        <f>IFERROR(ROUND(VLOOKUP(+$A169,[14]Pasco!$A$3:$P$273,+J$3,FALSE),2),0)</f>
        <v>-1192.83</v>
      </c>
      <c r="K169" s="211">
        <f>IFERROR(ROUND(VLOOKUP(+$A169,[14]Pasco!$A$3:$P$273,+K$3,FALSE),2),0)</f>
        <v>-1222.46</v>
      </c>
      <c r="L169" s="211">
        <f>IFERROR(ROUND(VLOOKUP(+$A169,[14]Pasco!$A$3:$P$273,+L$3,FALSE),2),0)</f>
        <v>-1252.0899999999999</v>
      </c>
      <c r="M169" s="211">
        <f>IFERROR(ROUND(VLOOKUP(+$A169,[14]Pasco!$A$3:$P$273,+M$3,FALSE),2),0)</f>
        <v>-1298.8800000000001</v>
      </c>
      <c r="N169" s="211">
        <f>IFERROR(ROUND(VLOOKUP(+$A169,[14]Pasco!$A$3:$P$273,+N$3,FALSE),2),0)</f>
        <v>-1345.67</v>
      </c>
      <c r="O169" s="211">
        <f>IFERROR(ROUND(VLOOKUP(+$A169,[14]Pasco!$A$3:$P$273,+O$3,FALSE),2),0)</f>
        <v>-1392.46</v>
      </c>
      <c r="P169" s="211">
        <f>IFERROR(ROUND(VLOOKUP(+$A169,[14]Pasco!$A$3:$P$273,+P$3,FALSE),2),0)</f>
        <v>-1439.25</v>
      </c>
      <c r="Q169" s="278">
        <f>SUM(D169:P169)/13</f>
        <v>-1206.7638461538461</v>
      </c>
      <c r="R169" s="278"/>
    </row>
    <row r="170" spans="1:18" x14ac:dyDescent="0.25">
      <c r="A170" s="275">
        <v>2255</v>
      </c>
      <c r="B170" s="276">
        <v>108.1</v>
      </c>
      <c r="C170" s="277" t="s">
        <v>340</v>
      </c>
      <c r="D170" s="211">
        <f>IFERROR(ROUND(VLOOKUP(+$A170,[14]Pasco!$A$3:$P$273,+D$3,FALSE),2),0)</f>
        <v>430519.01</v>
      </c>
      <c r="E170" s="211">
        <f>IFERROR(ROUND(VLOOKUP(+$A170,[14]Pasco!$A$3:$P$273,+E$3,FALSE),2),0)</f>
        <v>432327.87</v>
      </c>
      <c r="F170" s="211">
        <f>IFERROR(ROUND(VLOOKUP(+$A170,[14]Pasco!$A$3:$P$273,+F$3,FALSE),2),0)</f>
        <v>433468.42</v>
      </c>
      <c r="G170" s="211">
        <f>IFERROR(ROUND(VLOOKUP(+$A170,[14]Pasco!$A$3:$P$273,+G$3,FALSE),2),0)</f>
        <v>434608.96</v>
      </c>
      <c r="H170" s="211">
        <f>IFERROR(ROUND(VLOOKUP(+$A170,[14]Pasco!$A$3:$P$273,+H$3,FALSE),2),0)</f>
        <v>435749.51</v>
      </c>
      <c r="I170" s="211">
        <f>IFERROR(ROUND(VLOOKUP(+$A170,[14]Pasco!$A$3:$P$273,+I$3,FALSE),2),0)</f>
        <v>436890.05</v>
      </c>
      <c r="J170" s="211">
        <f>IFERROR(ROUND(VLOOKUP(+$A170,[14]Pasco!$A$3:$P$273,+J$3,FALSE),2),0)</f>
        <v>438030.6</v>
      </c>
      <c r="K170" s="211">
        <f>IFERROR(ROUND(VLOOKUP(+$A170,[14]Pasco!$A$3:$P$273,+K$3,FALSE),2),0)</f>
        <v>439171.15</v>
      </c>
      <c r="L170" s="211">
        <f>IFERROR(ROUND(VLOOKUP(+$A170,[14]Pasco!$A$3:$P$273,+L$3,FALSE),2),0)</f>
        <v>440311.69</v>
      </c>
      <c r="M170" s="211">
        <f>IFERROR(ROUND(VLOOKUP(+$A170,[14]Pasco!$A$3:$P$273,+M$3,FALSE),2),0)</f>
        <v>441452.24</v>
      </c>
      <c r="N170" s="211">
        <f>IFERROR(ROUND(VLOOKUP(+$A170,[14]Pasco!$A$3:$P$273,+N$3,FALSE),2),0)</f>
        <v>442592.79</v>
      </c>
      <c r="O170" s="211">
        <f>IFERROR(ROUND(VLOOKUP(+$A170,[14]Pasco!$A$3:$P$273,+O$3,FALSE),2),0)</f>
        <v>443733.33</v>
      </c>
      <c r="P170" s="211">
        <f>IFERROR(ROUND(VLOOKUP(+$A170,[14]Pasco!$A$3:$P$273,+P$3,FALSE),2),0)</f>
        <v>444873.88</v>
      </c>
      <c r="Q170" s="278">
        <f t="shared" ref="Q170:Q260" si="9">SUM(D170:P170)/13</f>
        <v>437979.19230769231</v>
      </c>
      <c r="R170" s="278"/>
    </row>
    <row r="171" spans="1:18" x14ac:dyDescent="0.25">
      <c r="A171" s="275">
        <v>2280</v>
      </c>
      <c r="B171" s="276">
        <v>108.1</v>
      </c>
      <c r="C171" s="277" t="s">
        <v>341</v>
      </c>
      <c r="D171" s="211">
        <f>IFERROR(ROUND(VLOOKUP(+$A171,[14]Pasco!$A$3:$P$273,+D$3,FALSE),2),0)</f>
        <v>0</v>
      </c>
      <c r="E171" s="211">
        <f>IFERROR(ROUND(VLOOKUP(+$A171,[14]Pasco!$A$3:$P$273,+E$3,FALSE),2),0)</f>
        <v>0</v>
      </c>
      <c r="F171" s="211">
        <f>IFERROR(ROUND(VLOOKUP(+$A171,[14]Pasco!$A$3:$P$273,+F$3,FALSE),2),0)</f>
        <v>0</v>
      </c>
      <c r="G171" s="211">
        <f>IFERROR(ROUND(VLOOKUP(+$A171,[14]Pasco!$A$3:$P$273,+G$3,FALSE),2),0)</f>
        <v>0</v>
      </c>
      <c r="H171" s="211">
        <f>IFERROR(ROUND(VLOOKUP(+$A171,[14]Pasco!$A$3:$P$273,+H$3,FALSE),2),0)</f>
        <v>0</v>
      </c>
      <c r="I171" s="211">
        <f>IFERROR(ROUND(VLOOKUP(+$A171,[14]Pasco!$A$3:$P$273,+I$3,FALSE),2),0)</f>
        <v>0</v>
      </c>
      <c r="J171" s="211">
        <f>IFERROR(ROUND(VLOOKUP(+$A171,[14]Pasco!$A$3:$P$273,+J$3,FALSE),2),0)</f>
        <v>0</v>
      </c>
      <c r="K171" s="211">
        <f>IFERROR(ROUND(VLOOKUP(+$A171,[14]Pasco!$A$3:$P$273,+K$3,FALSE),2),0)</f>
        <v>0</v>
      </c>
      <c r="L171" s="211">
        <f>IFERROR(ROUND(VLOOKUP(+$A171,[14]Pasco!$A$3:$P$273,+L$3,FALSE),2),0)</f>
        <v>0</v>
      </c>
      <c r="M171" s="211">
        <f>IFERROR(ROUND(VLOOKUP(+$A171,[14]Pasco!$A$3:$P$273,+M$3,FALSE),2),0)</f>
        <v>0</v>
      </c>
      <c r="N171" s="211">
        <f>IFERROR(ROUND(VLOOKUP(+$A171,[14]Pasco!$A$3:$P$273,+N$3,FALSE),2),0)</f>
        <v>0</v>
      </c>
      <c r="O171" s="211">
        <f>IFERROR(ROUND(VLOOKUP(+$A171,[14]Pasco!$A$3:$P$273,+O$3,FALSE),2),0)</f>
        <v>0</v>
      </c>
      <c r="P171" s="211">
        <f>IFERROR(ROUND(VLOOKUP(+$A171,[14]Pasco!$A$3:$P$273,+P$3,FALSE),2),0)</f>
        <v>0</v>
      </c>
      <c r="Q171" s="278">
        <f t="shared" si="9"/>
        <v>0</v>
      </c>
      <c r="R171" s="278"/>
    </row>
    <row r="172" spans="1:18" x14ac:dyDescent="0.25">
      <c r="A172" s="275">
        <v>2285</v>
      </c>
      <c r="B172" s="276">
        <v>108.1</v>
      </c>
      <c r="C172" s="277" t="s">
        <v>342</v>
      </c>
      <c r="D172" s="211">
        <f>IFERROR(ROUND(VLOOKUP(+$A172,[14]Pasco!$A$3:$P$273,+D$3,FALSE),2),0)</f>
        <v>-676.19</v>
      </c>
      <c r="E172" s="211">
        <f>IFERROR(ROUND(VLOOKUP(+$A172,[14]Pasco!$A$3:$P$273,+E$3,FALSE),2),0)</f>
        <v>-688.82</v>
      </c>
      <c r="F172" s="211">
        <f>IFERROR(ROUND(VLOOKUP(+$A172,[14]Pasco!$A$3:$P$273,+F$3,FALSE),2),0)</f>
        <v>-701.45</v>
      </c>
      <c r="G172" s="211">
        <f>IFERROR(ROUND(VLOOKUP(+$A172,[14]Pasco!$A$3:$P$273,+G$3,FALSE),2),0)</f>
        <v>-714.4</v>
      </c>
      <c r="H172" s="211">
        <f>IFERROR(ROUND(VLOOKUP(+$A172,[14]Pasco!$A$3:$P$273,+H$3,FALSE),2),0)</f>
        <v>-727.54</v>
      </c>
      <c r="I172" s="211">
        <f>IFERROR(ROUND(VLOOKUP(+$A172,[14]Pasco!$A$3:$P$273,+I$3,FALSE),2),0)</f>
        <v>-741.31</v>
      </c>
      <c r="J172" s="211">
        <f>IFERROR(ROUND(VLOOKUP(+$A172,[14]Pasco!$A$3:$P$273,+J$3,FALSE),2),0)</f>
        <v>-755.08</v>
      </c>
      <c r="K172" s="211">
        <f>IFERROR(ROUND(VLOOKUP(+$A172,[14]Pasco!$A$3:$P$273,+K$3,FALSE),2),0)</f>
        <v>-768.85</v>
      </c>
      <c r="L172" s="211">
        <f>IFERROR(ROUND(VLOOKUP(+$A172,[14]Pasco!$A$3:$P$273,+L$3,FALSE),2),0)</f>
        <v>-782.62</v>
      </c>
      <c r="M172" s="211">
        <f>IFERROR(ROUND(VLOOKUP(+$A172,[14]Pasco!$A$3:$P$273,+M$3,FALSE),2),0)</f>
        <v>-796.39</v>
      </c>
      <c r="N172" s="211">
        <f>IFERROR(ROUND(VLOOKUP(+$A172,[14]Pasco!$A$3:$P$273,+N$3,FALSE),2),0)</f>
        <v>-810.16</v>
      </c>
      <c r="O172" s="211">
        <f>IFERROR(ROUND(VLOOKUP(+$A172,[14]Pasco!$A$3:$P$273,+O$3,FALSE),2),0)</f>
        <v>-823.93</v>
      </c>
      <c r="P172" s="211">
        <f>IFERROR(ROUND(VLOOKUP(+$A172,[14]Pasco!$A$3:$P$273,+P$3,FALSE),2),0)</f>
        <v>-837.7</v>
      </c>
      <c r="Q172" s="278">
        <f t="shared" si="9"/>
        <v>-755.72615384615392</v>
      </c>
      <c r="R172" s="278"/>
    </row>
    <row r="173" spans="1:18" x14ac:dyDescent="0.25">
      <c r="A173" s="282">
        <v>2300</v>
      </c>
      <c r="B173" s="282">
        <v>108.1</v>
      </c>
      <c r="C173" s="283" t="s">
        <v>320</v>
      </c>
      <c r="D173" s="304">
        <v>-44436.285332834945</v>
      </c>
      <c r="E173" s="304">
        <v>-45192.285194434393</v>
      </c>
      <c r="F173" s="304">
        <v>-45413.381136502358</v>
      </c>
      <c r="G173" s="304">
        <v>-47359.394355764758</v>
      </c>
      <c r="H173" s="304">
        <v>-47184.307629441886</v>
      </c>
      <c r="I173" s="304">
        <v>-47560.571477577199</v>
      </c>
      <c r="J173" s="304">
        <v>-47961.67749402576</v>
      </c>
      <c r="K173" s="304">
        <v>-43090.859318677904</v>
      </c>
      <c r="L173" s="304">
        <v>-43430.664370351202</v>
      </c>
      <c r="M173" s="304">
        <v>-43859.628138002372</v>
      </c>
      <c r="N173" s="304">
        <v>-44284.730001551739</v>
      </c>
      <c r="O173" s="304">
        <v>-44657.090724460759</v>
      </c>
      <c r="P173" s="304">
        <v>-45072.220940361032</v>
      </c>
      <c r="Q173" s="278">
        <f t="shared" si="9"/>
        <v>-45346.392008768176</v>
      </c>
      <c r="R173" s="278"/>
    </row>
    <row r="174" spans="1:18" x14ac:dyDescent="0.25">
      <c r="A174" s="282">
        <v>2320</v>
      </c>
      <c r="B174" s="282">
        <v>108.1</v>
      </c>
      <c r="C174" s="283" t="s">
        <v>321</v>
      </c>
      <c r="D174" s="238">
        <v>-5292.8037639265285</v>
      </c>
      <c r="E174" s="238">
        <v>-5312.3775728547043</v>
      </c>
      <c r="F174" s="238">
        <v>-5260.3474966120102</v>
      </c>
      <c r="G174" s="238">
        <v>-5252.1470691563636</v>
      </c>
      <c r="H174" s="238">
        <v>-5268.0996443386939</v>
      </c>
      <c r="I174" s="238">
        <v>-5269.206173899548</v>
      </c>
      <c r="J174" s="238">
        <v>-5276.2678677908225</v>
      </c>
      <c r="K174" s="238">
        <v>-5268.657417679613</v>
      </c>
      <c r="L174" s="238">
        <v>-5263.5150823979702</v>
      </c>
      <c r="M174" s="238">
        <v>-5223.7663249366351</v>
      </c>
      <c r="N174" s="238">
        <v>-5222.6121334505751</v>
      </c>
      <c r="O174" s="238">
        <v>-5219.8039443438656</v>
      </c>
      <c r="P174" s="238">
        <v>-5211.2492728495299</v>
      </c>
      <c r="Q174" s="278">
        <f t="shared" si="9"/>
        <v>-5256.988751095143</v>
      </c>
      <c r="R174" s="278"/>
    </row>
    <row r="175" spans="1:18" x14ac:dyDescent="0.25">
      <c r="A175" s="282">
        <v>2325</v>
      </c>
      <c r="B175" s="282">
        <v>108.1</v>
      </c>
      <c r="C175" s="283" t="s">
        <v>322</v>
      </c>
      <c r="D175" s="238">
        <v>-17173.898831677208</v>
      </c>
      <c r="E175" s="238">
        <v>-17430.838132105728</v>
      </c>
      <c r="F175" s="238">
        <v>-17530.549455956138</v>
      </c>
      <c r="G175" s="238">
        <v>-17703.164202969019</v>
      </c>
      <c r="H175" s="238">
        <v>-17928.923284746292</v>
      </c>
      <c r="I175" s="238">
        <v>-18146.398208658775</v>
      </c>
      <c r="J175" s="238">
        <v>-18397.532757047542</v>
      </c>
      <c r="K175" s="238">
        <v>-18615.321992034351</v>
      </c>
      <c r="L175" s="238">
        <v>-18851.667173847833</v>
      </c>
      <c r="M175" s="238">
        <v>-19022.54290467078</v>
      </c>
      <c r="N175" s="238">
        <v>-19271.518496663743</v>
      </c>
      <c r="O175" s="238">
        <v>-19515.173987275648</v>
      </c>
      <c r="P175" s="238">
        <v>-19749.431061501069</v>
      </c>
      <c r="Q175" s="278">
        <f t="shared" si="9"/>
        <v>-18410.535422242629</v>
      </c>
      <c r="R175" s="278"/>
    </row>
    <row r="176" spans="1:18" x14ac:dyDescent="0.25">
      <c r="A176" s="282">
        <v>2330</v>
      </c>
      <c r="B176" s="282">
        <v>108.1</v>
      </c>
      <c r="C176" s="283" t="s">
        <v>323</v>
      </c>
      <c r="D176" s="238">
        <v>-91684.275185081366</v>
      </c>
      <c r="E176" s="238">
        <v>-93187.130235762685</v>
      </c>
      <c r="F176" s="238">
        <v>-93370.191961516583</v>
      </c>
      <c r="G176" s="238">
        <v>-94387.208562354514</v>
      </c>
      <c r="H176" s="238">
        <v>-96021.516655252679</v>
      </c>
      <c r="I176" s="238">
        <v>-97209.908793048162</v>
      </c>
      <c r="J176" s="238">
        <v>-98409.47314374386</v>
      </c>
      <c r="K176" s="238">
        <v>-99438.307325712507</v>
      </c>
      <c r="L176" s="238">
        <v>-100538.86111167433</v>
      </c>
      <c r="M176" s="238">
        <v>-100893.01369099467</v>
      </c>
      <c r="N176" s="238">
        <v>-102042.78163513164</v>
      </c>
      <c r="O176" s="238">
        <v>-103158.76629141883</v>
      </c>
      <c r="P176" s="238">
        <v>-104086.46057994103</v>
      </c>
      <c r="Q176" s="278">
        <f t="shared" si="9"/>
        <v>-98032.915013202524</v>
      </c>
      <c r="R176" s="278"/>
    </row>
    <row r="177" spans="1:18" x14ac:dyDescent="0.25">
      <c r="A177" s="282">
        <v>2335</v>
      </c>
      <c r="B177" s="282">
        <v>108.1</v>
      </c>
      <c r="C177" s="283" t="s">
        <v>324</v>
      </c>
      <c r="D177" s="238">
        <v>-2886.2690336313326</v>
      </c>
      <c r="E177" s="238">
        <v>-2896.6238766875285</v>
      </c>
      <c r="F177" s="238">
        <v>-2869.1229458438934</v>
      </c>
      <c r="G177" s="238">
        <v>-2864.1029857756162</v>
      </c>
      <c r="H177" s="238">
        <v>-2872.0419167227014</v>
      </c>
      <c r="I177" s="238">
        <v>-2872.335617234779</v>
      </c>
      <c r="J177" s="238">
        <v>-2875.7930390523966</v>
      </c>
      <c r="K177" s="238">
        <v>-2871.4699736202338</v>
      </c>
      <c r="L177" s="238">
        <v>-2868.3809656028543</v>
      </c>
      <c r="M177" s="238">
        <v>-2847.5475516474412</v>
      </c>
      <c r="N177" s="238">
        <v>-2846.6033302643141</v>
      </c>
      <c r="O177" s="238">
        <v>-2844.7638375834058</v>
      </c>
      <c r="P177" s="238">
        <v>-2839.885575130605</v>
      </c>
      <c r="Q177" s="278">
        <f t="shared" si="9"/>
        <v>-2865.7646652920844</v>
      </c>
      <c r="R177" s="278"/>
    </row>
    <row r="178" spans="1:18" x14ac:dyDescent="0.25">
      <c r="A178" s="292" t="s">
        <v>343</v>
      </c>
      <c r="D178" s="285">
        <f>SUM(D151:D177)</f>
        <v>442285.15649408038</v>
      </c>
      <c r="E178" s="285">
        <f t="shared" ref="E178:Q178" si="10">SUM(E151:E177)</f>
        <v>438414.70562755404</v>
      </c>
      <c r="F178" s="285">
        <f t="shared" si="10"/>
        <v>435352.89022019412</v>
      </c>
      <c r="G178" s="285">
        <f t="shared" si="10"/>
        <v>431428.55861783051</v>
      </c>
      <c r="H178" s="285">
        <f t="shared" si="10"/>
        <v>426554.91924057429</v>
      </c>
      <c r="I178" s="285">
        <f t="shared" si="10"/>
        <v>422302.9206778839</v>
      </c>
      <c r="J178" s="285">
        <f t="shared" si="10"/>
        <v>424852.65922386787</v>
      </c>
      <c r="K178" s="285">
        <f t="shared" si="10"/>
        <v>425506.66007502947</v>
      </c>
      <c r="L178" s="285">
        <f t="shared" si="10"/>
        <v>420840.48997610563</v>
      </c>
      <c r="M178" s="285">
        <f t="shared" si="10"/>
        <v>416919.93264695379</v>
      </c>
      <c r="N178" s="285">
        <f t="shared" si="10"/>
        <v>412317.18823736964</v>
      </c>
      <c r="O178" s="285">
        <f t="shared" si="10"/>
        <v>407543.12762657495</v>
      </c>
      <c r="P178" s="285">
        <f t="shared" si="10"/>
        <v>404704.08155910001</v>
      </c>
      <c r="Q178" s="285">
        <f t="shared" si="10"/>
        <v>423771.02232485538</v>
      </c>
      <c r="R178" s="285"/>
    </row>
    <row r="180" spans="1:18" x14ac:dyDescent="0.25">
      <c r="A180" s="275">
        <v>2400</v>
      </c>
      <c r="B180" s="276">
        <v>114</v>
      </c>
      <c r="C180" s="277" t="s">
        <v>344</v>
      </c>
      <c r="D180" s="211">
        <f>IFERROR(ROUND(VLOOKUP(+$A180,[14]Pasco!$A$3:$P$273,+D$3,FALSE),2),0)</f>
        <v>375485.51</v>
      </c>
      <c r="E180" s="211">
        <f>IFERROR(ROUND(VLOOKUP(+$A180,[14]Pasco!$A$3:$P$273,+E$3,FALSE),2),0)</f>
        <v>375484.77</v>
      </c>
      <c r="F180" s="211">
        <f>IFERROR(ROUND(VLOOKUP(+$A180,[14]Pasco!$A$3:$P$273,+F$3,FALSE),2),0)</f>
        <v>375484.77</v>
      </c>
      <c r="G180" s="211">
        <f>IFERROR(ROUND(VLOOKUP(+$A180,[14]Pasco!$A$3:$P$273,+G$3,FALSE),2),0)</f>
        <v>375484.77</v>
      </c>
      <c r="H180" s="211">
        <f>IFERROR(ROUND(VLOOKUP(+$A180,[14]Pasco!$A$3:$P$273,+H$3,FALSE),2),0)</f>
        <v>375484.77</v>
      </c>
      <c r="I180" s="211">
        <f>IFERROR(ROUND(VLOOKUP(+$A180,[14]Pasco!$A$3:$P$273,+I$3,FALSE),2),0)</f>
        <v>375484.77</v>
      </c>
      <c r="J180" s="211">
        <f>IFERROR(ROUND(VLOOKUP(+$A180,[14]Pasco!$A$3:$P$273,+J$3,FALSE),2),0)</f>
        <v>375484.77</v>
      </c>
      <c r="K180" s="211">
        <f>IFERROR(ROUND(VLOOKUP(+$A180,[14]Pasco!$A$3:$P$273,+K$3,FALSE),2),0)</f>
        <v>375484.77</v>
      </c>
      <c r="L180" s="211">
        <f>IFERROR(ROUND(VLOOKUP(+$A180,[14]Pasco!$A$3:$P$273,+L$3,FALSE),2),0)</f>
        <v>375484.77</v>
      </c>
      <c r="M180" s="211">
        <f>IFERROR(ROUND(VLOOKUP(+$A180,[14]Pasco!$A$3:$P$273,+M$3,FALSE),2),0)</f>
        <v>375484.77</v>
      </c>
      <c r="N180" s="211">
        <f>IFERROR(ROUND(VLOOKUP(+$A180,[14]Pasco!$A$3:$P$273,+N$3,FALSE),2),0)</f>
        <v>375484.77</v>
      </c>
      <c r="O180" s="211">
        <f>IFERROR(ROUND(VLOOKUP(+$A180,[14]Pasco!$A$3:$P$273,+O$3,FALSE),2),0)</f>
        <v>375484.77</v>
      </c>
      <c r="P180" s="211">
        <f>IFERROR(ROUND(VLOOKUP(+$A180,[14]Pasco!$A$3:$P$273,+P$3,FALSE),2),0)</f>
        <v>375484.77</v>
      </c>
      <c r="Q180" s="278">
        <f>SUM(D180:P180)/13</f>
        <v>375484.82692307694</v>
      </c>
      <c r="R180" s="278"/>
    </row>
    <row r="181" spans="1:18" x14ac:dyDescent="0.25">
      <c r="A181" s="275">
        <v>2420</v>
      </c>
      <c r="B181" s="276">
        <v>115</v>
      </c>
      <c r="C181" s="277" t="s">
        <v>345</v>
      </c>
      <c r="D181" s="211">
        <f>IFERROR(ROUND(VLOOKUP(+$A181,[14]Pasco!$A$3:$P$273,+D$3,FALSE),2),0)</f>
        <v>-34442.400000000001</v>
      </c>
      <c r="E181" s="211">
        <f>IFERROR(ROUND(VLOOKUP(+$A181,[14]Pasco!$A$3:$P$273,+E$3,FALSE),2),0)</f>
        <v>-34440.82</v>
      </c>
      <c r="F181" s="211">
        <f>IFERROR(ROUND(VLOOKUP(+$A181,[14]Pasco!$A$3:$P$273,+F$3,FALSE),2),0)</f>
        <v>-34440.82</v>
      </c>
      <c r="G181" s="211">
        <f>IFERROR(ROUND(VLOOKUP(+$A181,[14]Pasco!$A$3:$P$273,+G$3,FALSE),2),0)</f>
        <v>-34440.82</v>
      </c>
      <c r="H181" s="211">
        <f>IFERROR(ROUND(VLOOKUP(+$A181,[14]Pasco!$A$3:$P$273,+H$3,FALSE),2),0)</f>
        <v>-34440.82</v>
      </c>
      <c r="I181" s="211">
        <f>IFERROR(ROUND(VLOOKUP(+$A181,[14]Pasco!$A$3:$P$273,+I$3,FALSE),2),0)</f>
        <v>-34440.82</v>
      </c>
      <c r="J181" s="211">
        <f>IFERROR(ROUND(VLOOKUP(+$A181,[14]Pasco!$A$3:$P$273,+J$3,FALSE),2),0)</f>
        <v>-34440.82</v>
      </c>
      <c r="K181" s="211">
        <f>IFERROR(ROUND(VLOOKUP(+$A181,[14]Pasco!$A$3:$P$273,+K$3,FALSE),2),0)</f>
        <v>-34440.82</v>
      </c>
      <c r="L181" s="211">
        <f>IFERROR(ROUND(VLOOKUP(+$A181,[14]Pasco!$A$3:$P$273,+L$3,FALSE),2),0)</f>
        <v>-34440.82</v>
      </c>
      <c r="M181" s="211">
        <f>IFERROR(ROUND(VLOOKUP(+$A181,[14]Pasco!$A$3:$P$273,+M$3,FALSE),2),0)</f>
        <v>-34440.82</v>
      </c>
      <c r="N181" s="211">
        <f>IFERROR(ROUND(VLOOKUP(+$A181,[14]Pasco!$A$3:$P$273,+N$3,FALSE),2),0)</f>
        <v>-34440.82</v>
      </c>
      <c r="O181" s="211">
        <f>IFERROR(ROUND(VLOOKUP(+$A181,[14]Pasco!$A$3:$P$273,+O$3,FALSE),2),0)</f>
        <v>-34440.82</v>
      </c>
      <c r="P181" s="211">
        <f>IFERROR(ROUND(VLOOKUP(+$A181,[14]Pasco!$A$3:$P$273,+P$3,FALSE),2),0)</f>
        <v>-34440.82</v>
      </c>
      <c r="Q181" s="278">
        <f>SUM(D181:P181)/13</f>
        <v>-34440.941538461542</v>
      </c>
      <c r="R181" s="278"/>
    </row>
    <row r="182" spans="1:18" x14ac:dyDescent="0.25">
      <c r="A182" s="292" t="s">
        <v>346</v>
      </c>
      <c r="D182" s="285">
        <f>SUM(D180:D181)</f>
        <v>341043.11</v>
      </c>
      <c r="E182" s="285">
        <f t="shared" ref="E182:Q182" si="11">SUM(E180:E181)</f>
        <v>341043.95</v>
      </c>
      <c r="F182" s="285">
        <f t="shared" si="11"/>
        <v>341043.95</v>
      </c>
      <c r="G182" s="285">
        <f t="shared" si="11"/>
        <v>341043.95</v>
      </c>
      <c r="H182" s="285">
        <f t="shared" si="11"/>
        <v>341043.95</v>
      </c>
      <c r="I182" s="285">
        <f t="shared" si="11"/>
        <v>341043.95</v>
      </c>
      <c r="J182" s="285">
        <f t="shared" si="11"/>
        <v>341043.95</v>
      </c>
      <c r="K182" s="285">
        <f t="shared" si="11"/>
        <v>341043.95</v>
      </c>
      <c r="L182" s="285">
        <f t="shared" si="11"/>
        <v>341043.95</v>
      </c>
      <c r="M182" s="285">
        <f t="shared" si="11"/>
        <v>341043.95</v>
      </c>
      <c r="N182" s="285">
        <f t="shared" si="11"/>
        <v>341043.95</v>
      </c>
      <c r="O182" s="285">
        <f t="shared" si="11"/>
        <v>341043.95</v>
      </c>
      <c r="P182" s="285">
        <f t="shared" si="11"/>
        <v>341043.95</v>
      </c>
      <c r="Q182" s="285">
        <f t="shared" si="11"/>
        <v>341043.88538461539</v>
      </c>
      <c r="R182" s="285"/>
    </row>
    <row r="184" spans="1:18" x14ac:dyDescent="0.25">
      <c r="A184" s="275">
        <v>2410</v>
      </c>
      <c r="B184" s="276">
        <v>114</v>
      </c>
      <c r="C184" s="277" t="s">
        <v>347</v>
      </c>
      <c r="D184" s="211">
        <f>IFERROR(ROUND(VLOOKUP(+$A184,[14]Pasco!$A$3:$P$273,+D$3,FALSE),2),0)</f>
        <v>78938</v>
      </c>
      <c r="E184" s="211">
        <f>IFERROR(ROUND(VLOOKUP(+$A184,[14]Pasco!$A$3:$P$273,+E$3,FALSE),2),0)</f>
        <v>78938</v>
      </c>
      <c r="F184" s="211">
        <f>IFERROR(ROUND(VLOOKUP(+$A184,[14]Pasco!$A$3:$P$273,+F$3,FALSE),2),0)</f>
        <v>78938</v>
      </c>
      <c r="G184" s="211">
        <f>IFERROR(ROUND(VLOOKUP(+$A184,[14]Pasco!$A$3:$P$273,+G$3,FALSE),2),0)</f>
        <v>78938</v>
      </c>
      <c r="H184" s="211">
        <f>IFERROR(ROUND(VLOOKUP(+$A184,[14]Pasco!$A$3:$P$273,+H$3,FALSE),2),0)</f>
        <v>78938</v>
      </c>
      <c r="I184" s="211">
        <f>IFERROR(ROUND(VLOOKUP(+$A184,[14]Pasco!$A$3:$P$273,+I$3,FALSE),2),0)</f>
        <v>78938</v>
      </c>
      <c r="J184" s="211">
        <f>IFERROR(ROUND(VLOOKUP(+$A184,[14]Pasco!$A$3:$P$273,+J$3,FALSE),2),0)</f>
        <v>78938</v>
      </c>
      <c r="K184" s="211">
        <f>IFERROR(ROUND(VLOOKUP(+$A184,[14]Pasco!$A$3:$P$273,+K$3,FALSE),2),0)</f>
        <v>78938</v>
      </c>
      <c r="L184" s="211">
        <f>IFERROR(ROUND(VLOOKUP(+$A184,[14]Pasco!$A$3:$P$273,+L$3,FALSE),2),0)</f>
        <v>78938</v>
      </c>
      <c r="M184" s="211">
        <f>IFERROR(ROUND(VLOOKUP(+$A184,[14]Pasco!$A$3:$P$273,+M$3,FALSE),2),0)</f>
        <v>78938</v>
      </c>
      <c r="N184" s="211">
        <f>IFERROR(ROUND(VLOOKUP(+$A184,[14]Pasco!$A$3:$P$273,+N$3,FALSE),2),0)</f>
        <v>78938</v>
      </c>
      <c r="O184" s="211">
        <f>IFERROR(ROUND(VLOOKUP(+$A184,[14]Pasco!$A$3:$P$273,+O$3,FALSE),2),0)</f>
        <v>78938</v>
      </c>
      <c r="P184" s="211">
        <f>IFERROR(ROUND(VLOOKUP(+$A184,[14]Pasco!$A$3:$P$273,+P$3,FALSE),2),0)</f>
        <v>78938</v>
      </c>
      <c r="Q184" s="278">
        <f t="shared" si="9"/>
        <v>78938</v>
      </c>
      <c r="R184" s="278"/>
    </row>
    <row r="185" spans="1:18" x14ac:dyDescent="0.25">
      <c r="A185" s="275">
        <v>2425</v>
      </c>
      <c r="B185" s="276">
        <v>115</v>
      </c>
      <c r="C185" s="277" t="s">
        <v>348</v>
      </c>
      <c r="D185" s="211">
        <f>IFERROR(ROUND(VLOOKUP(+$A185,[14]Pasco!$A$3:$P$273,+D$3,FALSE),2),0)</f>
        <v>-7254.75</v>
      </c>
      <c r="E185" s="211">
        <f>IFERROR(ROUND(VLOOKUP(+$A185,[14]Pasco!$A$3:$P$273,+E$3,FALSE),2),0)</f>
        <v>-7254.75</v>
      </c>
      <c r="F185" s="211">
        <f>IFERROR(ROUND(VLOOKUP(+$A185,[14]Pasco!$A$3:$P$273,+F$3,FALSE),2),0)</f>
        <v>-7254.75</v>
      </c>
      <c r="G185" s="211">
        <f>IFERROR(ROUND(VLOOKUP(+$A185,[14]Pasco!$A$3:$P$273,+G$3,FALSE),2),0)</f>
        <v>-7254.75</v>
      </c>
      <c r="H185" s="211">
        <f>IFERROR(ROUND(VLOOKUP(+$A185,[14]Pasco!$A$3:$P$273,+H$3,FALSE),2),0)</f>
        <v>-7254.75</v>
      </c>
      <c r="I185" s="211">
        <f>IFERROR(ROUND(VLOOKUP(+$A185,[14]Pasco!$A$3:$P$273,+I$3,FALSE),2),0)</f>
        <v>-7254.75</v>
      </c>
      <c r="J185" s="211">
        <f>IFERROR(ROUND(VLOOKUP(+$A185,[14]Pasco!$A$3:$P$273,+J$3,FALSE),2),0)</f>
        <v>-7254.75</v>
      </c>
      <c r="K185" s="211">
        <f>IFERROR(ROUND(VLOOKUP(+$A185,[14]Pasco!$A$3:$P$273,+K$3,FALSE),2),0)</f>
        <v>-7254.75</v>
      </c>
      <c r="L185" s="211">
        <f>IFERROR(ROUND(VLOOKUP(+$A185,[14]Pasco!$A$3:$P$273,+L$3,FALSE),2),0)</f>
        <v>-7254.75</v>
      </c>
      <c r="M185" s="211">
        <f>IFERROR(ROUND(VLOOKUP(+$A185,[14]Pasco!$A$3:$P$273,+M$3,FALSE),2),0)</f>
        <v>-7254.75</v>
      </c>
      <c r="N185" s="211">
        <f>IFERROR(ROUND(VLOOKUP(+$A185,[14]Pasco!$A$3:$P$273,+N$3,FALSE),2),0)</f>
        <v>-7254.75</v>
      </c>
      <c r="O185" s="211">
        <f>IFERROR(ROUND(VLOOKUP(+$A185,[14]Pasco!$A$3:$P$273,+O$3,FALSE),2),0)</f>
        <v>-7254.75</v>
      </c>
      <c r="P185" s="211">
        <f>IFERROR(ROUND(VLOOKUP(+$A185,[14]Pasco!$A$3:$P$273,+P$3,FALSE),2),0)</f>
        <v>-7254.75</v>
      </c>
      <c r="Q185" s="278">
        <f t="shared" si="9"/>
        <v>-7254.75</v>
      </c>
      <c r="R185" s="278"/>
    </row>
    <row r="186" spans="1:18" x14ac:dyDescent="0.25">
      <c r="A186" s="292" t="s">
        <v>349</v>
      </c>
      <c r="B186" s="276"/>
      <c r="C186" s="277"/>
      <c r="D186" s="285">
        <f>SUM(D184:D185)</f>
        <v>71683.25</v>
      </c>
      <c r="E186" s="285">
        <f t="shared" ref="E186:Q186" si="12">SUM(E184:E185)</f>
        <v>71683.25</v>
      </c>
      <c r="F186" s="285">
        <f t="shared" si="12"/>
        <v>71683.25</v>
      </c>
      <c r="G186" s="285">
        <f t="shared" si="12"/>
        <v>71683.25</v>
      </c>
      <c r="H186" s="285">
        <f t="shared" si="12"/>
        <v>71683.25</v>
      </c>
      <c r="I186" s="285">
        <f t="shared" si="12"/>
        <v>71683.25</v>
      </c>
      <c r="J186" s="285">
        <f t="shared" si="12"/>
        <v>71683.25</v>
      </c>
      <c r="K186" s="285">
        <f t="shared" si="12"/>
        <v>71683.25</v>
      </c>
      <c r="L186" s="285">
        <f t="shared" si="12"/>
        <v>71683.25</v>
      </c>
      <c r="M186" s="285">
        <f t="shared" si="12"/>
        <v>71683.25</v>
      </c>
      <c r="N186" s="285">
        <f t="shared" si="12"/>
        <v>71683.25</v>
      </c>
      <c r="O186" s="285">
        <f t="shared" si="12"/>
        <v>71683.25</v>
      </c>
      <c r="P186" s="285">
        <f t="shared" si="12"/>
        <v>71683.25</v>
      </c>
      <c r="Q186" s="285">
        <f t="shared" si="12"/>
        <v>71683.25</v>
      </c>
      <c r="R186" s="285"/>
    </row>
    <row r="187" spans="1:18" x14ac:dyDescent="0.25">
      <c r="A187" s="275"/>
      <c r="B187" s="276"/>
      <c r="C187" s="277"/>
      <c r="D187" s="278"/>
      <c r="E187" s="278"/>
      <c r="F187" s="278"/>
      <c r="G187" s="278"/>
      <c r="H187" s="278"/>
      <c r="I187" s="278"/>
      <c r="J187" s="278"/>
      <c r="K187" s="278"/>
      <c r="L187" s="278"/>
      <c r="M187" s="278"/>
      <c r="N187" s="278"/>
      <c r="O187" s="278"/>
      <c r="P187" s="278"/>
      <c r="Q187" s="278"/>
      <c r="R187" s="278"/>
    </row>
    <row r="188" spans="1:18" s="237" customFormat="1" x14ac:dyDescent="0.25">
      <c r="A188" s="237">
        <v>2620</v>
      </c>
      <c r="B188" s="237" t="s">
        <v>111</v>
      </c>
      <c r="C188" s="237" t="s">
        <v>350</v>
      </c>
      <c r="D188" s="238">
        <v>464.85732901390321</v>
      </c>
      <c r="E188" s="238">
        <v>466.66821496922358</v>
      </c>
      <c r="F188" s="238">
        <v>466.66821496922358</v>
      </c>
      <c r="G188" s="238">
        <v>466.66821496922358</v>
      </c>
      <c r="H188" s="238">
        <v>466.66821496922358</v>
      </c>
      <c r="I188" s="238">
        <v>466.66821496922358</v>
      </c>
      <c r="J188" s="238">
        <v>466.66821496922358</v>
      </c>
      <c r="K188" s="238">
        <v>466.66821496922358</v>
      </c>
      <c r="L188" s="238">
        <v>466.66821496922358</v>
      </c>
      <c r="M188" s="238">
        <v>466.66821496922358</v>
      </c>
      <c r="N188" s="238">
        <v>466.66821496922358</v>
      </c>
      <c r="O188" s="238">
        <v>466.66821496922358</v>
      </c>
      <c r="P188" s="238">
        <v>466.66821496922358</v>
      </c>
    </row>
    <row r="189" spans="1:18" s="237" customFormat="1" x14ac:dyDescent="0.25">
      <c r="A189" s="237">
        <v>2620</v>
      </c>
      <c r="B189" s="237" t="s">
        <v>60</v>
      </c>
      <c r="C189" s="237" t="s">
        <v>350</v>
      </c>
      <c r="D189" s="238">
        <v>1077.7332362499869</v>
      </c>
      <c r="E189" s="238">
        <v>1075.4131407438058</v>
      </c>
      <c r="F189" s="238">
        <v>1075.4131407438058</v>
      </c>
      <c r="G189" s="238">
        <v>1075.4131407438058</v>
      </c>
      <c r="H189" s="238">
        <v>1075.4131407438058</v>
      </c>
      <c r="I189" s="238">
        <v>1075.4131407438058</v>
      </c>
      <c r="J189" s="238">
        <v>1075.4131407438058</v>
      </c>
      <c r="K189" s="238">
        <v>1075.4131407438058</v>
      </c>
      <c r="L189" s="238">
        <v>1075.4131407438058</v>
      </c>
      <c r="M189" s="238">
        <v>1075.4131407438058</v>
      </c>
      <c r="N189" s="238">
        <v>1075.4131407438058</v>
      </c>
      <c r="O189" s="238">
        <v>1075.4131407438058</v>
      </c>
      <c r="P189" s="238">
        <v>1075.4131407438058</v>
      </c>
    </row>
    <row r="190" spans="1:18" x14ac:dyDescent="0.25">
      <c r="A190" s="305" t="s">
        <v>628</v>
      </c>
      <c r="B190" s="276"/>
      <c r="C190" s="277"/>
      <c r="D190" s="285">
        <f>SUM(D188:D189)</f>
        <v>1542.5905652638901</v>
      </c>
      <c r="E190" s="285">
        <f t="shared" ref="E190:Q190" si="13">SUM(E188:E189)</f>
        <v>1542.0813557130293</v>
      </c>
      <c r="F190" s="285">
        <f t="shared" si="13"/>
        <v>1542.0813557130293</v>
      </c>
      <c r="G190" s="285">
        <f t="shared" si="13"/>
        <v>1542.0813557130293</v>
      </c>
      <c r="H190" s="285">
        <f t="shared" si="13"/>
        <v>1542.0813557130293</v>
      </c>
      <c r="I190" s="285">
        <f t="shared" si="13"/>
        <v>1542.0813557130293</v>
      </c>
      <c r="J190" s="285">
        <f t="shared" si="13"/>
        <v>1542.0813557130293</v>
      </c>
      <c r="K190" s="285">
        <f t="shared" si="13"/>
        <v>1542.0813557130293</v>
      </c>
      <c r="L190" s="285">
        <f t="shared" si="13"/>
        <v>1542.0813557130293</v>
      </c>
      <c r="M190" s="285">
        <f t="shared" si="13"/>
        <v>1542.0813557130293</v>
      </c>
      <c r="N190" s="285">
        <f t="shared" si="13"/>
        <v>1542.0813557130293</v>
      </c>
      <c r="O190" s="285">
        <f t="shared" si="13"/>
        <v>1542.0813557130293</v>
      </c>
      <c r="P190" s="285">
        <f t="shared" si="13"/>
        <v>1542.0813557130293</v>
      </c>
      <c r="Q190" s="285">
        <f t="shared" si="13"/>
        <v>0</v>
      </c>
      <c r="R190" s="285"/>
    </row>
    <row r="191" spans="1:18" x14ac:dyDescent="0.25">
      <c r="A191" s="275"/>
      <c r="B191" s="276"/>
      <c r="C191" s="277"/>
      <c r="D191" s="278"/>
      <c r="E191" s="278"/>
      <c r="F191" s="278"/>
      <c r="G191" s="278"/>
      <c r="H191" s="278"/>
      <c r="I191" s="278"/>
      <c r="J191" s="278"/>
      <c r="K191" s="278"/>
      <c r="L191" s="278"/>
      <c r="M191" s="278"/>
      <c r="N191" s="278"/>
      <c r="O191" s="278"/>
      <c r="P191" s="278"/>
      <c r="Q191" s="278"/>
      <c r="R191" s="278"/>
    </row>
    <row r="192" spans="1:18" s="237" customFormat="1" x14ac:dyDescent="0.25">
      <c r="A192" s="237">
        <v>2640</v>
      </c>
      <c r="B192" s="237" t="s">
        <v>111</v>
      </c>
      <c r="C192" s="237" t="s">
        <v>351</v>
      </c>
      <c r="D192" s="238">
        <v>-133.0972087759192</v>
      </c>
      <c r="E192" s="238">
        <v>0</v>
      </c>
      <c r="F192" s="238">
        <v>0</v>
      </c>
      <c r="G192" s="238">
        <v>0</v>
      </c>
      <c r="H192" s="238">
        <v>39.341698856876846</v>
      </c>
      <c r="I192" s="238">
        <v>133.18931774685771</v>
      </c>
      <c r="J192" s="238">
        <v>64.377091191227436</v>
      </c>
      <c r="K192" s="238">
        <v>0</v>
      </c>
      <c r="L192" s="238">
        <v>0</v>
      </c>
      <c r="M192" s="238">
        <v>0</v>
      </c>
      <c r="N192" s="238">
        <v>0</v>
      </c>
      <c r="O192" s="238">
        <v>0</v>
      </c>
      <c r="P192" s="238">
        <v>0</v>
      </c>
    </row>
    <row r="193" spans="1:19" s="306" customFormat="1" x14ac:dyDescent="0.25">
      <c r="A193" s="237">
        <v>2640</v>
      </c>
      <c r="B193" s="237" t="s">
        <v>60</v>
      </c>
      <c r="C193" s="237" t="s">
        <v>351</v>
      </c>
      <c r="D193" s="238">
        <v>-308.5748607087603</v>
      </c>
      <c r="E193" s="238">
        <v>0</v>
      </c>
      <c r="F193" s="238">
        <v>0</v>
      </c>
      <c r="G193" s="238">
        <v>0</v>
      </c>
      <c r="H193" s="238">
        <v>90.6609419127916</v>
      </c>
      <c r="I193" s="238">
        <v>306.92800134485077</v>
      </c>
      <c r="J193" s="238">
        <v>148.35372885739409</v>
      </c>
      <c r="K193" s="238">
        <v>0</v>
      </c>
      <c r="L193" s="238">
        <v>0</v>
      </c>
      <c r="M193" s="238">
        <v>0</v>
      </c>
      <c r="N193" s="238">
        <v>0</v>
      </c>
      <c r="O193" s="238">
        <v>0</v>
      </c>
      <c r="P193" s="238">
        <v>0</v>
      </c>
      <c r="Q193" s="237"/>
      <c r="R193" s="237"/>
      <c r="S193" s="237"/>
    </row>
    <row r="194" spans="1:19" s="237" customFormat="1" x14ac:dyDescent="0.25">
      <c r="A194" s="237">
        <v>2650</v>
      </c>
      <c r="B194" s="237" t="s">
        <v>111</v>
      </c>
      <c r="C194" s="237" t="s">
        <v>352</v>
      </c>
      <c r="D194" s="238">
        <v>384.94844718562132</v>
      </c>
      <c r="E194" s="238">
        <v>386.44804220762427</v>
      </c>
      <c r="F194" s="238">
        <v>386.44804220762427</v>
      </c>
      <c r="G194" s="238">
        <v>386.44804220762427</v>
      </c>
      <c r="H194" s="238">
        <v>386.44804220762427</v>
      </c>
      <c r="I194" s="238">
        <v>386.44804220762427</v>
      </c>
      <c r="J194" s="238">
        <v>386.44804220762427</v>
      </c>
      <c r="K194" s="238">
        <v>386.44804220762427</v>
      </c>
      <c r="L194" s="238">
        <v>386.44804220762427</v>
      </c>
      <c r="M194" s="238">
        <v>386.44804220762427</v>
      </c>
      <c r="N194" s="238">
        <v>386.44804220762427</v>
      </c>
      <c r="O194" s="238">
        <v>386.44804220762427</v>
      </c>
      <c r="P194" s="238">
        <v>386.44804220762427</v>
      </c>
    </row>
    <row r="195" spans="1:19" s="237" customFormat="1" x14ac:dyDescent="0.25">
      <c r="A195" s="237">
        <v>2650</v>
      </c>
      <c r="B195" s="237" t="s">
        <v>60</v>
      </c>
      <c r="C195" s="237" t="s">
        <v>352</v>
      </c>
      <c r="D195" s="238">
        <v>892.47110861913211</v>
      </c>
      <c r="E195" s="238">
        <v>890.54983706615621</v>
      </c>
      <c r="F195" s="238">
        <v>890.54983706615621</v>
      </c>
      <c r="G195" s="238">
        <v>890.54983706615621</v>
      </c>
      <c r="H195" s="238">
        <v>890.54983706615621</v>
      </c>
      <c r="I195" s="238">
        <v>890.54983706615621</v>
      </c>
      <c r="J195" s="238">
        <v>890.54983706615621</v>
      </c>
      <c r="K195" s="238">
        <v>890.54983706615621</v>
      </c>
      <c r="L195" s="238">
        <v>890.54983706615621</v>
      </c>
      <c r="M195" s="238">
        <v>890.54983706615621</v>
      </c>
      <c r="N195" s="238">
        <v>890.54983706615621</v>
      </c>
      <c r="O195" s="238">
        <v>890.54983706615621</v>
      </c>
      <c r="P195" s="238">
        <v>890.54983706615621</v>
      </c>
    </row>
    <row r="196" spans="1:19" s="237" customFormat="1" x14ac:dyDescent="0.25">
      <c r="A196" s="237">
        <v>2675</v>
      </c>
      <c r="B196" s="237" t="s">
        <v>111</v>
      </c>
      <c r="C196" s="237" t="s">
        <v>353</v>
      </c>
      <c r="D196" s="238">
        <v>40599.99176110229</v>
      </c>
      <c r="E196" s="238">
        <v>40581.045457197535</v>
      </c>
      <c r="F196" s="238">
        <v>40087.202215900274</v>
      </c>
      <c r="G196" s="238">
        <v>37400.348777323743</v>
      </c>
      <c r="H196" s="238">
        <v>38152.828811669162</v>
      </c>
      <c r="I196" s="238">
        <v>40594.488696425797</v>
      </c>
      <c r="J196" s="238">
        <v>39558.515530957426</v>
      </c>
      <c r="K196" s="238">
        <v>36400.180022965906</v>
      </c>
      <c r="L196" s="238">
        <v>40002.340802151753</v>
      </c>
      <c r="M196" s="238">
        <v>38648.686735426469</v>
      </c>
      <c r="N196" s="238">
        <v>39618.822036104066</v>
      </c>
      <c r="O196" s="238">
        <v>41126.646972947805</v>
      </c>
      <c r="P196" s="238">
        <v>40334.731204055235</v>
      </c>
      <c r="Q196" s="306"/>
      <c r="R196" s="306"/>
      <c r="S196" s="306"/>
    </row>
    <row r="197" spans="1:19" s="237" customFormat="1" x14ac:dyDescent="0.25">
      <c r="A197" s="237">
        <v>2675</v>
      </c>
      <c r="B197" s="237" t="s">
        <v>60</v>
      </c>
      <c r="C197" s="237" t="s">
        <v>353</v>
      </c>
      <c r="D197" s="238">
        <v>94127.720015159532</v>
      </c>
      <c r="E197" s="238">
        <v>93516.953051259494</v>
      </c>
      <c r="F197" s="238">
        <v>92378.916445973198</v>
      </c>
      <c r="G197" s="238">
        <v>86187.1994993017</v>
      </c>
      <c r="H197" s="238">
        <v>87921.251425541806</v>
      </c>
      <c r="I197" s="238">
        <v>93547.932311591561</v>
      </c>
      <c r="J197" s="238">
        <v>91160.584898877554</v>
      </c>
      <c r="K197" s="238">
        <v>83882.361528991867</v>
      </c>
      <c r="L197" s="238">
        <v>92183.357638752364</v>
      </c>
      <c r="M197" s="238">
        <v>89063.930763978671</v>
      </c>
      <c r="N197" s="238">
        <v>91299.558169451178</v>
      </c>
      <c r="O197" s="238">
        <v>94774.263964723505</v>
      </c>
      <c r="P197" s="238">
        <v>92949.334396110251</v>
      </c>
    </row>
    <row r="198" spans="1:19" s="237" customFormat="1" x14ac:dyDescent="0.25">
      <c r="A198" s="237">
        <v>2680</v>
      </c>
      <c r="B198" s="237" t="s">
        <v>111</v>
      </c>
      <c r="C198" s="237" t="s">
        <v>354</v>
      </c>
      <c r="D198" s="238">
        <v>21431.619848612281</v>
      </c>
      <c r="E198" s="238">
        <v>20464.356075104744</v>
      </c>
      <c r="F198" s="238">
        <v>20396.083587648063</v>
      </c>
      <c r="G198" s="238">
        <v>22003.707443231779</v>
      </c>
      <c r="H198" s="238">
        <v>22989.021134847153</v>
      </c>
      <c r="I198" s="238">
        <v>24086.920022759012</v>
      </c>
      <c r="J198" s="238">
        <v>23134.067966689079</v>
      </c>
      <c r="K198" s="238">
        <v>22756.894677494438</v>
      </c>
      <c r="L198" s="238">
        <v>20816.539057569957</v>
      </c>
      <c r="M198" s="238">
        <v>21464.612424352144</v>
      </c>
      <c r="N198" s="238">
        <v>22308.357316505459</v>
      </c>
      <c r="O198" s="238">
        <v>22965.963068328765</v>
      </c>
      <c r="P198" s="238">
        <v>26790.510526043552</v>
      </c>
    </row>
    <row r="199" spans="1:19" s="237" customFormat="1" x14ac:dyDescent="0.25">
      <c r="A199" s="237">
        <v>2680</v>
      </c>
      <c r="B199" s="237" t="s">
        <v>60</v>
      </c>
      <c r="C199" s="237" t="s">
        <v>354</v>
      </c>
      <c r="D199" s="238">
        <v>49687.43650126156</v>
      </c>
      <c r="E199" s="238">
        <v>47159.066621838305</v>
      </c>
      <c r="F199" s="238">
        <v>47001.736150623285</v>
      </c>
      <c r="G199" s="238">
        <v>50706.423472818497</v>
      </c>
      <c r="H199" s="238">
        <v>52977.028707391502</v>
      </c>
      <c r="I199" s="238">
        <v>55507.080794496454</v>
      </c>
      <c r="J199" s="238">
        <v>53311.281746237</v>
      </c>
      <c r="K199" s="238">
        <v>52442.105105260431</v>
      </c>
      <c r="L199" s="238">
        <v>47970.654373351259</v>
      </c>
      <c r="M199" s="238">
        <v>49464.106450111205</v>
      </c>
      <c r="N199" s="238">
        <v>51408.473594372314</v>
      </c>
      <c r="O199" s="238">
        <v>52923.892567113224</v>
      </c>
      <c r="P199" s="238">
        <v>61737.367454611282</v>
      </c>
    </row>
    <row r="200" spans="1:19" s="237" customFormat="1" x14ac:dyDescent="0.25">
      <c r="A200" s="237">
        <v>2685</v>
      </c>
      <c r="B200" s="237" t="s">
        <v>111</v>
      </c>
      <c r="C200" s="237" t="s">
        <v>355</v>
      </c>
      <c r="D200" s="238">
        <v>-822.51164813257333</v>
      </c>
      <c r="E200" s="238">
        <v>-825.71580282418665</v>
      </c>
      <c r="F200" s="238">
        <v>-825.71580282418665</v>
      </c>
      <c r="G200" s="238">
        <v>-825.71580282418665</v>
      </c>
      <c r="H200" s="238">
        <v>-825.71580282418665</v>
      </c>
      <c r="I200" s="238">
        <v>-825.71580282418665</v>
      </c>
      <c r="J200" s="238">
        <v>-825.71580282418665</v>
      </c>
      <c r="K200" s="238">
        <v>0</v>
      </c>
      <c r="L200" s="238">
        <v>0</v>
      </c>
      <c r="M200" s="238">
        <v>0</v>
      </c>
      <c r="N200" s="238">
        <v>0</v>
      </c>
      <c r="O200" s="238">
        <v>0</v>
      </c>
      <c r="P200" s="238">
        <v>0</v>
      </c>
    </row>
    <row r="201" spans="1:19" s="237" customFormat="1" x14ac:dyDescent="0.25">
      <c r="A201" s="237">
        <v>2685</v>
      </c>
      <c r="B201" s="237" t="s">
        <v>60</v>
      </c>
      <c r="C201" s="237" t="s">
        <v>355</v>
      </c>
      <c r="D201" s="238">
        <v>-1906.9251683643272</v>
      </c>
      <c r="E201" s="238">
        <v>-1902.8200258625147</v>
      </c>
      <c r="F201" s="238">
        <v>-1902.8200258625147</v>
      </c>
      <c r="G201" s="238">
        <v>-1902.8200258625147</v>
      </c>
      <c r="H201" s="238">
        <v>-1902.8200258625147</v>
      </c>
      <c r="I201" s="238">
        <v>-1902.8200258625147</v>
      </c>
      <c r="J201" s="238">
        <v>-1902.8200258625147</v>
      </c>
      <c r="K201" s="238">
        <v>0</v>
      </c>
      <c r="L201" s="238">
        <v>0</v>
      </c>
      <c r="M201" s="238">
        <v>0</v>
      </c>
      <c r="N201" s="238">
        <v>0</v>
      </c>
      <c r="O201" s="238">
        <v>0</v>
      </c>
      <c r="P201" s="238">
        <v>0</v>
      </c>
    </row>
    <row r="202" spans="1:19" s="237" customFormat="1" x14ac:dyDescent="0.25">
      <c r="A202" s="237">
        <v>2690</v>
      </c>
      <c r="B202" s="237" t="s">
        <v>111</v>
      </c>
      <c r="C202" s="237" t="s">
        <v>356</v>
      </c>
      <c r="D202" s="238">
        <v>-1948.1368362250673</v>
      </c>
      <c r="E202" s="238">
        <v>-2084.7854230590183</v>
      </c>
      <c r="F202" s="238">
        <v>-2275.4047843583508</v>
      </c>
      <c r="G202" s="238">
        <v>-2303.0435483370402</v>
      </c>
      <c r="H202" s="238">
        <v>-1994.4184128691873</v>
      </c>
      <c r="I202" s="238">
        <v>-2015.897195055087</v>
      </c>
      <c r="J202" s="238">
        <v>-1963.9611545026637</v>
      </c>
      <c r="K202" s="238">
        <v>-1894.5641032431593</v>
      </c>
      <c r="L202" s="238">
        <v>-2017.9956079242745</v>
      </c>
      <c r="M202" s="238">
        <v>-2041.7454164382145</v>
      </c>
      <c r="N202" s="238">
        <v>-2296.819158537216</v>
      </c>
      <c r="O202" s="238">
        <v>-2337.0161957275122</v>
      </c>
      <c r="P202" s="238">
        <v>-2435.9005207675991</v>
      </c>
    </row>
    <row r="203" spans="1:19" s="237" customFormat="1" x14ac:dyDescent="0.25">
      <c r="A203" s="237">
        <v>2690</v>
      </c>
      <c r="B203" s="237" t="s">
        <v>60</v>
      </c>
      <c r="C203" s="237" t="s">
        <v>356</v>
      </c>
      <c r="D203" s="238">
        <v>-4516.5939872701401</v>
      </c>
      <c r="E203" s="238">
        <v>-4804.2818595148183</v>
      </c>
      <c r="F203" s="238">
        <v>-5243.5544721460701</v>
      </c>
      <c r="G203" s="238">
        <v>-5307.2465964930425</v>
      </c>
      <c r="H203" s="238">
        <v>-4596.0356856152684</v>
      </c>
      <c r="I203" s="238">
        <v>-4645.5324455594055</v>
      </c>
      <c r="J203" s="238">
        <v>-4525.8484844566274</v>
      </c>
      <c r="K203" s="238">
        <v>-4365.9265132157443</v>
      </c>
      <c r="L203" s="238">
        <v>-4650.368131174675</v>
      </c>
      <c r="M203" s="238">
        <v>-4705.0983556613046</v>
      </c>
      <c r="N203" s="238">
        <v>-5292.9028071173634</v>
      </c>
      <c r="O203" s="238">
        <v>-5385.5348326695284</v>
      </c>
      <c r="P203" s="238">
        <v>-5613.4087249780159</v>
      </c>
    </row>
    <row r="204" spans="1:19" s="237" customFormat="1" x14ac:dyDescent="0.25">
      <c r="A204" s="237">
        <v>2710</v>
      </c>
      <c r="B204" s="237" t="s">
        <v>111</v>
      </c>
      <c r="C204" s="237" t="s">
        <v>357</v>
      </c>
      <c r="D204" s="238">
        <v>691804.67152021104</v>
      </c>
      <c r="E204" s="238">
        <v>689165.92002068995</v>
      </c>
      <c r="F204" s="238">
        <v>695712.45419665845</v>
      </c>
      <c r="G204" s="238">
        <v>684381.11229793599</v>
      </c>
      <c r="H204" s="238">
        <v>696244.71810231195</v>
      </c>
      <c r="I204" s="238">
        <v>705447.3624869393</v>
      </c>
      <c r="J204" s="238">
        <v>708901.25474577129</v>
      </c>
      <c r="K204" s="238">
        <v>701353.34094491252</v>
      </c>
      <c r="L204" s="238">
        <v>711018.85218393395</v>
      </c>
      <c r="M204" s="238">
        <v>691708.94909139792</v>
      </c>
      <c r="N204" s="238">
        <v>694469.46210313938</v>
      </c>
      <c r="O204" s="238">
        <v>661899.7357521333</v>
      </c>
      <c r="P204" s="238">
        <v>659555.03696932679</v>
      </c>
    </row>
    <row r="205" spans="1:19" s="237" customFormat="1" x14ac:dyDescent="0.25">
      <c r="A205" s="237">
        <v>2710</v>
      </c>
      <c r="B205" s="237" t="s">
        <v>60</v>
      </c>
      <c r="C205" s="237" t="s">
        <v>357</v>
      </c>
      <c r="D205" s="238">
        <v>1603891.8630624341</v>
      </c>
      <c r="E205" s="238">
        <v>1588147.773449542</v>
      </c>
      <c r="F205" s="238">
        <v>1603233.9281378984</v>
      </c>
      <c r="G205" s="238">
        <v>1577121.4276734076</v>
      </c>
      <c r="H205" s="238">
        <v>1604460.5032079858</v>
      </c>
      <c r="I205" s="238">
        <v>1625667.5286349759</v>
      </c>
      <c r="J205" s="238">
        <v>1633626.8474887491</v>
      </c>
      <c r="K205" s="238">
        <v>1616233.0644405931</v>
      </c>
      <c r="L205" s="238">
        <v>1638506.7429664298</v>
      </c>
      <c r="M205" s="238">
        <v>1594008.0544633521</v>
      </c>
      <c r="N205" s="238">
        <v>1600369.5161459672</v>
      </c>
      <c r="O205" s="238">
        <v>1525314.2400744832</v>
      </c>
      <c r="P205" s="238">
        <v>1519911.0011110527</v>
      </c>
    </row>
    <row r="206" spans="1:19" s="237" customFormat="1" x14ac:dyDescent="0.25">
      <c r="A206" s="237">
        <v>2755</v>
      </c>
      <c r="B206" s="237" t="s">
        <v>111</v>
      </c>
      <c r="C206" s="237" t="s">
        <v>358</v>
      </c>
      <c r="D206" s="238">
        <v>636.83304779407956</v>
      </c>
      <c r="E206" s="238">
        <v>639.31387782547972</v>
      </c>
      <c r="F206" s="238">
        <v>639.31387782547972</v>
      </c>
      <c r="G206" s="238">
        <v>639.31387782547972</v>
      </c>
      <c r="H206" s="238">
        <v>639.31387782547972</v>
      </c>
      <c r="I206" s="238">
        <v>639.31387782547972</v>
      </c>
      <c r="J206" s="238">
        <v>639.31387782547972</v>
      </c>
      <c r="K206" s="238">
        <v>639.31387782547972</v>
      </c>
      <c r="L206" s="238">
        <v>639.31387782547972</v>
      </c>
      <c r="M206" s="238">
        <v>639.31387782547972</v>
      </c>
      <c r="N206" s="238">
        <v>639.31387782547972</v>
      </c>
      <c r="O206" s="238">
        <v>639.31387782547972</v>
      </c>
      <c r="P206" s="238">
        <v>566.91927791858484</v>
      </c>
    </row>
    <row r="207" spans="1:19" s="237" customFormat="1" x14ac:dyDescent="0.25">
      <c r="A207" s="237">
        <v>2755</v>
      </c>
      <c r="B207" s="237" t="s">
        <v>60</v>
      </c>
      <c r="C207" s="237" t="s">
        <v>358</v>
      </c>
      <c r="D207" s="238">
        <v>1476.4447040255841</v>
      </c>
      <c r="E207" s="238">
        <v>1473.2662804531112</v>
      </c>
      <c r="F207" s="238">
        <v>1473.2662804531112</v>
      </c>
      <c r="G207" s="238">
        <v>1473.2662804531112</v>
      </c>
      <c r="H207" s="238">
        <v>1473.2662804531112</v>
      </c>
      <c r="I207" s="238">
        <v>1473.2662804531112</v>
      </c>
      <c r="J207" s="238">
        <v>1473.2662804531112</v>
      </c>
      <c r="K207" s="238">
        <v>1473.2662804531112</v>
      </c>
      <c r="L207" s="238">
        <v>1473.2662804531112</v>
      </c>
      <c r="M207" s="238">
        <v>1473.2662804531112</v>
      </c>
      <c r="N207" s="238">
        <v>1473.2662804531112</v>
      </c>
      <c r="O207" s="238">
        <v>1473.2662804531112</v>
      </c>
      <c r="P207" s="238">
        <v>1306.4366109760513</v>
      </c>
    </row>
    <row r="208" spans="1:19" s="237" customFormat="1" x14ac:dyDescent="0.25">
      <c r="A208" s="237">
        <v>2775</v>
      </c>
      <c r="B208" s="237" t="s">
        <v>111</v>
      </c>
      <c r="C208" s="237" t="s">
        <v>359</v>
      </c>
      <c r="D208" s="238">
        <v>522.24672668182632</v>
      </c>
      <c r="E208" s="238">
        <v>524.28117726167693</v>
      </c>
      <c r="F208" s="238">
        <v>524.28117726167693</v>
      </c>
      <c r="G208" s="238">
        <v>524.28117726167693</v>
      </c>
      <c r="H208" s="238">
        <v>524.28117726167693</v>
      </c>
      <c r="I208" s="238">
        <v>524.28117726167693</v>
      </c>
      <c r="J208" s="238">
        <v>524.28117726167693</v>
      </c>
      <c r="K208" s="238">
        <v>524.28117726167693</v>
      </c>
      <c r="L208" s="238">
        <v>524.28117726167693</v>
      </c>
      <c r="M208" s="238">
        <v>524.28117726167693</v>
      </c>
      <c r="N208" s="238">
        <v>524.28117726167693</v>
      </c>
      <c r="O208" s="238">
        <v>524.28117726167693</v>
      </c>
      <c r="P208" s="238">
        <v>524.28117726167693</v>
      </c>
    </row>
    <row r="209" spans="1:18" s="237" customFormat="1" x14ac:dyDescent="0.25">
      <c r="A209" s="237">
        <v>2775</v>
      </c>
      <c r="B209" s="237" t="s">
        <v>60</v>
      </c>
      <c r="C209" s="237" t="s">
        <v>359</v>
      </c>
      <c r="D209" s="238">
        <v>1210.7858040266226</v>
      </c>
      <c r="E209" s="238">
        <v>1208.1792789530853</v>
      </c>
      <c r="F209" s="238">
        <v>1208.1792789530853</v>
      </c>
      <c r="G209" s="238">
        <v>1208.1792789530853</v>
      </c>
      <c r="H209" s="238">
        <v>1208.1792789530853</v>
      </c>
      <c r="I209" s="238">
        <v>1208.1792789530853</v>
      </c>
      <c r="J209" s="238">
        <v>1208.1792789530853</v>
      </c>
      <c r="K209" s="238">
        <v>1208.1792789530853</v>
      </c>
      <c r="L209" s="238">
        <v>1208.1792789530853</v>
      </c>
      <c r="M209" s="238">
        <v>1208.1792789530853</v>
      </c>
      <c r="N209" s="238">
        <v>1208.1792789530853</v>
      </c>
      <c r="O209" s="238">
        <v>1208.1792789530853</v>
      </c>
      <c r="P209" s="238">
        <v>1208.1792789530853</v>
      </c>
    </row>
    <row r="210" spans="1:18" x14ac:dyDescent="0.25">
      <c r="A210" s="292" t="s">
        <v>360</v>
      </c>
      <c r="B210" s="276"/>
      <c r="C210" s="277"/>
      <c r="D210" s="285">
        <f>SUM(D192:D209)</f>
        <v>2497031.1928376369</v>
      </c>
      <c r="E210" s="285">
        <f t="shared" ref="E210:Q210" si="14">SUM(E192:E209)</f>
        <v>2474539.550058139</v>
      </c>
      <c r="F210" s="285">
        <f t="shared" si="14"/>
        <v>2493684.864143278</v>
      </c>
      <c r="G210" s="285">
        <f t="shared" si="14"/>
        <v>2452583.43168427</v>
      </c>
      <c r="H210" s="285">
        <f t="shared" si="14"/>
        <v>2498678.402597113</v>
      </c>
      <c r="I210" s="285">
        <f t="shared" si="14"/>
        <v>2541023.5032907459</v>
      </c>
      <c r="J210" s="285">
        <f t="shared" si="14"/>
        <v>2545808.9762234516</v>
      </c>
      <c r="K210" s="285">
        <f t="shared" si="14"/>
        <v>2511929.4945975267</v>
      </c>
      <c r="L210" s="285">
        <f t="shared" si="14"/>
        <v>2548952.1617768575</v>
      </c>
      <c r="M210" s="285">
        <f t="shared" si="14"/>
        <v>2482733.5346502862</v>
      </c>
      <c r="N210" s="285">
        <f t="shared" si="14"/>
        <v>2497006.5058936523</v>
      </c>
      <c r="O210" s="285">
        <f t="shared" si="14"/>
        <v>2396404.2298651002</v>
      </c>
      <c r="P210" s="285">
        <f t="shared" si="14"/>
        <v>2398111.4866398377</v>
      </c>
      <c r="Q210" s="285">
        <f t="shared" si="14"/>
        <v>0</v>
      </c>
      <c r="R210" s="285"/>
    </row>
    <row r="211" spans="1:18" x14ac:dyDescent="0.25">
      <c r="A211" s="275"/>
      <c r="B211" s="276"/>
      <c r="C211" s="277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</row>
    <row r="212" spans="1:18" x14ac:dyDescent="0.25">
      <c r="A212" s="275">
        <v>2906</v>
      </c>
      <c r="B212" s="276">
        <v>186.1</v>
      </c>
      <c r="C212" s="277" t="s">
        <v>361</v>
      </c>
      <c r="D212" s="211">
        <f>IFERROR(ROUND(VLOOKUP(+$A212,[14]Pasco!$A$3:$P$273,+D$3,FALSE),2),0)</f>
        <v>0</v>
      </c>
      <c r="E212" s="211">
        <f>IFERROR(ROUND(VLOOKUP(+$A212,[14]Pasco!$A$3:$P$273,+E$3,FALSE),2),0)</f>
        <v>0</v>
      </c>
      <c r="F212" s="211">
        <f>IFERROR(ROUND(VLOOKUP(+$A212,[14]Pasco!$A$3:$P$273,+F$3,FALSE),2),0)</f>
        <v>0</v>
      </c>
      <c r="G212" s="211">
        <f>IFERROR(ROUND(VLOOKUP(+$A212,[14]Pasco!$A$3:$P$273,+G$3,FALSE),2),0)</f>
        <v>0</v>
      </c>
      <c r="H212" s="211">
        <f>IFERROR(ROUND(VLOOKUP(+$A212,[14]Pasco!$A$3:$P$273,+H$3,FALSE),2),0)</f>
        <v>0</v>
      </c>
      <c r="I212" s="211">
        <f>IFERROR(ROUND(VLOOKUP(+$A212,[14]Pasco!$A$3:$P$273,+I$3,FALSE),2),0)</f>
        <v>0</v>
      </c>
      <c r="J212" s="211">
        <f>IFERROR(ROUND(VLOOKUP(+$A212,[14]Pasco!$A$3:$P$273,+J$3,FALSE),2),0)</f>
        <v>0</v>
      </c>
      <c r="K212" s="211">
        <f>IFERROR(ROUND(VLOOKUP(+$A212,[14]Pasco!$A$3:$P$273,+K$3,FALSE),2),0)</f>
        <v>0</v>
      </c>
      <c r="L212" s="211">
        <f>IFERROR(ROUND(VLOOKUP(+$A212,[14]Pasco!$A$3:$P$273,+L$3,FALSE),2),0)</f>
        <v>0</v>
      </c>
      <c r="M212" s="211">
        <f>IFERROR(ROUND(VLOOKUP(+$A212,[14]Pasco!$A$3:$P$273,+M$3,FALSE),2),0)</f>
        <v>0</v>
      </c>
      <c r="N212" s="211">
        <f>IFERROR(ROUND(VLOOKUP(+$A212,[14]Pasco!$A$3:$P$273,+N$3,FALSE),2),0)</f>
        <v>0</v>
      </c>
      <c r="O212" s="211">
        <f>IFERROR(ROUND(VLOOKUP(+$A212,[14]Pasco!$A$3:$P$273,+O$3,FALSE),2),0)</f>
        <v>0</v>
      </c>
      <c r="P212" s="211">
        <f>IFERROR(ROUND(VLOOKUP(+$A212,[14]Pasco!$A$3:$P$273,+P$3,FALSE),2),0)</f>
        <v>0</v>
      </c>
      <c r="Q212" s="278">
        <f t="shared" si="9"/>
        <v>0</v>
      </c>
      <c r="R212" s="278"/>
    </row>
    <row r="213" spans="1:18" x14ac:dyDescent="0.25">
      <c r="A213" s="275">
        <v>2907</v>
      </c>
      <c r="B213" s="276">
        <v>186.1</v>
      </c>
      <c r="C213" s="277" t="s">
        <v>362</v>
      </c>
      <c r="D213" s="211">
        <f>IFERROR(ROUND(VLOOKUP(+$A213,[14]Pasco!$A$3:$P$273,+D$3,FALSE),2),0)</f>
        <v>0</v>
      </c>
      <c r="E213" s="211">
        <f>IFERROR(ROUND(VLOOKUP(+$A213,[14]Pasco!$A$3:$P$273,+E$3,FALSE),2),0)</f>
        <v>0</v>
      </c>
      <c r="F213" s="211">
        <f>IFERROR(ROUND(VLOOKUP(+$A213,[14]Pasco!$A$3:$P$273,+F$3,FALSE),2),0)</f>
        <v>0</v>
      </c>
      <c r="G213" s="211">
        <f>IFERROR(ROUND(VLOOKUP(+$A213,[14]Pasco!$A$3:$P$273,+G$3,FALSE),2),0)</f>
        <v>0</v>
      </c>
      <c r="H213" s="211">
        <f>IFERROR(ROUND(VLOOKUP(+$A213,[14]Pasco!$A$3:$P$273,+H$3,FALSE),2),0)</f>
        <v>0</v>
      </c>
      <c r="I213" s="211">
        <f>IFERROR(ROUND(VLOOKUP(+$A213,[14]Pasco!$A$3:$P$273,+I$3,FALSE),2),0)</f>
        <v>0</v>
      </c>
      <c r="J213" s="211">
        <f>IFERROR(ROUND(VLOOKUP(+$A213,[14]Pasco!$A$3:$P$273,+J$3,FALSE),2),0)</f>
        <v>0</v>
      </c>
      <c r="K213" s="211">
        <f>IFERROR(ROUND(VLOOKUP(+$A213,[14]Pasco!$A$3:$P$273,+K$3,FALSE),2),0)</f>
        <v>0</v>
      </c>
      <c r="L213" s="211">
        <f>IFERROR(ROUND(VLOOKUP(+$A213,[14]Pasco!$A$3:$P$273,+L$3,FALSE),2),0)</f>
        <v>0</v>
      </c>
      <c r="M213" s="211">
        <f>IFERROR(ROUND(VLOOKUP(+$A213,[14]Pasco!$A$3:$P$273,+M$3,FALSE),2),0)</f>
        <v>0</v>
      </c>
      <c r="N213" s="211">
        <f>IFERROR(ROUND(VLOOKUP(+$A213,[14]Pasco!$A$3:$P$273,+N$3,FALSE),2),0)</f>
        <v>0</v>
      </c>
      <c r="O213" s="211">
        <f>IFERROR(ROUND(VLOOKUP(+$A213,[14]Pasco!$A$3:$P$273,+O$3,FALSE),2),0)</f>
        <v>0</v>
      </c>
      <c r="P213" s="211">
        <f>IFERROR(ROUND(VLOOKUP(+$A213,[14]Pasco!$A$3:$P$273,+P$3,FALSE),2),0)</f>
        <v>0</v>
      </c>
      <c r="Q213" s="278">
        <f t="shared" si="9"/>
        <v>0</v>
      </c>
      <c r="R213" s="278"/>
    </row>
    <row r="214" spans="1:18" x14ac:dyDescent="0.25">
      <c r="A214" s="275">
        <v>2908</v>
      </c>
      <c r="B214" s="276">
        <v>186.1</v>
      </c>
      <c r="C214" s="277" t="s">
        <v>363</v>
      </c>
      <c r="D214" s="211">
        <f>IFERROR(ROUND(VLOOKUP(+$A214,[14]Pasco!$A$3:$P$273,+D$3,FALSE),2),0)</f>
        <v>0</v>
      </c>
      <c r="E214" s="211">
        <f>IFERROR(ROUND(VLOOKUP(+$A214,[14]Pasco!$A$3:$P$273,+E$3,FALSE),2),0)</f>
        <v>0</v>
      </c>
      <c r="F214" s="211">
        <f>IFERROR(ROUND(VLOOKUP(+$A214,[14]Pasco!$A$3:$P$273,+F$3,FALSE),2),0)</f>
        <v>0</v>
      </c>
      <c r="G214" s="211">
        <f>IFERROR(ROUND(VLOOKUP(+$A214,[14]Pasco!$A$3:$P$273,+G$3,FALSE),2),0)</f>
        <v>0</v>
      </c>
      <c r="H214" s="211">
        <f>IFERROR(ROUND(VLOOKUP(+$A214,[14]Pasco!$A$3:$P$273,+H$3,FALSE),2),0)</f>
        <v>0</v>
      </c>
      <c r="I214" s="211">
        <f>IFERROR(ROUND(VLOOKUP(+$A214,[14]Pasco!$A$3:$P$273,+I$3,FALSE),2),0)</f>
        <v>0</v>
      </c>
      <c r="J214" s="211">
        <f>IFERROR(ROUND(VLOOKUP(+$A214,[14]Pasco!$A$3:$P$273,+J$3,FALSE),2),0)</f>
        <v>0</v>
      </c>
      <c r="K214" s="211">
        <f>IFERROR(ROUND(VLOOKUP(+$A214,[14]Pasco!$A$3:$P$273,+K$3,FALSE),2),0)</f>
        <v>0</v>
      </c>
      <c r="L214" s="211">
        <f>IFERROR(ROUND(VLOOKUP(+$A214,[14]Pasco!$A$3:$P$273,+L$3,FALSE),2),0)</f>
        <v>0</v>
      </c>
      <c r="M214" s="211">
        <f>IFERROR(ROUND(VLOOKUP(+$A214,[14]Pasco!$A$3:$P$273,+M$3,FALSE),2),0)</f>
        <v>0</v>
      </c>
      <c r="N214" s="211">
        <f>IFERROR(ROUND(VLOOKUP(+$A214,[14]Pasco!$A$3:$P$273,+N$3,FALSE),2),0)</f>
        <v>0</v>
      </c>
      <c r="O214" s="211">
        <f>IFERROR(ROUND(VLOOKUP(+$A214,[14]Pasco!$A$3:$P$273,+O$3,FALSE),2),0)</f>
        <v>0</v>
      </c>
      <c r="P214" s="211">
        <f>IFERROR(ROUND(VLOOKUP(+$A214,[14]Pasco!$A$3:$P$273,+P$3,FALSE),2),0)</f>
        <v>0</v>
      </c>
      <c r="Q214" s="278">
        <f t="shared" si="9"/>
        <v>0</v>
      </c>
      <c r="R214" s="278"/>
    </row>
    <row r="215" spans="1:18" x14ac:dyDescent="0.25">
      <c r="A215" s="275">
        <v>2909</v>
      </c>
      <c r="B215" s="276">
        <v>186.1</v>
      </c>
      <c r="C215" s="277" t="s">
        <v>364</v>
      </c>
      <c r="D215" s="211">
        <f>IFERROR(ROUND(VLOOKUP(+$A215,[14]Pasco!$A$3:$P$273,+D$3,FALSE),2),0)</f>
        <v>0</v>
      </c>
      <c r="E215" s="211">
        <f>IFERROR(ROUND(VLOOKUP(+$A215,[14]Pasco!$A$3:$P$273,+E$3,FALSE),2),0)</f>
        <v>0</v>
      </c>
      <c r="F215" s="211">
        <f>IFERROR(ROUND(VLOOKUP(+$A215,[14]Pasco!$A$3:$P$273,+F$3,FALSE),2),0)</f>
        <v>0</v>
      </c>
      <c r="G215" s="211">
        <f>IFERROR(ROUND(VLOOKUP(+$A215,[14]Pasco!$A$3:$P$273,+G$3,FALSE),2),0)</f>
        <v>0</v>
      </c>
      <c r="H215" s="211">
        <f>IFERROR(ROUND(VLOOKUP(+$A215,[14]Pasco!$A$3:$P$273,+H$3,FALSE),2),0)</f>
        <v>0</v>
      </c>
      <c r="I215" s="211">
        <f>IFERROR(ROUND(VLOOKUP(+$A215,[14]Pasco!$A$3:$P$273,+I$3,FALSE),2),0)</f>
        <v>0</v>
      </c>
      <c r="J215" s="211">
        <f>IFERROR(ROUND(VLOOKUP(+$A215,[14]Pasco!$A$3:$P$273,+J$3,FALSE),2),0)</f>
        <v>0</v>
      </c>
      <c r="K215" s="211">
        <f>IFERROR(ROUND(VLOOKUP(+$A215,[14]Pasco!$A$3:$P$273,+K$3,FALSE),2),0)</f>
        <v>0</v>
      </c>
      <c r="L215" s="211">
        <f>IFERROR(ROUND(VLOOKUP(+$A215,[14]Pasco!$A$3:$P$273,+L$3,FALSE),2),0)</f>
        <v>0</v>
      </c>
      <c r="M215" s="211">
        <f>IFERROR(ROUND(VLOOKUP(+$A215,[14]Pasco!$A$3:$P$273,+M$3,FALSE),2),0)</f>
        <v>0</v>
      </c>
      <c r="N215" s="211">
        <f>IFERROR(ROUND(VLOOKUP(+$A215,[14]Pasco!$A$3:$P$273,+N$3,FALSE),2),0)</f>
        <v>0</v>
      </c>
      <c r="O215" s="211">
        <f>IFERROR(ROUND(VLOOKUP(+$A215,[14]Pasco!$A$3:$P$273,+O$3,FALSE),2),0)</f>
        <v>0</v>
      </c>
      <c r="P215" s="211">
        <f>IFERROR(ROUND(VLOOKUP(+$A215,[14]Pasco!$A$3:$P$273,+P$3,FALSE),2),0)</f>
        <v>0</v>
      </c>
      <c r="Q215" s="278">
        <f t="shared" si="9"/>
        <v>0</v>
      </c>
      <c r="R215" s="278"/>
    </row>
    <row r="216" spans="1:18" x14ac:dyDescent="0.25">
      <c r="A216" s="275">
        <v>2910</v>
      </c>
      <c r="B216" s="276">
        <v>186.1</v>
      </c>
      <c r="C216" s="277" t="s">
        <v>365</v>
      </c>
      <c r="D216" s="211">
        <f>IFERROR(ROUND(VLOOKUP(+$A216,[14]Pasco!$A$3:$P$273,+D$3,FALSE),2),0)</f>
        <v>0</v>
      </c>
      <c r="E216" s="211">
        <f>IFERROR(ROUND(VLOOKUP(+$A216,[14]Pasco!$A$3:$P$273,+E$3,FALSE),2),0)</f>
        <v>0</v>
      </c>
      <c r="F216" s="211">
        <f>IFERROR(ROUND(VLOOKUP(+$A216,[14]Pasco!$A$3:$P$273,+F$3,FALSE),2),0)</f>
        <v>0</v>
      </c>
      <c r="G216" s="211">
        <f>IFERROR(ROUND(VLOOKUP(+$A216,[14]Pasco!$A$3:$P$273,+G$3,FALSE),2),0)</f>
        <v>0</v>
      </c>
      <c r="H216" s="211">
        <f>IFERROR(ROUND(VLOOKUP(+$A216,[14]Pasco!$A$3:$P$273,+H$3,FALSE),2),0)</f>
        <v>0</v>
      </c>
      <c r="I216" s="211">
        <f>IFERROR(ROUND(VLOOKUP(+$A216,[14]Pasco!$A$3:$P$273,+I$3,FALSE),2),0)</f>
        <v>0</v>
      </c>
      <c r="J216" s="211">
        <f>IFERROR(ROUND(VLOOKUP(+$A216,[14]Pasco!$A$3:$P$273,+J$3,FALSE),2),0)</f>
        <v>0</v>
      </c>
      <c r="K216" s="211">
        <f>IFERROR(ROUND(VLOOKUP(+$A216,[14]Pasco!$A$3:$P$273,+K$3,FALSE),2),0)</f>
        <v>0</v>
      </c>
      <c r="L216" s="211">
        <f>IFERROR(ROUND(VLOOKUP(+$A216,[14]Pasco!$A$3:$P$273,+L$3,FALSE),2),0)</f>
        <v>0</v>
      </c>
      <c r="M216" s="211">
        <f>IFERROR(ROUND(VLOOKUP(+$A216,[14]Pasco!$A$3:$P$273,+M$3,FALSE),2),0)</f>
        <v>0</v>
      </c>
      <c r="N216" s="211">
        <f>IFERROR(ROUND(VLOOKUP(+$A216,[14]Pasco!$A$3:$P$273,+N$3,FALSE),2),0)</f>
        <v>0</v>
      </c>
      <c r="O216" s="211">
        <f>IFERROR(ROUND(VLOOKUP(+$A216,[14]Pasco!$A$3:$P$273,+O$3,FALSE),2),0)</f>
        <v>0</v>
      </c>
      <c r="P216" s="211">
        <f>IFERROR(ROUND(VLOOKUP(+$A216,[14]Pasco!$A$3:$P$273,+P$3,FALSE),2),0)</f>
        <v>0</v>
      </c>
      <c r="Q216" s="278">
        <f t="shared" si="9"/>
        <v>0</v>
      </c>
      <c r="R216" s="278"/>
    </row>
    <row r="217" spans="1:18" s="237" customFormat="1" x14ac:dyDescent="0.25">
      <c r="A217" s="237">
        <v>2914</v>
      </c>
      <c r="B217" s="237" t="s">
        <v>111</v>
      </c>
      <c r="C217" s="237" t="s">
        <v>366</v>
      </c>
      <c r="D217" s="238">
        <v>0</v>
      </c>
      <c r="E217" s="238">
        <v>0</v>
      </c>
      <c r="F217" s="238">
        <v>0</v>
      </c>
      <c r="G217" s="238">
        <v>0</v>
      </c>
      <c r="H217" s="238">
        <v>0</v>
      </c>
      <c r="I217" s="238">
        <v>0</v>
      </c>
      <c r="J217" s="238">
        <v>13.912129519474474</v>
      </c>
      <c r="K217" s="238">
        <v>547.63294429214295</v>
      </c>
      <c r="L217" s="238">
        <v>547.63294429214295</v>
      </c>
      <c r="M217" s="238">
        <v>923.29908612217446</v>
      </c>
      <c r="N217" s="238">
        <v>923.29908612217446</v>
      </c>
      <c r="O217" s="238">
        <v>923.29908612217446</v>
      </c>
      <c r="P217" s="238">
        <v>1640.4783799720683</v>
      </c>
    </row>
    <row r="218" spans="1:18" s="237" customFormat="1" x14ac:dyDescent="0.25">
      <c r="A218" s="237">
        <v>2914</v>
      </c>
      <c r="B218" s="237" t="s">
        <v>60</v>
      </c>
      <c r="C218" s="237" t="s">
        <v>366</v>
      </c>
      <c r="D218" s="238">
        <v>0</v>
      </c>
      <c r="E218" s="238">
        <v>0</v>
      </c>
      <c r="F218" s="238">
        <v>0</v>
      </c>
      <c r="G218" s="238">
        <v>0</v>
      </c>
      <c r="H218" s="238">
        <v>0</v>
      </c>
      <c r="I218" s="238">
        <v>0</v>
      </c>
      <c r="J218" s="238">
        <v>32.059794134381626</v>
      </c>
      <c r="K218" s="238">
        <v>1261.9922371075361</v>
      </c>
      <c r="L218" s="238">
        <v>1261.9922371075361</v>
      </c>
      <c r="M218" s="238">
        <v>2127.6957337195468</v>
      </c>
      <c r="N218" s="238">
        <v>2127.6957337195468</v>
      </c>
      <c r="O218" s="238">
        <v>2127.6957337195468</v>
      </c>
      <c r="P218" s="238">
        <v>3780.3989008431176</v>
      </c>
    </row>
    <row r="219" spans="1:18" s="237" customFormat="1" x14ac:dyDescent="0.25">
      <c r="A219" s="237">
        <v>2915</v>
      </c>
      <c r="B219" s="237" t="s">
        <v>111</v>
      </c>
      <c r="C219" s="237" t="s">
        <v>367</v>
      </c>
      <c r="D219" s="238">
        <v>56545.033779605234</v>
      </c>
      <c r="E219" s="238">
        <v>56764.701110846741</v>
      </c>
      <c r="F219" s="238">
        <v>56762.766294315414</v>
      </c>
      <c r="G219" s="238">
        <v>56759.225142088653</v>
      </c>
      <c r="H219" s="238">
        <v>56758.74337019604</v>
      </c>
      <c r="I219" s="238">
        <v>56758.586214658877</v>
      </c>
      <c r="J219" s="238">
        <v>56758.96622190038</v>
      </c>
      <c r="K219" s="238">
        <v>56758.203631097094</v>
      </c>
      <c r="L219" s="238">
        <v>56757.131881860041</v>
      </c>
      <c r="M219" s="238">
        <v>56757.259409713966</v>
      </c>
      <c r="N219" s="238">
        <v>56756.713229814311</v>
      </c>
      <c r="O219" s="238">
        <v>56755.901688925682</v>
      </c>
      <c r="P219" s="238">
        <v>56754.644444628364</v>
      </c>
    </row>
    <row r="220" spans="1:18" s="237" customFormat="1" x14ac:dyDescent="0.25">
      <c r="A220" s="237">
        <v>2915</v>
      </c>
      <c r="B220" s="237" t="s">
        <v>60</v>
      </c>
      <c r="C220" s="237" t="s">
        <v>367</v>
      </c>
      <c r="D220" s="238">
        <v>131094.97999833865</v>
      </c>
      <c r="E220" s="238">
        <v>130811.36350592251</v>
      </c>
      <c r="F220" s="238">
        <v>130806.90481973827</v>
      </c>
      <c r="G220" s="238">
        <v>130798.74441473128</v>
      </c>
      <c r="H220" s="238">
        <v>130797.6341959344</v>
      </c>
      <c r="I220" s="238">
        <v>130797.27203900067</v>
      </c>
      <c r="J220" s="238">
        <v>130798.14774634046</v>
      </c>
      <c r="K220" s="238">
        <v>130796.39039466198</v>
      </c>
      <c r="L220" s="238">
        <v>130793.92060311386</v>
      </c>
      <c r="M220" s="238">
        <v>130794.21448456009</v>
      </c>
      <c r="N220" s="238">
        <v>130792.95584079037</v>
      </c>
      <c r="O220" s="238">
        <v>130791.08568613253</v>
      </c>
      <c r="P220" s="238">
        <v>130788.1884306626</v>
      </c>
    </row>
    <row r="221" spans="1:18" s="237" customFormat="1" x14ac:dyDescent="0.25">
      <c r="A221" s="237">
        <v>2920</v>
      </c>
      <c r="B221" s="237" t="s">
        <v>111</v>
      </c>
      <c r="C221" s="237" t="s">
        <v>368</v>
      </c>
      <c r="D221" s="238">
        <v>-18313.280794110626</v>
      </c>
      <c r="E221" s="238">
        <v>-18384.621527957377</v>
      </c>
      <c r="F221" s="238">
        <v>-18384.621527957377</v>
      </c>
      <c r="G221" s="238">
        <v>-18384.621527957377</v>
      </c>
      <c r="H221" s="238">
        <v>-18384.621527957377</v>
      </c>
      <c r="I221" s="238">
        <v>-18384.621527957377</v>
      </c>
      <c r="J221" s="238">
        <v>-18384.621527957377</v>
      </c>
      <c r="K221" s="238">
        <v>-18384.621527957377</v>
      </c>
      <c r="L221" s="238">
        <v>-18384.621527957377</v>
      </c>
      <c r="M221" s="238">
        <v>-18384.621527957377</v>
      </c>
      <c r="N221" s="238">
        <v>-18384.621527957377</v>
      </c>
      <c r="O221" s="238">
        <v>-18384.621527957377</v>
      </c>
      <c r="P221" s="238">
        <v>-18384.621527957377</v>
      </c>
    </row>
    <row r="222" spans="1:18" s="237" customFormat="1" x14ac:dyDescent="0.25">
      <c r="A222" s="237">
        <v>2920</v>
      </c>
      <c r="B222" s="237" t="s">
        <v>60</v>
      </c>
      <c r="C222" s="237" t="s">
        <v>368</v>
      </c>
      <c r="D222" s="238">
        <v>-42457.825540707512</v>
      </c>
      <c r="E222" s="238">
        <v>-42366.42424869394</v>
      </c>
      <c r="F222" s="238">
        <v>-42366.42424869394</v>
      </c>
      <c r="G222" s="238">
        <v>-42366.42424869394</v>
      </c>
      <c r="H222" s="238">
        <v>-42366.42424869394</v>
      </c>
      <c r="I222" s="238">
        <v>-42366.42424869394</v>
      </c>
      <c r="J222" s="238">
        <v>-42366.42424869394</v>
      </c>
      <c r="K222" s="238">
        <v>-42366.42424869394</v>
      </c>
      <c r="L222" s="238">
        <v>-42366.42424869394</v>
      </c>
      <c r="M222" s="238">
        <v>-42366.42424869394</v>
      </c>
      <c r="N222" s="238">
        <v>-42366.42424869394</v>
      </c>
      <c r="O222" s="238">
        <v>-42366.42424869394</v>
      </c>
      <c r="P222" s="238">
        <v>-42366.42424869394</v>
      </c>
    </row>
    <row r="223" spans="1:18" s="237" customFormat="1" x14ac:dyDescent="0.25">
      <c r="A223" s="237">
        <v>2930</v>
      </c>
      <c r="B223" s="237" t="s">
        <v>111</v>
      </c>
      <c r="C223" s="237" t="s">
        <v>369</v>
      </c>
      <c r="D223" s="238">
        <v>-82974.253259612291</v>
      </c>
      <c r="E223" s="238">
        <v>-82152.138594527496</v>
      </c>
      <c r="F223" s="238">
        <v>-81005.463522888327</v>
      </c>
      <c r="G223" s="238">
        <v>-79857.183403713861</v>
      </c>
      <c r="H223" s="238">
        <v>-78711.961376713385</v>
      </c>
      <c r="I223" s="238">
        <v>-77567.065254228539</v>
      </c>
      <c r="J223" s="238">
        <v>-76422.705006362172</v>
      </c>
      <c r="K223" s="238">
        <v>-75277.203448611181</v>
      </c>
      <c r="L223" s="238">
        <v>-74131.391444266279</v>
      </c>
      <c r="M223" s="238">
        <v>-72986.780005172521</v>
      </c>
      <c r="N223" s="238">
        <v>-71841.493570164996</v>
      </c>
      <c r="O223" s="238">
        <v>-70695.943062328675</v>
      </c>
      <c r="P223" s="238">
        <v>-69549.945562923487</v>
      </c>
    </row>
    <row r="224" spans="1:18" s="237" customFormat="1" x14ac:dyDescent="0.25">
      <c r="A224" s="237">
        <v>2930</v>
      </c>
      <c r="B224" s="237" t="s">
        <v>60</v>
      </c>
      <c r="C224" s="237" t="s">
        <v>369</v>
      </c>
      <c r="D224" s="238">
        <v>-192368.93754176659</v>
      </c>
      <c r="E224" s="238">
        <v>-189315.42057259608</v>
      </c>
      <c r="F224" s="238">
        <v>-186672.96625355608</v>
      </c>
      <c r="G224" s="238">
        <v>-184026.81318419281</v>
      </c>
      <c r="H224" s="238">
        <v>-181387.70733254022</v>
      </c>
      <c r="I224" s="238">
        <v>-178749.35251125021</v>
      </c>
      <c r="J224" s="238">
        <v>-176112.23258573422</v>
      </c>
      <c r="K224" s="238">
        <v>-173472.48256969944</v>
      </c>
      <c r="L224" s="238">
        <v>-170832.0171452956</v>
      </c>
      <c r="M224" s="238">
        <v>-168194.31836238559</v>
      </c>
      <c r="N224" s="238">
        <v>-165555.0640857601</v>
      </c>
      <c r="O224" s="238">
        <v>-162915.20126674598</v>
      </c>
      <c r="P224" s="238">
        <v>-160274.30837842028</v>
      </c>
    </row>
    <row r="225" spans="1:18" x14ac:dyDescent="0.25">
      <c r="A225" s="292" t="s">
        <v>370</v>
      </c>
      <c r="B225" s="276"/>
      <c r="C225" s="277"/>
      <c r="D225" s="285">
        <f>SUM(D212:D224)</f>
        <v>-148474.28335825313</v>
      </c>
      <c r="E225" s="285">
        <f t="shared" ref="E225:Q225" si="15">SUM(E212:E224)</f>
        <v>-144642.54032700564</v>
      </c>
      <c r="F225" s="285">
        <f t="shared" si="15"/>
        <v>-140859.80443904205</v>
      </c>
      <c r="G225" s="285">
        <f t="shared" si="15"/>
        <v>-137077.07280773806</v>
      </c>
      <c r="H225" s="285">
        <f t="shared" si="15"/>
        <v>-133294.33691977451</v>
      </c>
      <c r="I225" s="285">
        <f t="shared" si="15"/>
        <v>-129511.60528847051</v>
      </c>
      <c r="J225" s="285">
        <f t="shared" si="15"/>
        <v>-125682.89747685302</v>
      </c>
      <c r="K225" s="285">
        <f t="shared" si="15"/>
        <v>-120136.5125878032</v>
      </c>
      <c r="L225" s="285">
        <f t="shared" si="15"/>
        <v>-116353.77669983963</v>
      </c>
      <c r="M225" s="285">
        <f t="shared" si="15"/>
        <v>-111329.67543009367</v>
      </c>
      <c r="N225" s="285">
        <f t="shared" si="15"/>
        <v>-107546.93954213003</v>
      </c>
      <c r="O225" s="285">
        <f t="shared" si="15"/>
        <v>-103764.20791082605</v>
      </c>
      <c r="P225" s="285">
        <f t="shared" si="15"/>
        <v>-97611.589561888934</v>
      </c>
      <c r="Q225" s="285">
        <f t="shared" si="15"/>
        <v>0</v>
      </c>
      <c r="R225" s="285"/>
    </row>
    <row r="226" spans="1:18" x14ac:dyDescent="0.25">
      <c r="A226" s="275"/>
      <c r="B226" s="276"/>
      <c r="C226" s="277"/>
      <c r="D226" s="278"/>
      <c r="E226" s="278"/>
      <c r="F226" s="278"/>
      <c r="G226" s="278"/>
      <c r="H226" s="278"/>
      <c r="I226" s="278"/>
      <c r="J226" s="278"/>
      <c r="K226" s="278"/>
      <c r="L226" s="278"/>
      <c r="M226" s="278"/>
      <c r="N226" s="278"/>
      <c r="O226" s="278"/>
      <c r="P226" s="278"/>
      <c r="Q226" s="278"/>
      <c r="R226" s="278"/>
    </row>
    <row r="227" spans="1:18" s="237" customFormat="1" x14ac:dyDescent="0.25">
      <c r="A227" s="237">
        <v>2985</v>
      </c>
      <c r="B227" s="237" t="s">
        <v>111</v>
      </c>
      <c r="C227" s="237" t="s">
        <v>373</v>
      </c>
      <c r="D227" s="238">
        <v>-282.03889563799856</v>
      </c>
      <c r="E227" s="238">
        <v>-283.1375989241194</v>
      </c>
      <c r="F227" s="238">
        <v>-283.1375989241194</v>
      </c>
      <c r="G227" s="238">
        <v>-283.1375989241194</v>
      </c>
      <c r="H227" s="238">
        <v>-283.1375989241194</v>
      </c>
      <c r="I227" s="238">
        <v>-283.1375989241194</v>
      </c>
      <c r="J227" s="238">
        <v>-283.1375989241194</v>
      </c>
      <c r="K227" s="238">
        <v>-283.1375989241194</v>
      </c>
      <c r="L227" s="238">
        <v>-283.1375989241194</v>
      </c>
      <c r="M227" s="238">
        <v>-283.1375989241194</v>
      </c>
      <c r="N227" s="238">
        <v>-283.1375989241194</v>
      </c>
      <c r="O227" s="238">
        <v>-283.1375989241194</v>
      </c>
      <c r="P227" s="238">
        <v>-283.1375989241194</v>
      </c>
    </row>
    <row r="228" spans="1:18" s="237" customFormat="1" x14ac:dyDescent="0.25">
      <c r="A228" s="237">
        <v>2985</v>
      </c>
      <c r="B228" s="237" t="s">
        <v>60</v>
      </c>
      <c r="C228" s="237" t="s">
        <v>373</v>
      </c>
      <c r="D228" s="238">
        <v>-653.88383224828408</v>
      </c>
      <c r="E228" s="238">
        <v>-652.47618062380377</v>
      </c>
      <c r="F228" s="238">
        <v>-652.47618062380377</v>
      </c>
      <c r="G228" s="238">
        <v>-652.47618062380377</v>
      </c>
      <c r="H228" s="238">
        <v>-652.47618062380377</v>
      </c>
      <c r="I228" s="238">
        <v>-652.47618062380377</v>
      </c>
      <c r="J228" s="238">
        <v>-652.47618062380377</v>
      </c>
      <c r="K228" s="238">
        <v>-652.47618062380377</v>
      </c>
      <c r="L228" s="238">
        <v>-652.47618062380377</v>
      </c>
      <c r="M228" s="238">
        <v>-652.47618062380377</v>
      </c>
      <c r="N228" s="238">
        <v>-652.47618062380377</v>
      </c>
      <c r="O228" s="238">
        <v>-652.47618062380377</v>
      </c>
      <c r="P228" s="238">
        <v>-652.47618062380377</v>
      </c>
    </row>
    <row r="229" spans="1:18" s="237" customFormat="1" x14ac:dyDescent="0.25">
      <c r="A229" s="237">
        <v>3000</v>
      </c>
      <c r="B229" s="237" t="s">
        <v>111</v>
      </c>
      <c r="C229" s="237" t="s">
        <v>374</v>
      </c>
      <c r="D229" s="238">
        <v>5391.694850245608</v>
      </c>
      <c r="E229" s="238">
        <v>5414.3727512062369</v>
      </c>
      <c r="F229" s="238">
        <v>5414.3727512062369</v>
      </c>
      <c r="G229" s="238">
        <v>5414.3727512062369</v>
      </c>
      <c r="H229" s="238">
        <v>5414.3727512062369</v>
      </c>
      <c r="I229" s="238">
        <v>5414.3727512062369</v>
      </c>
      <c r="J229" s="238">
        <v>5414.3727512062369</v>
      </c>
      <c r="K229" s="238">
        <v>5414.3727512062369</v>
      </c>
      <c r="L229" s="238">
        <v>5414.3727512062369</v>
      </c>
      <c r="M229" s="238">
        <v>5414.3727512062369</v>
      </c>
      <c r="N229" s="238">
        <v>5414.3727512062369</v>
      </c>
      <c r="O229" s="238">
        <v>5414.3727512062369</v>
      </c>
      <c r="P229" s="238">
        <v>5414.3727512062369</v>
      </c>
    </row>
    <row r="230" spans="1:18" s="237" customFormat="1" x14ac:dyDescent="0.25">
      <c r="A230" s="237">
        <v>3000</v>
      </c>
      <c r="B230" s="237" t="s">
        <v>60</v>
      </c>
      <c r="C230" s="237" t="s">
        <v>374</v>
      </c>
      <c r="D230" s="238">
        <v>12500.19818371799</v>
      </c>
      <c r="E230" s="238">
        <v>12477.146329574603</v>
      </c>
      <c r="F230" s="238">
        <v>12477.146329574603</v>
      </c>
      <c r="G230" s="238">
        <v>12477.146329574603</v>
      </c>
      <c r="H230" s="238">
        <v>12477.146329574603</v>
      </c>
      <c r="I230" s="238">
        <v>12477.146329574603</v>
      </c>
      <c r="J230" s="238">
        <v>12477.146329574603</v>
      </c>
      <c r="K230" s="238">
        <v>12477.146329574603</v>
      </c>
      <c r="L230" s="238">
        <v>12477.146329574603</v>
      </c>
      <c r="M230" s="238">
        <v>12477.146329574603</v>
      </c>
      <c r="N230" s="238">
        <v>12477.146329574603</v>
      </c>
      <c r="O230" s="238">
        <v>12477.146329574603</v>
      </c>
      <c r="P230" s="238">
        <v>12477.146329574603</v>
      </c>
    </row>
    <row r="231" spans="1:18" s="237" customFormat="1" x14ac:dyDescent="0.25">
      <c r="A231" s="237">
        <v>3140</v>
      </c>
      <c r="B231" s="237" t="s">
        <v>111</v>
      </c>
      <c r="C231" s="237" t="s">
        <v>375</v>
      </c>
      <c r="D231" s="238">
        <v>282.03889563799902</v>
      </c>
      <c r="E231" s="238">
        <v>292.66611948481886</v>
      </c>
      <c r="F231" s="238">
        <v>297.38593824031506</v>
      </c>
      <c r="G231" s="238">
        <v>302.10446883567027</v>
      </c>
      <c r="H231" s="238">
        <v>306.82299943102453</v>
      </c>
      <c r="I231" s="238">
        <v>311.54281818652026</v>
      </c>
      <c r="J231" s="238">
        <v>316.26134878187548</v>
      </c>
      <c r="K231" s="238">
        <v>320.97987937723116</v>
      </c>
      <c r="L231" s="238">
        <v>325.69969813272689</v>
      </c>
      <c r="M231" s="238">
        <v>330.41822872808211</v>
      </c>
      <c r="N231" s="238">
        <v>335.13675932343688</v>
      </c>
      <c r="O231" s="238">
        <v>339.85657807893352</v>
      </c>
      <c r="P231" s="238">
        <v>344.57510867428823</v>
      </c>
    </row>
    <row r="232" spans="1:18" s="237" customFormat="1" x14ac:dyDescent="0.25">
      <c r="A232" s="237">
        <v>3140</v>
      </c>
      <c r="B232" s="237" t="s">
        <v>60</v>
      </c>
      <c r="C232" s="237" t="s">
        <v>375</v>
      </c>
      <c r="D232" s="238">
        <v>653.88383224828522</v>
      </c>
      <c r="E232" s="238">
        <v>674.43417110639871</v>
      </c>
      <c r="F232" s="238">
        <v>685.31075311643428</v>
      </c>
      <c r="G232" s="238">
        <v>696.18436662701231</v>
      </c>
      <c r="H232" s="238">
        <v>707.05798013758829</v>
      </c>
      <c r="I232" s="238">
        <v>717.93456214762273</v>
      </c>
      <c r="J232" s="238">
        <v>728.80817565820075</v>
      </c>
      <c r="K232" s="238">
        <v>739.68178916877991</v>
      </c>
      <c r="L232" s="238">
        <v>750.55837117881447</v>
      </c>
      <c r="M232" s="238">
        <v>761.43198468939249</v>
      </c>
      <c r="N232" s="238">
        <v>772.30559819996949</v>
      </c>
      <c r="O232" s="238">
        <v>783.18218021000609</v>
      </c>
      <c r="P232" s="238">
        <v>794.0557937205831</v>
      </c>
    </row>
    <row r="233" spans="1:18" s="237" customFormat="1" x14ac:dyDescent="0.25">
      <c r="A233" s="237">
        <v>3155</v>
      </c>
      <c r="B233" s="237" t="s">
        <v>111</v>
      </c>
      <c r="C233" s="237" t="s">
        <v>376</v>
      </c>
      <c r="D233" s="238">
        <v>-5479.3498916351909</v>
      </c>
      <c r="E233" s="238">
        <v>-5503.0027992319674</v>
      </c>
      <c r="F233" s="238">
        <v>-5503.0027992319674</v>
      </c>
      <c r="G233" s="238">
        <v>-5503.0027992319674</v>
      </c>
      <c r="H233" s="238">
        <v>-5503.0027992319674</v>
      </c>
      <c r="I233" s="238">
        <v>-5503.0027992319674</v>
      </c>
      <c r="J233" s="238">
        <v>-1614.2973071124575</v>
      </c>
      <c r="K233" s="238">
        <v>-1691.3977469190909</v>
      </c>
      <c r="L233" s="238">
        <v>-1768.4981867257236</v>
      </c>
      <c r="M233" s="238">
        <v>-1260.811109778642</v>
      </c>
      <c r="N233" s="238">
        <v>-1317.3965342106624</v>
      </c>
      <c r="O233" s="238">
        <v>-1372.9195228720043</v>
      </c>
      <c r="P233" s="238">
        <v>-1428.4377472473798</v>
      </c>
    </row>
    <row r="234" spans="1:18" s="237" customFormat="1" x14ac:dyDescent="0.25">
      <c r="A234" s="237">
        <v>3155</v>
      </c>
      <c r="B234" s="237" t="s">
        <v>60</v>
      </c>
      <c r="C234" s="237" t="s">
        <v>376</v>
      </c>
      <c r="D234" s="238">
        <v>-12703.419141061651</v>
      </c>
      <c r="E234" s="238">
        <v>-12681.389762605308</v>
      </c>
      <c r="F234" s="238">
        <v>-12681.389762605308</v>
      </c>
      <c r="G234" s="238">
        <v>-12681.389762605308</v>
      </c>
      <c r="H234" s="238">
        <v>-12681.389762605308</v>
      </c>
      <c r="I234" s="238">
        <v>-12681.389762605308</v>
      </c>
      <c r="J234" s="238">
        <v>-3720.0659514609679</v>
      </c>
      <c r="K234" s="238">
        <v>-3897.7399893867096</v>
      </c>
      <c r="L234" s="238">
        <v>-4075.4140273124503</v>
      </c>
      <c r="M234" s="238">
        <v>-2905.4750076371774</v>
      </c>
      <c r="N234" s="238">
        <v>-3035.8732371647084</v>
      </c>
      <c r="O234" s="238">
        <v>-3163.8231375531773</v>
      </c>
      <c r="P234" s="238">
        <v>-3291.7620588872114</v>
      </c>
    </row>
    <row r="235" spans="1:18" x14ac:dyDescent="0.25">
      <c r="A235" s="275">
        <v>2960</v>
      </c>
      <c r="B235" s="276" t="s">
        <v>371</v>
      </c>
      <c r="C235" s="277" t="s">
        <v>372</v>
      </c>
      <c r="D235" s="211">
        <f>IFERROR(ROUND(VLOOKUP(+$A235,[14]Pasco!$A$3:$P$273,+D$3,FALSE),2),0)</f>
        <v>47493.51</v>
      </c>
      <c r="E235" s="211">
        <f>IFERROR(ROUND(VLOOKUP(+$A235,[14]Pasco!$A$3:$P$273,+E$3,FALSE),2),0)</f>
        <v>47439.9</v>
      </c>
      <c r="F235" s="211">
        <f>IFERROR(ROUND(VLOOKUP(+$A235,[14]Pasco!$A$3:$P$273,+F$3,FALSE),2),0)</f>
        <v>47439.9</v>
      </c>
      <c r="G235" s="211">
        <f>IFERROR(ROUND(VLOOKUP(+$A235,[14]Pasco!$A$3:$P$273,+G$3,FALSE),2),0)</f>
        <v>47439.9</v>
      </c>
      <c r="H235" s="211">
        <f>IFERROR(ROUND(VLOOKUP(+$A235,[14]Pasco!$A$3:$P$273,+H$3,FALSE),2),0)</f>
        <v>47439.9</v>
      </c>
      <c r="I235" s="211">
        <f>IFERROR(ROUND(VLOOKUP(+$A235,[14]Pasco!$A$3:$P$273,+I$3,FALSE),2),0)</f>
        <v>47439.9</v>
      </c>
      <c r="J235" s="211">
        <f>IFERROR(ROUND(VLOOKUP(+$A235,[14]Pasco!$A$3:$P$273,+J$3,FALSE),2),0)</f>
        <v>47439.9</v>
      </c>
      <c r="K235" s="211">
        <f>IFERROR(ROUND(VLOOKUP(+$A235,[14]Pasco!$A$3:$P$273,+K$3,FALSE),2),0)</f>
        <v>47439.9</v>
      </c>
      <c r="L235" s="211">
        <f>IFERROR(ROUND(VLOOKUP(+$A235,[14]Pasco!$A$3:$P$273,+L$3,FALSE),2),0)</f>
        <v>47439.9</v>
      </c>
      <c r="M235" s="211">
        <f>IFERROR(ROUND(VLOOKUP(+$A235,[14]Pasco!$A$3:$P$273,+M$3,FALSE),2),0)</f>
        <v>47439.9</v>
      </c>
      <c r="N235" s="211">
        <f>IFERROR(ROUND(VLOOKUP(+$A235,[14]Pasco!$A$3:$P$273,+N$3,FALSE),2),0)</f>
        <v>47439.9</v>
      </c>
      <c r="O235" s="211">
        <f>IFERROR(ROUND(VLOOKUP(+$A235,[14]Pasco!$A$3:$P$273,+O$3,FALSE),2),0)</f>
        <v>47439.9</v>
      </c>
      <c r="P235" s="211">
        <f>IFERROR(ROUND(VLOOKUP(+$A235,[14]Pasco!$A$3:$P$273,+P$3,FALSE),2),0)</f>
        <v>47439.9</v>
      </c>
      <c r="Q235" s="278">
        <f t="shared" si="9"/>
        <v>47444.023846153861</v>
      </c>
      <c r="R235" s="278"/>
    </row>
    <row r="236" spans="1:18" x14ac:dyDescent="0.25">
      <c r="A236" s="275">
        <v>3005</v>
      </c>
      <c r="B236" s="276" t="s">
        <v>371</v>
      </c>
      <c r="C236" s="277" t="s">
        <v>377</v>
      </c>
      <c r="D236" s="211">
        <f>IFERROR(ROUND(VLOOKUP(+$A236,[14]Pasco!$A$3:$P$273,+D$3,FALSE),2),0)</f>
        <v>1929</v>
      </c>
      <c r="E236" s="211">
        <f>IFERROR(ROUND(VLOOKUP(+$A236,[14]Pasco!$A$3:$P$273,+E$3,FALSE),2),0)</f>
        <v>1929</v>
      </c>
      <c r="F236" s="211">
        <f>IFERROR(ROUND(VLOOKUP(+$A236,[14]Pasco!$A$3:$P$273,+F$3,FALSE),2),0)</f>
        <v>1929</v>
      </c>
      <c r="G236" s="211">
        <f>IFERROR(ROUND(VLOOKUP(+$A236,[14]Pasco!$A$3:$P$273,+G$3,FALSE),2),0)</f>
        <v>1929</v>
      </c>
      <c r="H236" s="211">
        <f>IFERROR(ROUND(VLOOKUP(+$A236,[14]Pasco!$A$3:$P$273,+H$3,FALSE),2),0)</f>
        <v>1929</v>
      </c>
      <c r="I236" s="211">
        <f>IFERROR(ROUND(VLOOKUP(+$A236,[14]Pasco!$A$3:$P$273,+I$3,FALSE),2),0)</f>
        <v>1929</v>
      </c>
      <c r="J236" s="211">
        <f>IFERROR(ROUND(VLOOKUP(+$A236,[14]Pasco!$A$3:$P$273,+J$3,FALSE),2),0)</f>
        <v>1929</v>
      </c>
      <c r="K236" s="211">
        <f>IFERROR(ROUND(VLOOKUP(+$A236,[14]Pasco!$A$3:$P$273,+K$3,FALSE),2),0)</f>
        <v>1929</v>
      </c>
      <c r="L236" s="211">
        <f>IFERROR(ROUND(VLOOKUP(+$A236,[14]Pasco!$A$3:$P$273,+L$3,FALSE),2),0)</f>
        <v>1929</v>
      </c>
      <c r="M236" s="211">
        <f>IFERROR(ROUND(VLOOKUP(+$A236,[14]Pasco!$A$3:$P$273,+M$3,FALSE),2),0)</f>
        <v>1929</v>
      </c>
      <c r="N236" s="211">
        <f>IFERROR(ROUND(VLOOKUP(+$A236,[14]Pasco!$A$3:$P$273,+N$3,FALSE),2),0)</f>
        <v>1929</v>
      </c>
      <c r="O236" s="211">
        <f>IFERROR(ROUND(VLOOKUP(+$A236,[14]Pasco!$A$3:$P$273,+O$3,FALSE),2),0)</f>
        <v>1929</v>
      </c>
      <c r="P236" s="211">
        <f>IFERROR(ROUND(VLOOKUP(+$A236,[14]Pasco!$A$3:$P$273,+P$3,FALSE),2),0)</f>
        <v>1929</v>
      </c>
      <c r="Q236" s="278">
        <f t="shared" si="9"/>
        <v>1929</v>
      </c>
      <c r="R236" s="278"/>
    </row>
    <row r="237" spans="1:18" x14ac:dyDescent="0.25">
      <c r="A237" s="275">
        <v>3110</v>
      </c>
      <c r="B237" s="276">
        <v>186.2</v>
      </c>
      <c r="C237" s="277" t="s">
        <v>378</v>
      </c>
      <c r="D237" s="211">
        <f>IFERROR(ROUND(VLOOKUP(+$A237,[14]Pasco!$A$3:$P$273,+D$3,FALSE),2),0)</f>
        <v>-44694.06</v>
      </c>
      <c r="E237" s="211">
        <f>IFERROR(ROUND(VLOOKUP(+$A237,[14]Pasco!$A$3:$P$273,+E$3,FALSE),2),0)</f>
        <v>-44690.45</v>
      </c>
      <c r="F237" s="211">
        <f>IFERROR(ROUND(VLOOKUP(+$A237,[14]Pasco!$A$3:$P$273,+F$3,FALSE),2),0)</f>
        <v>-44740.45</v>
      </c>
      <c r="G237" s="211">
        <f>IFERROR(ROUND(VLOOKUP(+$A237,[14]Pasco!$A$3:$P$273,+G$3,FALSE),2),0)</f>
        <v>-44790.45</v>
      </c>
      <c r="H237" s="211">
        <f>IFERROR(ROUND(VLOOKUP(+$A237,[14]Pasco!$A$3:$P$273,+H$3,FALSE),2),0)</f>
        <v>-44840.45</v>
      </c>
      <c r="I237" s="211">
        <f>IFERROR(ROUND(VLOOKUP(+$A237,[14]Pasco!$A$3:$P$273,+I$3,FALSE),2),0)</f>
        <v>-44890.45</v>
      </c>
      <c r="J237" s="211">
        <f>IFERROR(ROUND(VLOOKUP(+$A237,[14]Pasco!$A$3:$P$273,+J$3,FALSE),2),0)</f>
        <v>-44940.45</v>
      </c>
      <c r="K237" s="211">
        <f>IFERROR(ROUND(VLOOKUP(+$A237,[14]Pasco!$A$3:$P$273,+K$3,FALSE),2),0)</f>
        <v>-44990.45</v>
      </c>
      <c r="L237" s="211">
        <f>IFERROR(ROUND(VLOOKUP(+$A237,[14]Pasco!$A$3:$P$273,+L$3,FALSE),2),0)</f>
        <v>-45040.45</v>
      </c>
      <c r="M237" s="211">
        <f>IFERROR(ROUND(VLOOKUP(+$A237,[14]Pasco!$A$3:$P$273,+M$3,FALSE),2),0)</f>
        <v>-45090.45</v>
      </c>
      <c r="N237" s="211">
        <f>IFERROR(ROUND(VLOOKUP(+$A237,[14]Pasco!$A$3:$P$273,+N$3,FALSE),2),0)</f>
        <v>-45140.45</v>
      </c>
      <c r="O237" s="211">
        <f>IFERROR(ROUND(VLOOKUP(+$A237,[14]Pasco!$A$3:$P$273,+O$3,FALSE),2),0)</f>
        <v>-45190.45</v>
      </c>
      <c r="P237" s="211">
        <f>IFERROR(ROUND(VLOOKUP(+$A237,[14]Pasco!$A$3:$P$273,+P$3,FALSE),2),0)</f>
        <v>-45240.45</v>
      </c>
      <c r="Q237" s="278">
        <f t="shared" si="9"/>
        <v>-44944.573846153842</v>
      </c>
      <c r="R237" s="278"/>
    </row>
    <row r="238" spans="1:18" x14ac:dyDescent="0.25">
      <c r="A238" s="275">
        <v>3160</v>
      </c>
      <c r="B238" s="276">
        <v>186.2</v>
      </c>
      <c r="C238" s="277" t="s">
        <v>379</v>
      </c>
      <c r="D238" s="211">
        <f>IFERROR(ROUND(VLOOKUP(+$A238,[14]Pasco!$A$3:$P$273,+D$3,FALSE),2),0)</f>
        <v>-1929</v>
      </c>
      <c r="E238" s="211">
        <f>IFERROR(ROUND(VLOOKUP(+$A238,[14]Pasco!$A$3:$P$273,+E$3,FALSE),2),0)</f>
        <v>-1929</v>
      </c>
      <c r="F238" s="211">
        <f>IFERROR(ROUND(VLOOKUP(+$A238,[14]Pasco!$A$3:$P$273,+F$3,FALSE),2),0)</f>
        <v>-1929</v>
      </c>
      <c r="G238" s="211">
        <f>IFERROR(ROUND(VLOOKUP(+$A238,[14]Pasco!$A$3:$P$273,+G$3,FALSE),2),0)</f>
        <v>-1929</v>
      </c>
      <c r="H238" s="211">
        <f>IFERROR(ROUND(VLOOKUP(+$A238,[14]Pasco!$A$3:$P$273,+H$3,FALSE),2),0)</f>
        <v>-1929</v>
      </c>
      <c r="I238" s="211">
        <f>IFERROR(ROUND(VLOOKUP(+$A238,[14]Pasco!$A$3:$P$273,+I$3,FALSE),2),0)</f>
        <v>-1929</v>
      </c>
      <c r="J238" s="211">
        <f>IFERROR(ROUND(VLOOKUP(+$A238,[14]Pasco!$A$3:$P$273,+J$3,FALSE),2),0)</f>
        <v>-1929</v>
      </c>
      <c r="K238" s="211">
        <f>IFERROR(ROUND(VLOOKUP(+$A238,[14]Pasco!$A$3:$P$273,+K$3,FALSE),2),0)</f>
        <v>-1929</v>
      </c>
      <c r="L238" s="211">
        <f>IFERROR(ROUND(VLOOKUP(+$A238,[14]Pasco!$A$3:$P$273,+L$3,FALSE),2),0)</f>
        <v>-1929</v>
      </c>
      <c r="M238" s="211">
        <f>IFERROR(ROUND(VLOOKUP(+$A238,[14]Pasco!$A$3:$P$273,+M$3,FALSE),2),0)</f>
        <v>-1929</v>
      </c>
      <c r="N238" s="211">
        <f>IFERROR(ROUND(VLOOKUP(+$A238,[14]Pasco!$A$3:$P$273,+N$3,FALSE),2),0)</f>
        <v>-1929</v>
      </c>
      <c r="O238" s="211">
        <f>IFERROR(ROUND(VLOOKUP(+$A238,[14]Pasco!$A$3:$P$273,+O$3,FALSE),2),0)</f>
        <v>-1929</v>
      </c>
      <c r="P238" s="211">
        <f>IFERROR(ROUND(VLOOKUP(+$A238,[14]Pasco!$A$3:$P$273,+P$3,FALSE),2),0)</f>
        <v>-1929</v>
      </c>
      <c r="Q238" s="278">
        <f t="shared" si="9"/>
        <v>-1929</v>
      </c>
      <c r="R238" s="278"/>
    </row>
    <row r="239" spans="1:18" x14ac:dyDescent="0.25">
      <c r="A239" s="292" t="s">
        <v>629</v>
      </c>
      <c r="B239" s="276"/>
      <c r="C239" s="277"/>
      <c r="D239" s="285">
        <f>SUM(D227:D238)</f>
        <v>2508.5740012667593</v>
      </c>
      <c r="E239" s="285">
        <f t="shared" ref="E239:Q239" si="16">SUM(E227:E238)</f>
        <v>2488.0630299868644</v>
      </c>
      <c r="F239" s="285">
        <f t="shared" si="16"/>
        <v>2453.6594307523919</v>
      </c>
      <c r="G239" s="285">
        <f t="shared" si="16"/>
        <v>2419.2515748583246</v>
      </c>
      <c r="H239" s="285">
        <f t="shared" si="16"/>
        <v>2384.8437189642573</v>
      </c>
      <c r="I239" s="285">
        <f t="shared" si="16"/>
        <v>2350.4401197297921</v>
      </c>
      <c r="J239" s="285">
        <f t="shared" si="16"/>
        <v>15166.061567099568</v>
      </c>
      <c r="K239" s="285">
        <f t="shared" si="16"/>
        <v>14876.879233473133</v>
      </c>
      <c r="L239" s="285">
        <f t="shared" si="16"/>
        <v>14587.701156506286</v>
      </c>
      <c r="M239" s="285">
        <f t="shared" si="16"/>
        <v>16230.919397234575</v>
      </c>
      <c r="N239" s="285">
        <f t="shared" si="16"/>
        <v>16009.527887380951</v>
      </c>
      <c r="O239" s="285">
        <f t="shared" si="16"/>
        <v>15791.651399096678</v>
      </c>
      <c r="P239" s="285">
        <f t="shared" si="16"/>
        <v>15573.786397493197</v>
      </c>
      <c r="Q239" s="285">
        <f t="shared" si="16"/>
        <v>2499.4500000000189</v>
      </c>
      <c r="R239" s="285"/>
    </row>
    <row r="240" spans="1:18" x14ac:dyDescent="0.25">
      <c r="A240" s="275"/>
      <c r="B240" s="276"/>
      <c r="C240" s="277"/>
      <c r="D240" s="278"/>
      <c r="E240" s="278"/>
      <c r="F240" s="278"/>
      <c r="G240" s="278"/>
      <c r="H240" s="278"/>
      <c r="I240" s="278"/>
      <c r="J240" s="278"/>
      <c r="K240" s="278"/>
      <c r="L240" s="278"/>
      <c r="M240" s="278"/>
      <c r="N240" s="278"/>
      <c r="O240" s="278"/>
      <c r="P240" s="278"/>
      <c r="Q240" s="278"/>
      <c r="R240" s="278"/>
    </row>
    <row r="241" spans="1:18" x14ac:dyDescent="0.25">
      <c r="A241" s="275">
        <v>3225</v>
      </c>
      <c r="B241" s="276" t="s">
        <v>381</v>
      </c>
      <c r="C241" s="277" t="s">
        <v>382</v>
      </c>
      <c r="D241" s="211">
        <f>IFERROR(ROUND(VLOOKUP(+$A241,[14]Pasco!$A$3:$P$273,+D$3,FALSE),2),0)</f>
        <v>0</v>
      </c>
      <c r="E241" s="211">
        <f>IFERROR(ROUND(VLOOKUP(+$A241,[14]Pasco!$A$3:$P$273,+E$3,FALSE),2),0)</f>
        <v>0</v>
      </c>
      <c r="F241" s="211">
        <f>IFERROR(ROUND(VLOOKUP(+$A241,[14]Pasco!$A$3:$P$273,+F$3,FALSE),2),0)</f>
        <v>0</v>
      </c>
      <c r="G241" s="211">
        <f>IFERROR(ROUND(VLOOKUP(+$A241,[14]Pasco!$A$3:$P$273,+G$3,FALSE),2),0)</f>
        <v>0</v>
      </c>
      <c r="H241" s="211">
        <f>IFERROR(ROUND(VLOOKUP(+$A241,[14]Pasco!$A$3:$P$273,+H$3,FALSE),2),0)</f>
        <v>0</v>
      </c>
      <c r="I241" s="211">
        <f>IFERROR(ROUND(VLOOKUP(+$A241,[14]Pasco!$A$3:$P$273,+I$3,FALSE),2),0)</f>
        <v>0</v>
      </c>
      <c r="J241" s="211">
        <f>IFERROR(ROUND(VLOOKUP(+$A241,[14]Pasco!$A$3:$P$273,+J$3,FALSE),2),0)</f>
        <v>0</v>
      </c>
      <c r="K241" s="211">
        <f>IFERROR(ROUND(VLOOKUP(+$A241,[14]Pasco!$A$3:$P$273,+K$3,FALSE),2),0)</f>
        <v>0</v>
      </c>
      <c r="L241" s="211">
        <f>IFERROR(ROUND(VLOOKUP(+$A241,[14]Pasco!$A$3:$P$273,+L$3,FALSE),2),0)</f>
        <v>0</v>
      </c>
      <c r="M241" s="211">
        <f>IFERROR(ROUND(VLOOKUP(+$A241,[14]Pasco!$A$3:$P$273,+M$3,FALSE),2),0)</f>
        <v>0</v>
      </c>
      <c r="N241" s="211">
        <f>IFERROR(ROUND(VLOOKUP(+$A241,[14]Pasco!$A$3:$P$273,+N$3,FALSE),2),0)</f>
        <v>0</v>
      </c>
      <c r="O241" s="211">
        <f>IFERROR(ROUND(VLOOKUP(+$A241,[14]Pasco!$A$3:$P$273,+O$3,FALSE),2),0)</f>
        <v>0</v>
      </c>
      <c r="P241" s="211">
        <f>IFERROR(ROUND(VLOOKUP(+$A241,[14]Pasco!$A$3:$P$273,+P$3,FALSE),2),0)</f>
        <v>0</v>
      </c>
      <c r="Q241" s="278">
        <f t="shared" si="9"/>
        <v>0</v>
      </c>
      <c r="R241" s="278"/>
    </row>
    <row r="242" spans="1:18" x14ac:dyDescent="0.25">
      <c r="A242" s="275">
        <v>3230</v>
      </c>
      <c r="B242" s="276" t="s">
        <v>381</v>
      </c>
      <c r="C242" s="277" t="s">
        <v>385</v>
      </c>
      <c r="D242" s="211">
        <f>IFERROR(ROUND(VLOOKUP(+$A242,[14]Pasco!$A$3:$P$273,+D$3,FALSE),2),0)</f>
        <v>0</v>
      </c>
      <c r="E242" s="211">
        <f>IFERROR(ROUND(VLOOKUP(+$A242,[14]Pasco!$A$3:$P$273,+E$3,FALSE),2),0)</f>
        <v>0</v>
      </c>
      <c r="F242" s="211">
        <f>IFERROR(ROUND(VLOOKUP(+$A242,[14]Pasco!$A$3:$P$273,+F$3,FALSE),2),0)</f>
        <v>0</v>
      </c>
      <c r="G242" s="211">
        <f>IFERROR(ROUND(VLOOKUP(+$A242,[14]Pasco!$A$3:$P$273,+G$3,FALSE),2),0)</f>
        <v>0</v>
      </c>
      <c r="H242" s="211">
        <f>IFERROR(ROUND(VLOOKUP(+$A242,[14]Pasco!$A$3:$P$273,+H$3,FALSE),2),0)</f>
        <v>0</v>
      </c>
      <c r="I242" s="211">
        <f>IFERROR(ROUND(VLOOKUP(+$A242,[14]Pasco!$A$3:$P$273,+I$3,FALSE),2),0)</f>
        <v>0</v>
      </c>
      <c r="J242" s="211">
        <f>IFERROR(ROUND(VLOOKUP(+$A242,[14]Pasco!$A$3:$P$273,+J$3,FALSE),2),0)</f>
        <v>0</v>
      </c>
      <c r="K242" s="211">
        <f>IFERROR(ROUND(VLOOKUP(+$A242,[14]Pasco!$A$3:$P$273,+K$3,FALSE),2),0)</f>
        <v>0</v>
      </c>
      <c r="L242" s="211">
        <f>IFERROR(ROUND(VLOOKUP(+$A242,[14]Pasco!$A$3:$P$273,+L$3,FALSE),2),0)</f>
        <v>0</v>
      </c>
      <c r="M242" s="211">
        <f>IFERROR(ROUND(VLOOKUP(+$A242,[14]Pasco!$A$3:$P$273,+M$3,FALSE),2),0)</f>
        <v>0</v>
      </c>
      <c r="N242" s="211">
        <f>IFERROR(ROUND(VLOOKUP(+$A242,[14]Pasco!$A$3:$P$273,+N$3,FALSE),2),0)</f>
        <v>0</v>
      </c>
      <c r="O242" s="211">
        <f>IFERROR(ROUND(VLOOKUP(+$A242,[14]Pasco!$A$3:$P$273,+O$3,FALSE),2),0)</f>
        <v>0</v>
      </c>
      <c r="P242" s="211">
        <f>IFERROR(ROUND(VLOOKUP(+$A242,[14]Pasco!$A$3:$P$273,+P$3,FALSE),2),0)</f>
        <v>0</v>
      </c>
      <c r="Q242" s="278">
        <f t="shared" si="9"/>
        <v>0</v>
      </c>
      <c r="R242" s="278"/>
    </row>
    <row r="243" spans="1:18" x14ac:dyDescent="0.25">
      <c r="A243" s="275">
        <v>3235</v>
      </c>
      <c r="B243" s="276" t="s">
        <v>381</v>
      </c>
      <c r="C243" s="277" t="s">
        <v>383</v>
      </c>
      <c r="D243" s="211">
        <f>IFERROR(ROUND(VLOOKUP(+$A243,[14]Pasco!$A$3:$P$273,+D$3,FALSE),2),0)</f>
        <v>682.86</v>
      </c>
      <c r="E243" s="211">
        <f>IFERROR(ROUND(VLOOKUP(+$A243,[14]Pasco!$A$3:$P$273,+E$3,FALSE),2),0)</f>
        <v>682.04</v>
      </c>
      <c r="F243" s="211">
        <f>IFERROR(ROUND(VLOOKUP(+$A243,[14]Pasco!$A$3:$P$273,+F$3,FALSE),2),0)</f>
        <v>682.04</v>
      </c>
      <c r="G243" s="211">
        <f>IFERROR(ROUND(VLOOKUP(+$A243,[14]Pasco!$A$3:$P$273,+G$3,FALSE),2),0)</f>
        <v>682.04</v>
      </c>
      <c r="H243" s="211">
        <f>IFERROR(ROUND(VLOOKUP(+$A243,[14]Pasco!$A$3:$P$273,+H$3,FALSE),2),0)</f>
        <v>682.04</v>
      </c>
      <c r="I243" s="211">
        <f>IFERROR(ROUND(VLOOKUP(+$A243,[14]Pasco!$A$3:$P$273,+I$3,FALSE),2),0)</f>
        <v>682.04</v>
      </c>
      <c r="J243" s="211">
        <f>IFERROR(ROUND(VLOOKUP(+$A243,[14]Pasco!$A$3:$P$273,+J$3,FALSE),2),0)</f>
        <v>682.04</v>
      </c>
      <c r="K243" s="211">
        <f>IFERROR(ROUND(VLOOKUP(+$A243,[14]Pasco!$A$3:$P$273,+K$3,FALSE),2),0)</f>
        <v>682.04</v>
      </c>
      <c r="L243" s="211">
        <f>IFERROR(ROUND(VLOOKUP(+$A243,[14]Pasco!$A$3:$P$273,+L$3,FALSE),2),0)</f>
        <v>682.04</v>
      </c>
      <c r="M243" s="211">
        <f>IFERROR(ROUND(VLOOKUP(+$A243,[14]Pasco!$A$3:$P$273,+M$3,FALSE),2),0)</f>
        <v>682.04</v>
      </c>
      <c r="N243" s="211">
        <f>IFERROR(ROUND(VLOOKUP(+$A243,[14]Pasco!$A$3:$P$273,+N$3,FALSE),2),0)</f>
        <v>682.04</v>
      </c>
      <c r="O243" s="211">
        <f>IFERROR(ROUND(VLOOKUP(+$A243,[14]Pasco!$A$3:$P$273,+O$3,FALSE),2),0)</f>
        <v>682.04</v>
      </c>
      <c r="P243" s="211">
        <f>IFERROR(ROUND(VLOOKUP(+$A243,[14]Pasco!$A$3:$P$273,+P$3,FALSE),2),0)</f>
        <v>682.04</v>
      </c>
      <c r="Q243" s="278">
        <f t="shared" si="9"/>
        <v>682.10307692307697</v>
      </c>
      <c r="R243" s="278"/>
    </row>
    <row r="244" spans="1:18" x14ac:dyDescent="0.25">
      <c r="A244" s="275">
        <v>3240</v>
      </c>
      <c r="B244" s="276" t="s">
        <v>381</v>
      </c>
      <c r="C244" s="277" t="s">
        <v>386</v>
      </c>
      <c r="D244" s="211">
        <f>IFERROR(ROUND(VLOOKUP(+$A244,[14]Pasco!$A$3:$P$273,+D$3,FALSE),2),0)</f>
        <v>584.71</v>
      </c>
      <c r="E244" s="211">
        <f>IFERROR(ROUND(VLOOKUP(+$A244,[14]Pasco!$A$3:$P$273,+E$3,FALSE),2),0)</f>
        <v>585.61</v>
      </c>
      <c r="F244" s="211">
        <f>IFERROR(ROUND(VLOOKUP(+$A244,[14]Pasco!$A$3:$P$273,+F$3,FALSE),2),0)</f>
        <v>585.61</v>
      </c>
      <c r="G244" s="211">
        <f>IFERROR(ROUND(VLOOKUP(+$A244,[14]Pasco!$A$3:$P$273,+G$3,FALSE),2),0)</f>
        <v>585.61</v>
      </c>
      <c r="H244" s="211">
        <f>IFERROR(ROUND(VLOOKUP(+$A244,[14]Pasco!$A$3:$P$273,+H$3,FALSE),2),0)</f>
        <v>585.61</v>
      </c>
      <c r="I244" s="211">
        <f>IFERROR(ROUND(VLOOKUP(+$A244,[14]Pasco!$A$3:$P$273,+I$3,FALSE),2),0)</f>
        <v>585.61</v>
      </c>
      <c r="J244" s="211">
        <f>IFERROR(ROUND(VLOOKUP(+$A244,[14]Pasco!$A$3:$P$273,+J$3,FALSE),2),0)</f>
        <v>585.61</v>
      </c>
      <c r="K244" s="211">
        <f>IFERROR(ROUND(VLOOKUP(+$A244,[14]Pasco!$A$3:$P$273,+K$3,FALSE),2),0)</f>
        <v>585.61</v>
      </c>
      <c r="L244" s="211">
        <f>IFERROR(ROUND(VLOOKUP(+$A244,[14]Pasco!$A$3:$P$273,+L$3,FALSE),2),0)</f>
        <v>585.61</v>
      </c>
      <c r="M244" s="211">
        <f>IFERROR(ROUND(VLOOKUP(+$A244,[14]Pasco!$A$3:$P$273,+M$3,FALSE),2),0)</f>
        <v>585.61</v>
      </c>
      <c r="N244" s="211">
        <f>IFERROR(ROUND(VLOOKUP(+$A244,[14]Pasco!$A$3:$P$273,+N$3,FALSE),2),0)</f>
        <v>585.61</v>
      </c>
      <c r="O244" s="211">
        <f>IFERROR(ROUND(VLOOKUP(+$A244,[14]Pasco!$A$3:$P$273,+O$3,FALSE),2),0)</f>
        <v>585.61</v>
      </c>
      <c r="P244" s="211">
        <f>IFERROR(ROUND(VLOOKUP(+$A244,[14]Pasco!$A$3:$P$273,+P$3,FALSE),2),0)</f>
        <v>585.61</v>
      </c>
      <c r="Q244" s="278">
        <f t="shared" si="9"/>
        <v>585.54076923076911</v>
      </c>
      <c r="R244" s="278"/>
    </row>
    <row r="245" spans="1:18" x14ac:dyDescent="0.25">
      <c r="A245" s="292" t="s">
        <v>630</v>
      </c>
      <c r="B245" s="276"/>
      <c r="C245" s="277"/>
      <c r="D245" s="285">
        <f>SUM(D241:D244)</f>
        <v>1267.5700000000002</v>
      </c>
      <c r="E245" s="285">
        <f t="shared" ref="E245:Q245" si="17">SUM(E241:E244)</f>
        <v>1267.6500000000001</v>
      </c>
      <c r="F245" s="285">
        <f t="shared" si="17"/>
        <v>1267.6500000000001</v>
      </c>
      <c r="G245" s="285">
        <f t="shared" si="17"/>
        <v>1267.6500000000001</v>
      </c>
      <c r="H245" s="285">
        <f t="shared" si="17"/>
        <v>1267.6500000000001</v>
      </c>
      <c r="I245" s="285">
        <f t="shared" si="17"/>
        <v>1267.6500000000001</v>
      </c>
      <c r="J245" s="285">
        <f t="shared" si="17"/>
        <v>1267.6500000000001</v>
      </c>
      <c r="K245" s="285">
        <f t="shared" si="17"/>
        <v>1267.6500000000001</v>
      </c>
      <c r="L245" s="285">
        <f t="shared" si="17"/>
        <v>1267.6500000000001</v>
      </c>
      <c r="M245" s="285">
        <f t="shared" si="17"/>
        <v>1267.6500000000001</v>
      </c>
      <c r="N245" s="285">
        <f t="shared" si="17"/>
        <v>1267.6500000000001</v>
      </c>
      <c r="O245" s="285">
        <f t="shared" si="17"/>
        <v>1267.6500000000001</v>
      </c>
      <c r="P245" s="285">
        <f t="shared" si="17"/>
        <v>1267.6500000000001</v>
      </c>
      <c r="Q245" s="285">
        <f t="shared" si="17"/>
        <v>1267.643846153846</v>
      </c>
      <c r="R245" s="285"/>
    </row>
    <row r="246" spans="1:18" x14ac:dyDescent="0.25">
      <c r="A246" s="275"/>
      <c r="B246" s="276"/>
      <c r="C246" s="277"/>
      <c r="D246" s="211">
        <f>IFERROR(ROUND(VLOOKUP(+$A246,[14]Pasco!$A$3:$P$273,+D$3,FALSE),2),0)</f>
        <v>0</v>
      </c>
      <c r="E246" s="211">
        <f>IFERROR(ROUND(VLOOKUP(+$A246,[14]Pasco!$A$3:$P$273,+E$3,FALSE),2),0)</f>
        <v>0</v>
      </c>
      <c r="F246" s="211">
        <f>IFERROR(ROUND(VLOOKUP(+$A246,[14]Pasco!$A$3:$P$273,+F$3,FALSE),2),0)</f>
        <v>0</v>
      </c>
      <c r="G246" s="211">
        <f>IFERROR(ROUND(VLOOKUP(+$A246,[14]Pasco!$A$3:$P$273,+G$3,FALSE),2),0)</f>
        <v>0</v>
      </c>
      <c r="H246" s="211">
        <f>IFERROR(ROUND(VLOOKUP(+$A246,[14]Pasco!$A$3:$P$273,+H$3,FALSE),2),0)</f>
        <v>0</v>
      </c>
      <c r="I246" s="211">
        <f>IFERROR(ROUND(VLOOKUP(+$A246,[14]Pasco!$A$3:$P$273,+I$3,FALSE),2),0)</f>
        <v>0</v>
      </c>
      <c r="J246" s="211">
        <f>IFERROR(ROUND(VLOOKUP(+$A246,[14]Pasco!$A$3:$P$273,+J$3,FALSE),2),0)</f>
        <v>0</v>
      </c>
      <c r="K246" s="211">
        <f>IFERROR(ROUND(VLOOKUP(+$A246,[14]Pasco!$A$3:$P$273,+K$3,FALSE),2),0)</f>
        <v>0</v>
      </c>
      <c r="L246" s="211">
        <f>IFERROR(ROUND(VLOOKUP(+$A246,[14]Pasco!$A$3:$P$273,+L$3,FALSE),2),0)</f>
        <v>0</v>
      </c>
      <c r="M246" s="211">
        <f>IFERROR(ROUND(VLOOKUP(+$A246,[14]Pasco!$A$3:$P$273,+M$3,FALSE),2),0)</f>
        <v>0</v>
      </c>
      <c r="N246" s="211">
        <f>IFERROR(ROUND(VLOOKUP(+$A246,[14]Pasco!$A$3:$P$273,+N$3,FALSE),2),0)</f>
        <v>0</v>
      </c>
      <c r="O246" s="211">
        <f>IFERROR(ROUND(VLOOKUP(+$A246,[14]Pasco!$A$3:$P$273,+O$3,FALSE),2),0)</f>
        <v>0</v>
      </c>
      <c r="P246" s="211">
        <f>IFERROR(ROUND(VLOOKUP(+$A246,[14]Pasco!$A$3:$P$273,+P$3,FALSE),2),0)</f>
        <v>0</v>
      </c>
      <c r="Q246" s="278"/>
      <c r="R246" s="278"/>
    </row>
    <row r="247" spans="1:18" x14ac:dyDescent="0.25">
      <c r="A247" s="275">
        <v>3265</v>
      </c>
      <c r="B247" s="276">
        <v>271.10000000000002</v>
      </c>
      <c r="C247" s="277" t="s">
        <v>388</v>
      </c>
      <c r="D247" s="211">
        <f>IFERROR(ROUND(VLOOKUP(+$A247,[14]Pasco!$A$3:$P$273,+D$3,FALSE),2),0)</f>
        <v>-11518.44</v>
      </c>
      <c r="E247" s="211">
        <f>IFERROR(ROUND(VLOOKUP(+$A247,[14]Pasco!$A$3:$P$273,+E$3,FALSE),2),0)</f>
        <v>-11518.44</v>
      </c>
      <c r="F247" s="211">
        <f>IFERROR(ROUND(VLOOKUP(+$A247,[14]Pasco!$A$3:$P$273,+F$3,FALSE),2),0)</f>
        <v>-11518.44</v>
      </c>
      <c r="G247" s="211">
        <f>IFERROR(ROUND(VLOOKUP(+$A247,[14]Pasco!$A$3:$P$273,+G$3,FALSE),2),0)</f>
        <v>-11518.44</v>
      </c>
      <c r="H247" s="211">
        <f>IFERROR(ROUND(VLOOKUP(+$A247,[14]Pasco!$A$3:$P$273,+H$3,FALSE),2),0)</f>
        <v>-11518.44</v>
      </c>
      <c r="I247" s="211">
        <f>IFERROR(ROUND(VLOOKUP(+$A247,[14]Pasco!$A$3:$P$273,+I$3,FALSE),2),0)</f>
        <v>-11518.44</v>
      </c>
      <c r="J247" s="211">
        <f>IFERROR(ROUND(VLOOKUP(+$A247,[14]Pasco!$A$3:$P$273,+J$3,FALSE),2),0)</f>
        <v>-11518.44</v>
      </c>
      <c r="K247" s="211">
        <f>IFERROR(ROUND(VLOOKUP(+$A247,[14]Pasco!$A$3:$P$273,+K$3,FALSE),2),0)</f>
        <v>-11518.44</v>
      </c>
      <c r="L247" s="211">
        <f>IFERROR(ROUND(VLOOKUP(+$A247,[14]Pasco!$A$3:$P$273,+L$3,FALSE),2),0)</f>
        <v>-11518.44</v>
      </c>
      <c r="M247" s="211">
        <f>IFERROR(ROUND(VLOOKUP(+$A247,[14]Pasco!$A$3:$P$273,+M$3,FALSE),2),0)</f>
        <v>-11518.44</v>
      </c>
      <c r="N247" s="211">
        <f>IFERROR(ROUND(VLOOKUP(+$A247,[14]Pasco!$A$3:$P$273,+N$3,FALSE),2),0)</f>
        <v>-11518.44</v>
      </c>
      <c r="O247" s="211">
        <f>IFERROR(ROUND(VLOOKUP(+$A247,[14]Pasco!$A$3:$P$273,+O$3,FALSE),2),0)</f>
        <v>-11518.44</v>
      </c>
      <c r="P247" s="211">
        <f>IFERROR(ROUND(VLOOKUP(+$A247,[14]Pasco!$A$3:$P$273,+P$3,FALSE),2),0)</f>
        <v>-11518.44</v>
      </c>
      <c r="Q247" s="278">
        <f t="shared" si="9"/>
        <v>-11518.44</v>
      </c>
      <c r="R247" s="278"/>
    </row>
    <row r="248" spans="1:18" x14ac:dyDescent="0.25">
      <c r="A248" s="275">
        <v>3270</v>
      </c>
      <c r="B248" s="276">
        <v>271.10000000000002</v>
      </c>
      <c r="C248" s="277" t="s">
        <v>389</v>
      </c>
      <c r="D248" s="211">
        <f>IFERROR(ROUND(VLOOKUP(+$A248,[14]Pasco!$A$3:$P$273,+D$3,FALSE),2),0)</f>
        <v>-983.21</v>
      </c>
      <c r="E248" s="211">
        <f>IFERROR(ROUND(VLOOKUP(+$A248,[14]Pasco!$A$3:$P$273,+E$3,FALSE),2),0)</f>
        <v>-983.21</v>
      </c>
      <c r="F248" s="211">
        <f>IFERROR(ROUND(VLOOKUP(+$A248,[14]Pasco!$A$3:$P$273,+F$3,FALSE),2),0)</f>
        <v>-983.21</v>
      </c>
      <c r="G248" s="211">
        <f>IFERROR(ROUND(VLOOKUP(+$A248,[14]Pasco!$A$3:$P$273,+G$3,FALSE),2),0)</f>
        <v>-983.21</v>
      </c>
      <c r="H248" s="211">
        <f>IFERROR(ROUND(VLOOKUP(+$A248,[14]Pasco!$A$3:$P$273,+H$3,FALSE),2),0)</f>
        <v>-983.21</v>
      </c>
      <c r="I248" s="211">
        <f>IFERROR(ROUND(VLOOKUP(+$A248,[14]Pasco!$A$3:$P$273,+I$3,FALSE),2),0)</f>
        <v>-983.21</v>
      </c>
      <c r="J248" s="211">
        <f>IFERROR(ROUND(VLOOKUP(+$A248,[14]Pasco!$A$3:$P$273,+J$3,FALSE),2),0)</f>
        <v>-983.21</v>
      </c>
      <c r="K248" s="211">
        <f>IFERROR(ROUND(VLOOKUP(+$A248,[14]Pasco!$A$3:$P$273,+K$3,FALSE),2),0)</f>
        <v>-983.21</v>
      </c>
      <c r="L248" s="211">
        <f>IFERROR(ROUND(VLOOKUP(+$A248,[14]Pasco!$A$3:$P$273,+L$3,FALSE),2),0)</f>
        <v>-983.21</v>
      </c>
      <c r="M248" s="211">
        <f>IFERROR(ROUND(VLOOKUP(+$A248,[14]Pasco!$A$3:$P$273,+M$3,FALSE),2),0)</f>
        <v>-983.21</v>
      </c>
      <c r="N248" s="211">
        <f>IFERROR(ROUND(VLOOKUP(+$A248,[14]Pasco!$A$3:$P$273,+N$3,FALSE),2),0)</f>
        <v>-983.21</v>
      </c>
      <c r="O248" s="211">
        <f>IFERROR(ROUND(VLOOKUP(+$A248,[14]Pasco!$A$3:$P$273,+O$3,FALSE),2),0)</f>
        <v>-983.21</v>
      </c>
      <c r="P248" s="211">
        <f>IFERROR(ROUND(VLOOKUP(+$A248,[14]Pasco!$A$3:$P$273,+P$3,FALSE),2),0)</f>
        <v>-983.21</v>
      </c>
      <c r="Q248" s="278">
        <f t="shared" si="9"/>
        <v>-983.2099999999997</v>
      </c>
      <c r="R248" s="278"/>
    </row>
    <row r="249" spans="1:18" x14ac:dyDescent="0.25">
      <c r="A249" s="275">
        <v>3295</v>
      </c>
      <c r="B249" s="276">
        <v>271.10000000000002</v>
      </c>
      <c r="C249" s="277" t="s">
        <v>390</v>
      </c>
      <c r="D249" s="211">
        <f>IFERROR(ROUND(VLOOKUP(+$A249,[14]Pasco!$A$3:$P$273,+D$3,FALSE),2),0)</f>
        <v>-102618.56</v>
      </c>
      <c r="E249" s="211">
        <f>IFERROR(ROUND(VLOOKUP(+$A249,[14]Pasco!$A$3:$P$273,+E$3,FALSE),2),0)</f>
        <v>-102618.56</v>
      </c>
      <c r="F249" s="211">
        <f>IFERROR(ROUND(VLOOKUP(+$A249,[14]Pasco!$A$3:$P$273,+F$3,FALSE),2),0)</f>
        <v>-102618.56</v>
      </c>
      <c r="G249" s="211">
        <f>IFERROR(ROUND(VLOOKUP(+$A249,[14]Pasco!$A$3:$P$273,+G$3,FALSE),2),0)</f>
        <v>-102618.56</v>
      </c>
      <c r="H249" s="211">
        <f>IFERROR(ROUND(VLOOKUP(+$A249,[14]Pasco!$A$3:$P$273,+H$3,FALSE),2),0)</f>
        <v>-102618.56</v>
      </c>
      <c r="I249" s="211">
        <f>IFERROR(ROUND(VLOOKUP(+$A249,[14]Pasco!$A$3:$P$273,+I$3,FALSE),2),0)</f>
        <v>-102618.56</v>
      </c>
      <c r="J249" s="211">
        <f>IFERROR(ROUND(VLOOKUP(+$A249,[14]Pasco!$A$3:$P$273,+J$3,FALSE),2),0)</f>
        <v>-102618.56</v>
      </c>
      <c r="K249" s="211">
        <f>IFERROR(ROUND(VLOOKUP(+$A249,[14]Pasco!$A$3:$P$273,+K$3,FALSE),2),0)</f>
        <v>-102618.56</v>
      </c>
      <c r="L249" s="211">
        <f>IFERROR(ROUND(VLOOKUP(+$A249,[14]Pasco!$A$3:$P$273,+L$3,FALSE),2),0)</f>
        <v>-102618.56</v>
      </c>
      <c r="M249" s="211">
        <f>IFERROR(ROUND(VLOOKUP(+$A249,[14]Pasco!$A$3:$P$273,+M$3,FALSE),2),0)</f>
        <v>-102618.56</v>
      </c>
      <c r="N249" s="211">
        <f>IFERROR(ROUND(VLOOKUP(+$A249,[14]Pasco!$A$3:$P$273,+N$3,FALSE),2),0)</f>
        <v>-102618.56</v>
      </c>
      <c r="O249" s="211">
        <f>IFERROR(ROUND(VLOOKUP(+$A249,[14]Pasco!$A$3:$P$273,+O$3,FALSE),2),0)</f>
        <v>-102618.56</v>
      </c>
      <c r="P249" s="211">
        <f>IFERROR(ROUND(VLOOKUP(+$A249,[14]Pasco!$A$3:$P$273,+P$3,FALSE),2),0)</f>
        <v>-102618.56</v>
      </c>
      <c r="Q249" s="278">
        <f t="shared" si="9"/>
        <v>-102618.56000000003</v>
      </c>
      <c r="R249" s="278"/>
    </row>
    <row r="250" spans="1:18" x14ac:dyDescent="0.25">
      <c r="A250" s="275">
        <v>3315</v>
      </c>
      <c r="B250" s="276">
        <v>271.10000000000002</v>
      </c>
      <c r="C250" s="277" t="s">
        <v>391</v>
      </c>
      <c r="D250" s="211">
        <f>IFERROR(ROUND(VLOOKUP(+$A250,[14]Pasco!$A$3:$P$273,+D$3,FALSE),2),0)</f>
        <v>-43027.86</v>
      </c>
      <c r="E250" s="211">
        <f>IFERROR(ROUND(VLOOKUP(+$A250,[14]Pasco!$A$3:$P$273,+E$3,FALSE),2),0)</f>
        <v>-43027.86</v>
      </c>
      <c r="F250" s="211">
        <f>IFERROR(ROUND(VLOOKUP(+$A250,[14]Pasco!$A$3:$P$273,+F$3,FALSE),2),0)</f>
        <v>-43027.86</v>
      </c>
      <c r="G250" s="211">
        <f>IFERROR(ROUND(VLOOKUP(+$A250,[14]Pasco!$A$3:$P$273,+G$3,FALSE),2),0)</f>
        <v>-43027.86</v>
      </c>
      <c r="H250" s="211">
        <f>IFERROR(ROUND(VLOOKUP(+$A250,[14]Pasco!$A$3:$P$273,+H$3,FALSE),2),0)</f>
        <v>-43027.86</v>
      </c>
      <c r="I250" s="211">
        <f>IFERROR(ROUND(VLOOKUP(+$A250,[14]Pasco!$A$3:$P$273,+I$3,FALSE),2),0)</f>
        <v>-43027.86</v>
      </c>
      <c r="J250" s="211">
        <f>IFERROR(ROUND(VLOOKUP(+$A250,[14]Pasco!$A$3:$P$273,+J$3,FALSE),2),0)</f>
        <v>-43027.86</v>
      </c>
      <c r="K250" s="211">
        <f>IFERROR(ROUND(VLOOKUP(+$A250,[14]Pasco!$A$3:$P$273,+K$3,FALSE),2),0)</f>
        <v>-43027.86</v>
      </c>
      <c r="L250" s="211">
        <f>IFERROR(ROUND(VLOOKUP(+$A250,[14]Pasco!$A$3:$P$273,+L$3,FALSE),2),0)</f>
        <v>-43027.86</v>
      </c>
      <c r="M250" s="211">
        <f>IFERROR(ROUND(VLOOKUP(+$A250,[14]Pasco!$A$3:$P$273,+M$3,FALSE),2),0)</f>
        <v>-43027.86</v>
      </c>
      <c r="N250" s="211">
        <f>IFERROR(ROUND(VLOOKUP(+$A250,[14]Pasco!$A$3:$P$273,+N$3,FALSE),2),0)</f>
        <v>-43027.86</v>
      </c>
      <c r="O250" s="211">
        <f>IFERROR(ROUND(VLOOKUP(+$A250,[14]Pasco!$A$3:$P$273,+O$3,FALSE),2),0)</f>
        <v>-43027.86</v>
      </c>
      <c r="P250" s="211">
        <f>IFERROR(ROUND(VLOOKUP(+$A250,[14]Pasco!$A$3:$P$273,+P$3,FALSE),2),0)</f>
        <v>-43027.86</v>
      </c>
      <c r="Q250" s="278">
        <f t="shared" si="9"/>
        <v>-43027.859999999993</v>
      </c>
      <c r="R250" s="278"/>
    </row>
    <row r="251" spans="1:18" x14ac:dyDescent="0.25">
      <c r="A251" s="275">
        <v>3330</v>
      </c>
      <c r="B251" s="276">
        <v>271.10000000000002</v>
      </c>
      <c r="C251" s="277" t="s">
        <v>393</v>
      </c>
      <c r="D251" s="211">
        <f>IFERROR(ROUND(VLOOKUP(+$A251,[14]Pasco!$A$3:$P$273,+D$3,FALSE),2),0)</f>
        <v>1320.64</v>
      </c>
      <c r="E251" s="211">
        <f>IFERROR(ROUND(VLOOKUP(+$A251,[14]Pasco!$A$3:$P$273,+E$3,FALSE),2),0)</f>
        <v>1320.64</v>
      </c>
      <c r="F251" s="211">
        <f>IFERROR(ROUND(VLOOKUP(+$A251,[14]Pasco!$A$3:$P$273,+F$3,FALSE),2),0)</f>
        <v>1320.64</v>
      </c>
      <c r="G251" s="211">
        <f>IFERROR(ROUND(VLOOKUP(+$A251,[14]Pasco!$A$3:$P$273,+G$3,FALSE),2),0)</f>
        <v>1320.64</v>
      </c>
      <c r="H251" s="211">
        <f>IFERROR(ROUND(VLOOKUP(+$A251,[14]Pasco!$A$3:$P$273,+H$3,FALSE),2),0)</f>
        <v>1320.64</v>
      </c>
      <c r="I251" s="211">
        <f>IFERROR(ROUND(VLOOKUP(+$A251,[14]Pasco!$A$3:$P$273,+I$3,FALSE),2),0)</f>
        <v>1320.64</v>
      </c>
      <c r="J251" s="211">
        <f>IFERROR(ROUND(VLOOKUP(+$A251,[14]Pasco!$A$3:$P$273,+J$3,FALSE),2),0)</f>
        <v>1320.64</v>
      </c>
      <c r="K251" s="211">
        <f>IFERROR(ROUND(VLOOKUP(+$A251,[14]Pasco!$A$3:$P$273,+K$3,FALSE),2),0)</f>
        <v>1320.64</v>
      </c>
      <c r="L251" s="211">
        <f>IFERROR(ROUND(VLOOKUP(+$A251,[14]Pasco!$A$3:$P$273,+L$3,FALSE),2),0)</f>
        <v>1320.64</v>
      </c>
      <c r="M251" s="211">
        <f>IFERROR(ROUND(VLOOKUP(+$A251,[14]Pasco!$A$3:$P$273,+M$3,FALSE),2),0)</f>
        <v>1320.64</v>
      </c>
      <c r="N251" s="211">
        <f>IFERROR(ROUND(VLOOKUP(+$A251,[14]Pasco!$A$3:$P$273,+N$3,FALSE),2),0)</f>
        <v>1320.64</v>
      </c>
      <c r="O251" s="211">
        <f>IFERROR(ROUND(VLOOKUP(+$A251,[14]Pasco!$A$3:$P$273,+O$3,FALSE),2),0)</f>
        <v>1320.64</v>
      </c>
      <c r="P251" s="211">
        <f>IFERROR(ROUND(VLOOKUP(+$A251,[14]Pasco!$A$3:$P$273,+P$3,FALSE),2),0)</f>
        <v>1320.64</v>
      </c>
      <c r="Q251" s="278">
        <f t="shared" si="9"/>
        <v>1320.6399999999999</v>
      </c>
      <c r="R251" s="278"/>
    </row>
    <row r="252" spans="1:18" x14ac:dyDescent="0.25">
      <c r="A252" s="275">
        <v>3335</v>
      </c>
      <c r="B252" s="276">
        <v>271.10000000000002</v>
      </c>
      <c r="C252" s="277" t="s">
        <v>394</v>
      </c>
      <c r="D252" s="211">
        <f>IFERROR(ROUND(VLOOKUP(+$A252,[14]Pasco!$A$3:$P$273,+D$3,FALSE),2),0)</f>
        <v>-20711.71</v>
      </c>
      <c r="E252" s="211">
        <f>IFERROR(ROUND(VLOOKUP(+$A252,[14]Pasco!$A$3:$P$273,+E$3,FALSE),2),0)</f>
        <v>-20711.71</v>
      </c>
      <c r="F252" s="211">
        <f>IFERROR(ROUND(VLOOKUP(+$A252,[14]Pasco!$A$3:$P$273,+F$3,FALSE),2),0)</f>
        <v>-20711.71</v>
      </c>
      <c r="G252" s="211">
        <f>IFERROR(ROUND(VLOOKUP(+$A252,[14]Pasco!$A$3:$P$273,+G$3,FALSE),2),0)</f>
        <v>-20711.71</v>
      </c>
      <c r="H252" s="211">
        <f>IFERROR(ROUND(VLOOKUP(+$A252,[14]Pasco!$A$3:$P$273,+H$3,FALSE),2),0)</f>
        <v>-20711.71</v>
      </c>
      <c r="I252" s="211">
        <f>IFERROR(ROUND(VLOOKUP(+$A252,[14]Pasco!$A$3:$P$273,+I$3,FALSE),2),0)</f>
        <v>-20711.71</v>
      </c>
      <c r="J252" s="211">
        <f>IFERROR(ROUND(VLOOKUP(+$A252,[14]Pasco!$A$3:$P$273,+J$3,FALSE),2),0)</f>
        <v>-20711.71</v>
      </c>
      <c r="K252" s="211">
        <f>IFERROR(ROUND(VLOOKUP(+$A252,[14]Pasco!$A$3:$P$273,+K$3,FALSE),2),0)</f>
        <v>-20711.71</v>
      </c>
      <c r="L252" s="211">
        <f>IFERROR(ROUND(VLOOKUP(+$A252,[14]Pasco!$A$3:$P$273,+L$3,FALSE),2),0)</f>
        <v>-20711.71</v>
      </c>
      <c r="M252" s="211">
        <f>IFERROR(ROUND(VLOOKUP(+$A252,[14]Pasco!$A$3:$P$273,+M$3,FALSE),2),0)</f>
        <v>-20711.71</v>
      </c>
      <c r="N252" s="211">
        <f>IFERROR(ROUND(VLOOKUP(+$A252,[14]Pasco!$A$3:$P$273,+N$3,FALSE),2),0)</f>
        <v>-20711.71</v>
      </c>
      <c r="O252" s="211">
        <f>IFERROR(ROUND(VLOOKUP(+$A252,[14]Pasco!$A$3:$P$273,+O$3,FALSE),2),0)</f>
        <v>-20711.71</v>
      </c>
      <c r="P252" s="211">
        <f>IFERROR(ROUND(VLOOKUP(+$A252,[14]Pasco!$A$3:$P$273,+P$3,FALSE),2),0)</f>
        <v>-20711.71</v>
      </c>
      <c r="Q252" s="278">
        <f t="shared" si="9"/>
        <v>-20711.709999999995</v>
      </c>
      <c r="R252" s="278"/>
    </row>
    <row r="253" spans="1:18" x14ac:dyDescent="0.25">
      <c r="A253" s="275">
        <v>3340</v>
      </c>
      <c r="B253" s="276">
        <v>271.10000000000002</v>
      </c>
      <c r="C253" s="277" t="s">
        <v>395</v>
      </c>
      <c r="D253" s="211">
        <f>IFERROR(ROUND(VLOOKUP(+$A253,[14]Pasco!$A$3:$P$273,+D$3,FALSE),2),0)</f>
        <v>-173616.42</v>
      </c>
      <c r="E253" s="211">
        <f>IFERROR(ROUND(VLOOKUP(+$A253,[14]Pasco!$A$3:$P$273,+E$3,FALSE),2),0)</f>
        <v>-173616.42</v>
      </c>
      <c r="F253" s="211">
        <f>IFERROR(ROUND(VLOOKUP(+$A253,[14]Pasco!$A$3:$P$273,+F$3,FALSE),2),0)</f>
        <v>-173616.42</v>
      </c>
      <c r="G253" s="211">
        <f>IFERROR(ROUND(VLOOKUP(+$A253,[14]Pasco!$A$3:$P$273,+G$3,FALSE),2),0)</f>
        <v>-173616.42</v>
      </c>
      <c r="H253" s="211">
        <f>IFERROR(ROUND(VLOOKUP(+$A253,[14]Pasco!$A$3:$P$273,+H$3,FALSE),2),0)</f>
        <v>-173616.42</v>
      </c>
      <c r="I253" s="211">
        <f>IFERROR(ROUND(VLOOKUP(+$A253,[14]Pasco!$A$3:$P$273,+I$3,FALSE),2),0)</f>
        <v>-173616.42</v>
      </c>
      <c r="J253" s="211">
        <f>IFERROR(ROUND(VLOOKUP(+$A253,[14]Pasco!$A$3:$P$273,+J$3,FALSE),2),0)</f>
        <v>-173616.42</v>
      </c>
      <c r="K253" s="211">
        <f>IFERROR(ROUND(VLOOKUP(+$A253,[14]Pasco!$A$3:$P$273,+K$3,FALSE),2),0)</f>
        <v>-173616.42</v>
      </c>
      <c r="L253" s="211">
        <f>IFERROR(ROUND(VLOOKUP(+$A253,[14]Pasco!$A$3:$P$273,+L$3,FALSE),2),0)</f>
        <v>-173616.42</v>
      </c>
      <c r="M253" s="211">
        <f>IFERROR(ROUND(VLOOKUP(+$A253,[14]Pasco!$A$3:$P$273,+M$3,FALSE),2),0)</f>
        <v>-173616.42</v>
      </c>
      <c r="N253" s="211">
        <f>IFERROR(ROUND(VLOOKUP(+$A253,[14]Pasco!$A$3:$P$273,+N$3,FALSE),2),0)</f>
        <v>-173616.42</v>
      </c>
      <c r="O253" s="211">
        <f>IFERROR(ROUND(VLOOKUP(+$A253,[14]Pasco!$A$3:$P$273,+O$3,FALSE),2),0)</f>
        <v>-173616.42</v>
      </c>
      <c r="P253" s="211">
        <f>IFERROR(ROUND(VLOOKUP(+$A253,[14]Pasco!$A$3:$P$273,+P$3,FALSE),2),0)</f>
        <v>-173616.42</v>
      </c>
      <c r="Q253" s="278">
        <f t="shared" si="9"/>
        <v>-173616.41999999998</v>
      </c>
      <c r="R253" s="278"/>
    </row>
    <row r="254" spans="1:18" x14ac:dyDescent="0.25">
      <c r="A254" s="275">
        <v>3345</v>
      </c>
      <c r="B254" s="276">
        <v>271.10000000000002</v>
      </c>
      <c r="C254" s="277" t="s">
        <v>396</v>
      </c>
      <c r="D254" s="211">
        <f>IFERROR(ROUND(VLOOKUP(+$A254,[14]Pasco!$A$3:$P$273,+D$3,FALSE),2),0)</f>
        <v>-51878.35</v>
      </c>
      <c r="E254" s="211">
        <f>IFERROR(ROUND(VLOOKUP(+$A254,[14]Pasco!$A$3:$P$273,+E$3,FALSE),2),0)</f>
        <v>-51878.35</v>
      </c>
      <c r="F254" s="211">
        <f>IFERROR(ROUND(VLOOKUP(+$A254,[14]Pasco!$A$3:$P$273,+F$3,FALSE),2),0)</f>
        <v>-51878.35</v>
      </c>
      <c r="G254" s="211">
        <f>IFERROR(ROUND(VLOOKUP(+$A254,[14]Pasco!$A$3:$P$273,+G$3,FALSE),2),0)</f>
        <v>-51878.35</v>
      </c>
      <c r="H254" s="211">
        <f>IFERROR(ROUND(VLOOKUP(+$A254,[14]Pasco!$A$3:$P$273,+H$3,FALSE),2),0)</f>
        <v>-51878.35</v>
      </c>
      <c r="I254" s="211">
        <f>IFERROR(ROUND(VLOOKUP(+$A254,[14]Pasco!$A$3:$P$273,+I$3,FALSE),2),0)</f>
        <v>-51878.35</v>
      </c>
      <c r="J254" s="211">
        <f>IFERROR(ROUND(VLOOKUP(+$A254,[14]Pasco!$A$3:$P$273,+J$3,FALSE),2),0)</f>
        <v>-51878.35</v>
      </c>
      <c r="K254" s="211">
        <f>IFERROR(ROUND(VLOOKUP(+$A254,[14]Pasco!$A$3:$P$273,+K$3,FALSE),2),0)</f>
        <v>-51878.35</v>
      </c>
      <c r="L254" s="211">
        <f>IFERROR(ROUND(VLOOKUP(+$A254,[14]Pasco!$A$3:$P$273,+L$3,FALSE),2),0)</f>
        <v>-51878.35</v>
      </c>
      <c r="M254" s="211">
        <f>IFERROR(ROUND(VLOOKUP(+$A254,[14]Pasco!$A$3:$P$273,+M$3,FALSE),2),0)</f>
        <v>-51878.35</v>
      </c>
      <c r="N254" s="211">
        <f>IFERROR(ROUND(VLOOKUP(+$A254,[14]Pasco!$A$3:$P$273,+N$3,FALSE),2),0)</f>
        <v>-51878.35</v>
      </c>
      <c r="O254" s="211">
        <f>IFERROR(ROUND(VLOOKUP(+$A254,[14]Pasco!$A$3:$P$273,+O$3,FALSE),2),0)</f>
        <v>-51878.35</v>
      </c>
      <c r="P254" s="211">
        <f>IFERROR(ROUND(VLOOKUP(+$A254,[14]Pasco!$A$3:$P$273,+P$3,FALSE),2),0)</f>
        <v>-51878.35</v>
      </c>
      <c r="Q254" s="278">
        <f t="shared" si="9"/>
        <v>-51878.349999999984</v>
      </c>
      <c r="R254" s="278"/>
    </row>
    <row r="255" spans="1:18" x14ac:dyDescent="0.25">
      <c r="A255" s="275">
        <v>3350</v>
      </c>
      <c r="B255" s="276">
        <v>271.10000000000002</v>
      </c>
      <c r="C255" s="277" t="s">
        <v>397</v>
      </c>
      <c r="D255" s="211">
        <f>IFERROR(ROUND(VLOOKUP(+$A255,[14]Pasco!$A$3:$P$273,+D$3,FALSE),2),0)</f>
        <v>-38083.39</v>
      </c>
      <c r="E255" s="211">
        <f>IFERROR(ROUND(VLOOKUP(+$A255,[14]Pasco!$A$3:$P$273,+E$3,FALSE),2),0)</f>
        <v>-38083.39</v>
      </c>
      <c r="F255" s="211">
        <f>IFERROR(ROUND(VLOOKUP(+$A255,[14]Pasco!$A$3:$P$273,+F$3,FALSE),2),0)</f>
        <v>-38083.39</v>
      </c>
      <c r="G255" s="211">
        <f>IFERROR(ROUND(VLOOKUP(+$A255,[14]Pasco!$A$3:$P$273,+G$3,FALSE),2),0)</f>
        <v>-38083.39</v>
      </c>
      <c r="H255" s="211">
        <f>IFERROR(ROUND(VLOOKUP(+$A255,[14]Pasco!$A$3:$P$273,+H$3,FALSE),2),0)</f>
        <v>-38083.39</v>
      </c>
      <c r="I255" s="211">
        <f>IFERROR(ROUND(VLOOKUP(+$A255,[14]Pasco!$A$3:$P$273,+I$3,FALSE),2),0)</f>
        <v>-38083.39</v>
      </c>
      <c r="J255" s="211">
        <f>IFERROR(ROUND(VLOOKUP(+$A255,[14]Pasco!$A$3:$P$273,+J$3,FALSE),2),0)</f>
        <v>-38083.39</v>
      </c>
      <c r="K255" s="211">
        <f>IFERROR(ROUND(VLOOKUP(+$A255,[14]Pasco!$A$3:$P$273,+K$3,FALSE),2),0)</f>
        <v>-38083.39</v>
      </c>
      <c r="L255" s="211">
        <f>IFERROR(ROUND(VLOOKUP(+$A255,[14]Pasco!$A$3:$P$273,+L$3,FALSE),2),0)</f>
        <v>-38083.39</v>
      </c>
      <c r="M255" s="211">
        <f>IFERROR(ROUND(VLOOKUP(+$A255,[14]Pasco!$A$3:$P$273,+M$3,FALSE),2),0)</f>
        <v>-38083.39</v>
      </c>
      <c r="N255" s="211">
        <f>IFERROR(ROUND(VLOOKUP(+$A255,[14]Pasco!$A$3:$P$273,+N$3,FALSE),2),0)</f>
        <v>-38083.39</v>
      </c>
      <c r="O255" s="211">
        <f>IFERROR(ROUND(VLOOKUP(+$A255,[14]Pasco!$A$3:$P$273,+O$3,FALSE),2),0)</f>
        <v>-38083.39</v>
      </c>
      <c r="P255" s="211">
        <f>IFERROR(ROUND(VLOOKUP(+$A255,[14]Pasco!$A$3:$P$273,+P$3,FALSE),2),0)</f>
        <v>-38083.39</v>
      </c>
      <c r="Q255" s="278">
        <f t="shared" si="9"/>
        <v>-38083.390000000007</v>
      </c>
      <c r="R255" s="278"/>
    </row>
    <row r="256" spans="1:18" x14ac:dyDescent="0.25">
      <c r="A256" s="275">
        <v>3355</v>
      </c>
      <c r="B256" s="276">
        <v>271.10000000000002</v>
      </c>
      <c r="C256" s="277" t="s">
        <v>398</v>
      </c>
      <c r="D256" s="211">
        <f>IFERROR(ROUND(VLOOKUP(+$A256,[14]Pasco!$A$3:$P$273,+D$3,FALSE),2),0)</f>
        <v>-761.24</v>
      </c>
      <c r="E256" s="211">
        <f>IFERROR(ROUND(VLOOKUP(+$A256,[14]Pasco!$A$3:$P$273,+E$3,FALSE),2),0)</f>
        <v>-761.24</v>
      </c>
      <c r="F256" s="211">
        <f>IFERROR(ROUND(VLOOKUP(+$A256,[14]Pasco!$A$3:$P$273,+F$3,FALSE),2),0)</f>
        <v>-761.24</v>
      </c>
      <c r="G256" s="211">
        <f>IFERROR(ROUND(VLOOKUP(+$A256,[14]Pasco!$A$3:$P$273,+G$3,FALSE),2),0)</f>
        <v>-761.24</v>
      </c>
      <c r="H256" s="211">
        <f>IFERROR(ROUND(VLOOKUP(+$A256,[14]Pasco!$A$3:$P$273,+H$3,FALSE),2),0)</f>
        <v>-761.24</v>
      </c>
      <c r="I256" s="211">
        <f>IFERROR(ROUND(VLOOKUP(+$A256,[14]Pasco!$A$3:$P$273,+I$3,FALSE),2),0)</f>
        <v>-761.24</v>
      </c>
      <c r="J256" s="211">
        <f>IFERROR(ROUND(VLOOKUP(+$A256,[14]Pasco!$A$3:$P$273,+J$3,FALSE),2),0)</f>
        <v>-761.24</v>
      </c>
      <c r="K256" s="211">
        <f>IFERROR(ROUND(VLOOKUP(+$A256,[14]Pasco!$A$3:$P$273,+K$3,FALSE),2),0)</f>
        <v>-761.24</v>
      </c>
      <c r="L256" s="211">
        <f>IFERROR(ROUND(VLOOKUP(+$A256,[14]Pasco!$A$3:$P$273,+L$3,FALSE),2),0)</f>
        <v>-761.24</v>
      </c>
      <c r="M256" s="211">
        <f>IFERROR(ROUND(VLOOKUP(+$A256,[14]Pasco!$A$3:$P$273,+M$3,FALSE),2),0)</f>
        <v>-761.24</v>
      </c>
      <c r="N256" s="211">
        <f>IFERROR(ROUND(VLOOKUP(+$A256,[14]Pasco!$A$3:$P$273,+N$3,FALSE),2),0)</f>
        <v>-761.24</v>
      </c>
      <c r="O256" s="211">
        <f>IFERROR(ROUND(VLOOKUP(+$A256,[14]Pasco!$A$3:$P$273,+O$3,FALSE),2),0)</f>
        <v>-761.24</v>
      </c>
      <c r="P256" s="211">
        <f>IFERROR(ROUND(VLOOKUP(+$A256,[14]Pasco!$A$3:$P$273,+P$3,FALSE),2),0)</f>
        <v>-761.24</v>
      </c>
      <c r="Q256" s="278">
        <f t="shared" si="9"/>
        <v>-761.2399999999999</v>
      </c>
      <c r="R256" s="278"/>
    </row>
    <row r="257" spans="1:18" x14ac:dyDescent="0.25">
      <c r="A257" s="275">
        <v>3360</v>
      </c>
      <c r="B257" s="276">
        <v>271.10000000000002</v>
      </c>
      <c r="C257" s="277" t="s">
        <v>399</v>
      </c>
      <c r="D257" s="211">
        <f>IFERROR(ROUND(VLOOKUP(+$A257,[14]Pasco!$A$3:$P$273,+D$3,FALSE),2),0)</f>
        <v>-21029.29</v>
      </c>
      <c r="E257" s="211">
        <f>IFERROR(ROUND(VLOOKUP(+$A257,[14]Pasco!$A$3:$P$273,+E$3,FALSE),2),0)</f>
        <v>-21029.29</v>
      </c>
      <c r="F257" s="211">
        <f>IFERROR(ROUND(VLOOKUP(+$A257,[14]Pasco!$A$3:$P$273,+F$3,FALSE),2),0)</f>
        <v>-21029.29</v>
      </c>
      <c r="G257" s="211">
        <f>IFERROR(ROUND(VLOOKUP(+$A257,[14]Pasco!$A$3:$P$273,+G$3,FALSE),2),0)</f>
        <v>-21029.29</v>
      </c>
      <c r="H257" s="211">
        <f>IFERROR(ROUND(VLOOKUP(+$A257,[14]Pasco!$A$3:$P$273,+H$3,FALSE),2),0)</f>
        <v>-21029.29</v>
      </c>
      <c r="I257" s="211">
        <f>IFERROR(ROUND(VLOOKUP(+$A257,[14]Pasco!$A$3:$P$273,+I$3,FALSE),2),0)</f>
        <v>-21029.29</v>
      </c>
      <c r="J257" s="211">
        <f>IFERROR(ROUND(VLOOKUP(+$A257,[14]Pasco!$A$3:$P$273,+J$3,FALSE),2),0)</f>
        <v>-21029.29</v>
      </c>
      <c r="K257" s="211">
        <f>IFERROR(ROUND(VLOOKUP(+$A257,[14]Pasco!$A$3:$P$273,+K$3,FALSE),2),0)</f>
        <v>-21029.29</v>
      </c>
      <c r="L257" s="211">
        <f>IFERROR(ROUND(VLOOKUP(+$A257,[14]Pasco!$A$3:$P$273,+L$3,FALSE),2),0)</f>
        <v>-21029.29</v>
      </c>
      <c r="M257" s="211">
        <f>IFERROR(ROUND(VLOOKUP(+$A257,[14]Pasco!$A$3:$P$273,+M$3,FALSE),2),0)</f>
        <v>-21029.29</v>
      </c>
      <c r="N257" s="211">
        <f>IFERROR(ROUND(VLOOKUP(+$A257,[14]Pasco!$A$3:$P$273,+N$3,FALSE),2),0)</f>
        <v>-21029.29</v>
      </c>
      <c r="O257" s="211">
        <f>IFERROR(ROUND(VLOOKUP(+$A257,[14]Pasco!$A$3:$P$273,+O$3,FALSE),2),0)</f>
        <v>-21029.29</v>
      </c>
      <c r="P257" s="211">
        <f>IFERROR(ROUND(VLOOKUP(+$A257,[14]Pasco!$A$3:$P$273,+P$3,FALSE),2),0)</f>
        <v>-21029.29</v>
      </c>
      <c r="Q257" s="278">
        <f t="shared" si="9"/>
        <v>-21029.290000000005</v>
      </c>
      <c r="R257" s="278"/>
    </row>
    <row r="258" spans="1:18" x14ac:dyDescent="0.25">
      <c r="A258" s="275">
        <v>3430</v>
      </c>
      <c r="B258" s="276">
        <v>271.10000000000002</v>
      </c>
      <c r="C258" s="277" t="s">
        <v>400</v>
      </c>
      <c r="D258" s="211">
        <f>IFERROR(ROUND(VLOOKUP(+$A258,[14]Pasco!$A$3:$P$273,+D$3,FALSE),2),0)</f>
        <v>-238524.46</v>
      </c>
      <c r="E258" s="211">
        <f>IFERROR(ROUND(VLOOKUP(+$A258,[14]Pasco!$A$3:$P$273,+E$3,FALSE),2),0)</f>
        <v>-238375.22</v>
      </c>
      <c r="F258" s="211">
        <f>IFERROR(ROUND(VLOOKUP(+$A258,[14]Pasco!$A$3:$P$273,+F$3,FALSE),2),0)</f>
        <v>-238375.22</v>
      </c>
      <c r="G258" s="211">
        <f>IFERROR(ROUND(VLOOKUP(+$A258,[14]Pasco!$A$3:$P$273,+G$3,FALSE),2),0)</f>
        <v>-238375.22</v>
      </c>
      <c r="H258" s="211">
        <f>IFERROR(ROUND(VLOOKUP(+$A258,[14]Pasco!$A$3:$P$273,+H$3,FALSE),2),0)</f>
        <v>-238375.22</v>
      </c>
      <c r="I258" s="211">
        <f>IFERROR(ROUND(VLOOKUP(+$A258,[14]Pasco!$A$3:$P$273,+I$3,FALSE),2),0)</f>
        <v>-238375.22</v>
      </c>
      <c r="J258" s="211">
        <f>IFERROR(ROUND(VLOOKUP(+$A258,[14]Pasco!$A$3:$P$273,+J$3,FALSE),2),0)</f>
        <v>-238375.22</v>
      </c>
      <c r="K258" s="211">
        <f>IFERROR(ROUND(VLOOKUP(+$A258,[14]Pasco!$A$3:$P$273,+K$3,FALSE),2),0)</f>
        <v>-238375.22</v>
      </c>
      <c r="L258" s="211">
        <f>IFERROR(ROUND(VLOOKUP(+$A258,[14]Pasco!$A$3:$P$273,+L$3,FALSE),2),0)</f>
        <v>-238375.22</v>
      </c>
      <c r="M258" s="211">
        <f>IFERROR(ROUND(VLOOKUP(+$A258,[14]Pasco!$A$3:$P$273,+M$3,FALSE),2),0)</f>
        <v>-238375.22</v>
      </c>
      <c r="N258" s="211">
        <f>IFERROR(ROUND(VLOOKUP(+$A258,[14]Pasco!$A$3:$P$273,+N$3,FALSE),2),0)</f>
        <v>-238375.22</v>
      </c>
      <c r="O258" s="211">
        <f>IFERROR(ROUND(VLOOKUP(+$A258,[14]Pasco!$A$3:$P$273,+O$3,FALSE),2),0)</f>
        <v>-238375.22</v>
      </c>
      <c r="P258" s="211">
        <f>IFERROR(ROUND(VLOOKUP(+$A258,[14]Pasco!$A$3:$P$273,+P$3,FALSE),2),0)</f>
        <v>-238375.22</v>
      </c>
      <c r="Q258" s="278">
        <f t="shared" si="9"/>
        <v>-238386.70000000007</v>
      </c>
      <c r="R258" s="278"/>
    </row>
    <row r="259" spans="1:18" x14ac:dyDescent="0.25">
      <c r="A259" s="275">
        <v>3435</v>
      </c>
      <c r="B259" s="276">
        <v>271.10000000000002</v>
      </c>
      <c r="C259" s="277" t="s">
        <v>181</v>
      </c>
      <c r="D259" s="211">
        <f>IFERROR(ROUND(VLOOKUP(+$A259,[14]Pasco!$A$3:$P$273,+D$3,FALSE),2),0)</f>
        <v>-9690</v>
      </c>
      <c r="E259" s="211">
        <f>IFERROR(ROUND(VLOOKUP(+$A259,[14]Pasco!$A$3:$P$273,+E$3,FALSE),2),0)</f>
        <v>-9851</v>
      </c>
      <c r="F259" s="211">
        <f>IFERROR(ROUND(VLOOKUP(+$A259,[14]Pasco!$A$3:$P$273,+F$3,FALSE),2),0)</f>
        <v>-9851</v>
      </c>
      <c r="G259" s="211">
        <f>IFERROR(ROUND(VLOOKUP(+$A259,[14]Pasco!$A$3:$P$273,+G$3,FALSE),2),0)</f>
        <v>-11051</v>
      </c>
      <c r="H259" s="211">
        <f>IFERROR(ROUND(VLOOKUP(+$A259,[14]Pasco!$A$3:$P$273,+H$3,FALSE),2),0)</f>
        <v>-11051</v>
      </c>
      <c r="I259" s="211">
        <f>IFERROR(ROUND(VLOOKUP(+$A259,[14]Pasco!$A$3:$P$273,+I$3,FALSE),2),0)</f>
        <v>-11051</v>
      </c>
      <c r="J259" s="211">
        <f>IFERROR(ROUND(VLOOKUP(+$A259,[14]Pasco!$A$3:$P$273,+J$3,FALSE),2),0)</f>
        <v>-11051</v>
      </c>
      <c r="K259" s="211">
        <f>IFERROR(ROUND(VLOOKUP(+$A259,[14]Pasco!$A$3:$P$273,+K$3,FALSE),2),0)</f>
        <v>-11051</v>
      </c>
      <c r="L259" s="211">
        <f>IFERROR(ROUND(VLOOKUP(+$A259,[14]Pasco!$A$3:$P$273,+L$3,FALSE),2),0)</f>
        <v>-11051</v>
      </c>
      <c r="M259" s="211">
        <f>IFERROR(ROUND(VLOOKUP(+$A259,[14]Pasco!$A$3:$P$273,+M$3,FALSE),2),0)</f>
        <v>-11051</v>
      </c>
      <c r="N259" s="211">
        <f>IFERROR(ROUND(VLOOKUP(+$A259,[14]Pasco!$A$3:$P$273,+N$3,FALSE),2),0)</f>
        <v>-11051</v>
      </c>
      <c r="O259" s="211">
        <f>IFERROR(ROUND(VLOOKUP(+$A259,[14]Pasco!$A$3:$P$273,+O$3,FALSE),2),0)</f>
        <v>-11051</v>
      </c>
      <c r="P259" s="211">
        <f>IFERROR(ROUND(VLOOKUP(+$A259,[14]Pasco!$A$3:$P$273,+P$3,FALSE),2),0)</f>
        <v>-11118</v>
      </c>
      <c r="Q259" s="278">
        <f t="shared" si="9"/>
        <v>-10766.846153846154</v>
      </c>
      <c r="R259" s="278"/>
    </row>
    <row r="260" spans="1:18" x14ac:dyDescent="0.25">
      <c r="A260" s="275">
        <v>3455</v>
      </c>
      <c r="B260" s="276">
        <v>271.10000000000002</v>
      </c>
      <c r="C260" s="277" t="s">
        <v>182</v>
      </c>
      <c r="D260" s="211">
        <f>IFERROR(ROUND(VLOOKUP(+$A260,[14]Pasco!$A$3:$P$273,+D$3,FALSE),2),0)</f>
        <v>-8452</v>
      </c>
      <c r="E260" s="211">
        <f>IFERROR(ROUND(VLOOKUP(+$A260,[14]Pasco!$A$3:$P$273,+E$3,FALSE),2),0)</f>
        <v>-8452</v>
      </c>
      <c r="F260" s="211">
        <f>IFERROR(ROUND(VLOOKUP(+$A260,[14]Pasco!$A$3:$P$273,+F$3,FALSE),2),0)</f>
        <v>-8452</v>
      </c>
      <c r="G260" s="211">
        <f>IFERROR(ROUND(VLOOKUP(+$A260,[14]Pasco!$A$3:$P$273,+G$3,FALSE),2),0)</f>
        <v>-8452</v>
      </c>
      <c r="H260" s="211">
        <f>IFERROR(ROUND(VLOOKUP(+$A260,[14]Pasco!$A$3:$P$273,+H$3,FALSE),2),0)</f>
        <v>-8452</v>
      </c>
      <c r="I260" s="211">
        <f>IFERROR(ROUND(VLOOKUP(+$A260,[14]Pasco!$A$3:$P$273,+I$3,FALSE),2),0)</f>
        <v>-8452</v>
      </c>
      <c r="J260" s="211">
        <f>IFERROR(ROUND(VLOOKUP(+$A260,[14]Pasco!$A$3:$P$273,+J$3,FALSE),2),0)</f>
        <v>-8452</v>
      </c>
      <c r="K260" s="211">
        <f>IFERROR(ROUND(VLOOKUP(+$A260,[14]Pasco!$A$3:$P$273,+K$3,FALSE),2),0)</f>
        <v>-8452</v>
      </c>
      <c r="L260" s="211">
        <f>IFERROR(ROUND(VLOOKUP(+$A260,[14]Pasco!$A$3:$P$273,+L$3,FALSE),2),0)</f>
        <v>-8452</v>
      </c>
      <c r="M260" s="211">
        <f>IFERROR(ROUND(VLOOKUP(+$A260,[14]Pasco!$A$3:$P$273,+M$3,FALSE),2),0)</f>
        <v>-8452</v>
      </c>
      <c r="N260" s="211">
        <f>IFERROR(ROUND(VLOOKUP(+$A260,[14]Pasco!$A$3:$P$273,+N$3,FALSE),2),0)</f>
        <v>-8452</v>
      </c>
      <c r="O260" s="211">
        <f>IFERROR(ROUND(VLOOKUP(+$A260,[14]Pasco!$A$3:$P$273,+O$3,FALSE),2),0)</f>
        <v>-8452</v>
      </c>
      <c r="P260" s="211">
        <f>IFERROR(ROUND(VLOOKUP(+$A260,[14]Pasco!$A$3:$P$273,+P$3,FALSE),2),0)</f>
        <v>-8452</v>
      </c>
      <c r="Q260" s="278">
        <f t="shared" si="9"/>
        <v>-8452</v>
      </c>
      <c r="R260" s="278"/>
    </row>
    <row r="261" spans="1:18" x14ac:dyDescent="0.25">
      <c r="A261" s="292" t="s">
        <v>401</v>
      </c>
      <c r="B261" s="276"/>
      <c r="C261" s="277"/>
      <c r="D261" s="285">
        <f t="shared" ref="D261:Q261" si="18">SUM(D247:D260)</f>
        <v>-719574.28999999992</v>
      </c>
      <c r="E261" s="285">
        <f t="shared" si="18"/>
        <v>-719586.04999999993</v>
      </c>
      <c r="F261" s="285">
        <f t="shared" si="18"/>
        <v>-719586.04999999993</v>
      </c>
      <c r="G261" s="285">
        <f t="shared" si="18"/>
        <v>-720786.04999999993</v>
      </c>
      <c r="H261" s="285">
        <f t="shared" si="18"/>
        <v>-720786.04999999993</v>
      </c>
      <c r="I261" s="285">
        <f t="shared" si="18"/>
        <v>-720786.04999999993</v>
      </c>
      <c r="J261" s="285">
        <f t="shared" si="18"/>
        <v>-720786.04999999993</v>
      </c>
      <c r="K261" s="285">
        <f t="shared" si="18"/>
        <v>-720786.04999999993</v>
      </c>
      <c r="L261" s="285">
        <f t="shared" si="18"/>
        <v>-720786.04999999993</v>
      </c>
      <c r="M261" s="285">
        <f t="shared" si="18"/>
        <v>-720786.04999999993</v>
      </c>
      <c r="N261" s="285">
        <f t="shared" si="18"/>
        <v>-720786.04999999993</v>
      </c>
      <c r="O261" s="285">
        <f t="shared" si="18"/>
        <v>-720786.04999999993</v>
      </c>
      <c r="P261" s="285">
        <f t="shared" si="18"/>
        <v>-720853.04999999993</v>
      </c>
      <c r="Q261" s="285">
        <f t="shared" si="18"/>
        <v>-720513.37615384615</v>
      </c>
      <c r="R261" s="285"/>
    </row>
    <row r="262" spans="1:18" x14ac:dyDescent="0.25">
      <c r="A262" s="275"/>
      <c r="B262" s="276"/>
      <c r="C262" s="277"/>
      <c r="D262" s="278"/>
      <c r="E262" s="278"/>
      <c r="F262" s="278"/>
      <c r="G262" s="278"/>
      <c r="H262" s="278"/>
      <c r="I262" s="278"/>
      <c r="J262" s="278"/>
      <c r="K262" s="278"/>
      <c r="L262" s="278"/>
      <c r="M262" s="278"/>
      <c r="N262" s="278"/>
      <c r="O262" s="278"/>
      <c r="P262" s="278"/>
      <c r="Q262" s="278"/>
      <c r="R262" s="278"/>
    </row>
    <row r="263" spans="1:18" x14ac:dyDescent="0.25">
      <c r="A263" s="275">
        <v>3500</v>
      </c>
      <c r="B263" s="276">
        <v>271.2</v>
      </c>
      <c r="C263" s="277" t="s">
        <v>183</v>
      </c>
      <c r="D263" s="211">
        <f>IFERROR(ROUND(VLOOKUP(+$A263,[14]Pasco!$A$3:$P$273,+D$3,FALSE),2),0)</f>
        <v>-72330.75</v>
      </c>
      <c r="E263" s="211">
        <f>IFERROR(ROUND(VLOOKUP(+$A263,[14]Pasco!$A$3:$P$273,+E$3,FALSE),2),0)</f>
        <v>-72330.75</v>
      </c>
      <c r="F263" s="211">
        <f>IFERROR(ROUND(VLOOKUP(+$A263,[14]Pasco!$A$3:$P$273,+F$3,FALSE),2),0)</f>
        <v>-72330.75</v>
      </c>
      <c r="G263" s="211">
        <f>IFERROR(ROUND(VLOOKUP(+$A263,[14]Pasco!$A$3:$P$273,+G$3,FALSE),2),0)</f>
        <v>-72330.75</v>
      </c>
      <c r="H263" s="211">
        <f>IFERROR(ROUND(VLOOKUP(+$A263,[14]Pasco!$A$3:$P$273,+H$3,FALSE),2),0)</f>
        <v>-72330.75</v>
      </c>
      <c r="I263" s="211">
        <f>IFERROR(ROUND(VLOOKUP(+$A263,[14]Pasco!$A$3:$P$273,+I$3,FALSE),2),0)</f>
        <v>-72330.75</v>
      </c>
      <c r="J263" s="211">
        <f>IFERROR(ROUND(VLOOKUP(+$A263,[14]Pasco!$A$3:$P$273,+J$3,FALSE),2),0)</f>
        <v>-72330.75</v>
      </c>
      <c r="K263" s="211">
        <f>IFERROR(ROUND(VLOOKUP(+$A263,[14]Pasco!$A$3:$P$273,+K$3,FALSE),2),0)</f>
        <v>-72330.75</v>
      </c>
      <c r="L263" s="211">
        <f>IFERROR(ROUND(VLOOKUP(+$A263,[14]Pasco!$A$3:$P$273,+L$3,FALSE),2),0)</f>
        <v>-72330.75</v>
      </c>
      <c r="M263" s="211">
        <f>IFERROR(ROUND(VLOOKUP(+$A263,[14]Pasco!$A$3:$P$273,+M$3,FALSE),2),0)</f>
        <v>-72330.75</v>
      </c>
      <c r="N263" s="211">
        <f>IFERROR(ROUND(VLOOKUP(+$A263,[14]Pasco!$A$3:$P$273,+N$3,FALSE),2),0)</f>
        <v>-72330.75</v>
      </c>
      <c r="O263" s="211">
        <f>IFERROR(ROUND(VLOOKUP(+$A263,[14]Pasco!$A$3:$P$273,+O$3,FALSE),2),0)</f>
        <v>-72330.75</v>
      </c>
      <c r="P263" s="211">
        <f>IFERROR(ROUND(VLOOKUP(+$A263,[14]Pasco!$A$3:$P$273,+P$3,FALSE),2),0)</f>
        <v>-72330.75</v>
      </c>
      <c r="Q263" s="278"/>
      <c r="R263" s="278"/>
    </row>
    <row r="264" spans="1:18" x14ac:dyDescent="0.25">
      <c r="A264" s="275">
        <v>3520</v>
      </c>
      <c r="B264" s="276">
        <v>271.2</v>
      </c>
      <c r="C264" s="277" t="s">
        <v>402</v>
      </c>
      <c r="D264" s="211">
        <f>IFERROR(ROUND(VLOOKUP(+$A264,[14]Pasco!$A$3:$P$273,+D$3,FALSE),2),0)</f>
        <v>-105691</v>
      </c>
      <c r="E264" s="211">
        <f>IFERROR(ROUND(VLOOKUP(+$A264,[14]Pasco!$A$3:$P$273,+E$3,FALSE),2),0)</f>
        <v>-105691</v>
      </c>
      <c r="F264" s="211">
        <f>IFERROR(ROUND(VLOOKUP(+$A264,[14]Pasco!$A$3:$P$273,+F$3,FALSE),2),0)</f>
        <v>-105691</v>
      </c>
      <c r="G264" s="211">
        <f>IFERROR(ROUND(VLOOKUP(+$A264,[14]Pasco!$A$3:$P$273,+G$3,FALSE),2),0)</f>
        <v>-105691</v>
      </c>
      <c r="H264" s="211">
        <f>IFERROR(ROUND(VLOOKUP(+$A264,[14]Pasco!$A$3:$P$273,+H$3,FALSE),2),0)</f>
        <v>-105691</v>
      </c>
      <c r="I264" s="211">
        <f>IFERROR(ROUND(VLOOKUP(+$A264,[14]Pasco!$A$3:$P$273,+I$3,FALSE),2),0)</f>
        <v>-105691</v>
      </c>
      <c r="J264" s="211">
        <f>IFERROR(ROUND(VLOOKUP(+$A264,[14]Pasco!$A$3:$P$273,+J$3,FALSE),2),0)</f>
        <v>-105691</v>
      </c>
      <c r="K264" s="211">
        <f>IFERROR(ROUND(VLOOKUP(+$A264,[14]Pasco!$A$3:$P$273,+K$3,FALSE),2),0)</f>
        <v>-105691</v>
      </c>
      <c r="L264" s="211">
        <f>IFERROR(ROUND(VLOOKUP(+$A264,[14]Pasco!$A$3:$P$273,+L$3,FALSE),2),0)</f>
        <v>-105691</v>
      </c>
      <c r="M264" s="211">
        <f>IFERROR(ROUND(VLOOKUP(+$A264,[14]Pasco!$A$3:$P$273,+M$3,FALSE),2),0)</f>
        <v>-105691</v>
      </c>
      <c r="N264" s="211">
        <f>IFERROR(ROUND(VLOOKUP(+$A264,[14]Pasco!$A$3:$P$273,+N$3,FALSE),2),0)</f>
        <v>-105691</v>
      </c>
      <c r="O264" s="211">
        <f>IFERROR(ROUND(VLOOKUP(+$A264,[14]Pasco!$A$3:$P$273,+O$3,FALSE),2),0)</f>
        <v>-105691</v>
      </c>
      <c r="P264" s="211">
        <f>IFERROR(ROUND(VLOOKUP(+$A264,[14]Pasco!$A$3:$P$273,+P$3,FALSE),2),0)</f>
        <v>-105691</v>
      </c>
      <c r="Q264" s="278"/>
      <c r="R264" s="278"/>
    </row>
    <row r="265" spans="1:18" x14ac:dyDescent="0.25">
      <c r="A265" s="275">
        <v>3550</v>
      </c>
      <c r="B265" s="276">
        <v>271.2</v>
      </c>
      <c r="C265" s="277" t="s">
        <v>403</v>
      </c>
      <c r="D265" s="211">
        <f>IFERROR(ROUND(VLOOKUP(+$A265,[14]Pasco!$A$3:$P$273,+D$3,FALSE),2),0)</f>
        <v>-55179.53</v>
      </c>
      <c r="E265" s="211">
        <f>IFERROR(ROUND(VLOOKUP(+$A265,[14]Pasco!$A$3:$P$273,+E$3,FALSE),2),0)</f>
        <v>-55179.53</v>
      </c>
      <c r="F265" s="211">
        <f>IFERROR(ROUND(VLOOKUP(+$A265,[14]Pasco!$A$3:$P$273,+F$3,FALSE),2),0)</f>
        <v>-55179.53</v>
      </c>
      <c r="G265" s="211">
        <f>IFERROR(ROUND(VLOOKUP(+$A265,[14]Pasco!$A$3:$P$273,+G$3,FALSE),2),0)</f>
        <v>-55179.53</v>
      </c>
      <c r="H265" s="211">
        <f>IFERROR(ROUND(VLOOKUP(+$A265,[14]Pasco!$A$3:$P$273,+H$3,FALSE),2),0)</f>
        <v>-55179.53</v>
      </c>
      <c r="I265" s="211">
        <f>IFERROR(ROUND(VLOOKUP(+$A265,[14]Pasco!$A$3:$P$273,+I$3,FALSE),2),0)</f>
        <v>-55179.53</v>
      </c>
      <c r="J265" s="211">
        <f>IFERROR(ROUND(VLOOKUP(+$A265,[14]Pasco!$A$3:$P$273,+J$3,FALSE),2),0)</f>
        <v>-55179.53</v>
      </c>
      <c r="K265" s="211">
        <f>IFERROR(ROUND(VLOOKUP(+$A265,[14]Pasco!$A$3:$P$273,+K$3,FALSE),2),0)</f>
        <v>-55179.53</v>
      </c>
      <c r="L265" s="211">
        <f>IFERROR(ROUND(VLOOKUP(+$A265,[14]Pasco!$A$3:$P$273,+L$3,FALSE),2),0)</f>
        <v>-55179.53</v>
      </c>
      <c r="M265" s="211">
        <f>IFERROR(ROUND(VLOOKUP(+$A265,[14]Pasco!$A$3:$P$273,+M$3,FALSE),2),0)</f>
        <v>-55179.53</v>
      </c>
      <c r="N265" s="211">
        <f>IFERROR(ROUND(VLOOKUP(+$A265,[14]Pasco!$A$3:$P$273,+N$3,FALSE),2),0)</f>
        <v>-55179.53</v>
      </c>
      <c r="O265" s="211">
        <f>IFERROR(ROUND(VLOOKUP(+$A265,[14]Pasco!$A$3:$P$273,+O$3,FALSE),2),0)</f>
        <v>-55179.53</v>
      </c>
      <c r="P265" s="211">
        <f>IFERROR(ROUND(VLOOKUP(+$A265,[14]Pasco!$A$3:$P$273,+P$3,FALSE),2),0)</f>
        <v>-55179.53</v>
      </c>
      <c r="Q265" s="278"/>
      <c r="R265" s="278"/>
    </row>
    <row r="266" spans="1:18" x14ac:dyDescent="0.25">
      <c r="A266" s="275">
        <v>3555</v>
      </c>
      <c r="B266" s="276">
        <v>271.2</v>
      </c>
      <c r="C266" s="277" t="s">
        <v>404</v>
      </c>
      <c r="D266" s="211">
        <f>IFERROR(ROUND(VLOOKUP(+$A266,[14]Pasco!$A$3:$P$273,+D$3,FALSE),2),0)</f>
        <v>-167260.65</v>
      </c>
      <c r="E266" s="211">
        <f>IFERROR(ROUND(VLOOKUP(+$A266,[14]Pasco!$A$3:$P$273,+E$3,FALSE),2),0)</f>
        <v>-167260.65</v>
      </c>
      <c r="F266" s="211">
        <f>IFERROR(ROUND(VLOOKUP(+$A266,[14]Pasco!$A$3:$P$273,+F$3,FALSE),2),0)</f>
        <v>-167260.65</v>
      </c>
      <c r="G266" s="211">
        <f>IFERROR(ROUND(VLOOKUP(+$A266,[14]Pasco!$A$3:$P$273,+G$3,FALSE),2),0)</f>
        <v>-167260.65</v>
      </c>
      <c r="H266" s="211">
        <f>IFERROR(ROUND(VLOOKUP(+$A266,[14]Pasco!$A$3:$P$273,+H$3,FALSE),2),0)</f>
        <v>-167260.65</v>
      </c>
      <c r="I266" s="211">
        <f>IFERROR(ROUND(VLOOKUP(+$A266,[14]Pasco!$A$3:$P$273,+I$3,FALSE),2),0)</f>
        <v>-167260.65</v>
      </c>
      <c r="J266" s="211">
        <f>IFERROR(ROUND(VLOOKUP(+$A266,[14]Pasco!$A$3:$P$273,+J$3,FALSE),2),0)</f>
        <v>-167260.65</v>
      </c>
      <c r="K266" s="211">
        <f>IFERROR(ROUND(VLOOKUP(+$A266,[14]Pasco!$A$3:$P$273,+K$3,FALSE),2),0)</f>
        <v>-167260.65</v>
      </c>
      <c r="L266" s="211">
        <f>IFERROR(ROUND(VLOOKUP(+$A266,[14]Pasco!$A$3:$P$273,+L$3,FALSE),2),0)</f>
        <v>-167260.65</v>
      </c>
      <c r="M266" s="211">
        <f>IFERROR(ROUND(VLOOKUP(+$A266,[14]Pasco!$A$3:$P$273,+M$3,FALSE),2),0)</f>
        <v>-167260.65</v>
      </c>
      <c r="N266" s="211">
        <f>IFERROR(ROUND(VLOOKUP(+$A266,[14]Pasco!$A$3:$P$273,+N$3,FALSE),2),0)</f>
        <v>-167260.65</v>
      </c>
      <c r="O266" s="211">
        <f>IFERROR(ROUND(VLOOKUP(+$A266,[14]Pasco!$A$3:$P$273,+O$3,FALSE),2),0)</f>
        <v>-167260.65</v>
      </c>
      <c r="P266" s="211">
        <f>IFERROR(ROUND(VLOOKUP(+$A266,[14]Pasco!$A$3:$P$273,+P$3,FALSE),2),0)</f>
        <v>-167260.65</v>
      </c>
      <c r="Q266" s="278"/>
      <c r="R266" s="278"/>
    </row>
    <row r="267" spans="1:18" s="291" customFormat="1" x14ac:dyDescent="0.25">
      <c r="A267" s="286">
        <v>3557</v>
      </c>
      <c r="B267" s="287">
        <v>271.2</v>
      </c>
      <c r="C267" s="288" t="s">
        <v>631</v>
      </c>
      <c r="D267" s="289">
        <f>IFERROR(ROUND(VLOOKUP(+$A267,[14]Pasco!$A$3:$P$273,+D$3,FALSE),2),0)</f>
        <v>-8685.39</v>
      </c>
      <c r="E267" s="289">
        <f>IFERROR(ROUND(VLOOKUP(+$A267,[14]Pasco!$A$3:$P$273,+E$3,FALSE),2),0)</f>
        <v>-8685.39</v>
      </c>
      <c r="F267" s="289">
        <f>IFERROR(ROUND(VLOOKUP(+$A267,[14]Pasco!$A$3:$P$273,+F$3,FALSE),2),0)</f>
        <v>-8685.39</v>
      </c>
      <c r="G267" s="289">
        <f>IFERROR(ROUND(VLOOKUP(+$A267,[14]Pasco!$A$3:$P$273,+G$3,FALSE),2),0)</f>
        <v>-8685.39</v>
      </c>
      <c r="H267" s="289">
        <f>IFERROR(ROUND(VLOOKUP(+$A267,[14]Pasco!$A$3:$P$273,+H$3,FALSE),2),0)</f>
        <v>-8685.39</v>
      </c>
      <c r="I267" s="289">
        <f>IFERROR(ROUND(VLOOKUP(+$A267,[14]Pasco!$A$3:$P$273,+I$3,FALSE),2),0)</f>
        <v>-8685.39</v>
      </c>
      <c r="J267" s="289">
        <f>IFERROR(ROUND(VLOOKUP(+$A267,[14]Pasco!$A$3:$P$273,+J$3,FALSE),2),0)</f>
        <v>-8685.39</v>
      </c>
      <c r="K267" s="289">
        <f>IFERROR(ROUND(VLOOKUP(+$A267,[14]Pasco!$A$3:$P$273,+K$3,FALSE),2),0)</f>
        <v>-8685.39</v>
      </c>
      <c r="L267" s="289">
        <f>IFERROR(ROUND(VLOOKUP(+$A267,[14]Pasco!$A$3:$P$273,+L$3,FALSE),2),0)</f>
        <v>-8685.39</v>
      </c>
      <c r="M267" s="289">
        <f>IFERROR(ROUND(VLOOKUP(+$A267,[14]Pasco!$A$3:$P$273,+M$3,FALSE),2),0)</f>
        <v>-8685.39</v>
      </c>
      <c r="N267" s="289">
        <f>IFERROR(ROUND(VLOOKUP(+$A267,[14]Pasco!$A$3:$P$273,+N$3,FALSE),2),0)</f>
        <v>-8685.39</v>
      </c>
      <c r="O267" s="289">
        <f>IFERROR(ROUND(VLOOKUP(+$A267,[14]Pasco!$A$3:$P$273,+O$3,FALSE),2),0)</f>
        <v>-8685.39</v>
      </c>
      <c r="P267" s="289">
        <f>IFERROR(ROUND(VLOOKUP(+$A267,[14]Pasco!$A$3:$P$273,+P$3,FALSE),2),0)</f>
        <v>-8685.39</v>
      </c>
      <c r="Q267" s="290"/>
      <c r="R267" s="290"/>
    </row>
    <row r="268" spans="1:18" s="291" customFormat="1" x14ac:dyDescent="0.25">
      <c r="A268" s="286">
        <v>3565</v>
      </c>
      <c r="B268" s="287">
        <v>271.2</v>
      </c>
      <c r="C268" s="288" t="s">
        <v>632</v>
      </c>
      <c r="D268" s="289">
        <f>IFERROR(ROUND(VLOOKUP(+$A268,[14]Pasco!$A$3:$P$273,+D$3,FALSE),2),0)</f>
        <v>-36736.17</v>
      </c>
      <c r="E268" s="289">
        <f>IFERROR(ROUND(VLOOKUP(+$A268,[14]Pasco!$A$3:$P$273,+E$3,FALSE),2),0)</f>
        <v>-36736.17</v>
      </c>
      <c r="F268" s="289">
        <f>IFERROR(ROUND(VLOOKUP(+$A268,[14]Pasco!$A$3:$P$273,+F$3,FALSE),2),0)</f>
        <v>-36736.17</v>
      </c>
      <c r="G268" s="289">
        <f>IFERROR(ROUND(VLOOKUP(+$A268,[14]Pasco!$A$3:$P$273,+G$3,FALSE),2),0)</f>
        <v>-36736.17</v>
      </c>
      <c r="H268" s="289">
        <f>IFERROR(ROUND(VLOOKUP(+$A268,[14]Pasco!$A$3:$P$273,+H$3,FALSE),2),0)</f>
        <v>-36736.17</v>
      </c>
      <c r="I268" s="289">
        <f>IFERROR(ROUND(VLOOKUP(+$A268,[14]Pasco!$A$3:$P$273,+I$3,FALSE),2),0)</f>
        <v>-36736.17</v>
      </c>
      <c r="J268" s="289">
        <f>IFERROR(ROUND(VLOOKUP(+$A268,[14]Pasco!$A$3:$P$273,+J$3,FALSE),2),0)</f>
        <v>-36736.17</v>
      </c>
      <c r="K268" s="289">
        <f>IFERROR(ROUND(VLOOKUP(+$A268,[14]Pasco!$A$3:$P$273,+K$3,FALSE),2),0)</f>
        <v>-36736.17</v>
      </c>
      <c r="L268" s="289">
        <f>IFERROR(ROUND(VLOOKUP(+$A268,[14]Pasco!$A$3:$P$273,+L$3,FALSE),2),0)</f>
        <v>-36736.17</v>
      </c>
      <c r="M268" s="289">
        <f>IFERROR(ROUND(VLOOKUP(+$A268,[14]Pasco!$A$3:$P$273,+M$3,FALSE),2),0)</f>
        <v>-36736.17</v>
      </c>
      <c r="N268" s="289">
        <f>IFERROR(ROUND(VLOOKUP(+$A268,[14]Pasco!$A$3:$P$273,+N$3,FALSE),2),0)</f>
        <v>-36736.17</v>
      </c>
      <c r="O268" s="289">
        <f>IFERROR(ROUND(VLOOKUP(+$A268,[14]Pasco!$A$3:$P$273,+O$3,FALSE),2),0)</f>
        <v>-36736.17</v>
      </c>
      <c r="P268" s="289">
        <f>IFERROR(ROUND(VLOOKUP(+$A268,[14]Pasco!$A$3:$P$273,+P$3,FALSE),2),0)</f>
        <v>-36736.17</v>
      </c>
      <c r="Q268" s="290"/>
      <c r="R268" s="290"/>
    </row>
    <row r="269" spans="1:18" x14ac:dyDescent="0.25">
      <c r="A269" s="275">
        <v>3600</v>
      </c>
      <c r="B269" s="276">
        <v>271.2</v>
      </c>
      <c r="C269" s="277" t="s">
        <v>405</v>
      </c>
      <c r="D269" s="211">
        <f>IFERROR(ROUND(VLOOKUP(+$A269,[14]Pasco!$A$3:$P$273,+D$3,FALSE),2),0)</f>
        <v>-68371.199999999997</v>
      </c>
      <c r="E269" s="211">
        <f>IFERROR(ROUND(VLOOKUP(+$A269,[14]Pasco!$A$3:$P$273,+E$3,FALSE),2),0)</f>
        <v>-68371.199999999997</v>
      </c>
      <c r="F269" s="211">
        <f>IFERROR(ROUND(VLOOKUP(+$A269,[14]Pasco!$A$3:$P$273,+F$3,FALSE),2),0)</f>
        <v>-68371.199999999997</v>
      </c>
      <c r="G269" s="211">
        <f>IFERROR(ROUND(VLOOKUP(+$A269,[14]Pasco!$A$3:$P$273,+G$3,FALSE),2),0)</f>
        <v>-68371.199999999997</v>
      </c>
      <c r="H269" s="211">
        <f>IFERROR(ROUND(VLOOKUP(+$A269,[14]Pasco!$A$3:$P$273,+H$3,FALSE),2),0)</f>
        <v>-68371.199999999997</v>
      </c>
      <c r="I269" s="211">
        <f>IFERROR(ROUND(VLOOKUP(+$A269,[14]Pasco!$A$3:$P$273,+I$3,FALSE),2),0)</f>
        <v>-68371.199999999997</v>
      </c>
      <c r="J269" s="211">
        <f>IFERROR(ROUND(VLOOKUP(+$A269,[14]Pasco!$A$3:$P$273,+J$3,FALSE),2),0)</f>
        <v>-68371.199999999997</v>
      </c>
      <c r="K269" s="211">
        <f>IFERROR(ROUND(VLOOKUP(+$A269,[14]Pasco!$A$3:$P$273,+K$3,FALSE),2),0)</f>
        <v>-68371.199999999997</v>
      </c>
      <c r="L269" s="211">
        <f>IFERROR(ROUND(VLOOKUP(+$A269,[14]Pasco!$A$3:$P$273,+L$3,FALSE),2),0)</f>
        <v>-68371.199999999997</v>
      </c>
      <c r="M269" s="211">
        <f>IFERROR(ROUND(VLOOKUP(+$A269,[14]Pasco!$A$3:$P$273,+M$3,FALSE),2),0)</f>
        <v>-68371.199999999997</v>
      </c>
      <c r="N269" s="211">
        <f>IFERROR(ROUND(VLOOKUP(+$A269,[14]Pasco!$A$3:$P$273,+N$3,FALSE),2),0)</f>
        <v>-68371.199999999997</v>
      </c>
      <c r="O269" s="211">
        <f>IFERROR(ROUND(VLOOKUP(+$A269,[14]Pasco!$A$3:$P$273,+O$3,FALSE),2),0)</f>
        <v>-68371.199999999997</v>
      </c>
      <c r="P269" s="211">
        <f>IFERROR(ROUND(VLOOKUP(+$A269,[14]Pasco!$A$3:$P$273,+P$3,FALSE),2),0)</f>
        <v>-68371.199999999997</v>
      </c>
      <c r="Q269" s="278"/>
      <c r="R269" s="278"/>
    </row>
    <row r="270" spans="1:18" x14ac:dyDescent="0.25">
      <c r="A270" s="275">
        <v>3605</v>
      </c>
      <c r="B270" s="276">
        <v>271.2</v>
      </c>
      <c r="C270" s="277" t="s">
        <v>406</v>
      </c>
      <c r="D270" s="211">
        <f>IFERROR(ROUND(VLOOKUP(+$A270,[14]Pasco!$A$3:$P$273,+D$3,FALSE),2),0)</f>
        <v>-85277.09</v>
      </c>
      <c r="E270" s="211">
        <f>IFERROR(ROUND(VLOOKUP(+$A270,[14]Pasco!$A$3:$P$273,+E$3,FALSE),2),0)</f>
        <v>-85277.09</v>
      </c>
      <c r="F270" s="211">
        <f>IFERROR(ROUND(VLOOKUP(+$A270,[14]Pasco!$A$3:$P$273,+F$3,FALSE),2),0)</f>
        <v>-85277.09</v>
      </c>
      <c r="G270" s="211">
        <f>IFERROR(ROUND(VLOOKUP(+$A270,[14]Pasco!$A$3:$P$273,+G$3,FALSE),2),0)</f>
        <v>-85277.09</v>
      </c>
      <c r="H270" s="211">
        <f>IFERROR(ROUND(VLOOKUP(+$A270,[14]Pasco!$A$3:$P$273,+H$3,FALSE),2),0)</f>
        <v>-85277.09</v>
      </c>
      <c r="I270" s="211">
        <f>IFERROR(ROUND(VLOOKUP(+$A270,[14]Pasco!$A$3:$P$273,+I$3,FALSE),2),0)</f>
        <v>-85277.09</v>
      </c>
      <c r="J270" s="211">
        <f>IFERROR(ROUND(VLOOKUP(+$A270,[14]Pasco!$A$3:$P$273,+J$3,FALSE),2),0)</f>
        <v>-85277.09</v>
      </c>
      <c r="K270" s="211">
        <f>IFERROR(ROUND(VLOOKUP(+$A270,[14]Pasco!$A$3:$P$273,+K$3,FALSE),2),0)</f>
        <v>-85277.09</v>
      </c>
      <c r="L270" s="211">
        <f>IFERROR(ROUND(VLOOKUP(+$A270,[14]Pasco!$A$3:$P$273,+L$3,FALSE),2),0)</f>
        <v>-85277.09</v>
      </c>
      <c r="M270" s="211">
        <f>IFERROR(ROUND(VLOOKUP(+$A270,[14]Pasco!$A$3:$P$273,+M$3,FALSE),2),0)</f>
        <v>-85277.09</v>
      </c>
      <c r="N270" s="211">
        <f>IFERROR(ROUND(VLOOKUP(+$A270,[14]Pasco!$A$3:$P$273,+N$3,FALSE),2),0)</f>
        <v>-85277.09</v>
      </c>
      <c r="O270" s="211">
        <f>IFERROR(ROUND(VLOOKUP(+$A270,[14]Pasco!$A$3:$P$273,+O$3,FALSE),2),0)</f>
        <v>-85277.09</v>
      </c>
      <c r="P270" s="211">
        <f>IFERROR(ROUND(VLOOKUP(+$A270,[14]Pasco!$A$3:$P$273,+P$3,FALSE),2),0)</f>
        <v>-85277.09</v>
      </c>
      <c r="Q270" s="278"/>
      <c r="R270" s="278"/>
    </row>
    <row r="271" spans="1:18" x14ac:dyDescent="0.25">
      <c r="A271" s="275">
        <v>3700</v>
      </c>
      <c r="B271" s="276">
        <v>271.10000000000002</v>
      </c>
      <c r="C271" s="277" t="s">
        <v>407</v>
      </c>
      <c r="D271" s="211">
        <f>IFERROR(ROUND(VLOOKUP(+$A271,[14]Pasco!$A$3:$P$273,+D$3,FALSE),2),0)</f>
        <v>-88459</v>
      </c>
      <c r="E271" s="211">
        <f>IFERROR(ROUND(VLOOKUP(+$A271,[14]Pasco!$A$3:$P$273,+E$3,FALSE),2),0)</f>
        <v>-88459</v>
      </c>
      <c r="F271" s="211">
        <f>IFERROR(ROUND(VLOOKUP(+$A271,[14]Pasco!$A$3:$P$273,+F$3,FALSE),2),0)</f>
        <v>-88459</v>
      </c>
      <c r="G271" s="211">
        <f>IFERROR(ROUND(VLOOKUP(+$A271,[14]Pasco!$A$3:$P$273,+G$3,FALSE),2),0)</f>
        <v>-88459</v>
      </c>
      <c r="H271" s="211">
        <f>IFERROR(ROUND(VLOOKUP(+$A271,[14]Pasco!$A$3:$P$273,+H$3,FALSE),2),0)</f>
        <v>-88459</v>
      </c>
      <c r="I271" s="211">
        <f>IFERROR(ROUND(VLOOKUP(+$A271,[14]Pasco!$A$3:$P$273,+I$3,FALSE),2),0)</f>
        <v>-88459</v>
      </c>
      <c r="J271" s="211">
        <f>IFERROR(ROUND(VLOOKUP(+$A271,[14]Pasco!$A$3:$P$273,+J$3,FALSE),2),0)</f>
        <v>-88459</v>
      </c>
      <c r="K271" s="211">
        <f>IFERROR(ROUND(VLOOKUP(+$A271,[14]Pasco!$A$3:$P$273,+K$3,FALSE),2),0)</f>
        <v>-88459</v>
      </c>
      <c r="L271" s="211">
        <f>IFERROR(ROUND(VLOOKUP(+$A271,[14]Pasco!$A$3:$P$273,+L$3,FALSE),2),0)</f>
        <v>-88459</v>
      </c>
      <c r="M271" s="211">
        <f>IFERROR(ROUND(VLOOKUP(+$A271,[14]Pasco!$A$3:$P$273,+M$3,FALSE),2),0)</f>
        <v>-88459</v>
      </c>
      <c r="N271" s="211">
        <f>IFERROR(ROUND(VLOOKUP(+$A271,[14]Pasco!$A$3:$P$273,+N$3,FALSE),2),0)</f>
        <v>-88459</v>
      </c>
      <c r="O271" s="211">
        <f>IFERROR(ROUND(VLOOKUP(+$A271,[14]Pasco!$A$3:$P$273,+O$3,FALSE),2),0)</f>
        <v>-88459</v>
      </c>
      <c r="P271" s="211">
        <f>IFERROR(ROUND(VLOOKUP(+$A271,[14]Pasco!$A$3:$P$273,+P$3,FALSE),2),0)</f>
        <v>-88459</v>
      </c>
      <c r="Q271" s="278"/>
      <c r="R271" s="278"/>
    </row>
    <row r="272" spans="1:18" x14ac:dyDescent="0.25">
      <c r="A272" s="275">
        <v>3705</v>
      </c>
      <c r="B272" s="276">
        <v>271.2</v>
      </c>
      <c r="C272" s="277" t="s">
        <v>184</v>
      </c>
      <c r="D272" s="211">
        <f>IFERROR(ROUND(VLOOKUP(+$A272,[14]Pasco!$A$3:$P$273,+D$3,FALSE),2),0)</f>
        <v>95998</v>
      </c>
      <c r="E272" s="211">
        <f>IFERROR(ROUND(VLOOKUP(+$A272,[14]Pasco!$A$3:$P$273,+E$3,FALSE),2),0)</f>
        <v>95998</v>
      </c>
      <c r="F272" s="211">
        <f>IFERROR(ROUND(VLOOKUP(+$A272,[14]Pasco!$A$3:$P$273,+F$3,FALSE),2),0)</f>
        <v>95998</v>
      </c>
      <c r="G272" s="211">
        <f>IFERROR(ROUND(VLOOKUP(+$A272,[14]Pasco!$A$3:$P$273,+G$3,FALSE),2),0)</f>
        <v>95998</v>
      </c>
      <c r="H272" s="211">
        <f>IFERROR(ROUND(VLOOKUP(+$A272,[14]Pasco!$A$3:$P$273,+H$3,FALSE),2),0)</f>
        <v>95998</v>
      </c>
      <c r="I272" s="211">
        <f>IFERROR(ROUND(VLOOKUP(+$A272,[14]Pasco!$A$3:$P$273,+I$3,FALSE),2),0)</f>
        <v>95998</v>
      </c>
      <c r="J272" s="211">
        <f>IFERROR(ROUND(VLOOKUP(+$A272,[14]Pasco!$A$3:$P$273,+J$3,FALSE),2),0)</f>
        <v>95998</v>
      </c>
      <c r="K272" s="211">
        <f>IFERROR(ROUND(VLOOKUP(+$A272,[14]Pasco!$A$3:$P$273,+K$3,FALSE),2),0)</f>
        <v>95998</v>
      </c>
      <c r="L272" s="211">
        <f>IFERROR(ROUND(VLOOKUP(+$A272,[14]Pasco!$A$3:$P$273,+L$3,FALSE),2),0)</f>
        <v>95998</v>
      </c>
      <c r="M272" s="211">
        <f>IFERROR(ROUND(VLOOKUP(+$A272,[14]Pasco!$A$3:$P$273,+M$3,FALSE),2),0)</f>
        <v>95998</v>
      </c>
      <c r="N272" s="211">
        <f>IFERROR(ROUND(VLOOKUP(+$A272,[14]Pasco!$A$3:$P$273,+N$3,FALSE),2),0)</f>
        <v>95998</v>
      </c>
      <c r="O272" s="211">
        <f>IFERROR(ROUND(VLOOKUP(+$A272,[14]Pasco!$A$3:$P$273,+O$3,FALSE),2),0)</f>
        <v>95998</v>
      </c>
      <c r="P272" s="211">
        <f>IFERROR(ROUND(VLOOKUP(+$A272,[14]Pasco!$A$3:$P$273,+P$3,FALSE),2),0)</f>
        <v>95998</v>
      </c>
      <c r="Q272" s="278"/>
      <c r="R272" s="278"/>
    </row>
    <row r="273" spans="1:18" x14ac:dyDescent="0.25">
      <c r="A273" s="282">
        <v>3780</v>
      </c>
      <c r="B273" s="282">
        <v>271.2</v>
      </c>
      <c r="C273" s="307" t="s">
        <v>185</v>
      </c>
      <c r="D273" s="211">
        <f>IFERROR(ROUND(VLOOKUP(+$A273,[14]Pasco!$A$3:$P$273,+D$3,FALSE),2),0)</f>
        <v>-41779</v>
      </c>
      <c r="E273" s="211">
        <f>IFERROR(ROUND(VLOOKUP(+$A273,[14]Pasco!$A$3:$P$273,+E$3,FALSE),2),0)</f>
        <v>-41779</v>
      </c>
      <c r="F273" s="211">
        <f>IFERROR(ROUND(VLOOKUP(+$A273,[14]Pasco!$A$3:$P$273,+F$3,FALSE),2),0)</f>
        <v>-41779</v>
      </c>
      <c r="G273" s="211">
        <f>IFERROR(ROUND(VLOOKUP(+$A273,[14]Pasco!$A$3:$P$273,+G$3,FALSE),2),0)</f>
        <v>-41779</v>
      </c>
      <c r="H273" s="211">
        <f>IFERROR(ROUND(VLOOKUP(+$A273,[14]Pasco!$A$3:$P$273,+H$3,FALSE),2),0)</f>
        <v>-41779</v>
      </c>
      <c r="I273" s="211">
        <f>IFERROR(ROUND(VLOOKUP(+$A273,[14]Pasco!$A$3:$P$273,+I$3,FALSE),2),0)</f>
        <v>-41779</v>
      </c>
      <c r="J273" s="211">
        <f>IFERROR(ROUND(VLOOKUP(+$A273,[14]Pasco!$A$3:$P$273,+J$3,FALSE),2),0)</f>
        <v>-41779</v>
      </c>
      <c r="K273" s="211">
        <f>IFERROR(ROUND(VLOOKUP(+$A273,[14]Pasco!$A$3:$P$273,+K$3,FALSE),2),0)</f>
        <v>-41779</v>
      </c>
      <c r="L273" s="211">
        <f>IFERROR(ROUND(VLOOKUP(+$A273,[14]Pasco!$A$3:$P$273,+L$3,FALSE),2),0)</f>
        <v>-41779</v>
      </c>
      <c r="M273" s="211">
        <f>IFERROR(ROUND(VLOOKUP(+$A273,[14]Pasco!$A$3:$P$273,+M$3,FALSE),2),0)</f>
        <v>-41779</v>
      </c>
      <c r="N273" s="211">
        <f>IFERROR(ROUND(VLOOKUP(+$A273,[14]Pasco!$A$3:$P$273,+N$3,FALSE),2),0)</f>
        <v>-41779</v>
      </c>
      <c r="O273" s="211">
        <f>IFERROR(ROUND(VLOOKUP(+$A273,[14]Pasco!$A$3:$P$273,+O$3,FALSE),2),0)</f>
        <v>-41779</v>
      </c>
      <c r="P273" s="211">
        <f>IFERROR(ROUND(VLOOKUP(+$A273,[14]Pasco!$A$3:$P$273,+P$3,FALSE),2),0)</f>
        <v>-41779</v>
      </c>
      <c r="Q273" s="278"/>
      <c r="R273" s="278"/>
    </row>
    <row r="274" spans="1:18" x14ac:dyDescent="0.25">
      <c r="A274" s="292" t="s">
        <v>408</v>
      </c>
      <c r="B274" s="282"/>
      <c r="C274" s="307"/>
      <c r="D274" s="285">
        <f>SUM(D263:D273)</f>
        <v>-633771.78</v>
      </c>
      <c r="E274" s="285">
        <f t="shared" ref="E274:Q274" si="19">SUM(E263:E273)</f>
        <v>-633771.78</v>
      </c>
      <c r="F274" s="285">
        <f t="shared" si="19"/>
        <v>-633771.78</v>
      </c>
      <c r="G274" s="285">
        <f t="shared" si="19"/>
        <v>-633771.78</v>
      </c>
      <c r="H274" s="285">
        <f t="shared" si="19"/>
        <v>-633771.78</v>
      </c>
      <c r="I274" s="285">
        <f t="shared" si="19"/>
        <v>-633771.78</v>
      </c>
      <c r="J274" s="285">
        <f t="shared" si="19"/>
        <v>-633771.78</v>
      </c>
      <c r="K274" s="285">
        <f t="shared" si="19"/>
        <v>-633771.78</v>
      </c>
      <c r="L274" s="285">
        <f t="shared" si="19"/>
        <v>-633771.78</v>
      </c>
      <c r="M274" s="285">
        <f t="shared" si="19"/>
        <v>-633771.78</v>
      </c>
      <c r="N274" s="285">
        <f t="shared" si="19"/>
        <v>-633771.78</v>
      </c>
      <c r="O274" s="285">
        <f t="shared" si="19"/>
        <v>-633771.78</v>
      </c>
      <c r="P274" s="285">
        <f t="shared" si="19"/>
        <v>-633771.78</v>
      </c>
      <c r="Q274" s="285">
        <f t="shared" si="19"/>
        <v>0</v>
      </c>
      <c r="R274" s="308"/>
    </row>
    <row r="275" spans="1:18" x14ac:dyDescent="0.25">
      <c r="A275" s="282"/>
      <c r="B275" s="282"/>
      <c r="C275" s="307"/>
      <c r="D275" s="211">
        <f>IFERROR(ROUND(VLOOKUP(+$A275,[14]Pasco!$A$3:$P$273,+D$3,FALSE),2),0)</f>
        <v>0</v>
      </c>
      <c r="E275" s="211">
        <f>IFERROR(ROUND(VLOOKUP(+$A275,[14]Pasco!$A$3:$P$273,+E$3,FALSE),2),0)</f>
        <v>0</v>
      </c>
      <c r="F275" s="211">
        <f>IFERROR(ROUND(VLOOKUP(+$A275,[14]Pasco!$A$3:$P$273,+F$3,FALSE),2),0)</f>
        <v>0</v>
      </c>
      <c r="G275" s="211">
        <f>IFERROR(ROUND(VLOOKUP(+$A275,[14]Pasco!$A$3:$P$273,+G$3,FALSE),2),0)</f>
        <v>0</v>
      </c>
      <c r="H275" s="211">
        <f>IFERROR(ROUND(VLOOKUP(+$A275,[14]Pasco!$A$3:$P$273,+H$3,FALSE),2),0)</f>
        <v>0</v>
      </c>
      <c r="I275" s="211">
        <f>IFERROR(ROUND(VLOOKUP(+$A275,[14]Pasco!$A$3:$P$273,+I$3,FALSE),2),0)</f>
        <v>0</v>
      </c>
      <c r="J275" s="211">
        <f>IFERROR(ROUND(VLOOKUP(+$A275,[14]Pasco!$A$3:$P$273,+J$3,FALSE),2),0)</f>
        <v>0</v>
      </c>
      <c r="K275" s="211">
        <f>IFERROR(ROUND(VLOOKUP(+$A275,[14]Pasco!$A$3:$P$273,+K$3,FALSE),2),0)</f>
        <v>0</v>
      </c>
      <c r="L275" s="211">
        <f>IFERROR(ROUND(VLOOKUP(+$A275,[14]Pasco!$A$3:$P$273,+L$3,FALSE),2),0)</f>
        <v>0</v>
      </c>
      <c r="M275" s="211">
        <f>IFERROR(ROUND(VLOOKUP(+$A275,[14]Pasco!$A$3:$P$273,+M$3,FALSE),2),0)</f>
        <v>0</v>
      </c>
      <c r="N275" s="211">
        <f>IFERROR(ROUND(VLOOKUP(+$A275,[14]Pasco!$A$3:$P$273,+N$3,FALSE),2),0)</f>
        <v>0</v>
      </c>
      <c r="O275" s="211">
        <f>IFERROR(ROUND(VLOOKUP(+$A275,[14]Pasco!$A$3:$P$273,+O$3,FALSE),2),0)</f>
        <v>0</v>
      </c>
      <c r="P275" s="211">
        <f>IFERROR(ROUND(VLOOKUP(+$A275,[14]Pasco!$A$3:$P$273,+P$3,FALSE),2),0)</f>
        <v>0</v>
      </c>
      <c r="Q275" s="278"/>
      <c r="R275" s="278"/>
    </row>
    <row r="276" spans="1:18" x14ac:dyDescent="0.25">
      <c r="A276" s="282">
        <v>3800</v>
      </c>
      <c r="B276" s="282">
        <v>271.2</v>
      </c>
      <c r="C276" s="307" t="s">
        <v>409</v>
      </c>
      <c r="D276" s="211">
        <f>IFERROR(ROUND(VLOOKUP(+$A276,[14]Pasco!$A$3:$P$273,+D$3,FALSE),2),0)</f>
        <v>0</v>
      </c>
      <c r="E276" s="211">
        <f>IFERROR(ROUND(VLOOKUP(+$A276,[14]Pasco!$A$3:$P$273,+E$3,FALSE),2),0)</f>
        <v>0</v>
      </c>
      <c r="F276" s="211">
        <f>IFERROR(ROUND(VLOOKUP(+$A276,[14]Pasco!$A$3:$P$273,+F$3,FALSE),2),0)</f>
        <v>0</v>
      </c>
      <c r="G276" s="211">
        <f>IFERROR(ROUND(VLOOKUP(+$A276,[14]Pasco!$A$3:$P$273,+G$3,FALSE),2),0)</f>
        <v>0</v>
      </c>
      <c r="H276" s="211">
        <f>IFERROR(ROUND(VLOOKUP(+$A276,[14]Pasco!$A$3:$P$273,+H$3,FALSE),2),0)</f>
        <v>0</v>
      </c>
      <c r="I276" s="211">
        <f>IFERROR(ROUND(VLOOKUP(+$A276,[14]Pasco!$A$3:$P$273,+I$3,FALSE),2),0)</f>
        <v>0</v>
      </c>
      <c r="J276" s="211">
        <f>IFERROR(ROUND(VLOOKUP(+$A276,[14]Pasco!$A$3:$P$273,+J$3,FALSE),2),0)</f>
        <v>0</v>
      </c>
      <c r="K276" s="211">
        <f>IFERROR(ROUND(VLOOKUP(+$A276,[14]Pasco!$A$3:$P$273,+K$3,FALSE),2),0)</f>
        <v>0</v>
      </c>
      <c r="L276" s="211">
        <f>IFERROR(ROUND(VLOOKUP(+$A276,[14]Pasco!$A$3:$P$273,+L$3,FALSE),2),0)</f>
        <v>0</v>
      </c>
      <c r="M276" s="211">
        <f>IFERROR(ROUND(VLOOKUP(+$A276,[14]Pasco!$A$3:$P$273,+M$3,FALSE),2),0)</f>
        <v>0</v>
      </c>
      <c r="N276" s="211">
        <f>IFERROR(ROUND(VLOOKUP(+$A276,[14]Pasco!$A$3:$P$273,+N$3,FALSE),2),0)</f>
        <v>0</v>
      </c>
      <c r="O276" s="211">
        <f>IFERROR(ROUND(VLOOKUP(+$A276,[14]Pasco!$A$3:$P$273,+O$3,FALSE),2),0)</f>
        <v>0</v>
      </c>
      <c r="P276" s="211">
        <f>IFERROR(ROUND(VLOOKUP(+$A276,[14]Pasco!$A$3:$P$273,+P$3,FALSE),2),0)</f>
        <v>0</v>
      </c>
      <c r="Q276" s="278">
        <f t="shared" ref="Q276:Q304" si="20">SUM(D276:P276)/13</f>
        <v>0</v>
      </c>
      <c r="R276" s="278"/>
    </row>
    <row r="277" spans="1:18" x14ac:dyDescent="0.25">
      <c r="A277" s="275">
        <v>3810</v>
      </c>
      <c r="B277" s="276">
        <v>272.10000000000002</v>
      </c>
      <c r="C277" s="277" t="s">
        <v>410</v>
      </c>
      <c r="D277" s="211">
        <f>IFERROR(ROUND(VLOOKUP(+$A277,[14]Pasco!$A$3:$P$273,+D$3,FALSE),2),0)</f>
        <v>4474.8599999999997</v>
      </c>
      <c r="E277" s="211">
        <f>IFERROR(ROUND(VLOOKUP(+$A277,[14]Pasco!$A$3:$P$273,+E$3,FALSE),2),0)</f>
        <v>4504.9399999999996</v>
      </c>
      <c r="F277" s="211">
        <f>IFERROR(ROUND(VLOOKUP(+$A277,[14]Pasco!$A$3:$P$273,+F$3,FALSE),2),0)</f>
        <v>4535.0200000000004</v>
      </c>
      <c r="G277" s="211">
        <f>IFERROR(ROUND(VLOOKUP(+$A277,[14]Pasco!$A$3:$P$273,+G$3,FALSE),2),0)</f>
        <v>4565.1000000000004</v>
      </c>
      <c r="H277" s="211">
        <f>IFERROR(ROUND(VLOOKUP(+$A277,[14]Pasco!$A$3:$P$273,+H$3,FALSE),2),0)</f>
        <v>4595.18</v>
      </c>
      <c r="I277" s="211">
        <f>IFERROR(ROUND(VLOOKUP(+$A277,[14]Pasco!$A$3:$P$273,+I$3,FALSE),2),0)</f>
        <v>4625.26</v>
      </c>
      <c r="J277" s="211">
        <f>IFERROR(ROUND(VLOOKUP(+$A277,[14]Pasco!$A$3:$P$273,+J$3,FALSE),2),0)</f>
        <v>4655.34</v>
      </c>
      <c r="K277" s="211">
        <f>IFERROR(ROUND(VLOOKUP(+$A277,[14]Pasco!$A$3:$P$273,+K$3,FALSE),2),0)</f>
        <v>4685.42</v>
      </c>
      <c r="L277" s="211">
        <f>IFERROR(ROUND(VLOOKUP(+$A277,[14]Pasco!$A$3:$P$273,+L$3,FALSE),2),0)</f>
        <v>4715.5</v>
      </c>
      <c r="M277" s="211">
        <f>IFERROR(ROUND(VLOOKUP(+$A277,[14]Pasco!$A$3:$P$273,+M$3,FALSE),2),0)</f>
        <v>4745.58</v>
      </c>
      <c r="N277" s="211">
        <f>IFERROR(ROUND(VLOOKUP(+$A277,[14]Pasco!$A$3:$P$273,+N$3,FALSE),2),0)</f>
        <v>4775.66</v>
      </c>
      <c r="O277" s="211">
        <f>IFERROR(ROUND(VLOOKUP(+$A277,[14]Pasco!$A$3:$P$273,+O$3,FALSE),2),0)</f>
        <v>4805.74</v>
      </c>
      <c r="P277" s="211">
        <f>IFERROR(ROUND(VLOOKUP(+$A277,[14]Pasco!$A$3:$P$273,+P$3,FALSE),2),0)</f>
        <v>4835.82</v>
      </c>
      <c r="Q277" s="278">
        <f t="shared" si="20"/>
        <v>4655.34</v>
      </c>
      <c r="R277" s="278"/>
    </row>
    <row r="278" spans="1:18" x14ac:dyDescent="0.25">
      <c r="A278" s="275">
        <v>3815</v>
      </c>
      <c r="B278" s="276">
        <v>272.10000000000002</v>
      </c>
      <c r="C278" s="277" t="s">
        <v>411</v>
      </c>
      <c r="D278" s="211">
        <f>IFERROR(ROUND(VLOOKUP(+$A278,[14]Pasco!$A$3:$P$273,+D$3,FALSE),2),0)</f>
        <v>396.07</v>
      </c>
      <c r="E278" s="211">
        <f>IFERROR(ROUND(VLOOKUP(+$A278,[14]Pasco!$A$3:$P$273,+E$3,FALSE),2),0)</f>
        <v>398.63</v>
      </c>
      <c r="F278" s="211">
        <f>IFERROR(ROUND(VLOOKUP(+$A278,[14]Pasco!$A$3:$P$273,+F$3,FALSE),2),0)</f>
        <v>401.19</v>
      </c>
      <c r="G278" s="211">
        <f>IFERROR(ROUND(VLOOKUP(+$A278,[14]Pasco!$A$3:$P$273,+G$3,FALSE),2),0)</f>
        <v>403.75</v>
      </c>
      <c r="H278" s="211">
        <f>IFERROR(ROUND(VLOOKUP(+$A278,[14]Pasco!$A$3:$P$273,+H$3,FALSE),2),0)</f>
        <v>406.31</v>
      </c>
      <c r="I278" s="211">
        <f>IFERROR(ROUND(VLOOKUP(+$A278,[14]Pasco!$A$3:$P$273,+I$3,FALSE),2),0)</f>
        <v>408.87</v>
      </c>
      <c r="J278" s="211">
        <f>IFERROR(ROUND(VLOOKUP(+$A278,[14]Pasco!$A$3:$P$273,+J$3,FALSE),2),0)</f>
        <v>411.43</v>
      </c>
      <c r="K278" s="211">
        <f>IFERROR(ROUND(VLOOKUP(+$A278,[14]Pasco!$A$3:$P$273,+K$3,FALSE),2),0)</f>
        <v>413.99</v>
      </c>
      <c r="L278" s="211">
        <f>IFERROR(ROUND(VLOOKUP(+$A278,[14]Pasco!$A$3:$P$273,+L$3,FALSE),2),0)</f>
        <v>416.55</v>
      </c>
      <c r="M278" s="211">
        <f>IFERROR(ROUND(VLOOKUP(+$A278,[14]Pasco!$A$3:$P$273,+M$3,FALSE),2),0)</f>
        <v>419.11</v>
      </c>
      <c r="N278" s="211">
        <f>IFERROR(ROUND(VLOOKUP(+$A278,[14]Pasco!$A$3:$P$273,+N$3,FALSE),2),0)</f>
        <v>421.67</v>
      </c>
      <c r="O278" s="211">
        <f>IFERROR(ROUND(VLOOKUP(+$A278,[14]Pasco!$A$3:$P$273,+O$3,FALSE),2),0)</f>
        <v>424.23</v>
      </c>
      <c r="P278" s="211">
        <f>IFERROR(ROUND(VLOOKUP(+$A278,[14]Pasco!$A$3:$P$273,+P$3,FALSE),2),0)</f>
        <v>426.79</v>
      </c>
      <c r="Q278" s="278">
        <f t="shared" si="20"/>
        <v>411.42999999999995</v>
      </c>
      <c r="R278" s="278"/>
    </row>
    <row r="279" spans="1:18" x14ac:dyDescent="0.25">
      <c r="A279" s="275">
        <v>3840</v>
      </c>
      <c r="B279" s="276">
        <v>272.10000000000002</v>
      </c>
      <c r="C279" s="277" t="s">
        <v>412</v>
      </c>
      <c r="D279" s="211">
        <f>IFERROR(ROUND(VLOOKUP(+$A279,[14]Pasco!$A$3:$P$273,+D$3,FALSE),2),0)</f>
        <v>44819.33</v>
      </c>
      <c r="E279" s="211">
        <f>IFERROR(ROUND(VLOOKUP(+$A279,[14]Pasco!$A$3:$P$273,+E$3,FALSE),2),0)</f>
        <v>45104.38</v>
      </c>
      <c r="F279" s="211">
        <f>IFERROR(ROUND(VLOOKUP(+$A279,[14]Pasco!$A$3:$P$273,+F$3,FALSE),2),0)</f>
        <v>45389.43</v>
      </c>
      <c r="G279" s="211">
        <f>IFERROR(ROUND(VLOOKUP(+$A279,[14]Pasco!$A$3:$P$273,+G$3,FALSE),2),0)</f>
        <v>45674.48</v>
      </c>
      <c r="H279" s="211">
        <f>IFERROR(ROUND(VLOOKUP(+$A279,[14]Pasco!$A$3:$P$273,+H$3,FALSE),2),0)</f>
        <v>45959.53</v>
      </c>
      <c r="I279" s="211">
        <f>IFERROR(ROUND(VLOOKUP(+$A279,[14]Pasco!$A$3:$P$273,+I$3,FALSE),2),0)</f>
        <v>46244.58</v>
      </c>
      <c r="J279" s="211">
        <f>IFERROR(ROUND(VLOOKUP(+$A279,[14]Pasco!$A$3:$P$273,+J$3,FALSE),2),0)</f>
        <v>46529.63</v>
      </c>
      <c r="K279" s="211">
        <f>IFERROR(ROUND(VLOOKUP(+$A279,[14]Pasco!$A$3:$P$273,+K$3,FALSE),2),0)</f>
        <v>46814.68</v>
      </c>
      <c r="L279" s="211">
        <f>IFERROR(ROUND(VLOOKUP(+$A279,[14]Pasco!$A$3:$P$273,+L$3,FALSE),2),0)</f>
        <v>47099.73</v>
      </c>
      <c r="M279" s="211">
        <f>IFERROR(ROUND(VLOOKUP(+$A279,[14]Pasco!$A$3:$P$273,+M$3,FALSE),2),0)</f>
        <v>47384.78</v>
      </c>
      <c r="N279" s="211">
        <f>IFERROR(ROUND(VLOOKUP(+$A279,[14]Pasco!$A$3:$P$273,+N$3,FALSE),2),0)</f>
        <v>47669.83</v>
      </c>
      <c r="O279" s="211">
        <f>IFERROR(ROUND(VLOOKUP(+$A279,[14]Pasco!$A$3:$P$273,+O$3,FALSE),2),0)</f>
        <v>47954.879999999997</v>
      </c>
      <c r="P279" s="211">
        <f>IFERROR(ROUND(VLOOKUP(+$A279,[14]Pasco!$A$3:$P$273,+P$3,FALSE),2),0)</f>
        <v>48239.93</v>
      </c>
      <c r="Q279" s="278">
        <f t="shared" si="20"/>
        <v>46529.63</v>
      </c>
      <c r="R279" s="278"/>
    </row>
    <row r="280" spans="1:18" x14ac:dyDescent="0.25">
      <c r="A280" s="275">
        <v>3860</v>
      </c>
      <c r="B280" s="276">
        <v>272.10000000000002</v>
      </c>
      <c r="C280" s="277" t="s">
        <v>413</v>
      </c>
      <c r="D280" s="211">
        <f>IFERROR(ROUND(VLOOKUP(+$A280,[14]Pasco!$A$3:$P$273,+D$3,FALSE),2),0)</f>
        <v>26477.37</v>
      </c>
      <c r="E280" s="211">
        <f>IFERROR(ROUND(VLOOKUP(+$A280,[14]Pasco!$A$3:$P$273,+E$3,FALSE),2),0)</f>
        <v>26656.65</v>
      </c>
      <c r="F280" s="211">
        <f>IFERROR(ROUND(VLOOKUP(+$A280,[14]Pasco!$A$3:$P$273,+F$3,FALSE),2),0)</f>
        <v>26835.93</v>
      </c>
      <c r="G280" s="211">
        <f>IFERROR(ROUND(VLOOKUP(+$A280,[14]Pasco!$A$3:$P$273,+G$3,FALSE),2),0)</f>
        <v>27015.21</v>
      </c>
      <c r="H280" s="211">
        <f>IFERROR(ROUND(VLOOKUP(+$A280,[14]Pasco!$A$3:$P$273,+H$3,FALSE),2),0)</f>
        <v>27194.49</v>
      </c>
      <c r="I280" s="211">
        <f>IFERROR(ROUND(VLOOKUP(+$A280,[14]Pasco!$A$3:$P$273,+I$3,FALSE),2),0)</f>
        <v>27373.77</v>
      </c>
      <c r="J280" s="211">
        <f>IFERROR(ROUND(VLOOKUP(+$A280,[14]Pasco!$A$3:$P$273,+J$3,FALSE),2),0)</f>
        <v>27553.05</v>
      </c>
      <c r="K280" s="211">
        <f>IFERROR(ROUND(VLOOKUP(+$A280,[14]Pasco!$A$3:$P$273,+K$3,FALSE),2),0)</f>
        <v>27732.33</v>
      </c>
      <c r="L280" s="211">
        <f>IFERROR(ROUND(VLOOKUP(+$A280,[14]Pasco!$A$3:$P$273,+L$3,FALSE),2),0)</f>
        <v>27911.61</v>
      </c>
      <c r="M280" s="211">
        <f>IFERROR(ROUND(VLOOKUP(+$A280,[14]Pasco!$A$3:$P$273,+M$3,FALSE),2),0)</f>
        <v>28090.89</v>
      </c>
      <c r="N280" s="211">
        <f>IFERROR(ROUND(VLOOKUP(+$A280,[14]Pasco!$A$3:$P$273,+N$3,FALSE),2),0)</f>
        <v>28270.17</v>
      </c>
      <c r="O280" s="211">
        <f>IFERROR(ROUND(VLOOKUP(+$A280,[14]Pasco!$A$3:$P$273,+O$3,FALSE),2),0)</f>
        <v>28449.45</v>
      </c>
      <c r="P280" s="211">
        <f>IFERROR(ROUND(VLOOKUP(+$A280,[14]Pasco!$A$3:$P$273,+P$3,FALSE),2),0)</f>
        <v>28628.73</v>
      </c>
      <c r="Q280" s="278">
        <f t="shared" si="20"/>
        <v>27553.049999999996</v>
      </c>
      <c r="R280" s="278"/>
    </row>
    <row r="281" spans="1:18" x14ac:dyDescent="0.25">
      <c r="A281" s="275">
        <v>3875</v>
      </c>
      <c r="B281" s="276">
        <v>272.10000000000002</v>
      </c>
      <c r="C281" s="277" t="s">
        <v>415</v>
      </c>
      <c r="D281" s="211">
        <f>IFERROR(ROUND(VLOOKUP(+$A281,[14]Pasco!$A$3:$P$273,+D$3,FALSE),2),0)</f>
        <v>6099.68</v>
      </c>
      <c r="E281" s="211">
        <f>IFERROR(ROUND(VLOOKUP(+$A281,[14]Pasco!$A$3:$P$273,+E$3,FALSE),2),0)</f>
        <v>6094.68</v>
      </c>
      <c r="F281" s="211">
        <f>IFERROR(ROUND(VLOOKUP(+$A281,[14]Pasco!$A$3:$P$273,+F$3,FALSE),2),0)</f>
        <v>6089.68</v>
      </c>
      <c r="G281" s="211">
        <f>IFERROR(ROUND(VLOOKUP(+$A281,[14]Pasco!$A$3:$P$273,+G$3,FALSE),2),0)</f>
        <v>6084.68</v>
      </c>
      <c r="H281" s="211">
        <f>IFERROR(ROUND(VLOOKUP(+$A281,[14]Pasco!$A$3:$P$273,+H$3,FALSE),2),0)</f>
        <v>6079.68</v>
      </c>
      <c r="I281" s="211">
        <f>IFERROR(ROUND(VLOOKUP(+$A281,[14]Pasco!$A$3:$P$273,+I$3,FALSE),2),0)</f>
        <v>6074.68</v>
      </c>
      <c r="J281" s="211">
        <f>IFERROR(ROUND(VLOOKUP(+$A281,[14]Pasco!$A$3:$P$273,+J$3,FALSE),2),0)</f>
        <v>6069.68</v>
      </c>
      <c r="K281" s="211">
        <f>IFERROR(ROUND(VLOOKUP(+$A281,[14]Pasco!$A$3:$P$273,+K$3,FALSE),2),0)</f>
        <v>6064.68</v>
      </c>
      <c r="L281" s="211">
        <f>IFERROR(ROUND(VLOOKUP(+$A281,[14]Pasco!$A$3:$P$273,+L$3,FALSE),2),0)</f>
        <v>6059.68</v>
      </c>
      <c r="M281" s="211">
        <f>IFERROR(ROUND(VLOOKUP(+$A281,[14]Pasco!$A$3:$P$273,+M$3,FALSE),2),0)</f>
        <v>6054.68</v>
      </c>
      <c r="N281" s="211">
        <f>IFERROR(ROUND(VLOOKUP(+$A281,[14]Pasco!$A$3:$P$273,+N$3,FALSE),2),0)</f>
        <v>6049.68</v>
      </c>
      <c r="O281" s="211">
        <f>IFERROR(ROUND(VLOOKUP(+$A281,[14]Pasco!$A$3:$P$273,+O$3,FALSE),2),0)</f>
        <v>6044.68</v>
      </c>
      <c r="P281" s="211">
        <f>IFERROR(ROUND(VLOOKUP(+$A281,[14]Pasco!$A$3:$P$273,+P$3,FALSE),2),0)</f>
        <v>6039.68</v>
      </c>
      <c r="Q281" s="278">
        <f t="shared" si="20"/>
        <v>6069.6799999999994</v>
      </c>
      <c r="R281" s="278"/>
    </row>
    <row r="282" spans="1:18" x14ac:dyDescent="0.25">
      <c r="A282" s="275">
        <v>3880</v>
      </c>
      <c r="B282" s="276">
        <v>272.10000000000002</v>
      </c>
      <c r="C282" s="277" t="s">
        <v>416</v>
      </c>
      <c r="D282" s="211">
        <f>IFERROR(ROUND(VLOOKUP(+$A282,[14]Pasco!$A$3:$P$273,+D$3,FALSE),2),0)</f>
        <v>6422.53</v>
      </c>
      <c r="E282" s="211">
        <f>IFERROR(ROUND(VLOOKUP(+$A282,[14]Pasco!$A$3:$P$273,+E$3,FALSE),2),0)</f>
        <v>6469.18</v>
      </c>
      <c r="F282" s="211">
        <f>IFERROR(ROUND(VLOOKUP(+$A282,[14]Pasco!$A$3:$P$273,+F$3,FALSE),2),0)</f>
        <v>6515.83</v>
      </c>
      <c r="G282" s="211">
        <f>IFERROR(ROUND(VLOOKUP(+$A282,[14]Pasco!$A$3:$P$273,+G$3,FALSE),2),0)</f>
        <v>6562.48</v>
      </c>
      <c r="H282" s="211">
        <f>IFERROR(ROUND(VLOOKUP(+$A282,[14]Pasco!$A$3:$P$273,+H$3,FALSE),2),0)</f>
        <v>6609.13</v>
      </c>
      <c r="I282" s="211">
        <f>IFERROR(ROUND(VLOOKUP(+$A282,[14]Pasco!$A$3:$P$273,+I$3,FALSE),2),0)</f>
        <v>6655.78</v>
      </c>
      <c r="J282" s="211">
        <f>IFERROR(ROUND(VLOOKUP(+$A282,[14]Pasco!$A$3:$P$273,+J$3,FALSE),2),0)</f>
        <v>6702.43</v>
      </c>
      <c r="K282" s="211">
        <f>IFERROR(ROUND(VLOOKUP(+$A282,[14]Pasco!$A$3:$P$273,+K$3,FALSE),2),0)</f>
        <v>6749.08</v>
      </c>
      <c r="L282" s="211">
        <f>IFERROR(ROUND(VLOOKUP(+$A282,[14]Pasco!$A$3:$P$273,+L$3,FALSE),2),0)</f>
        <v>6795.73</v>
      </c>
      <c r="M282" s="211">
        <f>IFERROR(ROUND(VLOOKUP(+$A282,[14]Pasco!$A$3:$P$273,+M$3,FALSE),2),0)</f>
        <v>6842.38</v>
      </c>
      <c r="N282" s="211">
        <f>IFERROR(ROUND(VLOOKUP(+$A282,[14]Pasco!$A$3:$P$273,+N$3,FALSE),2),0)</f>
        <v>6889.03</v>
      </c>
      <c r="O282" s="211">
        <f>IFERROR(ROUND(VLOOKUP(+$A282,[14]Pasco!$A$3:$P$273,+O$3,FALSE),2),0)</f>
        <v>6935.68</v>
      </c>
      <c r="P282" s="211">
        <f>IFERROR(ROUND(VLOOKUP(+$A282,[14]Pasco!$A$3:$P$273,+P$3,FALSE),2),0)</f>
        <v>6982.33</v>
      </c>
      <c r="Q282" s="278">
        <f t="shared" si="20"/>
        <v>6702.4300000000012</v>
      </c>
      <c r="R282" s="278"/>
    </row>
    <row r="283" spans="1:18" x14ac:dyDescent="0.25">
      <c r="A283" s="275">
        <v>3885</v>
      </c>
      <c r="B283" s="276">
        <v>272.10000000000002</v>
      </c>
      <c r="C283" s="277" t="s">
        <v>417</v>
      </c>
      <c r="D283" s="211">
        <f>IFERROR(ROUND(VLOOKUP(+$A283,[14]Pasco!$A$3:$P$273,+D$3,FALSE),2),0)</f>
        <v>56329.27</v>
      </c>
      <c r="E283" s="211">
        <f>IFERROR(ROUND(VLOOKUP(+$A283,[14]Pasco!$A$3:$P$273,+E$3,FALSE),2),0)</f>
        <v>56666.39</v>
      </c>
      <c r="F283" s="211">
        <f>IFERROR(ROUND(VLOOKUP(+$A283,[14]Pasco!$A$3:$P$273,+F$3,FALSE),2),0)</f>
        <v>57003.51</v>
      </c>
      <c r="G283" s="211">
        <f>IFERROR(ROUND(VLOOKUP(+$A283,[14]Pasco!$A$3:$P$273,+G$3,FALSE),2),0)</f>
        <v>57340.63</v>
      </c>
      <c r="H283" s="211">
        <f>IFERROR(ROUND(VLOOKUP(+$A283,[14]Pasco!$A$3:$P$273,+H$3,FALSE),2),0)</f>
        <v>57677.75</v>
      </c>
      <c r="I283" s="211">
        <f>IFERROR(ROUND(VLOOKUP(+$A283,[14]Pasco!$A$3:$P$273,+I$3,FALSE),2),0)</f>
        <v>58014.87</v>
      </c>
      <c r="J283" s="211">
        <f>IFERROR(ROUND(VLOOKUP(+$A283,[14]Pasco!$A$3:$P$273,+J$3,FALSE),2),0)</f>
        <v>58351.99</v>
      </c>
      <c r="K283" s="211">
        <f>IFERROR(ROUND(VLOOKUP(+$A283,[14]Pasco!$A$3:$P$273,+K$3,FALSE),2),0)</f>
        <v>58689.11</v>
      </c>
      <c r="L283" s="211">
        <f>IFERROR(ROUND(VLOOKUP(+$A283,[14]Pasco!$A$3:$P$273,+L$3,FALSE),2),0)</f>
        <v>59026.23</v>
      </c>
      <c r="M283" s="211">
        <f>IFERROR(ROUND(VLOOKUP(+$A283,[14]Pasco!$A$3:$P$273,+M$3,FALSE),2),0)</f>
        <v>59363.35</v>
      </c>
      <c r="N283" s="211">
        <f>IFERROR(ROUND(VLOOKUP(+$A283,[14]Pasco!$A$3:$P$273,+N$3,FALSE),2),0)</f>
        <v>59700.47</v>
      </c>
      <c r="O283" s="211">
        <f>IFERROR(ROUND(VLOOKUP(+$A283,[14]Pasco!$A$3:$P$273,+O$3,FALSE),2),0)</f>
        <v>60037.59</v>
      </c>
      <c r="P283" s="211">
        <f>IFERROR(ROUND(VLOOKUP(+$A283,[14]Pasco!$A$3:$P$273,+P$3,FALSE),2),0)</f>
        <v>60374.71</v>
      </c>
      <c r="Q283" s="278">
        <f t="shared" si="20"/>
        <v>58351.989999999991</v>
      </c>
      <c r="R283" s="278"/>
    </row>
    <row r="284" spans="1:18" x14ac:dyDescent="0.25">
      <c r="A284" s="275">
        <v>3890</v>
      </c>
      <c r="B284" s="276">
        <v>272.10000000000002</v>
      </c>
      <c r="C284" s="277" t="s">
        <v>418</v>
      </c>
      <c r="D284" s="211">
        <f>IFERROR(ROUND(VLOOKUP(+$A284,[14]Pasco!$A$3:$P$273,+D$3,FALSE),2),0)</f>
        <v>17615.509999999998</v>
      </c>
      <c r="E284" s="211">
        <f>IFERROR(ROUND(VLOOKUP(+$A284,[14]Pasco!$A$3:$P$273,+E$3,FALSE),2),0)</f>
        <v>17723.599999999999</v>
      </c>
      <c r="F284" s="211">
        <f>IFERROR(ROUND(VLOOKUP(+$A284,[14]Pasco!$A$3:$P$273,+F$3,FALSE),2),0)</f>
        <v>17831.689999999999</v>
      </c>
      <c r="G284" s="211">
        <f>IFERROR(ROUND(VLOOKUP(+$A284,[14]Pasco!$A$3:$P$273,+G$3,FALSE),2),0)</f>
        <v>17939.78</v>
      </c>
      <c r="H284" s="211">
        <f>IFERROR(ROUND(VLOOKUP(+$A284,[14]Pasco!$A$3:$P$273,+H$3,FALSE),2),0)</f>
        <v>18047.87</v>
      </c>
      <c r="I284" s="211">
        <f>IFERROR(ROUND(VLOOKUP(+$A284,[14]Pasco!$A$3:$P$273,+I$3,FALSE),2),0)</f>
        <v>18155.96</v>
      </c>
      <c r="J284" s="211">
        <f>IFERROR(ROUND(VLOOKUP(+$A284,[14]Pasco!$A$3:$P$273,+J$3,FALSE),2),0)</f>
        <v>18264.05</v>
      </c>
      <c r="K284" s="211">
        <f>IFERROR(ROUND(VLOOKUP(+$A284,[14]Pasco!$A$3:$P$273,+K$3,FALSE),2),0)</f>
        <v>18372.14</v>
      </c>
      <c r="L284" s="211">
        <f>IFERROR(ROUND(VLOOKUP(+$A284,[14]Pasco!$A$3:$P$273,+L$3,FALSE),2),0)</f>
        <v>18480.23</v>
      </c>
      <c r="M284" s="211">
        <f>IFERROR(ROUND(VLOOKUP(+$A284,[14]Pasco!$A$3:$P$273,+M$3,FALSE),2),0)</f>
        <v>18588.32</v>
      </c>
      <c r="N284" s="211">
        <f>IFERROR(ROUND(VLOOKUP(+$A284,[14]Pasco!$A$3:$P$273,+N$3,FALSE),2),0)</f>
        <v>18696.41</v>
      </c>
      <c r="O284" s="211">
        <f>IFERROR(ROUND(VLOOKUP(+$A284,[14]Pasco!$A$3:$P$273,+O$3,FALSE),2),0)</f>
        <v>18804.5</v>
      </c>
      <c r="P284" s="211">
        <f>IFERROR(ROUND(VLOOKUP(+$A284,[14]Pasco!$A$3:$P$273,+P$3,FALSE),2),0)</f>
        <v>18912.59</v>
      </c>
      <c r="Q284" s="278">
        <f t="shared" si="20"/>
        <v>18264.050000000003</v>
      </c>
      <c r="R284" s="278"/>
    </row>
    <row r="285" spans="1:18" x14ac:dyDescent="0.25">
      <c r="A285" s="275">
        <v>3895</v>
      </c>
      <c r="B285" s="276">
        <v>272.10000000000002</v>
      </c>
      <c r="C285" s="277" t="s">
        <v>419</v>
      </c>
      <c r="D285" s="211">
        <f>IFERROR(ROUND(VLOOKUP(+$A285,[14]Pasco!$A$3:$P$273,+D$3,FALSE),2),0)</f>
        <v>23318.63</v>
      </c>
      <c r="E285" s="211">
        <f>IFERROR(ROUND(VLOOKUP(+$A285,[14]Pasco!$A$3:$P$273,+E$3,FALSE),2),0)</f>
        <v>23477.32</v>
      </c>
      <c r="F285" s="211">
        <f>IFERROR(ROUND(VLOOKUP(+$A285,[14]Pasco!$A$3:$P$273,+F$3,FALSE),2),0)</f>
        <v>23636.01</v>
      </c>
      <c r="G285" s="211">
        <f>IFERROR(ROUND(VLOOKUP(+$A285,[14]Pasco!$A$3:$P$273,+G$3,FALSE),2),0)</f>
        <v>23794.7</v>
      </c>
      <c r="H285" s="211">
        <f>IFERROR(ROUND(VLOOKUP(+$A285,[14]Pasco!$A$3:$P$273,+H$3,FALSE),2),0)</f>
        <v>23953.39</v>
      </c>
      <c r="I285" s="211">
        <f>IFERROR(ROUND(VLOOKUP(+$A285,[14]Pasco!$A$3:$P$273,+I$3,FALSE),2),0)</f>
        <v>24112.080000000002</v>
      </c>
      <c r="J285" s="211">
        <f>IFERROR(ROUND(VLOOKUP(+$A285,[14]Pasco!$A$3:$P$273,+J$3,FALSE),2),0)</f>
        <v>24270.77</v>
      </c>
      <c r="K285" s="211">
        <f>IFERROR(ROUND(VLOOKUP(+$A285,[14]Pasco!$A$3:$P$273,+K$3,FALSE),2),0)</f>
        <v>24429.46</v>
      </c>
      <c r="L285" s="211">
        <f>IFERROR(ROUND(VLOOKUP(+$A285,[14]Pasco!$A$3:$P$273,+L$3,FALSE),2),0)</f>
        <v>24588.15</v>
      </c>
      <c r="M285" s="211">
        <f>IFERROR(ROUND(VLOOKUP(+$A285,[14]Pasco!$A$3:$P$273,+M$3,FALSE),2),0)</f>
        <v>24746.84</v>
      </c>
      <c r="N285" s="211">
        <f>IFERROR(ROUND(VLOOKUP(+$A285,[14]Pasco!$A$3:$P$273,+N$3,FALSE),2),0)</f>
        <v>24905.53</v>
      </c>
      <c r="O285" s="211">
        <f>IFERROR(ROUND(VLOOKUP(+$A285,[14]Pasco!$A$3:$P$273,+O$3,FALSE),2),0)</f>
        <v>25064.22</v>
      </c>
      <c r="P285" s="211">
        <f>IFERROR(ROUND(VLOOKUP(+$A285,[14]Pasco!$A$3:$P$273,+P$3,FALSE),2),0)</f>
        <v>25222.91</v>
      </c>
      <c r="Q285" s="278">
        <f t="shared" si="20"/>
        <v>24270.769999999997</v>
      </c>
      <c r="R285" s="278"/>
    </row>
    <row r="286" spans="1:18" x14ac:dyDescent="0.25">
      <c r="A286" s="275">
        <v>3900</v>
      </c>
      <c r="B286" s="276">
        <v>272.10000000000002</v>
      </c>
      <c r="C286" s="277" t="s">
        <v>420</v>
      </c>
      <c r="D286" s="211">
        <f>IFERROR(ROUND(VLOOKUP(+$A286,[14]Pasco!$A$3:$P$273,+D$3,FALSE),2),0)</f>
        <v>448.61</v>
      </c>
      <c r="E286" s="211">
        <f>IFERROR(ROUND(VLOOKUP(+$A286,[14]Pasco!$A$3:$P$273,+E$3,FALSE),2),0)</f>
        <v>451.78</v>
      </c>
      <c r="F286" s="211">
        <f>IFERROR(ROUND(VLOOKUP(+$A286,[14]Pasco!$A$3:$P$273,+F$3,FALSE),2),0)</f>
        <v>454.95</v>
      </c>
      <c r="G286" s="211">
        <f>IFERROR(ROUND(VLOOKUP(+$A286,[14]Pasco!$A$3:$P$273,+G$3,FALSE),2),0)</f>
        <v>458.12</v>
      </c>
      <c r="H286" s="211">
        <f>IFERROR(ROUND(VLOOKUP(+$A286,[14]Pasco!$A$3:$P$273,+H$3,FALSE),2),0)</f>
        <v>461.29</v>
      </c>
      <c r="I286" s="211">
        <f>IFERROR(ROUND(VLOOKUP(+$A286,[14]Pasco!$A$3:$P$273,+I$3,FALSE),2),0)</f>
        <v>464.46</v>
      </c>
      <c r="J286" s="211">
        <f>IFERROR(ROUND(VLOOKUP(+$A286,[14]Pasco!$A$3:$P$273,+J$3,FALSE),2),0)</f>
        <v>467.63</v>
      </c>
      <c r="K286" s="211">
        <f>IFERROR(ROUND(VLOOKUP(+$A286,[14]Pasco!$A$3:$P$273,+K$3,FALSE),2),0)</f>
        <v>470.8</v>
      </c>
      <c r="L286" s="211">
        <f>IFERROR(ROUND(VLOOKUP(+$A286,[14]Pasco!$A$3:$P$273,+L$3,FALSE),2),0)</f>
        <v>473.97</v>
      </c>
      <c r="M286" s="211">
        <f>IFERROR(ROUND(VLOOKUP(+$A286,[14]Pasco!$A$3:$P$273,+M$3,FALSE),2),0)</f>
        <v>477.14</v>
      </c>
      <c r="N286" s="211">
        <f>IFERROR(ROUND(VLOOKUP(+$A286,[14]Pasco!$A$3:$P$273,+N$3,FALSE),2),0)</f>
        <v>480.31</v>
      </c>
      <c r="O286" s="211">
        <f>IFERROR(ROUND(VLOOKUP(+$A286,[14]Pasco!$A$3:$P$273,+O$3,FALSE),2),0)</f>
        <v>483.48</v>
      </c>
      <c r="P286" s="211">
        <f>IFERROR(ROUND(VLOOKUP(+$A286,[14]Pasco!$A$3:$P$273,+P$3,FALSE),2),0)</f>
        <v>486.65</v>
      </c>
      <c r="Q286" s="278">
        <f t="shared" si="20"/>
        <v>467.63000000000005</v>
      </c>
      <c r="R286" s="278"/>
    </row>
    <row r="287" spans="1:18" x14ac:dyDescent="0.25">
      <c r="A287" s="275">
        <v>3905</v>
      </c>
      <c r="B287" s="276">
        <v>272.10000000000002</v>
      </c>
      <c r="C287" s="277" t="s">
        <v>421</v>
      </c>
      <c r="D287" s="211">
        <f>IFERROR(ROUND(VLOOKUP(+$A287,[14]Pasco!$A$3:$P$273,+D$3,FALSE),2),0)</f>
        <v>6627.88</v>
      </c>
      <c r="E287" s="211">
        <f>IFERROR(ROUND(VLOOKUP(+$A287,[14]Pasco!$A$3:$P$273,+E$3,FALSE),2),0)</f>
        <v>6666.75</v>
      </c>
      <c r="F287" s="211">
        <f>IFERROR(ROUND(VLOOKUP(+$A287,[14]Pasco!$A$3:$P$273,+F$3,FALSE),2),0)</f>
        <v>6705.62</v>
      </c>
      <c r="G287" s="211">
        <f>IFERROR(ROUND(VLOOKUP(+$A287,[14]Pasco!$A$3:$P$273,+G$3,FALSE),2),0)</f>
        <v>6744.49</v>
      </c>
      <c r="H287" s="211">
        <f>IFERROR(ROUND(VLOOKUP(+$A287,[14]Pasco!$A$3:$P$273,+H$3,FALSE),2),0)</f>
        <v>6783.36</v>
      </c>
      <c r="I287" s="211">
        <f>IFERROR(ROUND(VLOOKUP(+$A287,[14]Pasco!$A$3:$P$273,+I$3,FALSE),2),0)</f>
        <v>6822.23</v>
      </c>
      <c r="J287" s="211">
        <f>IFERROR(ROUND(VLOOKUP(+$A287,[14]Pasco!$A$3:$P$273,+J$3,FALSE),2),0)</f>
        <v>6861.1</v>
      </c>
      <c r="K287" s="211">
        <f>IFERROR(ROUND(VLOOKUP(+$A287,[14]Pasco!$A$3:$P$273,+K$3,FALSE),2),0)</f>
        <v>6899.97</v>
      </c>
      <c r="L287" s="211">
        <f>IFERROR(ROUND(VLOOKUP(+$A287,[14]Pasco!$A$3:$P$273,+L$3,FALSE),2),0)</f>
        <v>6938.84</v>
      </c>
      <c r="M287" s="211">
        <f>IFERROR(ROUND(VLOOKUP(+$A287,[14]Pasco!$A$3:$P$273,+M$3,FALSE),2),0)</f>
        <v>6977.71</v>
      </c>
      <c r="N287" s="211">
        <f>IFERROR(ROUND(VLOOKUP(+$A287,[14]Pasco!$A$3:$P$273,+N$3,FALSE),2),0)</f>
        <v>7016.58</v>
      </c>
      <c r="O287" s="211">
        <f>IFERROR(ROUND(VLOOKUP(+$A287,[14]Pasco!$A$3:$P$273,+O$3,FALSE),2),0)</f>
        <v>7055.45</v>
      </c>
      <c r="P287" s="211">
        <f>IFERROR(ROUND(VLOOKUP(+$A287,[14]Pasco!$A$3:$P$273,+P$3,FALSE),2),0)</f>
        <v>7094.32</v>
      </c>
      <c r="Q287" s="278">
        <f t="shared" si="20"/>
        <v>6861.1000000000013</v>
      </c>
      <c r="R287" s="278"/>
    </row>
    <row r="288" spans="1:18" x14ac:dyDescent="0.25">
      <c r="A288" s="275">
        <v>3975</v>
      </c>
      <c r="B288" s="276">
        <v>272.10000000000002</v>
      </c>
      <c r="C288" s="277" t="s">
        <v>422</v>
      </c>
      <c r="D288" s="211">
        <f>IFERROR(ROUND(VLOOKUP(+$A288,[14]Pasco!$A$3:$P$273,+D$3,FALSE),2),0)</f>
        <v>122547.09</v>
      </c>
      <c r="E288" s="211">
        <f>IFERROR(ROUND(VLOOKUP(+$A288,[14]Pasco!$A$3:$P$273,+E$3,FALSE),2),0)</f>
        <v>123751.94</v>
      </c>
      <c r="F288" s="211">
        <f>IFERROR(ROUND(VLOOKUP(+$A288,[14]Pasco!$A$3:$P$273,+F$3,FALSE),2),0)</f>
        <v>125030.46</v>
      </c>
      <c r="G288" s="211">
        <f>IFERROR(ROUND(VLOOKUP(+$A288,[14]Pasco!$A$3:$P$273,+G$3,FALSE),2),0)</f>
        <v>126308.97</v>
      </c>
      <c r="H288" s="211">
        <f>IFERROR(ROUND(VLOOKUP(+$A288,[14]Pasco!$A$3:$P$273,+H$3,FALSE),2),0)</f>
        <v>127587.49</v>
      </c>
      <c r="I288" s="211">
        <f>IFERROR(ROUND(VLOOKUP(+$A288,[14]Pasco!$A$3:$P$273,+I$3,FALSE),2),0)</f>
        <v>128866.01</v>
      </c>
      <c r="J288" s="211">
        <f>IFERROR(ROUND(VLOOKUP(+$A288,[14]Pasco!$A$3:$P$273,+J$3,FALSE),2),0)</f>
        <v>130144.53</v>
      </c>
      <c r="K288" s="211">
        <f>IFERROR(ROUND(VLOOKUP(+$A288,[14]Pasco!$A$3:$P$273,+K$3,FALSE),2),0)</f>
        <v>131423.04999999999</v>
      </c>
      <c r="L288" s="211">
        <f>IFERROR(ROUND(VLOOKUP(+$A288,[14]Pasco!$A$3:$P$273,+L$3,FALSE),2),0)</f>
        <v>132701.57</v>
      </c>
      <c r="M288" s="211">
        <f>IFERROR(ROUND(VLOOKUP(+$A288,[14]Pasco!$A$3:$P$273,+M$3,FALSE),2),0)</f>
        <v>133980.09</v>
      </c>
      <c r="N288" s="211">
        <f>IFERROR(ROUND(VLOOKUP(+$A288,[14]Pasco!$A$3:$P$273,+N$3,FALSE),2),0)</f>
        <v>135258.60999999999</v>
      </c>
      <c r="O288" s="211">
        <f>IFERROR(ROUND(VLOOKUP(+$A288,[14]Pasco!$A$3:$P$273,+O$3,FALSE),2),0)</f>
        <v>136537.13</v>
      </c>
      <c r="P288" s="211">
        <f>IFERROR(ROUND(VLOOKUP(+$A288,[14]Pasco!$A$3:$P$273,+P$3,FALSE),2),0)</f>
        <v>137815.65</v>
      </c>
      <c r="Q288" s="278">
        <f t="shared" si="20"/>
        <v>130150.19923076921</v>
      </c>
      <c r="R288" s="278"/>
    </row>
    <row r="289" spans="1:18" x14ac:dyDescent="0.25">
      <c r="A289" s="275">
        <v>3980</v>
      </c>
      <c r="B289" s="276">
        <v>272.10000000000002</v>
      </c>
      <c r="C289" s="277" t="s">
        <v>423</v>
      </c>
      <c r="D289" s="211">
        <f>IFERROR(ROUND(VLOOKUP(+$A289,[14]Pasco!$A$3:$P$273,+D$3,FALSE),2),0)</f>
        <v>2636.81</v>
      </c>
      <c r="E289" s="211">
        <f>IFERROR(ROUND(VLOOKUP(+$A289,[14]Pasco!$A$3:$P$273,+E$3,FALSE),2),0)</f>
        <v>2657.34</v>
      </c>
      <c r="F289" s="211">
        <f>IFERROR(ROUND(VLOOKUP(+$A289,[14]Pasco!$A$3:$P$273,+F$3,FALSE),2),0)</f>
        <v>2677.87</v>
      </c>
      <c r="G289" s="211">
        <f>IFERROR(ROUND(VLOOKUP(+$A289,[14]Pasco!$A$3:$P$273,+G$3,FALSE),2),0)</f>
        <v>2700.9</v>
      </c>
      <c r="H289" s="211">
        <f>IFERROR(ROUND(VLOOKUP(+$A289,[14]Pasco!$A$3:$P$273,+H$3,FALSE),2),0)</f>
        <v>2723.93</v>
      </c>
      <c r="I289" s="211">
        <f>IFERROR(ROUND(VLOOKUP(+$A289,[14]Pasco!$A$3:$P$273,+I$3,FALSE),2),0)</f>
        <v>2746.96</v>
      </c>
      <c r="J289" s="211">
        <f>IFERROR(ROUND(VLOOKUP(+$A289,[14]Pasco!$A$3:$P$273,+J$3,FALSE),2),0)</f>
        <v>2769.99</v>
      </c>
      <c r="K289" s="211">
        <f>IFERROR(ROUND(VLOOKUP(+$A289,[14]Pasco!$A$3:$P$273,+K$3,FALSE),2),0)</f>
        <v>2793.02</v>
      </c>
      <c r="L289" s="211">
        <f>IFERROR(ROUND(VLOOKUP(+$A289,[14]Pasco!$A$3:$P$273,+L$3,FALSE),2),0)</f>
        <v>2816.05</v>
      </c>
      <c r="M289" s="211">
        <f>IFERROR(ROUND(VLOOKUP(+$A289,[14]Pasco!$A$3:$P$273,+M$3,FALSE),2),0)</f>
        <v>2839.08</v>
      </c>
      <c r="N289" s="211">
        <f>IFERROR(ROUND(VLOOKUP(+$A289,[14]Pasco!$A$3:$P$273,+N$3,FALSE),2),0)</f>
        <v>2862.11</v>
      </c>
      <c r="O289" s="211">
        <f>IFERROR(ROUND(VLOOKUP(+$A289,[14]Pasco!$A$3:$P$273,+O$3,FALSE),2),0)</f>
        <v>2885.14</v>
      </c>
      <c r="P289" s="211">
        <f>IFERROR(ROUND(VLOOKUP(+$A289,[14]Pasco!$A$3:$P$273,+P$3,FALSE),2),0)</f>
        <v>2908.31</v>
      </c>
      <c r="Q289" s="278">
        <f t="shared" si="20"/>
        <v>2770.5776923076924</v>
      </c>
      <c r="R289" s="278"/>
    </row>
    <row r="290" spans="1:18" x14ac:dyDescent="0.25">
      <c r="A290" s="275">
        <v>4005</v>
      </c>
      <c r="B290" s="276">
        <v>272.10000000000002</v>
      </c>
      <c r="C290" s="277" t="s">
        <v>424</v>
      </c>
      <c r="D290" s="211">
        <f>IFERROR(ROUND(VLOOKUP(+$A290,[14]Pasco!$A$3:$P$273,+D$3,FALSE),2),0)</f>
        <v>1503</v>
      </c>
      <c r="E290" s="211">
        <f>IFERROR(ROUND(VLOOKUP(+$A290,[14]Pasco!$A$3:$P$273,+E$3,FALSE),2),0)</f>
        <v>1520.61</v>
      </c>
      <c r="F290" s="211">
        <f>IFERROR(ROUND(VLOOKUP(+$A290,[14]Pasco!$A$3:$P$273,+F$3,FALSE),2),0)</f>
        <v>1538.22</v>
      </c>
      <c r="G290" s="211">
        <f>IFERROR(ROUND(VLOOKUP(+$A290,[14]Pasco!$A$3:$P$273,+G$3,FALSE),2),0)</f>
        <v>1555.83</v>
      </c>
      <c r="H290" s="211">
        <f>IFERROR(ROUND(VLOOKUP(+$A290,[14]Pasco!$A$3:$P$273,+H$3,FALSE),2),0)</f>
        <v>1573.44</v>
      </c>
      <c r="I290" s="211">
        <f>IFERROR(ROUND(VLOOKUP(+$A290,[14]Pasco!$A$3:$P$273,+I$3,FALSE),2),0)</f>
        <v>1591.05</v>
      </c>
      <c r="J290" s="211">
        <f>IFERROR(ROUND(VLOOKUP(+$A290,[14]Pasco!$A$3:$P$273,+J$3,FALSE),2),0)</f>
        <v>1608.66</v>
      </c>
      <c r="K290" s="211">
        <f>IFERROR(ROUND(VLOOKUP(+$A290,[14]Pasco!$A$3:$P$273,+K$3,FALSE),2),0)</f>
        <v>1626.27</v>
      </c>
      <c r="L290" s="211">
        <f>IFERROR(ROUND(VLOOKUP(+$A290,[14]Pasco!$A$3:$P$273,+L$3,FALSE),2),0)</f>
        <v>1643.88</v>
      </c>
      <c r="M290" s="211">
        <f>IFERROR(ROUND(VLOOKUP(+$A290,[14]Pasco!$A$3:$P$273,+M$3,FALSE),2),0)</f>
        <v>1661.49</v>
      </c>
      <c r="N290" s="211">
        <f>IFERROR(ROUND(VLOOKUP(+$A290,[14]Pasco!$A$3:$P$273,+N$3,FALSE),2),0)</f>
        <v>1679.1</v>
      </c>
      <c r="O290" s="211">
        <f>IFERROR(ROUND(VLOOKUP(+$A290,[14]Pasco!$A$3:$P$273,+O$3,FALSE),2),0)</f>
        <v>1696.71</v>
      </c>
      <c r="P290" s="211">
        <f>IFERROR(ROUND(VLOOKUP(+$A290,[14]Pasco!$A$3:$P$273,+P$3,FALSE),2),0)</f>
        <v>1714.32</v>
      </c>
      <c r="Q290" s="278">
        <f t="shared" si="20"/>
        <v>1608.6599999999999</v>
      </c>
      <c r="R290" s="278"/>
    </row>
    <row r="291" spans="1:18" x14ac:dyDescent="0.25">
      <c r="A291" s="292" t="s">
        <v>633</v>
      </c>
      <c r="B291" s="276"/>
      <c r="C291" s="277"/>
      <c r="D291" s="285">
        <f>SUM(D276:D290)</f>
        <v>319716.63999999996</v>
      </c>
      <c r="E291" s="285">
        <f t="shared" ref="E291:Q291" si="21">SUM(E276:E290)</f>
        <v>322144.19</v>
      </c>
      <c r="F291" s="285">
        <f t="shared" si="21"/>
        <v>324645.40999999997</v>
      </c>
      <c r="G291" s="285">
        <f t="shared" si="21"/>
        <v>327149.12000000005</v>
      </c>
      <c r="H291" s="285">
        <f t="shared" si="21"/>
        <v>329652.84000000003</v>
      </c>
      <c r="I291" s="285">
        <f t="shared" si="21"/>
        <v>332156.56</v>
      </c>
      <c r="J291" s="285">
        <f t="shared" si="21"/>
        <v>334660.27999999997</v>
      </c>
      <c r="K291" s="285">
        <f t="shared" si="21"/>
        <v>337164</v>
      </c>
      <c r="L291" s="285">
        <f t="shared" si="21"/>
        <v>339667.72000000003</v>
      </c>
      <c r="M291" s="285">
        <f t="shared" si="21"/>
        <v>342171.44</v>
      </c>
      <c r="N291" s="285">
        <f t="shared" si="21"/>
        <v>344675.15999999992</v>
      </c>
      <c r="O291" s="285">
        <f t="shared" si="21"/>
        <v>347178.88000000006</v>
      </c>
      <c r="P291" s="285">
        <f t="shared" si="21"/>
        <v>349682.74</v>
      </c>
      <c r="Q291" s="285">
        <f t="shared" si="21"/>
        <v>334666.53692307684</v>
      </c>
      <c r="R291" s="285"/>
    </row>
    <row r="292" spans="1:18" x14ac:dyDescent="0.25">
      <c r="A292" s="275"/>
      <c r="B292" s="276"/>
      <c r="C292" s="277"/>
      <c r="D292" s="278"/>
      <c r="E292" s="278"/>
      <c r="F292" s="278"/>
      <c r="G292" s="278"/>
      <c r="H292" s="278"/>
      <c r="I292" s="278"/>
      <c r="J292" s="278"/>
      <c r="K292" s="278"/>
      <c r="L292" s="278"/>
      <c r="M292" s="278"/>
      <c r="N292" s="278"/>
      <c r="O292" s="278"/>
      <c r="P292" s="278"/>
      <c r="Q292" s="278"/>
      <c r="R292" s="278"/>
    </row>
    <row r="293" spans="1:18" x14ac:dyDescent="0.25">
      <c r="A293" s="282">
        <v>4030</v>
      </c>
      <c r="B293" s="282">
        <v>272.10000000000002</v>
      </c>
      <c r="C293" s="307" t="s">
        <v>409</v>
      </c>
      <c r="D293" s="211">
        <f>IFERROR(ROUND(VLOOKUP(+$A293,[14]Pasco!$A$3:$P$273,+D$3,FALSE),2),0)</f>
        <v>0</v>
      </c>
      <c r="E293" s="211">
        <f>IFERROR(ROUND(VLOOKUP(+$A293,[14]Pasco!$A$3:$P$273,+E$3,FALSE),2),0)</f>
        <v>0</v>
      </c>
      <c r="F293" s="211">
        <f>IFERROR(ROUND(VLOOKUP(+$A293,[14]Pasco!$A$3:$P$273,+F$3,FALSE),2),0)</f>
        <v>0</v>
      </c>
      <c r="G293" s="211">
        <f>IFERROR(ROUND(VLOOKUP(+$A293,[14]Pasco!$A$3:$P$273,+G$3,FALSE),2),0)</f>
        <v>0</v>
      </c>
      <c r="H293" s="211">
        <f>IFERROR(ROUND(VLOOKUP(+$A293,[14]Pasco!$A$3:$P$273,+H$3,FALSE),2),0)</f>
        <v>0</v>
      </c>
      <c r="I293" s="211">
        <f>IFERROR(ROUND(VLOOKUP(+$A293,[14]Pasco!$A$3:$P$273,+I$3,FALSE),2),0)</f>
        <v>0</v>
      </c>
      <c r="J293" s="211">
        <f>IFERROR(ROUND(VLOOKUP(+$A293,[14]Pasco!$A$3:$P$273,+J$3,FALSE),2),0)</f>
        <v>0</v>
      </c>
      <c r="K293" s="211">
        <f>IFERROR(ROUND(VLOOKUP(+$A293,[14]Pasco!$A$3:$P$273,+K$3,FALSE),2),0)</f>
        <v>0</v>
      </c>
      <c r="L293" s="211">
        <f>IFERROR(ROUND(VLOOKUP(+$A293,[14]Pasco!$A$3:$P$273,+L$3,FALSE),2),0)</f>
        <v>0</v>
      </c>
      <c r="M293" s="211">
        <f>IFERROR(ROUND(VLOOKUP(+$A293,[14]Pasco!$A$3:$P$273,+M$3,FALSE),2),0)</f>
        <v>0</v>
      </c>
      <c r="N293" s="211">
        <f>IFERROR(ROUND(VLOOKUP(+$A293,[14]Pasco!$A$3:$P$273,+N$3,FALSE),2),0)</f>
        <v>0</v>
      </c>
      <c r="O293" s="211">
        <f>IFERROR(ROUND(VLOOKUP(+$A293,[14]Pasco!$A$3:$P$273,+O$3,FALSE),2),0)</f>
        <v>0</v>
      </c>
      <c r="P293" s="211">
        <f>IFERROR(ROUND(VLOOKUP(+$A293,[14]Pasco!$A$3:$P$273,+P$3,FALSE),2),0)</f>
        <v>0</v>
      </c>
      <c r="Q293" s="278">
        <f t="shared" si="20"/>
        <v>0</v>
      </c>
      <c r="R293" s="278"/>
    </row>
    <row r="294" spans="1:18" x14ac:dyDescent="0.25">
      <c r="A294" s="275">
        <v>4050</v>
      </c>
      <c r="B294" s="276">
        <v>272.2</v>
      </c>
      <c r="C294" s="277" t="s">
        <v>426</v>
      </c>
      <c r="D294" s="211">
        <f>IFERROR(ROUND(VLOOKUP(+$A294,[14]Pasco!$A$3:$P$273,+D$3,FALSE),2),0)</f>
        <v>36633.339999999997</v>
      </c>
      <c r="E294" s="211">
        <f>IFERROR(ROUND(VLOOKUP(+$A294,[14]Pasco!$A$3:$P$273,+E$3,FALSE),2),0)</f>
        <v>36874.44</v>
      </c>
      <c r="F294" s="211">
        <f>IFERROR(ROUND(VLOOKUP(+$A294,[14]Pasco!$A$3:$P$273,+F$3,FALSE),2),0)</f>
        <v>37115.54</v>
      </c>
      <c r="G294" s="211">
        <f>IFERROR(ROUND(VLOOKUP(+$A294,[14]Pasco!$A$3:$P$273,+G$3,FALSE),2),0)</f>
        <v>37356.639999999999</v>
      </c>
      <c r="H294" s="211">
        <f>IFERROR(ROUND(VLOOKUP(+$A294,[14]Pasco!$A$3:$P$273,+H$3,FALSE),2),0)</f>
        <v>37597.74</v>
      </c>
      <c r="I294" s="211">
        <f>IFERROR(ROUND(VLOOKUP(+$A294,[14]Pasco!$A$3:$P$273,+I$3,FALSE),2),0)</f>
        <v>37838.839999999997</v>
      </c>
      <c r="J294" s="211">
        <f>IFERROR(ROUND(VLOOKUP(+$A294,[14]Pasco!$A$3:$P$273,+J$3,FALSE),2),0)</f>
        <v>38079.94</v>
      </c>
      <c r="K294" s="211">
        <f>IFERROR(ROUND(VLOOKUP(+$A294,[14]Pasco!$A$3:$P$273,+K$3,FALSE),2),0)</f>
        <v>38321.040000000001</v>
      </c>
      <c r="L294" s="211">
        <f>IFERROR(ROUND(VLOOKUP(+$A294,[14]Pasco!$A$3:$P$273,+L$3,FALSE),2),0)</f>
        <v>38562.14</v>
      </c>
      <c r="M294" s="211">
        <f>IFERROR(ROUND(VLOOKUP(+$A294,[14]Pasco!$A$3:$P$273,+M$3,FALSE),2),0)</f>
        <v>38803.24</v>
      </c>
      <c r="N294" s="211">
        <f>IFERROR(ROUND(VLOOKUP(+$A294,[14]Pasco!$A$3:$P$273,+N$3,FALSE),2),0)</f>
        <v>39044.339999999997</v>
      </c>
      <c r="O294" s="211">
        <f>IFERROR(ROUND(VLOOKUP(+$A294,[14]Pasco!$A$3:$P$273,+O$3,FALSE),2),0)</f>
        <v>39285.440000000002</v>
      </c>
      <c r="P294" s="211">
        <f>IFERROR(ROUND(VLOOKUP(+$A294,[14]Pasco!$A$3:$P$273,+P$3,FALSE),2),0)</f>
        <v>39526.54</v>
      </c>
      <c r="Q294" s="278">
        <f t="shared" si="20"/>
        <v>38079.939999999995</v>
      </c>
      <c r="R294" s="278"/>
    </row>
    <row r="295" spans="1:18" x14ac:dyDescent="0.25">
      <c r="A295" s="275">
        <v>4070</v>
      </c>
      <c r="B295" s="276">
        <v>272.2</v>
      </c>
      <c r="C295" s="277" t="s">
        <v>427</v>
      </c>
      <c r="D295" s="211">
        <f>IFERROR(ROUND(VLOOKUP(+$A295,[14]Pasco!$A$3:$P$273,+D$3,FALSE),2),0)</f>
        <v>-448.58</v>
      </c>
      <c r="E295" s="211">
        <f>IFERROR(ROUND(VLOOKUP(+$A295,[14]Pasco!$A$3:$P$273,+E$3,FALSE),2),0)</f>
        <v>-172.62</v>
      </c>
      <c r="F295" s="211">
        <f>IFERROR(ROUND(VLOOKUP(+$A295,[14]Pasco!$A$3:$P$273,+F$3,FALSE),2),0)</f>
        <v>103.34</v>
      </c>
      <c r="G295" s="211">
        <f>IFERROR(ROUND(VLOOKUP(+$A295,[14]Pasco!$A$3:$P$273,+G$3,FALSE),2),0)</f>
        <v>379.3</v>
      </c>
      <c r="H295" s="211">
        <f>IFERROR(ROUND(VLOOKUP(+$A295,[14]Pasco!$A$3:$P$273,+H$3,FALSE),2),0)</f>
        <v>655.26</v>
      </c>
      <c r="I295" s="211">
        <f>IFERROR(ROUND(VLOOKUP(+$A295,[14]Pasco!$A$3:$P$273,+I$3,FALSE),2),0)</f>
        <v>931.22</v>
      </c>
      <c r="J295" s="211">
        <f>IFERROR(ROUND(VLOOKUP(+$A295,[14]Pasco!$A$3:$P$273,+J$3,FALSE),2),0)</f>
        <v>1207.18</v>
      </c>
      <c r="K295" s="211">
        <f>IFERROR(ROUND(VLOOKUP(+$A295,[14]Pasco!$A$3:$P$273,+K$3,FALSE),2),0)</f>
        <v>1483.14</v>
      </c>
      <c r="L295" s="211">
        <f>IFERROR(ROUND(VLOOKUP(+$A295,[14]Pasco!$A$3:$P$273,+L$3,FALSE),2),0)</f>
        <v>1759.1</v>
      </c>
      <c r="M295" s="211">
        <f>IFERROR(ROUND(VLOOKUP(+$A295,[14]Pasco!$A$3:$P$273,+M$3,FALSE),2),0)</f>
        <v>2035.06</v>
      </c>
      <c r="N295" s="211">
        <f>IFERROR(ROUND(VLOOKUP(+$A295,[14]Pasco!$A$3:$P$273,+N$3,FALSE),2),0)</f>
        <v>2311.02</v>
      </c>
      <c r="O295" s="211">
        <f>IFERROR(ROUND(VLOOKUP(+$A295,[14]Pasco!$A$3:$P$273,+O$3,FALSE),2),0)</f>
        <v>2586.98</v>
      </c>
      <c r="P295" s="211">
        <f>IFERROR(ROUND(VLOOKUP(+$A295,[14]Pasco!$A$3:$P$273,+P$3,FALSE),2),0)</f>
        <v>2862.94</v>
      </c>
      <c r="Q295" s="278">
        <f t="shared" si="20"/>
        <v>1207.18</v>
      </c>
      <c r="R295" s="278"/>
    </row>
    <row r="296" spans="1:18" x14ac:dyDescent="0.25">
      <c r="A296" s="275">
        <v>4100</v>
      </c>
      <c r="B296" s="276">
        <v>272.2</v>
      </c>
      <c r="C296" s="277" t="s">
        <v>428</v>
      </c>
      <c r="D296" s="211">
        <f>IFERROR(ROUND(VLOOKUP(+$A296,[14]Pasco!$A$3:$P$273,+D$3,FALSE),2),0)</f>
        <v>31256.52</v>
      </c>
      <c r="E296" s="211">
        <f>IFERROR(ROUND(VLOOKUP(+$A296,[14]Pasco!$A$3:$P$273,+E$3,FALSE),2),0)</f>
        <v>31409.8</v>
      </c>
      <c r="F296" s="211">
        <f>IFERROR(ROUND(VLOOKUP(+$A296,[14]Pasco!$A$3:$P$273,+F$3,FALSE),2),0)</f>
        <v>31563.08</v>
      </c>
      <c r="G296" s="211">
        <f>IFERROR(ROUND(VLOOKUP(+$A296,[14]Pasco!$A$3:$P$273,+G$3,FALSE),2),0)</f>
        <v>31716.36</v>
      </c>
      <c r="H296" s="211">
        <f>IFERROR(ROUND(VLOOKUP(+$A296,[14]Pasco!$A$3:$P$273,+H$3,FALSE),2),0)</f>
        <v>31830.720000000001</v>
      </c>
      <c r="I296" s="211">
        <f>IFERROR(ROUND(VLOOKUP(+$A296,[14]Pasco!$A$3:$P$273,+I$3,FALSE),2),0)</f>
        <v>31984</v>
      </c>
      <c r="J296" s="211">
        <f>IFERROR(ROUND(VLOOKUP(+$A296,[14]Pasco!$A$3:$P$273,+J$3,FALSE),2),0)</f>
        <v>32137.279999999999</v>
      </c>
      <c r="K296" s="211">
        <f>IFERROR(ROUND(VLOOKUP(+$A296,[14]Pasco!$A$3:$P$273,+K$3,FALSE),2),0)</f>
        <v>32290.560000000001</v>
      </c>
      <c r="L296" s="211">
        <f>IFERROR(ROUND(VLOOKUP(+$A296,[14]Pasco!$A$3:$P$273,+L$3,FALSE),2),0)</f>
        <v>32443.84</v>
      </c>
      <c r="M296" s="211">
        <f>IFERROR(ROUND(VLOOKUP(+$A296,[14]Pasco!$A$3:$P$273,+M$3,FALSE),2),0)</f>
        <v>32597.119999999999</v>
      </c>
      <c r="N296" s="211">
        <f>IFERROR(ROUND(VLOOKUP(+$A296,[14]Pasco!$A$3:$P$273,+N$3,FALSE),2),0)</f>
        <v>32750.400000000001</v>
      </c>
      <c r="O296" s="211">
        <f>IFERROR(ROUND(VLOOKUP(+$A296,[14]Pasco!$A$3:$P$273,+O$3,FALSE),2),0)</f>
        <v>32903.68</v>
      </c>
      <c r="P296" s="211">
        <f>IFERROR(ROUND(VLOOKUP(+$A296,[14]Pasco!$A$3:$P$273,+P$3,FALSE),2),0)</f>
        <v>33056.959999999999</v>
      </c>
      <c r="Q296" s="278">
        <f t="shared" si="20"/>
        <v>32149.255384615386</v>
      </c>
      <c r="R296" s="278"/>
    </row>
    <row r="297" spans="1:18" x14ac:dyDescent="0.25">
      <c r="A297" s="275">
        <v>4105</v>
      </c>
      <c r="B297" s="276">
        <v>272.2</v>
      </c>
      <c r="C297" s="277" t="s">
        <v>429</v>
      </c>
      <c r="D297" s="211">
        <f>IFERROR(ROUND(VLOOKUP(+$A297,[14]Pasco!$A$3:$P$273,+D$3,FALSE),2),0)</f>
        <v>55981.73</v>
      </c>
      <c r="E297" s="211">
        <f>IFERROR(ROUND(VLOOKUP(+$A297,[14]Pasco!$A$3:$P$273,+E$3,FALSE),2),0)</f>
        <v>56290.89</v>
      </c>
      <c r="F297" s="211">
        <f>IFERROR(ROUND(VLOOKUP(+$A297,[14]Pasco!$A$3:$P$273,+F$3,FALSE),2),0)</f>
        <v>56600.05</v>
      </c>
      <c r="G297" s="211">
        <f>IFERROR(ROUND(VLOOKUP(+$A297,[14]Pasco!$A$3:$P$273,+G$3,FALSE),2),0)</f>
        <v>56909.21</v>
      </c>
      <c r="H297" s="211">
        <f>IFERROR(ROUND(VLOOKUP(+$A297,[14]Pasco!$A$3:$P$273,+H$3,FALSE),2),0)</f>
        <v>57218.37</v>
      </c>
      <c r="I297" s="211">
        <f>IFERROR(ROUND(VLOOKUP(+$A297,[14]Pasco!$A$3:$P$273,+I$3,FALSE),2),0)</f>
        <v>57527.53</v>
      </c>
      <c r="J297" s="211">
        <f>IFERROR(ROUND(VLOOKUP(+$A297,[14]Pasco!$A$3:$P$273,+J$3,FALSE),2),0)</f>
        <v>57836.69</v>
      </c>
      <c r="K297" s="211">
        <f>IFERROR(ROUND(VLOOKUP(+$A297,[14]Pasco!$A$3:$P$273,+K$3,FALSE),2),0)</f>
        <v>58145.85</v>
      </c>
      <c r="L297" s="211">
        <f>IFERROR(ROUND(VLOOKUP(+$A297,[14]Pasco!$A$3:$P$273,+L$3,FALSE),2),0)</f>
        <v>58455.01</v>
      </c>
      <c r="M297" s="211">
        <f>IFERROR(ROUND(VLOOKUP(+$A297,[14]Pasco!$A$3:$P$273,+M$3,FALSE),2),0)</f>
        <v>58764.17</v>
      </c>
      <c r="N297" s="211">
        <f>IFERROR(ROUND(VLOOKUP(+$A297,[14]Pasco!$A$3:$P$273,+N$3,FALSE),2),0)</f>
        <v>59073.33</v>
      </c>
      <c r="O297" s="211">
        <f>IFERROR(ROUND(VLOOKUP(+$A297,[14]Pasco!$A$3:$P$273,+O$3,FALSE),2),0)</f>
        <v>59382.49</v>
      </c>
      <c r="P297" s="211">
        <f>IFERROR(ROUND(VLOOKUP(+$A297,[14]Pasco!$A$3:$P$273,+P$3,FALSE),2),0)</f>
        <v>59691.65</v>
      </c>
      <c r="Q297" s="278">
        <f t="shared" si="20"/>
        <v>57836.689999999995</v>
      </c>
      <c r="R297" s="278"/>
    </row>
    <row r="298" spans="1:18" s="291" customFormat="1" x14ac:dyDescent="0.25">
      <c r="A298" s="286">
        <v>4107</v>
      </c>
      <c r="B298" s="287">
        <v>272.2</v>
      </c>
      <c r="C298" s="288" t="s">
        <v>634</v>
      </c>
      <c r="D298" s="289">
        <f>IFERROR(ROUND(VLOOKUP(+$A298,[14]Pasco!$A$3:$P$273,+D$3,FALSE),2),0)</f>
        <v>2315.48</v>
      </c>
      <c r="E298" s="289">
        <f>IFERROR(ROUND(VLOOKUP(+$A298,[14]Pasco!$A$3:$P$273,+E$3,FALSE),2),0)</f>
        <v>2339.61</v>
      </c>
      <c r="F298" s="289">
        <f>IFERROR(ROUND(VLOOKUP(+$A298,[14]Pasco!$A$3:$P$273,+F$3,FALSE),2),0)</f>
        <v>2363.7399999999998</v>
      </c>
      <c r="G298" s="289">
        <f>IFERROR(ROUND(VLOOKUP(+$A298,[14]Pasco!$A$3:$P$273,+G$3,FALSE),2),0)</f>
        <v>2387.87</v>
      </c>
      <c r="H298" s="289">
        <f>IFERROR(ROUND(VLOOKUP(+$A298,[14]Pasco!$A$3:$P$273,+H$3,FALSE),2),0)</f>
        <v>2412</v>
      </c>
      <c r="I298" s="289">
        <f>IFERROR(ROUND(VLOOKUP(+$A298,[14]Pasco!$A$3:$P$273,+I$3,FALSE),2),0)</f>
        <v>2436.13</v>
      </c>
      <c r="J298" s="289">
        <f>IFERROR(ROUND(VLOOKUP(+$A298,[14]Pasco!$A$3:$P$273,+J$3,FALSE),2),0)</f>
        <v>2460.2600000000002</v>
      </c>
      <c r="K298" s="289">
        <f>IFERROR(ROUND(VLOOKUP(+$A298,[14]Pasco!$A$3:$P$273,+K$3,FALSE),2),0)</f>
        <v>2484.39</v>
      </c>
      <c r="L298" s="289">
        <f>IFERROR(ROUND(VLOOKUP(+$A298,[14]Pasco!$A$3:$P$273,+L$3,FALSE),2),0)</f>
        <v>2508.52</v>
      </c>
      <c r="M298" s="289">
        <f>IFERROR(ROUND(VLOOKUP(+$A298,[14]Pasco!$A$3:$P$273,+M$3,FALSE),2),0)</f>
        <v>2532.65</v>
      </c>
      <c r="N298" s="289">
        <f>IFERROR(ROUND(VLOOKUP(+$A298,[14]Pasco!$A$3:$P$273,+N$3,FALSE),2),0)</f>
        <v>2556.7800000000002</v>
      </c>
      <c r="O298" s="289">
        <f>IFERROR(ROUND(VLOOKUP(+$A298,[14]Pasco!$A$3:$P$273,+O$3,FALSE),2),0)</f>
        <v>2580.91</v>
      </c>
      <c r="P298" s="289">
        <f>IFERROR(ROUND(VLOOKUP(+$A298,[14]Pasco!$A$3:$P$273,+P$3,FALSE),2),0)</f>
        <v>2605.04</v>
      </c>
      <c r="Q298" s="290">
        <f t="shared" si="20"/>
        <v>2460.2600000000002</v>
      </c>
      <c r="R298" s="290"/>
    </row>
    <row r="299" spans="1:18" s="291" customFormat="1" x14ac:dyDescent="0.25">
      <c r="A299" s="286">
        <v>4115</v>
      </c>
      <c r="B299" s="287">
        <v>272.2</v>
      </c>
      <c r="C299" s="288" t="s">
        <v>635</v>
      </c>
      <c r="D299" s="289">
        <f>IFERROR(ROUND(VLOOKUP(+$A299,[14]Pasco!$A$3:$P$273,+D$3,FALSE),2),0)</f>
        <v>8119.24</v>
      </c>
      <c r="E299" s="289">
        <f>IFERROR(ROUND(VLOOKUP(+$A299,[14]Pasco!$A$3:$P$273,+E$3,FALSE),2),0)</f>
        <v>8199.7999999999993</v>
      </c>
      <c r="F299" s="289">
        <f>IFERROR(ROUND(VLOOKUP(+$A299,[14]Pasco!$A$3:$P$273,+F$3,FALSE),2),0)</f>
        <v>8280.36</v>
      </c>
      <c r="G299" s="289">
        <f>IFERROR(ROUND(VLOOKUP(+$A299,[14]Pasco!$A$3:$P$273,+G$3,FALSE),2),0)</f>
        <v>8360.92</v>
      </c>
      <c r="H299" s="289">
        <f>IFERROR(ROUND(VLOOKUP(+$A299,[14]Pasco!$A$3:$P$273,+H$3,FALSE),2),0)</f>
        <v>8441.48</v>
      </c>
      <c r="I299" s="289">
        <f>IFERROR(ROUND(VLOOKUP(+$A299,[14]Pasco!$A$3:$P$273,+I$3,FALSE),2),0)</f>
        <v>8522.0400000000009</v>
      </c>
      <c r="J299" s="289">
        <f>IFERROR(ROUND(VLOOKUP(+$A299,[14]Pasco!$A$3:$P$273,+J$3,FALSE),2),0)</f>
        <v>8602.6</v>
      </c>
      <c r="K299" s="289">
        <f>IFERROR(ROUND(VLOOKUP(+$A299,[14]Pasco!$A$3:$P$273,+K$3,FALSE),2),0)</f>
        <v>8683.16</v>
      </c>
      <c r="L299" s="289">
        <f>IFERROR(ROUND(VLOOKUP(+$A299,[14]Pasco!$A$3:$P$273,+L$3,FALSE),2),0)</f>
        <v>8763.7199999999993</v>
      </c>
      <c r="M299" s="289">
        <f>IFERROR(ROUND(VLOOKUP(+$A299,[14]Pasco!$A$3:$P$273,+M$3,FALSE),2),0)</f>
        <v>8844.2800000000007</v>
      </c>
      <c r="N299" s="289">
        <f>IFERROR(ROUND(VLOOKUP(+$A299,[14]Pasco!$A$3:$P$273,+N$3,FALSE),2),0)</f>
        <v>8924.84</v>
      </c>
      <c r="O299" s="289">
        <f>IFERROR(ROUND(VLOOKUP(+$A299,[14]Pasco!$A$3:$P$273,+O$3,FALSE),2),0)</f>
        <v>9005.4</v>
      </c>
      <c r="P299" s="289">
        <f>IFERROR(ROUND(VLOOKUP(+$A299,[14]Pasco!$A$3:$P$273,+P$3,FALSE),2),0)</f>
        <v>9085.9599999999991</v>
      </c>
      <c r="Q299" s="290">
        <f t="shared" si="20"/>
        <v>8602.5999999999985</v>
      </c>
      <c r="R299" s="290"/>
    </row>
    <row r="300" spans="1:18" x14ac:dyDescent="0.25">
      <c r="A300" s="275">
        <v>4150</v>
      </c>
      <c r="B300" s="276">
        <v>272.2</v>
      </c>
      <c r="C300" s="277" t="s">
        <v>430</v>
      </c>
      <c r="D300" s="211">
        <f>IFERROR(ROUND(VLOOKUP(+$A300,[14]Pasco!$A$3:$P$273,+D$3,FALSE),2),0)</f>
        <v>80867.740000000005</v>
      </c>
      <c r="E300" s="211">
        <f>IFERROR(ROUND(VLOOKUP(+$A300,[14]Pasco!$A$3:$P$273,+E$3,FALSE),2),0)</f>
        <v>81184.27</v>
      </c>
      <c r="F300" s="211">
        <f>IFERROR(ROUND(VLOOKUP(+$A300,[14]Pasco!$A$3:$P$273,+F$3,FALSE),2),0)</f>
        <v>81500.800000000003</v>
      </c>
      <c r="G300" s="211">
        <f>IFERROR(ROUND(VLOOKUP(+$A300,[14]Pasco!$A$3:$P$273,+G$3,FALSE),2),0)</f>
        <v>81817.33</v>
      </c>
      <c r="H300" s="211">
        <f>IFERROR(ROUND(VLOOKUP(+$A300,[14]Pasco!$A$3:$P$273,+H$3,FALSE),2),0)</f>
        <v>82133.86</v>
      </c>
      <c r="I300" s="211">
        <f>IFERROR(ROUND(VLOOKUP(+$A300,[14]Pasco!$A$3:$P$273,+I$3,FALSE),2),0)</f>
        <v>82450.39</v>
      </c>
      <c r="J300" s="211">
        <f>IFERROR(ROUND(VLOOKUP(+$A300,[14]Pasco!$A$3:$P$273,+J$3,FALSE),2),0)</f>
        <v>82766.92</v>
      </c>
      <c r="K300" s="211">
        <f>IFERROR(ROUND(VLOOKUP(+$A300,[14]Pasco!$A$3:$P$273,+K$3,FALSE),2),0)</f>
        <v>83083.45</v>
      </c>
      <c r="L300" s="211">
        <f>IFERROR(ROUND(VLOOKUP(+$A300,[14]Pasco!$A$3:$P$273,+L$3,FALSE),2),0)</f>
        <v>83399.98</v>
      </c>
      <c r="M300" s="211">
        <f>IFERROR(ROUND(VLOOKUP(+$A300,[14]Pasco!$A$3:$P$273,+M$3,FALSE),2),0)</f>
        <v>83716.509999999995</v>
      </c>
      <c r="N300" s="211">
        <f>IFERROR(ROUND(VLOOKUP(+$A300,[14]Pasco!$A$3:$P$273,+N$3,FALSE),2),0)</f>
        <v>84033.04</v>
      </c>
      <c r="O300" s="211">
        <f>IFERROR(ROUND(VLOOKUP(+$A300,[14]Pasco!$A$3:$P$273,+O$3,FALSE),2),0)</f>
        <v>84349.57</v>
      </c>
      <c r="P300" s="211">
        <f>IFERROR(ROUND(VLOOKUP(+$A300,[14]Pasco!$A$3:$P$273,+P$3,FALSE),2),0)</f>
        <v>84666.1</v>
      </c>
      <c r="Q300" s="278">
        <f t="shared" si="20"/>
        <v>82766.920000000013</v>
      </c>
      <c r="R300" s="278"/>
    </row>
    <row r="301" spans="1:18" x14ac:dyDescent="0.25">
      <c r="A301" s="275">
        <v>4155</v>
      </c>
      <c r="B301" s="276">
        <v>272.2</v>
      </c>
      <c r="C301" s="277" t="s">
        <v>431</v>
      </c>
      <c r="D301" s="211">
        <f>IFERROR(ROUND(VLOOKUP(+$A301,[14]Pasco!$A$3:$P$273,+D$3,FALSE),2),0)</f>
        <v>86332.49</v>
      </c>
      <c r="E301" s="211">
        <f>IFERROR(ROUND(VLOOKUP(+$A301,[14]Pasco!$A$3:$P$273,+E$3,FALSE),2),0)</f>
        <v>86727.29</v>
      </c>
      <c r="F301" s="211">
        <f>IFERROR(ROUND(VLOOKUP(+$A301,[14]Pasco!$A$3:$P$273,+F$3,FALSE),2),0)</f>
        <v>87122.09</v>
      </c>
      <c r="G301" s="211">
        <f>IFERROR(ROUND(VLOOKUP(+$A301,[14]Pasco!$A$3:$P$273,+G$3,FALSE),2),0)</f>
        <v>87516.89</v>
      </c>
      <c r="H301" s="211">
        <f>IFERROR(ROUND(VLOOKUP(+$A301,[14]Pasco!$A$3:$P$273,+H$3,FALSE),2),0)</f>
        <v>87911.69</v>
      </c>
      <c r="I301" s="211">
        <f>IFERROR(ROUND(VLOOKUP(+$A301,[14]Pasco!$A$3:$P$273,+I$3,FALSE),2),0)</f>
        <v>88306.49</v>
      </c>
      <c r="J301" s="211">
        <f>IFERROR(ROUND(VLOOKUP(+$A301,[14]Pasco!$A$3:$P$273,+J$3,FALSE),2),0)</f>
        <v>88701.29</v>
      </c>
      <c r="K301" s="211">
        <f>IFERROR(ROUND(VLOOKUP(+$A301,[14]Pasco!$A$3:$P$273,+K$3,FALSE),2),0)</f>
        <v>89096.09</v>
      </c>
      <c r="L301" s="211">
        <f>IFERROR(ROUND(VLOOKUP(+$A301,[14]Pasco!$A$3:$P$273,+L$3,FALSE),2),0)</f>
        <v>89490.89</v>
      </c>
      <c r="M301" s="211">
        <f>IFERROR(ROUND(VLOOKUP(+$A301,[14]Pasco!$A$3:$P$273,+M$3,FALSE),2),0)</f>
        <v>89885.69</v>
      </c>
      <c r="N301" s="211">
        <f>IFERROR(ROUND(VLOOKUP(+$A301,[14]Pasco!$A$3:$P$273,+N$3,FALSE),2),0)</f>
        <v>90280.49</v>
      </c>
      <c r="O301" s="211">
        <f>IFERROR(ROUND(VLOOKUP(+$A301,[14]Pasco!$A$3:$P$273,+O$3,FALSE),2),0)</f>
        <v>90675.29</v>
      </c>
      <c r="P301" s="211">
        <f>IFERROR(ROUND(VLOOKUP(+$A301,[14]Pasco!$A$3:$P$273,+P$3,FALSE),2),0)</f>
        <v>91070.09</v>
      </c>
      <c r="Q301" s="278">
        <f t="shared" si="20"/>
        <v>88701.290000000008</v>
      </c>
      <c r="R301" s="278"/>
    </row>
    <row r="302" spans="1:18" s="291" customFormat="1" x14ac:dyDescent="0.25">
      <c r="A302" s="286">
        <v>4260</v>
      </c>
      <c r="B302" s="287">
        <v>272.2</v>
      </c>
      <c r="C302" s="288" t="s">
        <v>432</v>
      </c>
      <c r="D302" s="289">
        <f>IFERROR(ROUND(VLOOKUP(+$A302,[14]Pasco!$A$3:$P$273,+D$3,FALSE),2),0)</f>
        <v>80166.429999999993</v>
      </c>
      <c r="E302" s="289">
        <f>IFERROR(ROUND(VLOOKUP(+$A302,[14]Pasco!$A$3:$P$273,+E$3,FALSE),2),0)</f>
        <v>80903.5</v>
      </c>
      <c r="F302" s="289">
        <f>IFERROR(ROUND(VLOOKUP(+$A302,[14]Pasco!$A$3:$P$273,+F$3,FALSE),2),0)</f>
        <v>81640.66</v>
      </c>
      <c r="G302" s="289">
        <f>IFERROR(ROUND(VLOOKUP(+$A302,[14]Pasco!$A$3:$P$273,+G$3,FALSE),2),0)</f>
        <v>82377.820000000007</v>
      </c>
      <c r="H302" s="289">
        <f>IFERROR(ROUND(VLOOKUP(+$A302,[14]Pasco!$A$3:$P$273,+H$3,FALSE),2),0)</f>
        <v>83114.98</v>
      </c>
      <c r="I302" s="289">
        <f>IFERROR(ROUND(VLOOKUP(+$A302,[14]Pasco!$A$3:$P$273,+I$3,FALSE),2),0)</f>
        <v>83852.14</v>
      </c>
      <c r="J302" s="289">
        <f>IFERROR(ROUND(VLOOKUP(+$A302,[14]Pasco!$A$3:$P$273,+J$3,FALSE),2),0)</f>
        <v>84589.3</v>
      </c>
      <c r="K302" s="289">
        <f>IFERROR(ROUND(VLOOKUP(+$A302,[14]Pasco!$A$3:$P$273,+K$3,FALSE),2),0)</f>
        <v>85326.46</v>
      </c>
      <c r="L302" s="289">
        <f>IFERROR(ROUND(VLOOKUP(+$A302,[14]Pasco!$A$3:$P$273,+L$3,FALSE),2),0)</f>
        <v>86063.62</v>
      </c>
      <c r="M302" s="289">
        <f>IFERROR(ROUND(VLOOKUP(+$A302,[14]Pasco!$A$3:$P$273,+M$3,FALSE),2),0)</f>
        <v>86800.78</v>
      </c>
      <c r="N302" s="289">
        <f>IFERROR(ROUND(VLOOKUP(+$A302,[14]Pasco!$A$3:$P$273,+N$3,FALSE),2),0)</f>
        <v>87537.94</v>
      </c>
      <c r="O302" s="289">
        <f>IFERROR(ROUND(VLOOKUP(+$A302,[14]Pasco!$A$3:$P$273,+O$3,FALSE),2),0)</f>
        <v>88275.1</v>
      </c>
      <c r="P302" s="289">
        <f>IFERROR(ROUND(VLOOKUP(+$A302,[14]Pasco!$A$3:$P$273,+P$3,FALSE),2),0)</f>
        <v>89012.26</v>
      </c>
      <c r="Q302" s="290">
        <f t="shared" si="20"/>
        <v>84589.306923076918</v>
      </c>
      <c r="R302" s="290"/>
    </row>
    <row r="303" spans="1:18" x14ac:dyDescent="0.25">
      <c r="A303" s="275">
        <v>4265</v>
      </c>
      <c r="B303" s="276">
        <v>272.2</v>
      </c>
      <c r="C303" s="277" t="s">
        <v>433</v>
      </c>
      <c r="D303" s="211">
        <f>IFERROR(ROUND(VLOOKUP(+$A303,[14]Pasco!$A$3:$P$273,+D$3,FALSE),2),0)</f>
        <v>362.83</v>
      </c>
      <c r="E303" s="211">
        <f>IFERROR(ROUND(VLOOKUP(+$A303,[14]Pasco!$A$3:$P$273,+E$3,FALSE),2),0)</f>
        <v>162.84</v>
      </c>
      <c r="F303" s="211">
        <f>IFERROR(ROUND(VLOOKUP(+$A303,[14]Pasco!$A$3:$P$273,+F$3,FALSE),2),0)</f>
        <v>-37.15</v>
      </c>
      <c r="G303" s="211">
        <f>IFERROR(ROUND(VLOOKUP(+$A303,[14]Pasco!$A$3:$P$273,+G$3,FALSE),2),0)</f>
        <v>-237.14</v>
      </c>
      <c r="H303" s="211">
        <f>IFERROR(ROUND(VLOOKUP(+$A303,[14]Pasco!$A$3:$P$273,+H$3,FALSE),2),0)</f>
        <v>-437.13</v>
      </c>
      <c r="I303" s="211">
        <f>IFERROR(ROUND(VLOOKUP(+$A303,[14]Pasco!$A$3:$P$273,+I$3,FALSE),2),0)</f>
        <v>-637.12</v>
      </c>
      <c r="J303" s="211">
        <f>IFERROR(ROUND(VLOOKUP(+$A303,[14]Pasco!$A$3:$P$273,+J$3,FALSE),2),0)</f>
        <v>-837.11</v>
      </c>
      <c r="K303" s="211">
        <f>IFERROR(ROUND(VLOOKUP(+$A303,[14]Pasco!$A$3:$P$273,+K$3,FALSE),2),0)</f>
        <v>-1037.0999999999999</v>
      </c>
      <c r="L303" s="211">
        <f>IFERROR(ROUND(VLOOKUP(+$A303,[14]Pasco!$A$3:$P$273,+L$3,FALSE),2),0)</f>
        <v>-1237.0899999999999</v>
      </c>
      <c r="M303" s="211">
        <f>IFERROR(ROUND(VLOOKUP(+$A303,[14]Pasco!$A$3:$P$273,+M$3,FALSE),2),0)</f>
        <v>-1437.08</v>
      </c>
      <c r="N303" s="211">
        <f>IFERROR(ROUND(VLOOKUP(+$A303,[14]Pasco!$A$3:$P$273,+N$3,FALSE),2),0)</f>
        <v>-1637.07</v>
      </c>
      <c r="O303" s="211">
        <f>IFERROR(ROUND(VLOOKUP(+$A303,[14]Pasco!$A$3:$P$273,+O$3,FALSE),2),0)</f>
        <v>-1837.06</v>
      </c>
      <c r="P303" s="211">
        <f>IFERROR(ROUND(VLOOKUP(+$A303,[14]Pasco!$A$3:$P$273,+P$3,FALSE),2),0)</f>
        <v>-2037.05</v>
      </c>
      <c r="Q303" s="278">
        <f t="shared" si="20"/>
        <v>-837.1099999999999</v>
      </c>
      <c r="R303" s="278"/>
    </row>
    <row r="304" spans="1:18" x14ac:dyDescent="0.25">
      <c r="A304" s="275">
        <v>4340</v>
      </c>
      <c r="B304" s="276">
        <v>272.2</v>
      </c>
      <c r="C304" s="277" t="s">
        <v>636</v>
      </c>
      <c r="D304" s="211">
        <f>IFERROR(ROUND(VLOOKUP(+$A304,[14]Pasco!$A$3:$P$273,+D$3,FALSE),2),0)</f>
        <v>0</v>
      </c>
      <c r="E304" s="211">
        <f>IFERROR(ROUND(VLOOKUP(+$A304,[14]Pasco!$A$3:$P$273,+E$3,FALSE),2),0)</f>
        <v>87.04</v>
      </c>
      <c r="F304" s="211">
        <f>IFERROR(ROUND(VLOOKUP(+$A304,[14]Pasco!$A$3:$P$273,+F$3,FALSE),2),0)</f>
        <v>174.08</v>
      </c>
      <c r="G304" s="211">
        <f>IFERROR(ROUND(VLOOKUP(+$A304,[14]Pasco!$A$3:$P$273,+G$3,FALSE),2),0)</f>
        <v>261.12</v>
      </c>
      <c r="H304" s="211">
        <f>IFERROR(ROUND(VLOOKUP(+$A304,[14]Pasco!$A$3:$P$273,+H$3,FALSE),2),0)</f>
        <v>348.16</v>
      </c>
      <c r="I304" s="211">
        <f>IFERROR(ROUND(VLOOKUP(+$A304,[14]Pasco!$A$3:$P$273,+I$3,FALSE),2),0)</f>
        <v>435.2</v>
      </c>
      <c r="J304" s="211">
        <f>IFERROR(ROUND(VLOOKUP(+$A304,[14]Pasco!$A$3:$P$273,+J$3,FALSE),2),0)</f>
        <v>522.24</v>
      </c>
      <c r="K304" s="211">
        <f>IFERROR(ROUND(VLOOKUP(+$A304,[14]Pasco!$A$3:$P$273,+K$3,FALSE),2),0)</f>
        <v>609.28</v>
      </c>
      <c r="L304" s="211">
        <f>IFERROR(ROUND(VLOOKUP(+$A304,[14]Pasco!$A$3:$P$273,+L$3,FALSE),2),0)</f>
        <v>696.32</v>
      </c>
      <c r="M304" s="211">
        <f>IFERROR(ROUND(VLOOKUP(+$A304,[14]Pasco!$A$3:$P$273,+M$3,FALSE),2),0)</f>
        <v>783.36</v>
      </c>
      <c r="N304" s="211">
        <f>IFERROR(ROUND(VLOOKUP(+$A304,[14]Pasco!$A$3:$P$273,+N$3,FALSE),2),0)</f>
        <v>870.4</v>
      </c>
      <c r="O304" s="211">
        <f>IFERROR(ROUND(VLOOKUP(+$A304,[14]Pasco!$A$3:$P$273,+O$3,FALSE),2),0)</f>
        <v>957.44</v>
      </c>
      <c r="P304" s="211">
        <f>IFERROR(ROUND(VLOOKUP(+$A304,[14]Pasco!$A$3:$P$273,+P$3,FALSE),2),0)</f>
        <v>1044.48</v>
      </c>
      <c r="Q304" s="278">
        <f t="shared" si="20"/>
        <v>522.2399999999999</v>
      </c>
      <c r="R304" s="278"/>
    </row>
    <row r="305" spans="1:18" x14ac:dyDescent="0.25">
      <c r="A305" s="292" t="s">
        <v>637</v>
      </c>
      <c r="B305" s="276"/>
      <c r="C305" s="277"/>
      <c r="D305" s="285">
        <f>SUM(D293:D304)</f>
        <v>381587.22000000003</v>
      </c>
      <c r="E305" s="285">
        <f t="shared" ref="E305:Q305" si="22">SUM(E293:E304)</f>
        <v>384006.86</v>
      </c>
      <c r="F305" s="285">
        <f t="shared" si="22"/>
        <v>386426.59</v>
      </c>
      <c r="G305" s="285">
        <f t="shared" si="22"/>
        <v>388846.32</v>
      </c>
      <c r="H305" s="285">
        <f t="shared" si="22"/>
        <v>391227.12999999995</v>
      </c>
      <c r="I305" s="285">
        <f t="shared" si="22"/>
        <v>393646.86000000004</v>
      </c>
      <c r="J305" s="285">
        <f t="shared" si="22"/>
        <v>396066.58999999997</v>
      </c>
      <c r="K305" s="285">
        <f t="shared" si="22"/>
        <v>398486.32000000012</v>
      </c>
      <c r="L305" s="285">
        <f t="shared" si="22"/>
        <v>400906.05</v>
      </c>
      <c r="M305" s="285">
        <f t="shared" si="22"/>
        <v>403325.77999999997</v>
      </c>
      <c r="N305" s="285">
        <f t="shared" si="22"/>
        <v>405745.51</v>
      </c>
      <c r="O305" s="285">
        <f t="shared" si="22"/>
        <v>408165.24</v>
      </c>
      <c r="P305" s="285">
        <f t="shared" si="22"/>
        <v>410584.97000000003</v>
      </c>
      <c r="Q305" s="285">
        <f t="shared" si="22"/>
        <v>396078.57230769232</v>
      </c>
      <c r="R305" s="285"/>
    </row>
    <row r="306" spans="1:18" x14ac:dyDescent="0.25">
      <c r="A306" s="275"/>
      <c r="B306" s="276"/>
      <c r="C306" s="277"/>
      <c r="D306" s="278"/>
      <c r="E306" s="278"/>
      <c r="F306" s="278"/>
      <c r="G306" s="278"/>
      <c r="H306" s="278"/>
      <c r="I306" s="278"/>
      <c r="J306" s="278"/>
      <c r="K306" s="278"/>
      <c r="L306" s="278"/>
      <c r="M306" s="278"/>
      <c r="N306" s="278"/>
      <c r="O306" s="278"/>
      <c r="P306" s="278"/>
      <c r="Q306" s="278"/>
      <c r="R306" s="278"/>
    </row>
    <row r="307" spans="1:18" s="237" customFormat="1" x14ac:dyDescent="0.25">
      <c r="A307" s="237">
        <v>4367</v>
      </c>
      <c r="B307" s="237" t="s">
        <v>111</v>
      </c>
      <c r="C307" s="237" t="s">
        <v>435</v>
      </c>
      <c r="D307" s="238">
        <v>0</v>
      </c>
      <c r="E307" s="238">
        <v>0</v>
      </c>
      <c r="F307" s="238">
        <v>0</v>
      </c>
      <c r="G307" s="238">
        <v>0</v>
      </c>
      <c r="H307" s="238">
        <v>0</v>
      </c>
      <c r="I307" s="238">
        <v>0</v>
      </c>
      <c r="J307" s="238">
        <v>0</v>
      </c>
      <c r="K307" s="238">
        <v>0</v>
      </c>
      <c r="L307" s="238">
        <v>0</v>
      </c>
      <c r="M307" s="238">
        <v>0</v>
      </c>
      <c r="N307" s="238">
        <v>0</v>
      </c>
      <c r="O307" s="238">
        <v>0</v>
      </c>
      <c r="P307" s="238">
        <v>-100.9814497491336</v>
      </c>
    </row>
    <row r="308" spans="1:18" s="237" customFormat="1" x14ac:dyDescent="0.25">
      <c r="A308" s="237">
        <v>4367</v>
      </c>
      <c r="B308" s="237" t="s">
        <v>60</v>
      </c>
      <c r="C308" s="237" t="s">
        <v>435</v>
      </c>
      <c r="D308" s="238">
        <v>0</v>
      </c>
      <c r="E308" s="238">
        <v>0</v>
      </c>
      <c r="F308" s="238">
        <v>0</v>
      </c>
      <c r="G308" s="238">
        <v>0</v>
      </c>
      <c r="H308" s="238">
        <v>0</v>
      </c>
      <c r="I308" s="238">
        <v>0</v>
      </c>
      <c r="J308" s="238">
        <v>0</v>
      </c>
      <c r="K308" s="238">
        <v>0</v>
      </c>
      <c r="L308" s="238">
        <v>0</v>
      </c>
      <c r="M308" s="238">
        <v>0</v>
      </c>
      <c r="N308" s="238">
        <v>0</v>
      </c>
      <c r="O308" s="238">
        <v>0</v>
      </c>
      <c r="P308" s="238">
        <v>-232.70660942430038</v>
      </c>
    </row>
    <row r="309" spans="1:18" s="237" customFormat="1" x14ac:dyDescent="0.25">
      <c r="A309" s="237">
        <v>4369</v>
      </c>
      <c r="B309" s="237" t="s">
        <v>111</v>
      </c>
      <c r="C309" s="237" t="s">
        <v>436</v>
      </c>
      <c r="D309" s="238">
        <v>1347.9611458949839</v>
      </c>
      <c r="E309" s="238">
        <v>1353.2122277970309</v>
      </c>
      <c r="F309" s="238">
        <v>1353.2122277970309</v>
      </c>
      <c r="G309" s="238">
        <v>1353.2122277970309</v>
      </c>
      <c r="H309" s="238">
        <v>1353.2122277970309</v>
      </c>
      <c r="I309" s="238">
        <v>1353.2122277970309</v>
      </c>
      <c r="J309" s="238">
        <v>1353.2122277970309</v>
      </c>
      <c r="K309" s="238">
        <v>1353.2122277970309</v>
      </c>
      <c r="L309" s="238">
        <v>1353.2122277970309</v>
      </c>
      <c r="M309" s="238">
        <v>1353.2122277970309</v>
      </c>
      <c r="N309" s="238">
        <v>1353.2122277970309</v>
      </c>
      <c r="O309" s="238">
        <v>1353.2122277970309</v>
      </c>
      <c r="P309" s="238">
        <v>1353.2122277970309</v>
      </c>
    </row>
    <row r="310" spans="1:18" s="237" customFormat="1" x14ac:dyDescent="0.25">
      <c r="A310" s="237">
        <v>4369</v>
      </c>
      <c r="B310" s="237" t="s">
        <v>60</v>
      </c>
      <c r="C310" s="237" t="s">
        <v>436</v>
      </c>
      <c r="D310" s="238">
        <v>3125.1363320146611</v>
      </c>
      <c r="E310" s="238">
        <v>3118.4086794599907</v>
      </c>
      <c r="F310" s="238">
        <v>3118.4086794599907</v>
      </c>
      <c r="G310" s="238">
        <v>3118.4086794599907</v>
      </c>
      <c r="H310" s="238">
        <v>3118.4086794599907</v>
      </c>
      <c r="I310" s="238">
        <v>3118.4086794599907</v>
      </c>
      <c r="J310" s="238">
        <v>3118.4086794599907</v>
      </c>
      <c r="K310" s="238">
        <v>3118.4086794599907</v>
      </c>
      <c r="L310" s="238">
        <v>3118.4086794599907</v>
      </c>
      <c r="M310" s="238">
        <v>3118.4086794599907</v>
      </c>
      <c r="N310" s="238">
        <v>3118.4086794599907</v>
      </c>
      <c r="O310" s="238">
        <v>3118.4086794599907</v>
      </c>
      <c r="P310" s="238">
        <v>3118.4086794599907</v>
      </c>
    </row>
    <row r="311" spans="1:18" s="237" customFormat="1" x14ac:dyDescent="0.25">
      <c r="A311" s="237">
        <v>4371</v>
      </c>
      <c r="B311" s="237" t="s">
        <v>111</v>
      </c>
      <c r="C311" s="237" t="s">
        <v>437</v>
      </c>
      <c r="D311" s="238">
        <v>2964.2852522609519</v>
      </c>
      <c r="E311" s="238">
        <v>2975.8328437386849</v>
      </c>
      <c r="F311" s="238">
        <v>2975.8328437386849</v>
      </c>
      <c r="G311" s="238">
        <v>2975.8328437386849</v>
      </c>
      <c r="H311" s="238">
        <v>2975.8328437386849</v>
      </c>
      <c r="I311" s="238">
        <v>2975.8328437386849</v>
      </c>
      <c r="J311" s="238">
        <v>2975.8328437386849</v>
      </c>
      <c r="K311" s="238">
        <v>2975.8328437386849</v>
      </c>
      <c r="L311" s="238">
        <v>2975.8328437386849</v>
      </c>
      <c r="M311" s="238">
        <v>2975.8328437386849</v>
      </c>
      <c r="N311" s="238">
        <v>2975.8328437386849</v>
      </c>
      <c r="O311" s="238">
        <v>2975.8328437386849</v>
      </c>
      <c r="P311" s="238">
        <v>2975.8328437386849</v>
      </c>
    </row>
    <row r="312" spans="1:18" s="237" customFormat="1" x14ac:dyDescent="0.25">
      <c r="A312" s="237">
        <v>4371</v>
      </c>
      <c r="B312" s="237" t="s">
        <v>60</v>
      </c>
      <c r="C312" s="237" t="s">
        <v>437</v>
      </c>
      <c r="D312" s="238">
        <v>6872.4499726920631</v>
      </c>
      <c r="E312" s="238">
        <v>6857.6552723322802</v>
      </c>
      <c r="F312" s="238">
        <v>6857.6552723322802</v>
      </c>
      <c r="G312" s="238">
        <v>6857.6552723322802</v>
      </c>
      <c r="H312" s="238">
        <v>6857.6552723322802</v>
      </c>
      <c r="I312" s="238">
        <v>6857.6552723322802</v>
      </c>
      <c r="J312" s="238">
        <v>6857.6552723322802</v>
      </c>
      <c r="K312" s="238">
        <v>6857.6552723322802</v>
      </c>
      <c r="L312" s="238">
        <v>6857.6552723322802</v>
      </c>
      <c r="M312" s="238">
        <v>6857.6552723322802</v>
      </c>
      <c r="N312" s="238">
        <v>6857.6552723322802</v>
      </c>
      <c r="O312" s="238">
        <v>6857.6552723322802</v>
      </c>
      <c r="P312" s="238">
        <v>6857.6552723322802</v>
      </c>
    </row>
    <row r="313" spans="1:18" s="237" customFormat="1" x14ac:dyDescent="0.25">
      <c r="A313" s="237">
        <v>4375</v>
      </c>
      <c r="B313" s="237" t="s">
        <v>111</v>
      </c>
      <c r="C313" s="237" t="s">
        <v>438</v>
      </c>
      <c r="D313" s="238">
        <v>-27075.867430042887</v>
      </c>
      <c r="E313" s="238">
        <v>-27181.343465370093</v>
      </c>
      <c r="F313" s="238">
        <v>-27181.343465370093</v>
      </c>
      <c r="G313" s="238">
        <v>-27181.343465370093</v>
      </c>
      <c r="H313" s="238">
        <v>-27181.343465370093</v>
      </c>
      <c r="I313" s="238">
        <v>-27181.343465370093</v>
      </c>
      <c r="J313" s="238">
        <v>-27181.343465370093</v>
      </c>
      <c r="K313" s="238">
        <v>-27181.343465370093</v>
      </c>
      <c r="L313" s="238">
        <v>-27181.343465370093</v>
      </c>
      <c r="M313" s="238">
        <v>-27181.343465370093</v>
      </c>
      <c r="N313" s="238">
        <v>-27181.343465370093</v>
      </c>
      <c r="O313" s="238">
        <v>-27181.343465370093</v>
      </c>
      <c r="P313" s="238">
        <v>-23199.519383437648</v>
      </c>
    </row>
    <row r="314" spans="1:18" s="237" customFormat="1" x14ac:dyDescent="0.25">
      <c r="A314" s="237">
        <v>4375</v>
      </c>
      <c r="B314" s="237" t="s">
        <v>60</v>
      </c>
      <c r="C314" s="237" t="s">
        <v>438</v>
      </c>
      <c r="D314" s="238">
        <v>-62773.157285819601</v>
      </c>
      <c r="E314" s="238">
        <v>-62638.022063828685</v>
      </c>
      <c r="F314" s="238">
        <v>-62638.022063828685</v>
      </c>
      <c r="G314" s="238">
        <v>-62638.022063828685</v>
      </c>
      <c r="H314" s="238">
        <v>-62638.022063828685</v>
      </c>
      <c r="I314" s="238">
        <v>-62638.022063828685</v>
      </c>
      <c r="J314" s="238">
        <v>-62638.022063828685</v>
      </c>
      <c r="K314" s="238">
        <v>-62638.022063828685</v>
      </c>
      <c r="L314" s="238">
        <v>-62638.022063828685</v>
      </c>
      <c r="M314" s="238">
        <v>-62638.022063828685</v>
      </c>
      <c r="N314" s="238">
        <v>-62638.022063828685</v>
      </c>
      <c r="O314" s="238">
        <v>-62638.022063828685</v>
      </c>
      <c r="P314" s="238">
        <v>-53462.111203641442</v>
      </c>
    </row>
    <row r="315" spans="1:18" s="237" customFormat="1" x14ac:dyDescent="0.25">
      <c r="A315" s="237">
        <v>4377</v>
      </c>
      <c r="B315" s="237" t="s">
        <v>111</v>
      </c>
      <c r="C315" s="237" t="s">
        <v>439</v>
      </c>
      <c r="D315" s="238">
        <v>-608.80623451598501</v>
      </c>
      <c r="E315" s="238">
        <v>-611.17788403248335</v>
      </c>
      <c r="F315" s="238">
        <v>-611.17788403248335</v>
      </c>
      <c r="G315" s="238">
        <v>-611.17788403248335</v>
      </c>
      <c r="H315" s="238">
        <v>-611.17788403248335</v>
      </c>
      <c r="I315" s="238">
        <v>-611.17788403248335</v>
      </c>
      <c r="J315" s="238">
        <v>-611.17788403248335</v>
      </c>
      <c r="K315" s="238">
        <v>-611.17788403248335</v>
      </c>
      <c r="L315" s="238">
        <v>-611.17788403248335</v>
      </c>
      <c r="M315" s="238">
        <v>-611.17788403248335</v>
      </c>
      <c r="N315" s="238">
        <v>-611.17788403248335</v>
      </c>
      <c r="O315" s="238">
        <v>-611.17788403248335</v>
      </c>
      <c r="P315" s="238">
        <v>-459.04617141674856</v>
      </c>
    </row>
    <row r="316" spans="1:18" s="237" customFormat="1" x14ac:dyDescent="0.25">
      <c r="A316" s="237">
        <v>4377</v>
      </c>
      <c r="B316" s="237" t="s">
        <v>60</v>
      </c>
      <c r="C316" s="237" t="s">
        <v>439</v>
      </c>
      <c r="D316" s="238">
        <v>-1411.4668575107205</v>
      </c>
      <c r="E316" s="238">
        <v>-1408.4283153157812</v>
      </c>
      <c r="F316" s="238">
        <v>-1408.4283153157812</v>
      </c>
      <c r="G316" s="238">
        <v>-1408.4283153157812</v>
      </c>
      <c r="H316" s="238">
        <v>-1408.4283153157812</v>
      </c>
      <c r="I316" s="238">
        <v>-1408.4283153157812</v>
      </c>
      <c r="J316" s="238">
        <v>-1408.4283153157812</v>
      </c>
      <c r="K316" s="238">
        <v>-1408.4283153157812</v>
      </c>
      <c r="L316" s="238">
        <v>-1408.4283153157812</v>
      </c>
      <c r="M316" s="238">
        <v>-1408.4283153157812</v>
      </c>
      <c r="N316" s="238">
        <v>-1408.4283153157812</v>
      </c>
      <c r="O316" s="238">
        <v>-1408.4283153157812</v>
      </c>
      <c r="P316" s="238">
        <v>-1057.8485294574043</v>
      </c>
    </row>
    <row r="317" spans="1:18" s="237" customFormat="1" x14ac:dyDescent="0.25">
      <c r="A317" s="237">
        <v>4383</v>
      </c>
      <c r="B317" s="237" t="s">
        <v>111</v>
      </c>
      <c r="C317" s="237" t="s">
        <v>440</v>
      </c>
      <c r="D317" s="238">
        <v>-2824.4257824294718</v>
      </c>
      <c r="E317" s="238">
        <v>-2835.428541043811</v>
      </c>
      <c r="F317" s="238">
        <v>-2835.428541043811</v>
      </c>
      <c r="G317" s="238">
        <v>-2835.428541043811</v>
      </c>
      <c r="H317" s="238">
        <v>-2835.428541043811</v>
      </c>
      <c r="I317" s="238">
        <v>-2835.428541043811</v>
      </c>
      <c r="J317" s="238">
        <v>-2835.428541043811</v>
      </c>
      <c r="K317" s="238">
        <v>-2835.428541043811</v>
      </c>
      <c r="L317" s="238">
        <v>-2835.428541043811</v>
      </c>
      <c r="M317" s="238">
        <v>-2835.428541043811</v>
      </c>
      <c r="N317" s="238">
        <v>-2835.428541043811</v>
      </c>
      <c r="O317" s="238">
        <v>-2835.428541043811</v>
      </c>
      <c r="P317" s="238">
        <v>-2817.829697201676</v>
      </c>
    </row>
    <row r="318" spans="1:18" s="237" customFormat="1" x14ac:dyDescent="0.25">
      <c r="A318" s="237">
        <v>4383</v>
      </c>
      <c r="B318" s="237" t="s">
        <v>60</v>
      </c>
      <c r="C318" s="237" t="s">
        <v>440</v>
      </c>
      <c r="D318" s="238">
        <v>-6548.1973695085599</v>
      </c>
      <c r="E318" s="238">
        <v>-6534.1007055294049</v>
      </c>
      <c r="F318" s="238">
        <v>-6534.1007055294049</v>
      </c>
      <c r="G318" s="238">
        <v>-6534.1007055294049</v>
      </c>
      <c r="H318" s="238">
        <v>-6534.1007055294049</v>
      </c>
      <c r="I318" s="238">
        <v>-6534.1007055294049</v>
      </c>
      <c r="J318" s="238">
        <v>-6534.1007055294049</v>
      </c>
      <c r="K318" s="238">
        <v>-6534.1007055294049</v>
      </c>
      <c r="L318" s="238">
        <v>-6534.1007055294049</v>
      </c>
      <c r="M318" s="238">
        <v>-6534.1007055294049</v>
      </c>
      <c r="N318" s="238">
        <v>-6534.1007055294049</v>
      </c>
      <c r="O318" s="238">
        <v>-6534.1007055294049</v>
      </c>
      <c r="P318" s="238">
        <v>-6493.5450659494127</v>
      </c>
    </row>
    <row r="319" spans="1:18" s="237" customFormat="1" x14ac:dyDescent="0.25">
      <c r="A319" s="237">
        <v>4385</v>
      </c>
      <c r="B319" s="237" t="s">
        <v>111</v>
      </c>
      <c r="C319" s="237" t="s">
        <v>441</v>
      </c>
      <c r="D319" s="238">
        <v>426.65119563073029</v>
      </c>
      <c r="E319" s="238">
        <v>428.31324678011691</v>
      </c>
      <c r="F319" s="238">
        <v>428.31324678011691</v>
      </c>
      <c r="G319" s="238">
        <v>428.31324678011691</v>
      </c>
      <c r="H319" s="238">
        <v>428.31324678011691</v>
      </c>
      <c r="I319" s="238">
        <v>428.31324678011691</v>
      </c>
      <c r="J319" s="238">
        <v>428.31324678011691</v>
      </c>
      <c r="K319" s="238">
        <v>428.31324678011691</v>
      </c>
      <c r="L319" s="238">
        <v>428.31324678011691</v>
      </c>
      <c r="M319" s="238">
        <v>428.31324678011691</v>
      </c>
      <c r="N319" s="238">
        <v>428.31324678011691</v>
      </c>
      <c r="O319" s="238">
        <v>428.31324678011691</v>
      </c>
      <c r="P319" s="238">
        <v>586.37436052345731</v>
      </c>
    </row>
    <row r="320" spans="1:18" s="237" customFormat="1" x14ac:dyDescent="0.25">
      <c r="A320" s="237">
        <v>4385</v>
      </c>
      <c r="B320" s="237" t="s">
        <v>60</v>
      </c>
      <c r="C320" s="237" t="s">
        <v>441</v>
      </c>
      <c r="D320" s="238">
        <v>989.15547871953811</v>
      </c>
      <c r="E320" s="238">
        <v>987.02606941498982</v>
      </c>
      <c r="F320" s="238">
        <v>987.02606941498982</v>
      </c>
      <c r="G320" s="238">
        <v>987.02606941498982</v>
      </c>
      <c r="H320" s="238">
        <v>987.02606941498982</v>
      </c>
      <c r="I320" s="238">
        <v>987.02606941498982</v>
      </c>
      <c r="J320" s="238">
        <v>987.02606941498982</v>
      </c>
      <c r="K320" s="238">
        <v>987.02606941498982</v>
      </c>
      <c r="L320" s="238">
        <v>987.02606941498982</v>
      </c>
      <c r="M320" s="238">
        <v>987.02606941498982</v>
      </c>
      <c r="N320" s="238">
        <v>987.02606941498982</v>
      </c>
      <c r="O320" s="238">
        <v>987.02606941498982</v>
      </c>
      <c r="P320" s="238">
        <v>1351.2698582734183</v>
      </c>
    </row>
    <row r="321" spans="1:16" s="237" customFormat="1" x14ac:dyDescent="0.25">
      <c r="A321" s="237">
        <v>4387</v>
      </c>
      <c r="B321" s="237" t="s">
        <v>111</v>
      </c>
      <c r="C321" s="237" t="s">
        <v>442</v>
      </c>
      <c r="D321" s="238">
        <v>-140747.86540634834</v>
      </c>
      <c r="E321" s="238">
        <v>-141296.15908012207</v>
      </c>
      <c r="F321" s="238">
        <v>-141273.57119205501</v>
      </c>
      <c r="G321" s="238">
        <v>-141270.47574323692</v>
      </c>
      <c r="H321" s="238">
        <v>-141277.13939564474</v>
      </c>
      <c r="I321" s="238">
        <v>-141277.4266553561</v>
      </c>
      <c r="J321" s="238">
        <v>-141280.15755485438</v>
      </c>
      <c r="K321" s="238">
        <v>-141276.82637273052</v>
      </c>
      <c r="L321" s="238">
        <v>-141274.6004320074</v>
      </c>
      <c r="M321" s="238">
        <v>-141257.44471525369</v>
      </c>
      <c r="N321" s="238">
        <v>-141256.82768654628</v>
      </c>
      <c r="O321" s="238">
        <v>-141255.552408007</v>
      </c>
      <c r="P321" s="238">
        <v>-162715.76190099827</v>
      </c>
    </row>
    <row r="322" spans="1:16" s="237" customFormat="1" x14ac:dyDescent="0.25">
      <c r="A322" s="237">
        <v>4387</v>
      </c>
      <c r="B322" s="237" t="s">
        <v>60</v>
      </c>
      <c r="C322" s="237" t="s">
        <v>442</v>
      </c>
      <c r="D322" s="238">
        <v>-326312.27478210756</v>
      </c>
      <c r="E322" s="238">
        <v>-325609.80443335226</v>
      </c>
      <c r="F322" s="238">
        <v>-325557.75179537572</v>
      </c>
      <c r="G322" s="238">
        <v>-325550.61849118082</v>
      </c>
      <c r="H322" s="238">
        <v>-325565.97453887132</v>
      </c>
      <c r="I322" s="238">
        <v>-325566.63651425019</v>
      </c>
      <c r="J322" s="238">
        <v>-325572.92973309878</v>
      </c>
      <c r="K322" s="238">
        <v>-325565.25319350325</v>
      </c>
      <c r="L322" s="238">
        <v>-325560.12362644169</v>
      </c>
      <c r="M322" s="238">
        <v>-325520.58915067493</v>
      </c>
      <c r="N322" s="238">
        <v>-325519.16723943508</v>
      </c>
      <c r="O322" s="238">
        <v>-325516.22842497274</v>
      </c>
      <c r="P322" s="238">
        <v>-374970.18854394037</v>
      </c>
    </row>
    <row r="323" spans="1:16" s="237" customFormat="1" x14ac:dyDescent="0.25">
      <c r="A323" s="237">
        <v>4389</v>
      </c>
      <c r="B323" s="237" t="s">
        <v>111</v>
      </c>
      <c r="C323" s="237" t="s">
        <v>443</v>
      </c>
      <c r="D323" s="238">
        <v>19695.454874829979</v>
      </c>
      <c r="E323" s="238">
        <v>19772.173528784981</v>
      </c>
      <c r="F323" s="238">
        <v>19771.942948119795</v>
      </c>
      <c r="G323" s="238">
        <v>19771.910744116278</v>
      </c>
      <c r="H323" s="238">
        <v>19771.980304763878</v>
      </c>
      <c r="I323" s="238">
        <v>19771.982881084157</v>
      </c>
      <c r="J323" s="238">
        <v>19772.011220607252</v>
      </c>
      <c r="K323" s="238">
        <v>19771.976440283455</v>
      </c>
      <c r="L323" s="238">
        <v>19771.953253400923</v>
      </c>
      <c r="M323" s="238">
        <v>19771.772910981228</v>
      </c>
      <c r="N323" s="238">
        <v>19771.766470180526</v>
      </c>
      <c r="O323" s="238">
        <v>19771.753588579119</v>
      </c>
      <c r="P323" s="238">
        <v>21444.697468577047</v>
      </c>
    </row>
    <row r="324" spans="1:16" s="237" customFormat="1" x14ac:dyDescent="0.25">
      <c r="A324" s="237">
        <v>4389</v>
      </c>
      <c r="B324" s="237" t="s">
        <v>60</v>
      </c>
      <c r="C324" s="237" t="s">
        <v>443</v>
      </c>
      <c r="D324" s="238">
        <v>45662.281729952549</v>
      </c>
      <c r="E324" s="238">
        <v>45563.967186675633</v>
      </c>
      <c r="F324" s="238">
        <v>45563.435825272849</v>
      </c>
      <c r="G324" s="238">
        <v>45563.36161278643</v>
      </c>
      <c r="H324" s="238">
        <v>45563.521911757103</v>
      </c>
      <c r="I324" s="238">
        <v>45563.527848756014</v>
      </c>
      <c r="J324" s="238">
        <v>45563.593155744064</v>
      </c>
      <c r="K324" s="238">
        <v>45563.513006258734</v>
      </c>
      <c r="L324" s="238">
        <v>45563.459573268512</v>
      </c>
      <c r="M324" s="238">
        <v>45563.043983344549</v>
      </c>
      <c r="N324" s="238">
        <v>45563.029140847262</v>
      </c>
      <c r="O324" s="238">
        <v>45562.999455852696</v>
      </c>
      <c r="P324" s="238">
        <v>49418.213448507733</v>
      </c>
    </row>
    <row r="325" spans="1:16" s="237" customFormat="1" x14ac:dyDescent="0.25">
      <c r="A325" s="237">
        <v>4417</v>
      </c>
      <c r="B325" s="237" t="s">
        <v>111</v>
      </c>
      <c r="C325" s="237" t="s">
        <v>444</v>
      </c>
      <c r="D325" s="238">
        <v>-41.166386942030343</v>
      </c>
      <c r="E325" s="238">
        <v>-41.328041793824028</v>
      </c>
      <c r="F325" s="238">
        <v>-41.337058914808871</v>
      </c>
      <c r="G325" s="238">
        <v>-41.338347074949567</v>
      </c>
      <c r="H325" s="238">
        <v>-41.335770754668182</v>
      </c>
      <c r="I325" s="238">
        <v>-41.335770754668182</v>
      </c>
      <c r="J325" s="238">
        <v>-41.334482594527493</v>
      </c>
      <c r="K325" s="238">
        <v>-41.335770754668182</v>
      </c>
      <c r="L325" s="238">
        <v>-41.337058914808871</v>
      </c>
      <c r="M325" s="238">
        <v>-41.344787875653026</v>
      </c>
      <c r="N325" s="238">
        <v>-41.344787875653026</v>
      </c>
      <c r="O325" s="238">
        <v>-41.344787875653026</v>
      </c>
      <c r="P325" s="238">
        <v>-53.704684425593541</v>
      </c>
    </row>
    <row r="326" spans="1:16" s="237" customFormat="1" x14ac:dyDescent="0.25">
      <c r="A326" s="237">
        <v>4417</v>
      </c>
      <c r="B326" s="237" t="s">
        <v>60</v>
      </c>
      <c r="C326" s="237" t="s">
        <v>444</v>
      </c>
      <c r="D326" s="238">
        <v>-95.440860355729981</v>
      </c>
      <c r="E326" s="238">
        <v>-95.238368075311627</v>
      </c>
      <c r="F326" s="238">
        <v>-95.259147571509843</v>
      </c>
      <c r="G326" s="238">
        <v>-95.262116070966727</v>
      </c>
      <c r="H326" s="238">
        <v>-95.256179072052959</v>
      </c>
      <c r="I326" s="238">
        <v>-95.256179072052959</v>
      </c>
      <c r="J326" s="238">
        <v>-95.253210572596075</v>
      </c>
      <c r="K326" s="238">
        <v>-95.256179072052959</v>
      </c>
      <c r="L326" s="238">
        <v>-95.259147571509843</v>
      </c>
      <c r="M326" s="238">
        <v>-95.27695856825116</v>
      </c>
      <c r="N326" s="238">
        <v>-95.27695856825116</v>
      </c>
      <c r="O326" s="238">
        <v>-95.27695856825116</v>
      </c>
      <c r="P326" s="238">
        <v>-123.75971085708373</v>
      </c>
    </row>
    <row r="327" spans="1:16" s="237" customFormat="1" x14ac:dyDescent="0.25">
      <c r="A327" s="237">
        <v>4419</v>
      </c>
      <c r="B327" s="237" t="s">
        <v>111</v>
      </c>
      <c r="C327" s="237" t="s">
        <v>445</v>
      </c>
      <c r="D327" s="238">
        <v>125.49319378251255</v>
      </c>
      <c r="E327" s="238">
        <v>125.98206175968551</v>
      </c>
      <c r="F327" s="238">
        <v>125.98206175968551</v>
      </c>
      <c r="G327" s="238">
        <v>125.98206175968551</v>
      </c>
      <c r="H327" s="238">
        <v>125.98206175968551</v>
      </c>
      <c r="I327" s="238">
        <v>125.98206175968551</v>
      </c>
      <c r="J327" s="238">
        <v>125.98206175968551</v>
      </c>
      <c r="K327" s="238">
        <v>125.98206175968551</v>
      </c>
      <c r="L327" s="238">
        <v>125.98206175968551</v>
      </c>
      <c r="M327" s="238">
        <v>125.98206175968551</v>
      </c>
      <c r="N327" s="238">
        <v>125.98206175968551</v>
      </c>
      <c r="O327" s="238">
        <v>125.98206175968551</v>
      </c>
      <c r="P327" s="238">
        <v>125.98206175968551</v>
      </c>
    </row>
    <row r="328" spans="1:16" s="237" customFormat="1" x14ac:dyDescent="0.25">
      <c r="A328" s="237">
        <v>4419</v>
      </c>
      <c r="B328" s="237" t="s">
        <v>60</v>
      </c>
      <c r="C328" s="237" t="s">
        <v>445</v>
      </c>
      <c r="D328" s="238">
        <v>290.94558140983708</v>
      </c>
      <c r="E328" s="238">
        <v>290.31924688356696</v>
      </c>
      <c r="F328" s="238">
        <v>290.31924688356696</v>
      </c>
      <c r="G328" s="238">
        <v>290.31924688356696</v>
      </c>
      <c r="H328" s="238">
        <v>290.31924688356696</v>
      </c>
      <c r="I328" s="238">
        <v>290.31924688356696</v>
      </c>
      <c r="J328" s="238">
        <v>290.31924688356696</v>
      </c>
      <c r="K328" s="238">
        <v>290.31924688356696</v>
      </c>
      <c r="L328" s="238">
        <v>290.31924688356696</v>
      </c>
      <c r="M328" s="238">
        <v>290.31924688356696</v>
      </c>
      <c r="N328" s="238">
        <v>290.31924688356696</v>
      </c>
      <c r="O328" s="238">
        <v>290.31924688356696</v>
      </c>
      <c r="P328" s="238">
        <v>290.31924688356696</v>
      </c>
    </row>
    <row r="329" spans="1:16" s="237" customFormat="1" x14ac:dyDescent="0.25">
      <c r="A329" s="237">
        <v>4421</v>
      </c>
      <c r="B329" s="237" t="s">
        <v>111</v>
      </c>
      <c r="C329" s="237" t="s">
        <v>446</v>
      </c>
      <c r="D329" s="238">
        <v>507.45829050244532</v>
      </c>
      <c r="E329" s="238">
        <v>509.43513164020072</v>
      </c>
      <c r="F329" s="238">
        <v>509.43513164020072</v>
      </c>
      <c r="G329" s="238">
        <v>509.43513164020072</v>
      </c>
      <c r="H329" s="238">
        <v>509.43513164020072</v>
      </c>
      <c r="I329" s="238">
        <v>509.43513164020072</v>
      </c>
      <c r="J329" s="238">
        <v>509.43513164020072</v>
      </c>
      <c r="K329" s="238">
        <v>509.43513164020072</v>
      </c>
      <c r="L329" s="238">
        <v>509.43513164020072</v>
      </c>
      <c r="M329" s="238">
        <v>509.43513164020072</v>
      </c>
      <c r="N329" s="238">
        <v>509.43513164020072</v>
      </c>
      <c r="O329" s="238">
        <v>509.43513164020072</v>
      </c>
      <c r="P329" s="238">
        <v>509.43513164020072</v>
      </c>
    </row>
    <row r="330" spans="1:16" s="237" customFormat="1" x14ac:dyDescent="0.25">
      <c r="A330" s="237">
        <v>4421</v>
      </c>
      <c r="B330" s="237" t="s">
        <v>60</v>
      </c>
      <c r="C330" s="237" t="s">
        <v>446</v>
      </c>
      <c r="D330" s="238">
        <v>1176.500038937171</v>
      </c>
      <c r="E330" s="238">
        <v>1173.9673227124606</v>
      </c>
      <c r="F330" s="238">
        <v>1173.9673227124606</v>
      </c>
      <c r="G330" s="238">
        <v>1173.9673227124606</v>
      </c>
      <c r="H330" s="238">
        <v>1173.9673227124606</v>
      </c>
      <c r="I330" s="238">
        <v>1173.9673227124606</v>
      </c>
      <c r="J330" s="238">
        <v>1173.9673227124606</v>
      </c>
      <c r="K330" s="238">
        <v>1173.9673227124606</v>
      </c>
      <c r="L330" s="238">
        <v>1173.9673227124606</v>
      </c>
      <c r="M330" s="238">
        <v>1173.9673227124606</v>
      </c>
      <c r="N330" s="238">
        <v>1173.9673227124606</v>
      </c>
      <c r="O330" s="238">
        <v>1173.9673227124606</v>
      </c>
      <c r="P330" s="238">
        <v>1173.9673227124606</v>
      </c>
    </row>
    <row r="331" spans="1:16" s="237" customFormat="1" x14ac:dyDescent="0.25">
      <c r="A331" s="237">
        <v>4425</v>
      </c>
      <c r="B331" s="237" t="s">
        <v>111</v>
      </c>
      <c r="C331" s="237" t="s">
        <v>447</v>
      </c>
      <c r="D331" s="238">
        <v>-4635.065449127289</v>
      </c>
      <c r="E331" s="238">
        <v>-4653.121687891171</v>
      </c>
      <c r="F331" s="238">
        <v>-4653.121687891171</v>
      </c>
      <c r="G331" s="238">
        <v>-4653.121687891171</v>
      </c>
      <c r="H331" s="238">
        <v>-4653.121687891171</v>
      </c>
      <c r="I331" s="238">
        <v>-4653.121687891171</v>
      </c>
      <c r="J331" s="238">
        <v>-4653.121687891171</v>
      </c>
      <c r="K331" s="238">
        <v>-4653.121687891171</v>
      </c>
      <c r="L331" s="238">
        <v>-4653.121687891171</v>
      </c>
      <c r="M331" s="238">
        <v>-4653.121687891171</v>
      </c>
      <c r="N331" s="238">
        <v>-4653.121687891171</v>
      </c>
      <c r="O331" s="238">
        <v>-4653.121687891171</v>
      </c>
      <c r="P331" s="238">
        <v>-3933.3647855997524</v>
      </c>
    </row>
    <row r="332" spans="1:16" s="237" customFormat="1" x14ac:dyDescent="0.25">
      <c r="A332" s="237">
        <v>4425</v>
      </c>
      <c r="B332" s="237" t="s">
        <v>60</v>
      </c>
      <c r="C332" s="237" t="s">
        <v>447</v>
      </c>
      <c r="D332" s="238">
        <v>-10746.015551298426</v>
      </c>
      <c r="E332" s="238">
        <v>-10722.882013655408</v>
      </c>
      <c r="F332" s="238">
        <v>-10722.882013655408</v>
      </c>
      <c r="G332" s="238">
        <v>-10722.882013655408</v>
      </c>
      <c r="H332" s="238">
        <v>-10722.882013655408</v>
      </c>
      <c r="I332" s="238">
        <v>-10722.882013655408</v>
      </c>
      <c r="J332" s="238">
        <v>-10722.882013655408</v>
      </c>
      <c r="K332" s="238">
        <v>-10722.882013655408</v>
      </c>
      <c r="L332" s="238">
        <v>-10722.882013655408</v>
      </c>
      <c r="M332" s="238">
        <v>-10722.882013655408</v>
      </c>
      <c r="N332" s="238">
        <v>-10722.882013655408</v>
      </c>
      <c r="O332" s="238">
        <v>-10722.882013655408</v>
      </c>
      <c r="P332" s="238">
        <v>-9064.2388791186058</v>
      </c>
    </row>
    <row r="333" spans="1:16" s="237" customFormat="1" x14ac:dyDescent="0.25">
      <c r="A333" s="237">
        <v>4427</v>
      </c>
      <c r="B333" s="237" t="s">
        <v>111</v>
      </c>
      <c r="C333" s="237" t="s">
        <v>448</v>
      </c>
      <c r="D333" s="238">
        <v>-104.50067179599</v>
      </c>
      <c r="E333" s="238">
        <v>-104.90776185796307</v>
      </c>
      <c r="F333" s="238">
        <v>-104.90647369782238</v>
      </c>
      <c r="G333" s="238">
        <v>-104.90647369782238</v>
      </c>
      <c r="H333" s="238">
        <v>-104.90647369782238</v>
      </c>
      <c r="I333" s="238">
        <v>-104.90647369782238</v>
      </c>
      <c r="J333" s="238">
        <v>-104.90647369782238</v>
      </c>
      <c r="K333" s="238">
        <v>-104.90647369782238</v>
      </c>
      <c r="L333" s="238">
        <v>-104.90647369782238</v>
      </c>
      <c r="M333" s="238">
        <v>-104.90647369782238</v>
      </c>
      <c r="N333" s="238">
        <v>-104.90647369782238</v>
      </c>
      <c r="O333" s="238">
        <v>-104.90647369782238</v>
      </c>
      <c r="P333" s="238">
        <v>-77.406831014327835</v>
      </c>
    </row>
    <row r="334" spans="1:16" s="237" customFormat="1" x14ac:dyDescent="0.25">
      <c r="A334" s="237">
        <v>4427</v>
      </c>
      <c r="B334" s="237" t="s">
        <v>60</v>
      </c>
      <c r="C334" s="237" t="s">
        <v>448</v>
      </c>
      <c r="D334" s="238">
        <v>-242.27615695314037</v>
      </c>
      <c r="E334" s="238">
        <v>-241.75459576889256</v>
      </c>
      <c r="F334" s="238">
        <v>-241.75162726943566</v>
      </c>
      <c r="G334" s="238">
        <v>-241.75162726943566</v>
      </c>
      <c r="H334" s="238">
        <v>-241.75162726943566</v>
      </c>
      <c r="I334" s="238">
        <v>-241.75162726943566</v>
      </c>
      <c r="J334" s="238">
        <v>-241.75162726943566</v>
      </c>
      <c r="K334" s="238">
        <v>-241.75162726943566</v>
      </c>
      <c r="L334" s="238">
        <v>-241.75162726943566</v>
      </c>
      <c r="M334" s="238">
        <v>-241.75162726943566</v>
      </c>
      <c r="N334" s="238">
        <v>-241.75162726943566</v>
      </c>
      <c r="O334" s="238">
        <v>-241.75162726943566</v>
      </c>
      <c r="P334" s="238">
        <v>-178.38010086380797</v>
      </c>
    </row>
    <row r="335" spans="1:16" s="237" customFormat="1" x14ac:dyDescent="0.25">
      <c r="A335" s="237">
        <v>4433</v>
      </c>
      <c r="B335" s="237" t="s">
        <v>111</v>
      </c>
      <c r="C335" s="237" t="s">
        <v>449</v>
      </c>
      <c r="D335" s="238">
        <v>-628.9698341795679</v>
      </c>
      <c r="E335" s="238">
        <v>-631.42003248331866</v>
      </c>
      <c r="F335" s="238">
        <v>-631.42003248331866</v>
      </c>
      <c r="G335" s="238">
        <v>-631.42003248331866</v>
      </c>
      <c r="H335" s="238">
        <v>-631.42003248331866</v>
      </c>
      <c r="I335" s="238">
        <v>-631.42003248331866</v>
      </c>
      <c r="J335" s="238">
        <v>-631.42003248331866</v>
      </c>
      <c r="K335" s="238">
        <v>-631.42003248331866</v>
      </c>
      <c r="L335" s="238">
        <v>-631.42003248331866</v>
      </c>
      <c r="M335" s="238">
        <v>-631.42003248331866</v>
      </c>
      <c r="N335" s="238">
        <v>-631.42003248331866</v>
      </c>
      <c r="O335" s="238">
        <v>-631.42003248331866</v>
      </c>
      <c r="P335" s="238">
        <v>-628.23827693580927</v>
      </c>
    </row>
    <row r="336" spans="1:16" s="237" customFormat="1" x14ac:dyDescent="0.25">
      <c r="A336" s="237">
        <v>4433</v>
      </c>
      <c r="B336" s="237" t="s">
        <v>60</v>
      </c>
      <c r="C336" s="237" t="s">
        <v>449</v>
      </c>
      <c r="D336" s="238">
        <v>-1458.2144941801907</v>
      </c>
      <c r="E336" s="238">
        <v>-1455.0753157813065</v>
      </c>
      <c r="F336" s="238">
        <v>-1455.0753157813065</v>
      </c>
      <c r="G336" s="238">
        <v>-1455.0753157813065</v>
      </c>
      <c r="H336" s="238">
        <v>-1455.0753157813065</v>
      </c>
      <c r="I336" s="238">
        <v>-1455.0753157813065</v>
      </c>
      <c r="J336" s="238">
        <v>-1455.0753157813065</v>
      </c>
      <c r="K336" s="238">
        <v>-1455.0753157813065</v>
      </c>
      <c r="L336" s="238">
        <v>-1455.0753157813065</v>
      </c>
      <c r="M336" s="238">
        <v>-1455.0753157813065</v>
      </c>
      <c r="N336" s="238">
        <v>-1455.0753157813065</v>
      </c>
      <c r="O336" s="238">
        <v>-1455.0753157813065</v>
      </c>
      <c r="P336" s="238">
        <v>-1447.7431221227953</v>
      </c>
    </row>
    <row r="337" spans="1:18" s="237" customFormat="1" x14ac:dyDescent="0.25">
      <c r="A337" s="237">
        <v>4435</v>
      </c>
      <c r="B337" s="237" t="s">
        <v>111</v>
      </c>
      <c r="C337" s="237" t="s">
        <v>450</v>
      </c>
      <c r="D337" s="238">
        <v>73.011888816206181</v>
      </c>
      <c r="E337" s="238">
        <v>73.296312005379406</v>
      </c>
      <c r="F337" s="238">
        <v>73.296312005379406</v>
      </c>
      <c r="G337" s="238">
        <v>73.296312005379406</v>
      </c>
      <c r="H337" s="238">
        <v>73.296312005379406</v>
      </c>
      <c r="I337" s="238">
        <v>73.296312005379406</v>
      </c>
      <c r="J337" s="238">
        <v>73.296312005379406</v>
      </c>
      <c r="K337" s="238">
        <v>73.296312005379406</v>
      </c>
      <c r="L337" s="238">
        <v>73.296312005379406</v>
      </c>
      <c r="M337" s="238">
        <v>73.296312005379406</v>
      </c>
      <c r="N337" s="238">
        <v>73.296312005379406</v>
      </c>
      <c r="O337" s="238">
        <v>73.296312005379406</v>
      </c>
      <c r="P337" s="238">
        <v>101.86770392592975</v>
      </c>
    </row>
    <row r="338" spans="1:18" s="237" customFormat="1" x14ac:dyDescent="0.25">
      <c r="A338" s="237">
        <v>4435</v>
      </c>
      <c r="B338" s="237" t="s">
        <v>60</v>
      </c>
      <c r="C338" s="237" t="s">
        <v>450</v>
      </c>
      <c r="D338" s="238">
        <v>169.27202026809539</v>
      </c>
      <c r="E338" s="238">
        <v>168.90761909688098</v>
      </c>
      <c r="F338" s="238">
        <v>168.90761909688098</v>
      </c>
      <c r="G338" s="238">
        <v>168.90761909688098</v>
      </c>
      <c r="H338" s="238">
        <v>168.90761909688098</v>
      </c>
      <c r="I338" s="238">
        <v>168.90761909688098</v>
      </c>
      <c r="J338" s="238">
        <v>168.90761909688098</v>
      </c>
      <c r="K338" s="238">
        <v>168.90761909688098</v>
      </c>
      <c r="L338" s="238">
        <v>168.90761909688098</v>
      </c>
      <c r="M338" s="238">
        <v>168.90761909688098</v>
      </c>
      <c r="N338" s="238">
        <v>168.90761909688098</v>
      </c>
      <c r="O338" s="238">
        <v>168.90761909688098</v>
      </c>
      <c r="P338" s="238">
        <v>234.74893705063877</v>
      </c>
    </row>
    <row r="339" spans="1:18" s="237" customFormat="1" x14ac:dyDescent="0.25">
      <c r="A339" s="237">
        <v>4437</v>
      </c>
      <c r="B339" s="237" t="s">
        <v>111</v>
      </c>
      <c r="C339" s="237" t="s">
        <v>451</v>
      </c>
      <c r="D339" s="238">
        <v>-2302.0366248221872</v>
      </c>
      <c r="E339" s="238">
        <v>-2310.9902082449694</v>
      </c>
      <c r="F339" s="238">
        <v>-2310.4118243417984</v>
      </c>
      <c r="G339" s="238">
        <v>-2310.3306702529349</v>
      </c>
      <c r="H339" s="238">
        <v>-2310.504571871928</v>
      </c>
      <c r="I339" s="238">
        <v>-2310.5123008327723</v>
      </c>
      <c r="J339" s="238">
        <v>-2310.5844378006514</v>
      </c>
      <c r="K339" s="238">
        <v>-2310.4968429110841</v>
      </c>
      <c r="L339" s="238">
        <v>-2310.4388757047532</v>
      </c>
      <c r="M339" s="238">
        <v>-2309.9880196555109</v>
      </c>
      <c r="N339" s="238">
        <v>-2309.9725617338227</v>
      </c>
      <c r="O339" s="238">
        <v>-2309.939069570165</v>
      </c>
      <c r="P339" s="238">
        <v>-4558.7394825428019</v>
      </c>
    </row>
    <row r="340" spans="1:18" s="237" customFormat="1" x14ac:dyDescent="0.25">
      <c r="A340" s="237">
        <v>4437</v>
      </c>
      <c r="B340" s="237" t="s">
        <v>60</v>
      </c>
      <c r="C340" s="237" t="s">
        <v>451</v>
      </c>
      <c r="D340" s="238">
        <v>-5337.0813511717488</v>
      </c>
      <c r="E340" s="238">
        <v>-5325.5592696425792</v>
      </c>
      <c r="F340" s="238">
        <v>-5324.2264133864364</v>
      </c>
      <c r="G340" s="238">
        <v>-5324.0393979206519</v>
      </c>
      <c r="H340" s="238">
        <v>-5324.4401453473311</v>
      </c>
      <c r="I340" s="238">
        <v>-5324.457956344073</v>
      </c>
      <c r="J340" s="238">
        <v>-5324.6241923136595</v>
      </c>
      <c r="K340" s="238">
        <v>-5324.422334350591</v>
      </c>
      <c r="L340" s="238">
        <v>-5324.2887518750304</v>
      </c>
      <c r="M340" s="238">
        <v>-5323.2497770651198</v>
      </c>
      <c r="N340" s="238">
        <v>-5323.2141550716378</v>
      </c>
      <c r="O340" s="238">
        <v>-5323.136974085759</v>
      </c>
      <c r="P340" s="238">
        <v>-10505.383026948737</v>
      </c>
    </row>
    <row r="341" spans="1:18" s="237" customFormat="1" x14ac:dyDescent="0.25">
      <c r="A341" s="237">
        <v>4439</v>
      </c>
      <c r="B341" s="237" t="s">
        <v>111</v>
      </c>
      <c r="C341" s="237" t="s">
        <v>452</v>
      </c>
      <c r="D341" s="238">
        <v>-122.41360620502758</v>
      </c>
      <c r="E341" s="238">
        <v>-122.89047742202452</v>
      </c>
      <c r="F341" s="238">
        <v>-122.89047742202452</v>
      </c>
      <c r="G341" s="238">
        <v>-122.89047742202452</v>
      </c>
      <c r="H341" s="238">
        <v>-122.89047742202452</v>
      </c>
      <c r="I341" s="238">
        <v>-122.89047742202452</v>
      </c>
      <c r="J341" s="238">
        <v>-122.89047742202452</v>
      </c>
      <c r="K341" s="238">
        <v>-122.89047742202452</v>
      </c>
      <c r="L341" s="238">
        <v>-122.89047742202452</v>
      </c>
      <c r="M341" s="238">
        <v>-122.89047742202452</v>
      </c>
      <c r="N341" s="238">
        <v>-122.89047742202452</v>
      </c>
      <c r="O341" s="238">
        <v>-122.89047742202452</v>
      </c>
      <c r="P341" s="238">
        <v>-1256.5255039569647</v>
      </c>
    </row>
    <row r="342" spans="1:18" s="237" customFormat="1" x14ac:dyDescent="0.25">
      <c r="A342" s="237">
        <v>4439</v>
      </c>
      <c r="B342" s="237" t="s">
        <v>60</v>
      </c>
      <c r="C342" s="237" t="s">
        <v>452</v>
      </c>
      <c r="D342" s="238">
        <v>-283.80581254088401</v>
      </c>
      <c r="E342" s="238">
        <v>-283.19484818703768</v>
      </c>
      <c r="F342" s="238">
        <v>-283.19484818703768</v>
      </c>
      <c r="G342" s="238">
        <v>-283.19484818703768</v>
      </c>
      <c r="H342" s="238">
        <v>-283.19484818703768</v>
      </c>
      <c r="I342" s="238">
        <v>-283.19484818703768</v>
      </c>
      <c r="J342" s="238">
        <v>-283.19484818703768</v>
      </c>
      <c r="K342" s="238">
        <v>-283.19484818703768</v>
      </c>
      <c r="L342" s="238">
        <v>-283.19484818703768</v>
      </c>
      <c r="M342" s="238">
        <v>-283.19484818703768</v>
      </c>
      <c r="N342" s="238">
        <v>-283.19484818703768</v>
      </c>
      <c r="O342" s="238">
        <v>-283.19484818703768</v>
      </c>
      <c r="P342" s="238">
        <v>-2895.5990472249518</v>
      </c>
    </row>
    <row r="343" spans="1:18" x14ac:dyDescent="0.25">
      <c r="A343" s="292" t="s">
        <v>453</v>
      </c>
      <c r="B343" s="276"/>
      <c r="C343" s="277"/>
      <c r="D343" s="285">
        <f>SUM(D307:D342)</f>
        <v>-510872.99095214362</v>
      </c>
      <c r="E343" s="285">
        <f t="shared" ref="E343:Q343" si="23">SUM(E307:E342)</f>
        <v>-510704.33036031644</v>
      </c>
      <c r="F343" s="285">
        <f t="shared" si="23"/>
        <v>-510628.5660761391</v>
      </c>
      <c r="G343" s="285">
        <f t="shared" si="23"/>
        <v>-510618.17982672103</v>
      </c>
      <c r="H343" s="285">
        <f t="shared" si="23"/>
        <v>-510640.53580292762</v>
      </c>
      <c r="I343" s="285">
        <f t="shared" si="23"/>
        <v>-510641.50206465618</v>
      </c>
      <c r="J343" s="285">
        <f t="shared" si="23"/>
        <v>-510650.66665276972</v>
      </c>
      <c r="K343" s="285">
        <f t="shared" si="23"/>
        <v>-510639.48866466637</v>
      </c>
      <c r="L343" s="285">
        <f t="shared" si="23"/>
        <v>-510632.0224837322</v>
      </c>
      <c r="M343" s="285">
        <f t="shared" si="23"/>
        <v>-510574.46393265383</v>
      </c>
      <c r="N343" s="285">
        <f t="shared" si="23"/>
        <v>-510572.3951960894</v>
      </c>
      <c r="O343" s="285">
        <f t="shared" si="23"/>
        <v>-510568.11299653427</v>
      </c>
      <c r="P343" s="285">
        <f t="shared" si="23"/>
        <v>-570690.63744364539</v>
      </c>
      <c r="Q343" s="285">
        <f t="shared" si="23"/>
        <v>0</v>
      </c>
      <c r="R343" s="285"/>
    </row>
    <row r="344" spans="1:18" x14ac:dyDescent="0.25">
      <c r="A344" s="275"/>
      <c r="B344" s="276"/>
      <c r="C344" s="277"/>
      <c r="D344" s="278"/>
      <c r="E344" s="278"/>
      <c r="F344" s="278"/>
      <c r="G344" s="278"/>
      <c r="H344" s="278"/>
      <c r="I344" s="278"/>
      <c r="J344" s="278"/>
      <c r="K344" s="278"/>
      <c r="L344" s="278"/>
      <c r="M344" s="278"/>
      <c r="N344" s="278"/>
      <c r="O344" s="278"/>
      <c r="P344" s="278"/>
      <c r="Q344" s="278"/>
      <c r="R344" s="278"/>
    </row>
    <row r="345" spans="1:18" s="237" customFormat="1" x14ac:dyDescent="0.25">
      <c r="A345" s="237">
        <v>4460</v>
      </c>
      <c r="B345" s="237" t="s">
        <v>111</v>
      </c>
      <c r="C345" s="237" t="s">
        <v>454</v>
      </c>
      <c r="D345" s="238">
        <v>-10480.775800392488</v>
      </c>
      <c r="E345" s="238">
        <v>-10496.313986241143</v>
      </c>
      <c r="F345" s="238">
        <v>-10471.023538198935</v>
      </c>
      <c r="G345" s="238">
        <v>-10445.733090156727</v>
      </c>
      <c r="H345" s="238">
        <v>-10420.44264211452</v>
      </c>
      <c r="I345" s="238">
        <v>-10395.152194072311</v>
      </c>
      <c r="J345" s="238">
        <v>-10369.861746030103</v>
      </c>
      <c r="K345" s="238">
        <v>-10344.571297987895</v>
      </c>
      <c r="L345" s="238">
        <v>-10319.280849945688</v>
      </c>
      <c r="M345" s="238">
        <v>-10293.99040190348</v>
      </c>
      <c r="N345" s="238">
        <v>-10268.699953861273</v>
      </c>
      <c r="O345" s="238">
        <v>-10243.409505819065</v>
      </c>
      <c r="P345" s="238">
        <v>-10218.119057776856</v>
      </c>
    </row>
    <row r="346" spans="1:18" s="237" customFormat="1" x14ac:dyDescent="0.25">
      <c r="A346" s="237">
        <v>4460</v>
      </c>
      <c r="B346" s="237" t="s">
        <v>60</v>
      </c>
      <c r="C346" s="237" t="s">
        <v>454</v>
      </c>
      <c r="D346" s="238">
        <v>-24298.811090552284</v>
      </c>
      <c r="E346" s="238">
        <v>-24188.221156054416</v>
      </c>
      <c r="F346" s="238">
        <v>-24129.940606217348</v>
      </c>
      <c r="G346" s="238">
        <v>-24071.660056380282</v>
      </c>
      <c r="H346" s="238">
        <v>-24013.379506543213</v>
      </c>
      <c r="I346" s="238">
        <v>-23955.098956706148</v>
      </c>
      <c r="J346" s="238">
        <v>-23896.818406869083</v>
      </c>
      <c r="K346" s="238">
        <v>-23838.537857032014</v>
      </c>
      <c r="L346" s="238">
        <v>-23780.257307194948</v>
      </c>
      <c r="M346" s="238">
        <v>-23721.976757357883</v>
      </c>
      <c r="N346" s="238">
        <v>-23663.696207520814</v>
      </c>
      <c r="O346" s="238">
        <v>-23605.415657683749</v>
      </c>
      <c r="P346" s="238">
        <v>-23547.13510784668</v>
      </c>
    </row>
    <row r="347" spans="1:18" x14ac:dyDescent="0.25">
      <c r="A347" s="305" t="s">
        <v>455</v>
      </c>
      <c r="B347" s="276"/>
      <c r="C347" s="277"/>
      <c r="D347" s="285">
        <f>SUM(D345:D346)</f>
        <v>-34779.586890944774</v>
      </c>
      <c r="E347" s="285">
        <f t="shared" ref="E347:Q347" si="24">SUM(E345:E346)</f>
        <v>-34684.535142295557</v>
      </c>
      <c r="F347" s="285">
        <f t="shared" si="24"/>
        <v>-34600.964144416284</v>
      </c>
      <c r="G347" s="285">
        <f t="shared" si="24"/>
        <v>-34517.393146537011</v>
      </c>
      <c r="H347" s="285">
        <f t="shared" si="24"/>
        <v>-34433.822148657731</v>
      </c>
      <c r="I347" s="285">
        <f t="shared" si="24"/>
        <v>-34350.251150778458</v>
      </c>
      <c r="J347" s="285">
        <f t="shared" si="24"/>
        <v>-34266.680152899185</v>
      </c>
      <c r="K347" s="285">
        <f t="shared" si="24"/>
        <v>-34183.109155019905</v>
      </c>
      <c r="L347" s="285">
        <f t="shared" si="24"/>
        <v>-34099.538157140632</v>
      </c>
      <c r="M347" s="285">
        <f t="shared" si="24"/>
        <v>-34015.967159261359</v>
      </c>
      <c r="N347" s="285">
        <f t="shared" si="24"/>
        <v>-33932.396161382087</v>
      </c>
      <c r="O347" s="285">
        <f t="shared" si="24"/>
        <v>-33848.825163502814</v>
      </c>
      <c r="P347" s="285">
        <f t="shared" si="24"/>
        <v>-33765.254165623533</v>
      </c>
      <c r="Q347" s="285">
        <f t="shared" si="24"/>
        <v>0</v>
      </c>
      <c r="R347" s="285"/>
    </row>
    <row r="348" spans="1:18" x14ac:dyDescent="0.25">
      <c r="A348" s="275"/>
      <c r="B348" s="276"/>
      <c r="C348" s="277"/>
      <c r="D348" s="278"/>
      <c r="E348" s="278"/>
      <c r="F348" s="278"/>
      <c r="G348" s="278"/>
      <c r="H348" s="278"/>
      <c r="I348" s="278"/>
      <c r="J348" s="278"/>
      <c r="K348" s="278"/>
      <c r="L348" s="278"/>
      <c r="M348" s="278"/>
      <c r="N348" s="278"/>
      <c r="O348" s="278"/>
      <c r="P348" s="278"/>
      <c r="Q348" s="278"/>
      <c r="R348" s="278"/>
    </row>
    <row r="349" spans="1:18" s="237" customFormat="1" x14ac:dyDescent="0.25">
      <c r="A349" s="237">
        <v>4515</v>
      </c>
      <c r="B349" s="237" t="s">
        <v>111</v>
      </c>
      <c r="C349" s="237" t="s">
        <v>456</v>
      </c>
      <c r="D349" s="238">
        <v>-3161.1068269839789</v>
      </c>
      <c r="E349" s="238">
        <v>-1919.7077010293281</v>
      </c>
      <c r="F349" s="238">
        <v>-1987.0282381420368</v>
      </c>
      <c r="G349" s="238">
        <v>-3645.6877103398338</v>
      </c>
      <c r="H349" s="238">
        <v>-1218.5505430093626</v>
      </c>
      <c r="I349" s="238">
        <v>-681.228032483319</v>
      </c>
      <c r="J349" s="238">
        <v>-2471.5142841773136</v>
      </c>
      <c r="K349" s="238">
        <v>-397.4115731650549</v>
      </c>
      <c r="L349" s="238">
        <v>-1669.2507248745669</v>
      </c>
      <c r="M349" s="238">
        <v>-5889.1371060880365</v>
      </c>
      <c r="N349" s="238">
        <v>-2527.1692430559146</v>
      </c>
      <c r="O349" s="238">
        <v>-3167.0705219055503</v>
      </c>
      <c r="P349" s="238">
        <v>-2907.0347869446027</v>
      </c>
    </row>
    <row r="350" spans="1:18" s="237" customFormat="1" x14ac:dyDescent="0.25">
      <c r="A350" s="237">
        <v>4515</v>
      </c>
      <c r="B350" s="237" t="s">
        <v>60</v>
      </c>
      <c r="C350" s="237" t="s">
        <v>456</v>
      </c>
      <c r="D350" s="238">
        <v>-7328.7645007216352</v>
      </c>
      <c r="E350" s="238">
        <v>-4423.8686541147254</v>
      </c>
      <c r="F350" s="238">
        <v>-4579.0054042311067</v>
      </c>
      <c r="G350" s="238">
        <v>-8401.3017064087308</v>
      </c>
      <c r="H350" s="238">
        <v>-2808.0876832359186</v>
      </c>
      <c r="I350" s="238">
        <v>-1569.8553157813074</v>
      </c>
      <c r="J350" s="238">
        <v>-5695.4788294625778</v>
      </c>
      <c r="K350" s="238">
        <v>-915.8147359437238</v>
      </c>
      <c r="L350" s="238">
        <v>-3846.7033047121504</v>
      </c>
      <c r="M350" s="238">
        <v>-13571.216612527802</v>
      </c>
      <c r="N350" s="238">
        <v>-5823.7328484973868</v>
      </c>
      <c r="O350" s="238">
        <v>-7298.3527647028395</v>
      </c>
      <c r="P350" s="238">
        <v>-6699.1136533388499</v>
      </c>
    </row>
    <row r="351" spans="1:18" s="237" customFormat="1" x14ac:dyDescent="0.25">
      <c r="A351" s="237">
        <v>4525</v>
      </c>
      <c r="B351" s="237" t="s">
        <v>111</v>
      </c>
      <c r="C351" s="237" t="s">
        <v>457</v>
      </c>
      <c r="D351" s="238">
        <v>-12000.699833452742</v>
      </c>
      <c r="E351" s="238">
        <v>-15352.118655149226</v>
      </c>
      <c r="F351" s="238">
        <v>-18471.200059173432</v>
      </c>
      <c r="G351" s="238">
        <v>-14526.906522940049</v>
      </c>
      <c r="H351" s="238">
        <v>-17196.300238969638</v>
      </c>
      <c r="I351" s="238">
        <v>-13862.540506698391</v>
      </c>
      <c r="J351" s="238">
        <v>-12597.531180054828</v>
      </c>
      <c r="K351" s="238">
        <v>-15843.173029741891</v>
      </c>
      <c r="L351" s="238">
        <v>-14328.696033931619</v>
      </c>
      <c r="M351" s="238">
        <v>-14581.368645528371</v>
      </c>
      <c r="N351" s="238">
        <v>-14094.138818393421</v>
      </c>
      <c r="O351" s="238">
        <v>-15063.144402627631</v>
      </c>
      <c r="P351" s="238">
        <v>-17938.916831117778</v>
      </c>
    </row>
    <row r="352" spans="1:18" s="237" customFormat="1" x14ac:dyDescent="0.25">
      <c r="A352" s="237">
        <v>4525</v>
      </c>
      <c r="B352" s="237" t="s">
        <v>60</v>
      </c>
      <c r="C352" s="237" t="s">
        <v>457</v>
      </c>
      <c r="D352" s="238">
        <v>-27822.629141305588</v>
      </c>
      <c r="E352" s="238">
        <v>-35378.17577975482</v>
      </c>
      <c r="F352" s="238">
        <v>-42565.940065690782</v>
      </c>
      <c r="G352" s="238">
        <v>-33476.516437179947</v>
      </c>
      <c r="H352" s="238">
        <v>-39627.998342212792</v>
      </c>
      <c r="I352" s="238">
        <v>-31945.518779289294</v>
      </c>
      <c r="J352" s="238">
        <v>-29030.369194641284</v>
      </c>
      <c r="K352" s="238">
        <v>-36509.785583716955</v>
      </c>
      <c r="L352" s="238">
        <v>-33019.750457249262</v>
      </c>
      <c r="M352" s="238">
        <v>-33602.02162571768</v>
      </c>
      <c r="N352" s="238">
        <v>-32479.225296643046</v>
      </c>
      <c r="O352" s="238">
        <v>-34712.249328091857</v>
      </c>
      <c r="P352" s="238">
        <v>-41339.320468111517</v>
      </c>
    </row>
    <row r="353" spans="1:16" s="237" customFormat="1" x14ac:dyDescent="0.25">
      <c r="A353" s="237">
        <v>4527</v>
      </c>
      <c r="B353" s="237" t="s">
        <v>111</v>
      </c>
      <c r="C353" s="237" t="s">
        <v>458</v>
      </c>
      <c r="D353" s="238">
        <v>-1439.7071924742238</v>
      </c>
      <c r="E353" s="238">
        <v>-485.35168964982154</v>
      </c>
      <c r="F353" s="238">
        <v>-1104.1039553095743</v>
      </c>
      <c r="G353" s="238">
        <v>-2106.9971683649719</v>
      </c>
      <c r="H353" s="238">
        <v>-3056.4265829410851</v>
      </c>
      <c r="I353" s="238">
        <v>-2731.9673830238453</v>
      </c>
      <c r="J353" s="238">
        <v>-2879.5132455387165</v>
      </c>
      <c r="K353" s="238">
        <v>-1585.4932643666273</v>
      </c>
      <c r="L353" s="238">
        <v>-1389.6207860135523</v>
      </c>
      <c r="M353" s="238">
        <v>-1432.7625572854708</v>
      </c>
      <c r="N353" s="238">
        <v>-22723.184814772667</v>
      </c>
      <c r="O353" s="238">
        <v>-680.27737029948787</v>
      </c>
      <c r="P353" s="238">
        <v>-3451.4318729633269</v>
      </c>
    </row>
    <row r="354" spans="1:16" s="237" customFormat="1" x14ac:dyDescent="0.25">
      <c r="A354" s="237">
        <v>4527</v>
      </c>
      <c r="B354" s="237" t="s">
        <v>60</v>
      </c>
      <c r="C354" s="237" t="s">
        <v>458</v>
      </c>
      <c r="D354" s="238">
        <v>-3337.8419462355541</v>
      </c>
      <c r="E354" s="238">
        <v>-1118.4682568664975</v>
      </c>
      <c r="F354" s="238">
        <v>-2544.3513489887755</v>
      </c>
      <c r="G354" s="238">
        <v>-4855.4676956499243</v>
      </c>
      <c r="H354" s="238">
        <v>-7043.3794408524282</v>
      </c>
      <c r="I354" s="238">
        <v>-6295.6797346505973</v>
      </c>
      <c r="J354" s="238">
        <v>-6635.6916624424566</v>
      </c>
      <c r="K354" s="238">
        <v>-3653.688501525889</v>
      </c>
      <c r="L354" s="238">
        <v>-3202.3103481094508</v>
      </c>
      <c r="M354" s="238">
        <v>-3301.7283634200598</v>
      </c>
      <c r="N354" s="238">
        <v>-52364.422442973148</v>
      </c>
      <c r="O354" s="238">
        <v>-1567.6645631821236</v>
      </c>
      <c r="P354" s="238">
        <v>-7953.6490198106858</v>
      </c>
    </row>
    <row r="355" spans="1:16" s="237" customFormat="1" x14ac:dyDescent="0.25">
      <c r="A355" s="237">
        <v>4535</v>
      </c>
      <c r="B355" s="237" t="s">
        <v>111</v>
      </c>
      <c r="C355" s="237" t="s">
        <v>459</v>
      </c>
      <c r="D355" s="238">
        <v>-4944127.1881130533</v>
      </c>
      <c r="E355" s="238">
        <v>-4963387.3996391669</v>
      </c>
      <c r="F355" s="238">
        <v>-4963387.3996391669</v>
      </c>
      <c r="G355" s="238">
        <v>-4963387.3996391669</v>
      </c>
      <c r="H355" s="238">
        <v>-4963387.3996391669</v>
      </c>
      <c r="I355" s="238">
        <v>-4963387.3996391669</v>
      </c>
      <c r="J355" s="238">
        <v>-4963387.3996391669</v>
      </c>
      <c r="K355" s="238">
        <v>-4963387.3996391669</v>
      </c>
      <c r="L355" s="238">
        <v>-4963387.3996391669</v>
      </c>
      <c r="M355" s="238">
        <v>-4963387.3996391669</v>
      </c>
      <c r="N355" s="238">
        <v>-4963387.3996391669</v>
      </c>
      <c r="O355" s="238">
        <v>-4963387.3996391669</v>
      </c>
      <c r="P355" s="238">
        <v>-4963387.3996391669</v>
      </c>
    </row>
    <row r="356" spans="1:16" s="237" customFormat="1" x14ac:dyDescent="0.25">
      <c r="A356" s="237">
        <v>4535</v>
      </c>
      <c r="B356" s="237" t="s">
        <v>60</v>
      </c>
      <c r="C356" s="237" t="s">
        <v>459</v>
      </c>
      <c r="D356" s="238">
        <v>-11462549.608887123</v>
      </c>
      <c r="E356" s="238">
        <v>-11437873.549039984</v>
      </c>
      <c r="F356" s="238">
        <v>-11437873.549039984</v>
      </c>
      <c r="G356" s="238">
        <v>-11437873.549039984</v>
      </c>
      <c r="H356" s="238">
        <v>-11437873.549039984</v>
      </c>
      <c r="I356" s="238">
        <v>-11437873.549039984</v>
      </c>
      <c r="J356" s="238">
        <v>-11437873.549039984</v>
      </c>
      <c r="K356" s="238">
        <v>-11437873.549039984</v>
      </c>
      <c r="L356" s="238">
        <v>-11437873.549039984</v>
      </c>
      <c r="M356" s="238">
        <v>-11437873.549039984</v>
      </c>
      <c r="N356" s="238">
        <v>-11437873.549039984</v>
      </c>
      <c r="O356" s="238">
        <v>-11437873.549039984</v>
      </c>
      <c r="P356" s="238">
        <v>-11437873.549039984</v>
      </c>
    </row>
    <row r="357" spans="1:16" s="237" customFormat="1" x14ac:dyDescent="0.25">
      <c r="A357" s="237">
        <v>4545</v>
      </c>
      <c r="B357" s="237" t="s">
        <v>111</v>
      </c>
      <c r="C357" s="237" t="s">
        <v>460</v>
      </c>
      <c r="D357" s="238">
        <v>-1402.944615767997</v>
      </c>
      <c r="E357" s="238">
        <v>-1387.2917924791807</v>
      </c>
      <c r="F357" s="238">
        <v>-1446.083421300367</v>
      </c>
      <c r="G357" s="238">
        <v>-1490.6254226452179</v>
      </c>
      <c r="H357" s="238">
        <v>-1381.4190703977654</v>
      </c>
      <c r="I357" s="238">
        <v>-1328.5568427041844</v>
      </c>
      <c r="J357" s="238">
        <v>-1331.9975184399727</v>
      </c>
      <c r="K357" s="238">
        <v>-2152.4975608544969</v>
      </c>
      <c r="L357" s="238">
        <v>-2381.3392098484451</v>
      </c>
      <c r="M357" s="238">
        <v>-2270.3217044431794</v>
      </c>
      <c r="N357" s="238">
        <v>-2334.4115359230323</v>
      </c>
      <c r="O357" s="238">
        <v>-2475.5526662183825</v>
      </c>
      <c r="P357" s="238">
        <v>-2276.6001969689123</v>
      </c>
    </row>
    <row r="358" spans="1:16" s="237" customFormat="1" x14ac:dyDescent="0.25">
      <c r="A358" s="237">
        <v>4545</v>
      </c>
      <c r="B358" s="237" t="s">
        <v>60</v>
      </c>
      <c r="C358" s="237" t="s">
        <v>460</v>
      </c>
      <c r="D358" s="238">
        <v>-3252.6109553624269</v>
      </c>
      <c r="E358" s="238">
        <v>-3196.9433010913976</v>
      </c>
      <c r="F358" s="238">
        <v>-3332.4256163037289</v>
      </c>
      <c r="G358" s="238">
        <v>-3435.0703905239743</v>
      </c>
      <c r="H358" s="238">
        <v>-3183.4099120674491</v>
      </c>
      <c r="I358" s="238">
        <v>-3061.5915998551691</v>
      </c>
      <c r="J358" s="238">
        <v>-3069.5204619045148</v>
      </c>
      <c r="K358" s="238">
        <v>-4960.3210334660935</v>
      </c>
      <c r="L358" s="238">
        <v>-5487.6749619821021</v>
      </c>
      <c r="M358" s="238">
        <v>-5231.8407732891928</v>
      </c>
      <c r="N358" s="238">
        <v>-5379.5325267677008</v>
      </c>
      <c r="O358" s="238">
        <v>-5704.7850752599161</v>
      </c>
      <c r="P358" s="238">
        <v>-5246.3092396420607</v>
      </c>
    </row>
    <row r="359" spans="1:16" s="237" customFormat="1" x14ac:dyDescent="0.25">
      <c r="A359" s="237">
        <v>4565</v>
      </c>
      <c r="B359" s="237" t="s">
        <v>111</v>
      </c>
      <c r="C359" s="237" t="s">
        <v>461</v>
      </c>
      <c r="D359" s="238">
        <v>3987427.6144248205</v>
      </c>
      <c r="E359" s="238">
        <v>4002960.9323142809</v>
      </c>
      <c r="F359" s="238">
        <v>4002960.9323142809</v>
      </c>
      <c r="G359" s="238">
        <v>4002960.9323142809</v>
      </c>
      <c r="H359" s="238">
        <v>4002960.9323142809</v>
      </c>
      <c r="I359" s="238">
        <v>4002960.9323142809</v>
      </c>
      <c r="J359" s="238">
        <v>4002960.9323142809</v>
      </c>
      <c r="K359" s="238">
        <v>4002960.9323142809</v>
      </c>
      <c r="L359" s="238">
        <v>4002960.9323142809</v>
      </c>
      <c r="M359" s="238">
        <v>4002960.9323142809</v>
      </c>
      <c r="N359" s="238">
        <v>4002960.9323142809</v>
      </c>
      <c r="O359" s="238">
        <v>4002960.9323142809</v>
      </c>
      <c r="P359" s="238">
        <v>4002960.9323142809</v>
      </c>
    </row>
    <row r="360" spans="1:16" s="237" customFormat="1" x14ac:dyDescent="0.25">
      <c r="A360" s="237">
        <v>4565</v>
      </c>
      <c r="B360" s="237" t="s">
        <v>60</v>
      </c>
      <c r="C360" s="237" t="s">
        <v>461</v>
      </c>
      <c r="D360" s="238">
        <v>9244520.8432501629</v>
      </c>
      <c r="E360" s="238">
        <v>9224619.6556985453</v>
      </c>
      <c r="F360" s="238">
        <v>9224619.6556985453</v>
      </c>
      <c r="G360" s="238">
        <v>9224619.6556985453</v>
      </c>
      <c r="H360" s="238">
        <v>9224619.6556985453</v>
      </c>
      <c r="I360" s="238">
        <v>9224619.6556985453</v>
      </c>
      <c r="J360" s="238">
        <v>9224619.6556985453</v>
      </c>
      <c r="K360" s="238">
        <v>9224619.6556985453</v>
      </c>
      <c r="L360" s="238">
        <v>9224619.6556985453</v>
      </c>
      <c r="M360" s="238">
        <v>9224619.6556985453</v>
      </c>
      <c r="N360" s="238">
        <v>9224619.6556985453</v>
      </c>
      <c r="O360" s="238">
        <v>9224619.6556985453</v>
      </c>
      <c r="P360" s="238">
        <v>9224619.6556985453</v>
      </c>
    </row>
    <row r="361" spans="1:16" s="237" customFormat="1" x14ac:dyDescent="0.25">
      <c r="A361" s="237">
        <v>4595</v>
      </c>
      <c r="B361" s="237" t="s">
        <v>111</v>
      </c>
      <c r="C361" s="237" t="s">
        <v>462</v>
      </c>
      <c r="D361" s="238">
        <v>-6910.9653575470629</v>
      </c>
      <c r="E361" s="238">
        <v>-6814.2190058449278</v>
      </c>
      <c r="F361" s="238">
        <v>-6871.9375972689186</v>
      </c>
      <c r="G361" s="238">
        <v>-6831.8848340143795</v>
      </c>
      <c r="H361" s="238">
        <v>-6697.0350778461698</v>
      </c>
      <c r="I361" s="238">
        <v>-6693.5003664201104</v>
      </c>
      <c r="J361" s="238">
        <v>-6669.3963138674799</v>
      </c>
      <c r="K361" s="238">
        <v>-6693.5248414627831</v>
      </c>
      <c r="L361" s="238">
        <v>-6614.8556135105773</v>
      </c>
      <c r="M361" s="238">
        <v>-6804.5152955050944</v>
      </c>
      <c r="N361" s="238">
        <v>-6797.2977342367967</v>
      </c>
      <c r="O361" s="238">
        <v>-6874.4830017069262</v>
      </c>
      <c r="P361" s="238">
        <v>-6954.5807992551599</v>
      </c>
    </row>
    <row r="362" spans="1:16" s="237" customFormat="1" x14ac:dyDescent="0.25">
      <c r="A362" s="237">
        <v>4595</v>
      </c>
      <c r="B362" s="237" t="s">
        <v>60</v>
      </c>
      <c r="C362" s="237" t="s">
        <v>462</v>
      </c>
      <c r="D362" s="238">
        <v>-16022.501089098629</v>
      </c>
      <c r="E362" s="238">
        <v>-15703.020749495679</v>
      </c>
      <c r="F362" s="238">
        <v>-15836.030304660424</v>
      </c>
      <c r="G362" s="238">
        <v>-15743.730751047431</v>
      </c>
      <c r="H362" s="238">
        <v>-15432.976353902653</v>
      </c>
      <c r="I362" s="238">
        <v>-15424.830791392953</v>
      </c>
      <c r="J362" s="238">
        <v>-15369.28422955568</v>
      </c>
      <c r="K362" s="238">
        <v>-15424.887192882634</v>
      </c>
      <c r="L362" s="238">
        <v>-15243.597962551075</v>
      </c>
      <c r="M362" s="238">
        <v>-15680.659043086947</v>
      </c>
      <c r="N362" s="238">
        <v>-15664.02654063001</v>
      </c>
      <c r="O362" s="238">
        <v>-15841.896059587234</v>
      </c>
      <c r="P362" s="238">
        <v>-16026.47735581648</v>
      </c>
    </row>
    <row r="363" spans="1:16" s="237" customFormat="1" x14ac:dyDescent="0.25">
      <c r="A363" s="237">
        <v>4612</v>
      </c>
      <c r="B363" s="237" t="s">
        <v>111</v>
      </c>
      <c r="C363" s="237" t="s">
        <v>463</v>
      </c>
      <c r="D363" s="238">
        <v>0</v>
      </c>
      <c r="E363" s="238">
        <v>7471.518175554751</v>
      </c>
      <c r="F363" s="238">
        <v>4058.6267658407905</v>
      </c>
      <c r="G363" s="238">
        <v>468.64167630476385</v>
      </c>
      <c r="H363" s="238">
        <v>-3119.6997208917396</v>
      </c>
      <c r="I363" s="238">
        <v>-6710.0841400713798</v>
      </c>
      <c r="J363" s="238">
        <v>-10301.399899032742</v>
      </c>
      <c r="K363" s="238">
        <v>-2784.4457389954991</v>
      </c>
      <c r="L363" s="238">
        <v>-6369.7857230641894</v>
      </c>
      <c r="M363" s="238">
        <v>-9961.2096874773688</v>
      </c>
      <c r="N363" s="238">
        <v>-13552.151879997929</v>
      </c>
      <c r="O363" s="238">
        <v>1293.1762362799361</v>
      </c>
      <c r="P363" s="238">
        <v>0</v>
      </c>
    </row>
    <row r="364" spans="1:16" s="237" customFormat="1" x14ac:dyDescent="0.25">
      <c r="A364" s="237">
        <v>4612</v>
      </c>
      <c r="B364" s="237" t="s">
        <v>60</v>
      </c>
      <c r="C364" s="237" t="s">
        <v>463</v>
      </c>
      <c r="D364" s="238">
        <v>0</v>
      </c>
      <c r="E364" s="238">
        <v>17217.733219365851</v>
      </c>
      <c r="F364" s="238">
        <v>9352.8987348057726</v>
      </c>
      <c r="G364" s="238">
        <v>1079.960881911757</v>
      </c>
      <c r="H364" s="238">
        <v>-7189.1891656752705</v>
      </c>
      <c r="I364" s="238">
        <v>-15463.047253400919</v>
      </c>
      <c r="J364" s="238">
        <v>-23739.051566233898</v>
      </c>
      <c r="K364" s="238">
        <v>-6416.6134340247218</v>
      </c>
      <c r="L364" s="238">
        <v>-14678.846877877202</v>
      </c>
      <c r="M364" s="238">
        <v>-22955.100544664558</v>
      </c>
      <c r="N364" s="238">
        <v>-31230.24399265504</v>
      </c>
      <c r="O364" s="238">
        <v>2980.0587937723071</v>
      </c>
      <c r="P364" s="238">
        <v>0</v>
      </c>
    </row>
    <row r="365" spans="1:16" s="237" customFormat="1" x14ac:dyDescent="0.25">
      <c r="A365" s="237">
        <v>4614</v>
      </c>
      <c r="B365" s="237" t="s">
        <v>111</v>
      </c>
      <c r="C365" s="237" t="s">
        <v>464</v>
      </c>
      <c r="D365" s="238">
        <v>-10966.241986107218</v>
      </c>
      <c r="E365" s="238">
        <v>-11008.961789272227</v>
      </c>
      <c r="F365" s="238">
        <v>-11008.961789272227</v>
      </c>
      <c r="G365" s="238">
        <v>-11008.961789272227</v>
      </c>
      <c r="H365" s="238">
        <v>-11008.961789272227</v>
      </c>
      <c r="I365" s="238">
        <v>-11008.961789272227</v>
      </c>
      <c r="J365" s="238">
        <v>-11008.961789272227</v>
      </c>
      <c r="K365" s="238">
        <v>-11008.961789272227</v>
      </c>
      <c r="L365" s="238">
        <v>-11008.961789272227</v>
      </c>
      <c r="M365" s="238">
        <v>-11008.961789272227</v>
      </c>
      <c r="N365" s="238">
        <v>-11008.961789272227</v>
      </c>
      <c r="O365" s="238">
        <v>-11008.961789272227</v>
      </c>
      <c r="P365" s="238">
        <v>-10754.591382610046</v>
      </c>
    </row>
    <row r="366" spans="1:16" s="237" customFormat="1" x14ac:dyDescent="0.25">
      <c r="A366" s="237">
        <v>4614</v>
      </c>
      <c r="B366" s="237" t="s">
        <v>60</v>
      </c>
      <c r="C366" s="237" t="s">
        <v>464</v>
      </c>
      <c r="D366" s="238">
        <v>-25424.324255054042</v>
      </c>
      <c r="E366" s="238">
        <v>-25369.591916412348</v>
      </c>
      <c r="F366" s="238">
        <v>-25369.591916412348</v>
      </c>
      <c r="G366" s="238">
        <v>-25369.591916412348</v>
      </c>
      <c r="H366" s="238">
        <v>-25369.591916412348</v>
      </c>
      <c r="I366" s="238">
        <v>-25369.591916412348</v>
      </c>
      <c r="J366" s="238">
        <v>-25369.591916412348</v>
      </c>
      <c r="K366" s="238">
        <v>-25369.591916412348</v>
      </c>
      <c r="L366" s="238">
        <v>-25369.591916412348</v>
      </c>
      <c r="M366" s="238">
        <v>-25369.591916412348</v>
      </c>
      <c r="N366" s="238">
        <v>-25369.591916412348</v>
      </c>
      <c r="O366" s="238">
        <v>-25369.591916412348</v>
      </c>
      <c r="P366" s="238">
        <v>-24783.408265659753</v>
      </c>
    </row>
    <row r="367" spans="1:16" s="237" customFormat="1" x14ac:dyDescent="0.25">
      <c r="A367" s="237">
        <v>4628</v>
      </c>
      <c r="B367" s="237" t="s">
        <v>111</v>
      </c>
      <c r="C367" s="237" t="s">
        <v>465</v>
      </c>
      <c r="D367" s="238">
        <v>-398.72703527188537</v>
      </c>
      <c r="E367" s="238">
        <v>-400.19013458852743</v>
      </c>
      <c r="F367" s="238">
        <v>-396.62837179951379</v>
      </c>
      <c r="G367" s="238">
        <v>-396.12727750478462</v>
      </c>
      <c r="H367" s="238">
        <v>-397.2041793824032</v>
      </c>
      <c r="I367" s="238">
        <v>-397.2518413076088</v>
      </c>
      <c r="J367" s="238">
        <v>-397.69239207572548</v>
      </c>
      <c r="K367" s="238">
        <v>-397.15394113691622</v>
      </c>
      <c r="L367" s="238">
        <v>-396.79454445766316</v>
      </c>
      <c r="M367" s="238">
        <v>-394.02113567475305</v>
      </c>
      <c r="N367" s="238">
        <v>-393.92065918377904</v>
      </c>
      <c r="O367" s="238">
        <v>-393.71455356126836</v>
      </c>
      <c r="P367" s="238">
        <v>-345.95859266539082</v>
      </c>
    </row>
    <row r="368" spans="1:16" s="237" customFormat="1" x14ac:dyDescent="0.25">
      <c r="A368" s="237">
        <v>4628</v>
      </c>
      <c r="B368" s="237" t="s">
        <v>60</v>
      </c>
      <c r="C368" s="237" t="s">
        <v>465</v>
      </c>
      <c r="D368" s="238">
        <v>-924.41562450030631</v>
      </c>
      <c r="E368" s="238">
        <v>-922.21778927222886</v>
      </c>
      <c r="F368" s="238">
        <v>-914.00988827393576</v>
      </c>
      <c r="G368" s="238">
        <v>-912.85514198520673</v>
      </c>
      <c r="H368" s="238">
        <v>-915.33680753116437</v>
      </c>
      <c r="I368" s="238">
        <v>-915.44664201106923</v>
      </c>
      <c r="J368" s="238">
        <v>-916.46186882532459</v>
      </c>
      <c r="K368" s="238">
        <v>-915.22103605234588</v>
      </c>
      <c r="L368" s="238">
        <v>-914.39282470387434</v>
      </c>
      <c r="M368" s="238">
        <v>-908.0016453731962</v>
      </c>
      <c r="N368" s="238">
        <v>-907.77010241555888</v>
      </c>
      <c r="O368" s="238">
        <v>-907.295142502457</v>
      </c>
      <c r="P368" s="238">
        <v>-797.24396213727823</v>
      </c>
    </row>
    <row r="369" spans="1:16" s="237" customFormat="1" x14ac:dyDescent="0.25">
      <c r="A369" s="237">
        <v>4634</v>
      </c>
      <c r="B369" s="237" t="s">
        <v>111</v>
      </c>
      <c r="C369" s="237" t="s">
        <v>466</v>
      </c>
      <c r="D369" s="238">
        <v>198.03929497762411</v>
      </c>
      <c r="E369" s="238">
        <v>198.81077163399368</v>
      </c>
      <c r="F369" s="238">
        <v>198.81077163399368</v>
      </c>
      <c r="G369" s="238">
        <v>198.81077163399368</v>
      </c>
      <c r="H369" s="238">
        <v>198.81077163399368</v>
      </c>
      <c r="I369" s="238">
        <v>198.81077163399368</v>
      </c>
      <c r="J369" s="238">
        <v>198.81077163399368</v>
      </c>
      <c r="K369" s="238">
        <v>198.81077163399368</v>
      </c>
      <c r="L369" s="238">
        <v>198.81077163399368</v>
      </c>
      <c r="M369" s="238">
        <v>198.81077163399368</v>
      </c>
      <c r="N369" s="238">
        <v>198.81077163399368</v>
      </c>
      <c r="O369" s="238">
        <v>198.81077163399368</v>
      </c>
      <c r="P369" s="238">
        <v>198.81077163399368</v>
      </c>
    </row>
    <row r="370" spans="1:16" s="237" customFormat="1" x14ac:dyDescent="0.25">
      <c r="A370" s="237">
        <v>4634</v>
      </c>
      <c r="B370" s="237" t="s">
        <v>60</v>
      </c>
      <c r="C370" s="237" t="s">
        <v>466</v>
      </c>
      <c r="D370" s="238">
        <v>459.13771163650324</v>
      </c>
      <c r="E370" s="238">
        <v>458.14930067759781</v>
      </c>
      <c r="F370" s="238">
        <v>458.14930067759781</v>
      </c>
      <c r="G370" s="238">
        <v>458.14930067759781</v>
      </c>
      <c r="H370" s="238">
        <v>458.14930067759781</v>
      </c>
      <c r="I370" s="238">
        <v>458.14930067759781</v>
      </c>
      <c r="J370" s="238">
        <v>458.14930067759781</v>
      </c>
      <c r="K370" s="238">
        <v>458.14930067759781</v>
      </c>
      <c r="L370" s="238">
        <v>458.14930067759781</v>
      </c>
      <c r="M370" s="238">
        <v>458.14930067759781</v>
      </c>
      <c r="N370" s="238">
        <v>458.14930067759781</v>
      </c>
      <c r="O370" s="238">
        <v>458.14930067759781</v>
      </c>
      <c r="P370" s="238">
        <v>458.14930067759781</v>
      </c>
    </row>
    <row r="371" spans="1:16" s="237" customFormat="1" x14ac:dyDescent="0.25">
      <c r="A371" s="237">
        <v>4635</v>
      </c>
      <c r="B371" s="237" t="s">
        <v>111</v>
      </c>
      <c r="C371" s="237" t="s">
        <v>467</v>
      </c>
      <c r="D371" s="238">
        <v>-11.638274719911951</v>
      </c>
      <c r="E371" s="238">
        <v>-0.69560647597372438</v>
      </c>
      <c r="F371" s="238">
        <v>-1.2830075001293131</v>
      </c>
      <c r="G371" s="238">
        <v>-3.4329467749443965</v>
      </c>
      <c r="H371" s="238">
        <v>-3.8876673046087009</v>
      </c>
      <c r="I371" s="238">
        <v>-6.3106965292505057</v>
      </c>
      <c r="J371" s="238">
        <v>-6.558023276263385</v>
      </c>
      <c r="K371" s="238">
        <v>-20.837278435835099</v>
      </c>
      <c r="L371" s="238">
        <v>-9.0171209848445653</v>
      </c>
      <c r="M371" s="238">
        <v>-11.97988930843635</v>
      </c>
      <c r="N371" s="238">
        <v>-14.620617596855116</v>
      </c>
      <c r="O371" s="238">
        <v>-6.9148436352350888</v>
      </c>
      <c r="P371" s="238">
        <v>-4.5626632183313491</v>
      </c>
    </row>
    <row r="372" spans="1:16" s="237" customFormat="1" x14ac:dyDescent="0.25">
      <c r="A372" s="237">
        <v>4635</v>
      </c>
      <c r="B372" s="237" t="s">
        <v>60</v>
      </c>
      <c r="C372" s="237" t="s">
        <v>467</v>
      </c>
      <c r="D372" s="238">
        <v>-26.982376517251762</v>
      </c>
      <c r="E372" s="238">
        <v>-1.602989706719083</v>
      </c>
      <c r="F372" s="238">
        <v>-2.9566254590596399</v>
      </c>
      <c r="G372" s="238">
        <v>-7.911051052604356</v>
      </c>
      <c r="H372" s="238">
        <v>-8.9589313608855345</v>
      </c>
      <c r="I372" s="238">
        <v>-14.542678839290334</v>
      </c>
      <c r="J372" s="238">
        <v>-15.112630735012674</v>
      </c>
      <c r="K372" s="238">
        <v>-48.018447214607143</v>
      </c>
      <c r="L372" s="238">
        <v>-20.779496198210307</v>
      </c>
      <c r="M372" s="238">
        <v>-27.607044949050838</v>
      </c>
      <c r="N372" s="238">
        <v>-33.692468835669573</v>
      </c>
      <c r="O372" s="238">
        <v>-15.934905084570419</v>
      </c>
      <c r="P372" s="238">
        <v>-10.514425076294415</v>
      </c>
    </row>
    <row r="373" spans="1:16" s="237" customFormat="1" x14ac:dyDescent="0.25">
      <c r="A373" s="237">
        <v>4636</v>
      </c>
      <c r="B373" s="237" t="s">
        <v>111</v>
      </c>
      <c r="C373" s="237" t="s">
        <v>468</v>
      </c>
      <c r="D373" s="238">
        <v>35.437070886417679</v>
      </c>
      <c r="E373" s="238">
        <v>57.294786737702381</v>
      </c>
      <c r="F373" s="238">
        <v>52.049398644804228</v>
      </c>
      <c r="G373" s="238">
        <v>56.409820721046927</v>
      </c>
      <c r="H373" s="238">
        <v>58.490199348264632</v>
      </c>
      <c r="I373" s="238">
        <v>55.080439455852691</v>
      </c>
      <c r="J373" s="238">
        <v>40.150663425231478</v>
      </c>
      <c r="K373" s="238">
        <v>45.35998303419025</v>
      </c>
      <c r="L373" s="238">
        <v>38.66541478301351</v>
      </c>
      <c r="M373" s="238">
        <v>40.189308229452237</v>
      </c>
      <c r="N373" s="238">
        <v>46.536073242642118</v>
      </c>
      <c r="O373" s="238">
        <v>42.571116329591895</v>
      </c>
      <c r="P373" s="238">
        <v>37.752109243262822</v>
      </c>
    </row>
    <row r="374" spans="1:16" s="237" customFormat="1" x14ac:dyDescent="0.25">
      <c r="A374" s="237">
        <v>4636</v>
      </c>
      <c r="B374" s="237" t="s">
        <v>60</v>
      </c>
      <c r="C374" s="237" t="s">
        <v>468</v>
      </c>
      <c r="D374" s="238">
        <v>82.15791535578191</v>
      </c>
      <c r="E374" s="238">
        <v>132.03291884342835</v>
      </c>
      <c r="F374" s="238">
        <v>119.94518905498371</v>
      </c>
      <c r="G374" s="238">
        <v>129.99355971654686</v>
      </c>
      <c r="H374" s="238">
        <v>134.78768633941965</v>
      </c>
      <c r="I374" s="238">
        <v>126.93006827703925</v>
      </c>
      <c r="J374" s="238">
        <v>92.52515957171677</v>
      </c>
      <c r="K374" s="238">
        <v>104.52977137536855</v>
      </c>
      <c r="L374" s="238">
        <v>89.102479697925844</v>
      </c>
      <c r="M374" s="238">
        <v>92.614214555423388</v>
      </c>
      <c r="N374" s="238">
        <v>107.24001137950656</v>
      </c>
      <c r="O374" s="238">
        <v>98.102970051207777</v>
      </c>
      <c r="P374" s="238">
        <v>86.997813582992819</v>
      </c>
    </row>
    <row r="375" spans="1:16" s="237" customFormat="1" x14ac:dyDescent="0.25">
      <c r="A375" s="237">
        <v>4637</v>
      </c>
      <c r="B375" s="237" t="s">
        <v>111</v>
      </c>
      <c r="C375" s="237" t="s">
        <v>469</v>
      </c>
      <c r="D375" s="238">
        <v>-1368.9831805957908</v>
      </c>
      <c r="E375" s="238">
        <v>-1323.9774334040242</v>
      </c>
      <c r="F375" s="238">
        <v>-945.07800962085548</v>
      </c>
      <c r="G375" s="238">
        <v>-1322.7665628717737</v>
      </c>
      <c r="H375" s="238">
        <v>-1371.335352816428</v>
      </c>
      <c r="I375" s="238">
        <v>-1407.0186768737392</v>
      </c>
      <c r="J375" s="238">
        <v>-1469.2612867118401</v>
      </c>
      <c r="K375" s="238">
        <v>-1380.8548562561425</v>
      </c>
      <c r="L375" s="238">
        <v>-1386.3514355764758</v>
      </c>
      <c r="M375" s="238">
        <v>-1313.8962921429684</v>
      </c>
      <c r="N375" s="238">
        <v>-1346.1002956602704</v>
      </c>
      <c r="O375" s="238">
        <v>-1357.7568567733929</v>
      </c>
      <c r="P375" s="238">
        <v>-946.02351916412385</v>
      </c>
    </row>
    <row r="376" spans="1:16" s="237" customFormat="1" x14ac:dyDescent="0.25">
      <c r="A376" s="237">
        <v>4637</v>
      </c>
      <c r="B376" s="237" t="s">
        <v>60</v>
      </c>
      <c r="C376" s="237" t="s">
        <v>469</v>
      </c>
      <c r="D376" s="238">
        <v>-3173.8741792563515</v>
      </c>
      <c r="E376" s="238">
        <v>-3051.0385842859355</v>
      </c>
      <c r="F376" s="238">
        <v>-2177.8841540371382</v>
      </c>
      <c r="G376" s="238">
        <v>-3048.2481947964616</v>
      </c>
      <c r="H376" s="238">
        <v>-3160.1724983189365</v>
      </c>
      <c r="I376" s="238">
        <v>-3242.4029017741686</v>
      </c>
      <c r="J376" s="238">
        <v>-3385.8378270315006</v>
      </c>
      <c r="K376" s="238">
        <v>-3182.1097093053331</v>
      </c>
      <c r="L376" s="238">
        <v>-3194.7762964878707</v>
      </c>
      <c r="M376" s="238">
        <v>-3027.8071075363373</v>
      </c>
      <c r="N376" s="238">
        <v>-3102.0195939585169</v>
      </c>
      <c r="O376" s="238">
        <v>-3128.8815455438894</v>
      </c>
      <c r="P376" s="238">
        <v>-2180.0630326384944</v>
      </c>
    </row>
    <row r="377" spans="1:16" s="237" customFormat="1" x14ac:dyDescent="0.25">
      <c r="A377" s="237">
        <v>4638</v>
      </c>
      <c r="B377" s="237" t="s">
        <v>111</v>
      </c>
      <c r="C377" s="237" t="s">
        <v>470</v>
      </c>
      <c r="D377" s="238">
        <v>-72.904103250994197</v>
      </c>
      <c r="E377" s="238">
        <v>39.315935654063004</v>
      </c>
      <c r="F377" s="238">
        <v>21.304880566906331</v>
      </c>
      <c r="G377" s="238">
        <v>2.7618153416438287</v>
      </c>
      <c r="H377" s="238">
        <v>-16.943170330522932</v>
      </c>
      <c r="I377" s="238">
        <v>-41.356381316919254</v>
      </c>
      <c r="J377" s="238">
        <v>-72.696029379816878</v>
      </c>
      <c r="K377" s="238">
        <v>26.569591061914874</v>
      </c>
      <c r="L377" s="238">
        <v>6.1586936326488537</v>
      </c>
      <c r="M377" s="238">
        <v>-13.322152175037484</v>
      </c>
      <c r="N377" s="238">
        <v>-32.772082139347212</v>
      </c>
      <c r="O377" s="238">
        <v>-51.109041742098988</v>
      </c>
      <c r="P377" s="238">
        <v>-77.131164744219717</v>
      </c>
    </row>
    <row r="378" spans="1:16" s="237" customFormat="1" x14ac:dyDescent="0.25">
      <c r="A378" s="237">
        <v>4638</v>
      </c>
      <c r="B378" s="237" t="s">
        <v>60</v>
      </c>
      <c r="C378" s="237" t="s">
        <v>470</v>
      </c>
      <c r="D378" s="238">
        <v>-169.02212835768202</v>
      </c>
      <c r="E378" s="238">
        <v>90.601571923653864</v>
      </c>
      <c r="F378" s="238">
        <v>49.096012517457204</v>
      </c>
      <c r="G378" s="238">
        <v>6.3644628355661466</v>
      </c>
      <c r="H378" s="238">
        <v>-39.044673356437158</v>
      </c>
      <c r="I378" s="238">
        <v>-95.303675063363144</v>
      </c>
      <c r="J378" s="238">
        <v>-167.5242983499715</v>
      </c>
      <c r="K378" s="238">
        <v>61.228269797755161</v>
      </c>
      <c r="L378" s="238">
        <v>14.192395903377678</v>
      </c>
      <c r="M378" s="238">
        <v>-30.700221383127257</v>
      </c>
      <c r="N378" s="238">
        <v>-75.521594682666901</v>
      </c>
      <c r="O378" s="238">
        <v>-117.77818445145601</v>
      </c>
      <c r="P378" s="238">
        <v>-177.7448419800341</v>
      </c>
    </row>
    <row r="379" spans="1:16" s="237" customFormat="1" x14ac:dyDescent="0.25">
      <c r="A379" s="237">
        <v>4659</v>
      </c>
      <c r="B379" s="237" t="s">
        <v>111</v>
      </c>
      <c r="C379" s="237" t="s">
        <v>471</v>
      </c>
      <c r="D379" s="238">
        <v>3844.0117880987241</v>
      </c>
      <c r="E379" s="238">
        <v>3858.9864190761909</v>
      </c>
      <c r="F379" s="238">
        <v>3858.9864190761909</v>
      </c>
      <c r="G379" s="238">
        <v>3858.9864190761909</v>
      </c>
      <c r="H379" s="238">
        <v>3858.9864190761909</v>
      </c>
      <c r="I379" s="238">
        <v>3858.9864190761909</v>
      </c>
      <c r="J379" s="238">
        <v>3858.9864190761909</v>
      </c>
      <c r="K379" s="238">
        <v>3858.9864190761909</v>
      </c>
      <c r="L379" s="238">
        <v>3858.9864190761909</v>
      </c>
      <c r="M379" s="238">
        <v>3858.9864190761909</v>
      </c>
      <c r="N379" s="238">
        <v>3858.9864190761909</v>
      </c>
      <c r="O379" s="238">
        <v>3858.9864190761909</v>
      </c>
      <c r="P379" s="238">
        <v>3858.9864190761909</v>
      </c>
    </row>
    <row r="380" spans="1:16" s="237" customFormat="1" x14ac:dyDescent="0.25">
      <c r="A380" s="237">
        <v>4659</v>
      </c>
      <c r="B380" s="237" t="s">
        <v>60</v>
      </c>
      <c r="C380" s="237" t="s">
        <v>471</v>
      </c>
      <c r="D380" s="238">
        <v>8912.0231219304515</v>
      </c>
      <c r="E380" s="238">
        <v>8892.837720477939</v>
      </c>
      <c r="F380" s="238">
        <v>8892.837720477939</v>
      </c>
      <c r="G380" s="238">
        <v>8892.837720477939</v>
      </c>
      <c r="H380" s="238">
        <v>8892.837720477939</v>
      </c>
      <c r="I380" s="238">
        <v>8892.837720477939</v>
      </c>
      <c r="J380" s="238">
        <v>8892.837720477939</v>
      </c>
      <c r="K380" s="238">
        <v>8892.837720477939</v>
      </c>
      <c r="L380" s="238">
        <v>8892.837720477939</v>
      </c>
      <c r="M380" s="238">
        <v>8892.837720477939</v>
      </c>
      <c r="N380" s="238">
        <v>8892.837720477939</v>
      </c>
      <c r="O380" s="238">
        <v>8892.837720477939</v>
      </c>
      <c r="P380" s="238">
        <v>8892.837720477939</v>
      </c>
    </row>
    <row r="381" spans="1:16" s="237" customFormat="1" x14ac:dyDescent="0.25">
      <c r="A381" s="237">
        <v>4661</v>
      </c>
      <c r="B381" s="237" t="s">
        <v>111</v>
      </c>
      <c r="C381" s="237" t="s">
        <v>472</v>
      </c>
      <c r="D381" s="238">
        <v>984.35295745984297</v>
      </c>
      <c r="E381" s="238">
        <v>988.18757688925677</v>
      </c>
      <c r="F381" s="238">
        <v>987.85265525267675</v>
      </c>
      <c r="G381" s="238">
        <v>991.09624248693945</v>
      </c>
      <c r="H381" s="238">
        <v>991.20573609889834</v>
      </c>
      <c r="I381" s="238">
        <v>991.2108887394611</v>
      </c>
      <c r="J381" s="238">
        <v>991.25468618424463</v>
      </c>
      <c r="K381" s="238">
        <v>991.20058345833559</v>
      </c>
      <c r="L381" s="238">
        <v>991.16322681425549</v>
      </c>
      <c r="M381" s="238">
        <v>2188.8713387472199</v>
      </c>
      <c r="N381" s="238">
        <v>2188.8610334660939</v>
      </c>
      <c r="O381" s="238">
        <v>2188.8391347437023</v>
      </c>
      <c r="P381" s="238">
        <v>2184.5392561940721</v>
      </c>
    </row>
    <row r="382" spans="1:16" s="237" customFormat="1" x14ac:dyDescent="0.25">
      <c r="A382" s="237">
        <v>4661</v>
      </c>
      <c r="B382" s="237" t="s">
        <v>60</v>
      </c>
      <c r="C382" s="237" t="s">
        <v>472</v>
      </c>
      <c r="D382" s="238">
        <v>2282.140846753678</v>
      </c>
      <c r="E382" s="238">
        <v>2277.2279568613253</v>
      </c>
      <c r="F382" s="238">
        <v>2276.4561470025342</v>
      </c>
      <c r="G382" s="238">
        <v>2283.9308286349765</v>
      </c>
      <c r="H382" s="238">
        <v>2284.1831510888119</v>
      </c>
      <c r="I382" s="238">
        <v>2284.1950250866394</v>
      </c>
      <c r="J382" s="238">
        <v>2284.2959540681736</v>
      </c>
      <c r="K382" s="238">
        <v>2284.1712770909844</v>
      </c>
      <c r="L382" s="238">
        <v>2284.0851906067346</v>
      </c>
      <c r="M382" s="238">
        <v>5044.1425526302173</v>
      </c>
      <c r="N382" s="238">
        <v>5044.1188046345615</v>
      </c>
      <c r="O382" s="238">
        <v>5044.0683401437955</v>
      </c>
      <c r="P382" s="238">
        <v>5034.159488956705</v>
      </c>
    </row>
    <row r="383" spans="1:16" s="237" customFormat="1" x14ac:dyDescent="0.25">
      <c r="A383" s="237">
        <v>4685</v>
      </c>
      <c r="B383" s="237" t="s">
        <v>111</v>
      </c>
      <c r="C383" s="237" t="s">
        <v>473</v>
      </c>
      <c r="D383" s="238">
        <v>-1130.3459392164805</v>
      </c>
      <c r="E383" s="238">
        <v>-1161.029040086898</v>
      </c>
      <c r="F383" s="238">
        <v>-1126.3440401386231</v>
      </c>
      <c r="G383" s="238">
        <v>-1155.1910983292817</v>
      </c>
      <c r="H383" s="238">
        <v>-1182.2063927998759</v>
      </c>
      <c r="I383" s="238">
        <v>-1207.2482259349299</v>
      </c>
      <c r="J383" s="238">
        <v>-1233.3579438266177</v>
      </c>
      <c r="K383" s="238">
        <v>-1260.9477577199607</v>
      </c>
      <c r="L383" s="238">
        <v>-1286.6813328505664</v>
      </c>
      <c r="M383" s="238">
        <v>-1314.4502010034655</v>
      </c>
      <c r="N383" s="238">
        <v>-1340.1580129312574</v>
      </c>
      <c r="O383" s="238">
        <v>-1367.5417212020898</v>
      </c>
      <c r="P383" s="238">
        <v>-1394.0726674597836</v>
      </c>
    </row>
    <row r="384" spans="1:16" s="237" customFormat="1" x14ac:dyDescent="0.25">
      <c r="A384" s="237">
        <v>4685</v>
      </c>
      <c r="B384" s="237" t="s">
        <v>60</v>
      </c>
      <c r="C384" s="237" t="s">
        <v>473</v>
      </c>
      <c r="D384" s="238">
        <v>-2620.613489601179</v>
      </c>
      <c r="E384" s="238">
        <v>-2675.532308488077</v>
      </c>
      <c r="F384" s="238">
        <v>-2595.6024921119329</v>
      </c>
      <c r="G384" s="238">
        <v>-2662.0790689494647</v>
      </c>
      <c r="H384" s="238">
        <v>-2724.3344395593026</v>
      </c>
      <c r="I384" s="238">
        <v>-2782.0420690011892</v>
      </c>
      <c r="J384" s="238">
        <v>-2842.210584492836</v>
      </c>
      <c r="K384" s="238">
        <v>-2905.7899058604457</v>
      </c>
      <c r="L384" s="238">
        <v>-2965.0916195106811</v>
      </c>
      <c r="M384" s="238">
        <v>-3029.0835623027983</v>
      </c>
      <c r="N384" s="238">
        <v>-3088.3259059638958</v>
      </c>
      <c r="O384" s="238">
        <v>-3151.4302674184037</v>
      </c>
      <c r="P384" s="238">
        <v>-3212.5694822324517</v>
      </c>
    </row>
    <row r="385" spans="1:18" s="237" customFormat="1" x14ac:dyDescent="0.25">
      <c r="A385" s="237">
        <v>4760</v>
      </c>
      <c r="B385" s="237" t="s">
        <v>111</v>
      </c>
      <c r="C385" s="237" t="s">
        <v>474</v>
      </c>
      <c r="D385" s="238">
        <v>-25663.229812374753</v>
      </c>
      <c r="E385" s="238">
        <v>-25763.202813841617</v>
      </c>
      <c r="F385" s="238">
        <v>-25763.202813841617</v>
      </c>
      <c r="G385" s="238">
        <v>-25763.202813841617</v>
      </c>
      <c r="H385" s="238">
        <v>-25763.202813841617</v>
      </c>
      <c r="I385" s="238">
        <v>-25763.202813841617</v>
      </c>
      <c r="J385" s="238">
        <v>-25763.202813841617</v>
      </c>
      <c r="K385" s="238">
        <v>-25763.202813841617</v>
      </c>
      <c r="L385" s="238">
        <v>-25763.202813841617</v>
      </c>
      <c r="M385" s="238">
        <v>-25763.202813841617</v>
      </c>
      <c r="N385" s="238">
        <v>-25763.202813841617</v>
      </c>
      <c r="O385" s="238">
        <v>-25763.202813841617</v>
      </c>
      <c r="P385" s="238">
        <v>-25763.202813841617</v>
      </c>
    </row>
    <row r="386" spans="1:18" s="237" customFormat="1" x14ac:dyDescent="0.25">
      <c r="A386" s="237">
        <v>4760</v>
      </c>
      <c r="B386" s="237" t="s">
        <v>60</v>
      </c>
      <c r="C386" s="237" t="s">
        <v>474</v>
      </c>
      <c r="D386" s="238">
        <v>-59498.07390794214</v>
      </c>
      <c r="E386" s="238">
        <v>-59369.989137743753</v>
      </c>
      <c r="F386" s="238">
        <v>-59369.989137743753</v>
      </c>
      <c r="G386" s="238">
        <v>-59369.989137743753</v>
      </c>
      <c r="H386" s="238">
        <v>-59369.989137743753</v>
      </c>
      <c r="I386" s="238">
        <v>-59369.989137743753</v>
      </c>
      <c r="J386" s="238">
        <v>-59369.989137743753</v>
      </c>
      <c r="K386" s="238">
        <v>-59369.989137743753</v>
      </c>
      <c r="L386" s="238">
        <v>-59369.989137743753</v>
      </c>
      <c r="M386" s="238">
        <v>-59369.989137743753</v>
      </c>
      <c r="N386" s="238">
        <v>-59369.989137743753</v>
      </c>
      <c r="O386" s="238">
        <v>-59369.989137743753</v>
      </c>
      <c r="P386" s="238">
        <v>-59369.989137743753</v>
      </c>
    </row>
    <row r="387" spans="1:18" s="237" customFormat="1" x14ac:dyDescent="0.25">
      <c r="A387" s="237">
        <v>4780</v>
      </c>
      <c r="B387" s="237" t="s">
        <v>111</v>
      </c>
      <c r="C387" s="237" t="s">
        <v>475</v>
      </c>
      <c r="D387" s="238">
        <v>-121459.8964271252</v>
      </c>
      <c r="E387" s="238">
        <v>-121933.05239745513</v>
      </c>
      <c r="F387" s="238">
        <v>-121933.05239745513</v>
      </c>
      <c r="G387" s="238">
        <v>-121933.05239745513</v>
      </c>
      <c r="H387" s="238">
        <v>-121933.05239745513</v>
      </c>
      <c r="I387" s="238">
        <v>-121933.05239745513</v>
      </c>
      <c r="J387" s="238">
        <v>-121933.05239745513</v>
      </c>
      <c r="K387" s="238">
        <v>-121933.05239745513</v>
      </c>
      <c r="L387" s="238">
        <v>-121933.05239745513</v>
      </c>
      <c r="M387" s="238">
        <v>-121933.05239745513</v>
      </c>
      <c r="N387" s="238">
        <v>-121933.05239745513</v>
      </c>
      <c r="O387" s="238">
        <v>-121933.05239745513</v>
      </c>
      <c r="P387" s="238">
        <v>-121933.05239745513</v>
      </c>
    </row>
    <row r="388" spans="1:18" s="237" customFormat="1" x14ac:dyDescent="0.25">
      <c r="A388" s="237">
        <v>4780</v>
      </c>
      <c r="B388" s="237" t="s">
        <v>60</v>
      </c>
      <c r="C388" s="237" t="s">
        <v>475</v>
      </c>
      <c r="D388" s="238">
        <v>-281594.71536928008</v>
      </c>
      <c r="E388" s="238">
        <v>-280988.51096570631</v>
      </c>
      <c r="F388" s="238">
        <v>-280988.51096570631</v>
      </c>
      <c r="G388" s="238">
        <v>-280988.51096570631</v>
      </c>
      <c r="H388" s="238">
        <v>-280988.51096570631</v>
      </c>
      <c r="I388" s="238">
        <v>-280988.51096570631</v>
      </c>
      <c r="J388" s="238">
        <v>-280988.51096570631</v>
      </c>
      <c r="K388" s="238">
        <v>-280988.51096570631</v>
      </c>
      <c r="L388" s="238">
        <v>-280988.51096570631</v>
      </c>
      <c r="M388" s="238">
        <v>-280988.51096570631</v>
      </c>
      <c r="N388" s="238">
        <v>-280988.51096570631</v>
      </c>
      <c r="O388" s="238">
        <v>-280988.51096570631</v>
      </c>
      <c r="P388" s="238">
        <v>-280988.51096570631</v>
      </c>
    </row>
    <row r="389" spans="1:18" s="237" customFormat="1" x14ac:dyDescent="0.25">
      <c r="A389" s="237">
        <v>4785</v>
      </c>
      <c r="B389" s="237" t="s">
        <v>111</v>
      </c>
      <c r="C389" s="237" t="s">
        <v>476</v>
      </c>
      <c r="D389" s="238">
        <v>-1009986.8439352502</v>
      </c>
      <c r="E389" s="238">
        <v>-1013921.3220570011</v>
      </c>
      <c r="F389" s="238">
        <v>-1013921.3220570011</v>
      </c>
      <c r="G389" s="238">
        <v>-1013921.3220570011</v>
      </c>
      <c r="H389" s="238">
        <v>-1013921.3220570011</v>
      </c>
      <c r="I389" s="238">
        <v>-1013921.3220570011</v>
      </c>
      <c r="J389" s="238">
        <v>-1013921.3220570011</v>
      </c>
      <c r="K389" s="238">
        <v>-1013921.3220570011</v>
      </c>
      <c r="L389" s="238">
        <v>-1013921.3220570011</v>
      </c>
      <c r="M389" s="238">
        <v>-1013921.3220570011</v>
      </c>
      <c r="N389" s="238">
        <v>-1013921.3220570011</v>
      </c>
      <c r="O389" s="238">
        <v>-1013921.3220570011</v>
      </c>
      <c r="P389" s="238">
        <v>-1013921.3220570011</v>
      </c>
    </row>
    <row r="390" spans="1:18" s="237" customFormat="1" x14ac:dyDescent="0.25">
      <c r="A390" s="237">
        <v>4785</v>
      </c>
      <c r="B390" s="237" t="s">
        <v>60</v>
      </c>
      <c r="C390" s="237" t="s">
        <v>476</v>
      </c>
      <c r="D390" s="238">
        <v>-2341570.8905639141</v>
      </c>
      <c r="E390" s="238">
        <v>-2336530.062353489</v>
      </c>
      <c r="F390" s="238">
        <v>-2336530.062353489</v>
      </c>
      <c r="G390" s="238">
        <v>-2336530.062353489</v>
      </c>
      <c r="H390" s="238">
        <v>-2336530.062353489</v>
      </c>
      <c r="I390" s="238">
        <v>-2336530.062353489</v>
      </c>
      <c r="J390" s="238">
        <v>-2336530.062353489</v>
      </c>
      <c r="K390" s="238">
        <v>-2336530.062353489</v>
      </c>
      <c r="L390" s="238">
        <v>-2336530.062353489</v>
      </c>
      <c r="M390" s="238">
        <v>-2336530.062353489</v>
      </c>
      <c r="N390" s="238">
        <v>-2336530.062353489</v>
      </c>
      <c r="O390" s="238">
        <v>-2336530.062353489</v>
      </c>
      <c r="P390" s="238">
        <v>-2336530.062353489</v>
      </c>
    </row>
    <row r="391" spans="1:18" x14ac:dyDescent="0.25">
      <c r="A391" s="275">
        <v>4998</v>
      </c>
      <c r="B391" s="276" t="s">
        <v>477</v>
      </c>
      <c r="C391" s="277" t="s">
        <v>478</v>
      </c>
      <c r="D391" s="211">
        <f>IFERROR(ROUND(VLOOKUP(+$A391,[14]Pasco!$A$3:$P$273,+D$3,FALSE),2),0)</f>
        <v>0</v>
      </c>
      <c r="E391" s="211">
        <f>IFERROR(ROUND(VLOOKUP(+$A391,[14]Pasco!$A$3:$P$273,+E$3,FALSE),2),0)</f>
        <v>0</v>
      </c>
      <c r="F391" s="211">
        <f>IFERROR(ROUND(VLOOKUP(+$A391,[14]Pasco!$A$3:$P$273,+F$3,FALSE),2),0)</f>
        <v>0</v>
      </c>
      <c r="G391" s="211">
        <f>IFERROR(ROUND(VLOOKUP(+$A391,[14]Pasco!$A$3:$P$273,+G$3,FALSE),2),0)</f>
        <v>0</v>
      </c>
      <c r="H391" s="211">
        <f>IFERROR(ROUND(VLOOKUP(+$A391,[14]Pasco!$A$3:$P$273,+H$3,FALSE),2),0)</f>
        <v>0</v>
      </c>
      <c r="I391" s="211">
        <f>IFERROR(ROUND(VLOOKUP(+$A391,[14]Pasco!$A$3:$P$273,+I$3,FALSE),2),0)</f>
        <v>0</v>
      </c>
      <c r="J391" s="211">
        <f>IFERROR(ROUND(VLOOKUP(+$A391,[14]Pasco!$A$3:$P$273,+J$3,FALSE),2),0)</f>
        <v>0</v>
      </c>
      <c r="K391" s="211">
        <f>IFERROR(ROUND(VLOOKUP(+$A391,[14]Pasco!$A$3:$P$273,+K$3,FALSE),2),0)</f>
        <v>0</v>
      </c>
      <c r="L391" s="211">
        <f>IFERROR(ROUND(VLOOKUP(+$A391,[14]Pasco!$A$3:$P$273,+L$3,FALSE),2),0)</f>
        <v>0</v>
      </c>
      <c r="M391" s="211">
        <f>IFERROR(ROUND(VLOOKUP(+$A391,[14]Pasco!$A$3:$P$273,+M$3,FALSE),2),0)</f>
        <v>0</v>
      </c>
      <c r="N391" s="211">
        <f>IFERROR(ROUND(VLOOKUP(+$A391,[14]Pasco!$A$3:$P$273,+N$3,FALSE),2),0)</f>
        <v>0</v>
      </c>
      <c r="O391" s="211">
        <f>IFERROR(ROUND(VLOOKUP(+$A391,[14]Pasco!$A$3:$P$273,+O$3,FALSE),2),0)</f>
        <v>0</v>
      </c>
      <c r="P391" s="211">
        <f>IFERROR(ROUND(VLOOKUP(+$A391,[14]Pasco!$A$3:$P$273,+P$3,FALSE),2),0)</f>
        <v>0</v>
      </c>
      <c r="Q391" s="278"/>
      <c r="R391" s="278"/>
    </row>
    <row r="392" spans="1:18" x14ac:dyDescent="0.25">
      <c r="A392" s="292" t="s">
        <v>638</v>
      </c>
      <c r="B392" s="276"/>
      <c r="C392" s="277"/>
      <c r="D392" s="285">
        <f>SUM(D349:D391)</f>
        <v>-7126672.5326653793</v>
      </c>
      <c r="E392" s="285">
        <f t="shared" ref="E392:Q392" si="25">SUM(E349:E391)</f>
        <v>-7102197.8072153339</v>
      </c>
      <c r="F392" s="285">
        <f t="shared" si="25"/>
        <v>-7125135.932701705</v>
      </c>
      <c r="G392" s="285">
        <f t="shared" si="25"/>
        <v>-7134159.910578806</v>
      </c>
      <c r="H392" s="285">
        <f t="shared" si="25"/>
        <v>-7149461.4993572673</v>
      </c>
      <c r="I392" s="285">
        <f t="shared" si="25"/>
        <v>-7147576.1779982429</v>
      </c>
      <c r="J392" s="285">
        <f t="shared" si="25"/>
        <v>-7162045.5046921894</v>
      </c>
      <c r="K392" s="285">
        <f t="shared" si="25"/>
        <v>-7139091.7998316912</v>
      </c>
      <c r="L392" s="285">
        <f t="shared" si="25"/>
        <v>-7150139.2191584362</v>
      </c>
      <c r="M392" s="285">
        <f t="shared" si="25"/>
        <v>-7173143.2036821041</v>
      </c>
      <c r="N392" s="285">
        <f t="shared" si="25"/>
        <v>-7243073.9529705709</v>
      </c>
      <c r="O392" s="285">
        <f t="shared" si="25"/>
        <v>-7127393.2861095574</v>
      </c>
      <c r="P392" s="285">
        <f t="shared" si="25"/>
        <v>-7146911.5857352735</v>
      </c>
      <c r="Q392" s="285">
        <f t="shared" si="25"/>
        <v>0</v>
      </c>
      <c r="R392" s="285"/>
    </row>
    <row r="393" spans="1:18" x14ac:dyDescent="0.25">
      <c r="A393" s="275"/>
      <c r="B393" s="276"/>
      <c r="C393" s="277"/>
      <c r="D393" s="278"/>
      <c r="E393" s="278"/>
      <c r="F393" s="278"/>
      <c r="G393" s="278"/>
      <c r="H393" s="278"/>
      <c r="I393" s="278"/>
      <c r="J393" s="278"/>
      <c r="K393" s="278"/>
      <c r="L393" s="278"/>
      <c r="M393" s="278"/>
      <c r="N393" s="278"/>
      <c r="O393" s="278"/>
      <c r="P393" s="278"/>
      <c r="Q393" s="278"/>
      <c r="R393" s="278"/>
    </row>
    <row r="394" spans="1:18" ht="11" thickBot="1" x14ac:dyDescent="0.3">
      <c r="A394" s="270" t="s">
        <v>639</v>
      </c>
      <c r="B394" s="276"/>
      <c r="C394" s="277"/>
      <c r="D394" s="309">
        <f>SUM(D6:D392)/2</f>
        <v>-1170685.1174604846</v>
      </c>
      <c r="E394" s="309">
        <f t="shared" ref="E394:Q394" si="26">SUM(E6:E392)/2</f>
        <v>-1138465.9996262966</v>
      </c>
      <c r="F394" s="309">
        <f t="shared" si="26"/>
        <v>-1154832.1554765082</v>
      </c>
      <c r="G394" s="309">
        <f t="shared" si="26"/>
        <v>-1165234.5312705371</v>
      </c>
      <c r="H394" s="309">
        <f t="shared" si="26"/>
        <v>-1262943.0593870217</v>
      </c>
      <c r="I394" s="309">
        <f t="shared" si="26"/>
        <v>-1211693.4916013596</v>
      </c>
      <c r="J394" s="309">
        <f t="shared" si="26"/>
        <v>-1185732.1255992926</v>
      </c>
      <c r="K394" s="309">
        <f t="shared" si="26"/>
        <v>-1156137.1470162552</v>
      </c>
      <c r="L394" s="309">
        <f t="shared" si="26"/>
        <v>-1087945.5784860644</v>
      </c>
      <c r="M394" s="309">
        <f t="shared" si="26"/>
        <v>-1101435.3116432684</v>
      </c>
      <c r="N394" s="309">
        <f t="shared" si="26"/>
        <v>-1082105.6631030487</v>
      </c>
      <c r="O394" s="309">
        <f t="shared" si="26"/>
        <v>-1047161.8878722009</v>
      </c>
      <c r="P394" s="309">
        <f t="shared" si="26"/>
        <v>-1096926.8766134204</v>
      </c>
      <c r="Q394" s="309">
        <f t="shared" si="26"/>
        <v>4816619.2811597148</v>
      </c>
      <c r="R394" s="309"/>
    </row>
    <row r="395" spans="1:18" ht="11" thickTop="1" x14ac:dyDescent="0.25">
      <c r="A395" s="275"/>
      <c r="B395" s="276"/>
      <c r="C395" s="277"/>
      <c r="D395" s="278"/>
      <c r="E395" s="278"/>
      <c r="F395" s="278"/>
      <c r="G395" s="278"/>
      <c r="H395" s="278"/>
      <c r="I395" s="278"/>
      <c r="J395" s="278"/>
      <c r="K395" s="278"/>
      <c r="L395" s="278"/>
      <c r="M395" s="278"/>
      <c r="N395" s="278"/>
      <c r="O395" s="278"/>
      <c r="P395" s="278"/>
      <c r="Q395" s="278"/>
      <c r="R395" s="278"/>
    </row>
    <row r="396" spans="1:18" x14ac:dyDescent="0.25">
      <c r="A396" s="275"/>
      <c r="B396" s="276"/>
      <c r="C396" s="277" t="s">
        <v>640</v>
      </c>
      <c r="D396" s="278">
        <v>-1170685.0761003857</v>
      </c>
      <c r="E396" s="278">
        <v>-1138465.9867227883</v>
      </c>
      <c r="F396" s="278">
        <v>-1154832.1600507526</v>
      </c>
      <c r="G396" s="278">
        <v>-1165234.5123309484</v>
      </c>
      <c r="H396" s="278">
        <v>-1262943.0448688457</v>
      </c>
      <c r="I396" s="278">
        <v>-1211693.4636485106</v>
      </c>
      <c r="J396" s="278">
        <v>-1185732.1171938255</v>
      </c>
      <c r="K396" s="278">
        <v>-1156137.1375976158</v>
      </c>
      <c r="L396" s="278">
        <v>-1087945.5492616154</v>
      </c>
      <c r="M396" s="278">
        <v>-1101435.2753140349</v>
      </c>
      <c r="N396" s="278">
        <v>-1082105.6314522754</v>
      </c>
      <c r="O396" s="278">
        <v>-1047161.8575100242</v>
      </c>
      <c r="P396" s="278">
        <v>-1096926.8620122317</v>
      </c>
      <c r="Q396" s="278">
        <f>+[14]Pasco!Q180</f>
        <v>0</v>
      </c>
      <c r="R396" s="278"/>
    </row>
    <row r="398" spans="1:18" x14ac:dyDescent="0.25">
      <c r="D398" s="278">
        <f>+D394-D396</f>
        <v>-4.1360098868608475E-2</v>
      </c>
      <c r="E398" s="278">
        <f t="shared" ref="E398:P398" si="27">+E394-E396</f>
        <v>-1.2903508264571428E-2</v>
      </c>
      <c r="F398" s="278">
        <f t="shared" si="27"/>
        <v>4.5742443762719631E-3</v>
      </c>
      <c r="G398" s="278">
        <f t="shared" si="27"/>
        <v>-1.8939588684588671E-2</v>
      </c>
      <c r="H398" s="278">
        <f t="shared" si="27"/>
        <v>-1.4518175972625613E-2</v>
      </c>
      <c r="I398" s="278">
        <f t="shared" si="27"/>
        <v>-2.7952848933637142E-2</v>
      </c>
      <c r="J398" s="278">
        <f t="shared" si="27"/>
        <v>-8.4054670296609402E-3</v>
      </c>
      <c r="K398" s="278">
        <f t="shared" si="27"/>
        <v>-9.4186393544077873E-3</v>
      </c>
      <c r="L398" s="278">
        <f t="shared" si="27"/>
        <v>-2.9224449070170522E-2</v>
      </c>
      <c r="M398" s="278">
        <f t="shared" si="27"/>
        <v>-3.6329233553260565E-2</v>
      </c>
      <c r="N398" s="278">
        <f t="shared" si="27"/>
        <v>-3.1650773249566555E-2</v>
      </c>
      <c r="O398" s="278">
        <f t="shared" si="27"/>
        <v>-3.0362176708877087E-2</v>
      </c>
      <c r="P398" s="278">
        <f t="shared" si="27"/>
        <v>-1.4601188711822033E-2</v>
      </c>
      <c r="Q398" s="278"/>
    </row>
    <row r="399" spans="1:18" x14ac:dyDescent="0.25">
      <c r="E399" s="278"/>
      <c r="F399" s="278"/>
      <c r="G399" s="278"/>
      <c r="H399" s="278"/>
      <c r="I399" s="278"/>
      <c r="J399" s="278"/>
      <c r="K399" s="278"/>
      <c r="L399" s="278"/>
      <c r="M399" s="278"/>
      <c r="N399" s="278"/>
      <c r="O399" s="278"/>
      <c r="P399" s="278"/>
      <c r="Q399" s="278"/>
      <c r="R399" s="278"/>
    </row>
    <row r="400" spans="1:18" x14ac:dyDescent="0.25">
      <c r="D400" s="278"/>
      <c r="E400" s="278"/>
      <c r="F400" s="278"/>
      <c r="G400" s="278"/>
      <c r="H400" s="278"/>
      <c r="I400" s="278"/>
      <c r="J400" s="278"/>
      <c r="K400" s="278"/>
      <c r="L400" s="278"/>
      <c r="M400" s="278"/>
      <c r="N400" s="278"/>
      <c r="O400" s="278"/>
      <c r="P400" s="278"/>
      <c r="Q400" s="278"/>
      <c r="R400" s="278"/>
    </row>
    <row r="401" spans="4:18" x14ac:dyDescent="0.25">
      <c r="D401" s="278"/>
      <c r="E401" s="278">
        <f>+D391+E399</f>
        <v>0</v>
      </c>
      <c r="F401" s="278"/>
      <c r="G401" s="278">
        <f>+G391+G399</f>
        <v>0</v>
      </c>
      <c r="H401" s="278"/>
      <c r="I401" s="278"/>
      <c r="J401" s="278"/>
      <c r="K401" s="278"/>
      <c r="L401" s="278"/>
      <c r="M401" s="278"/>
      <c r="N401" s="278"/>
      <c r="O401" s="278"/>
      <c r="P401" s="278"/>
      <c r="Q401" s="278"/>
      <c r="R401" s="278"/>
    </row>
    <row r="403" spans="4:18" x14ac:dyDescent="0.25">
      <c r="D403" s="278"/>
      <c r="E403" s="278"/>
      <c r="F403" s="278"/>
      <c r="G403" s="278"/>
      <c r="H403" s="278"/>
      <c r="I403" s="278"/>
      <c r="J403" s="278"/>
      <c r="K403" s="278"/>
      <c r="L403" s="278"/>
      <c r="M403" s="278"/>
      <c r="N403" s="278"/>
      <c r="O403" s="278"/>
      <c r="P403" s="278"/>
      <c r="Q403" s="278"/>
      <c r="R403" s="278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62"/>
  <sheetViews>
    <sheetView workbookViewId="0">
      <selection activeCell="C9" sqref="C9"/>
    </sheetView>
  </sheetViews>
  <sheetFormatPr defaultColWidth="7.453125" defaultRowHeight="10.5" x14ac:dyDescent="0.25"/>
  <cols>
    <col min="1" max="1" width="5" style="311" customWidth="1"/>
    <col min="2" max="2" width="12.1796875" style="311" customWidth="1"/>
    <col min="3" max="3" width="25.7265625" style="311" bestFit="1" customWidth="1"/>
    <col min="4" max="4" width="10.1796875" style="311" bestFit="1" customWidth="1"/>
    <col min="5" max="5" width="10.81640625" style="311" bestFit="1" customWidth="1"/>
    <col min="6" max="8" width="11.81640625" style="311" bestFit="1" customWidth="1"/>
    <col min="9" max="14" width="10.81640625" style="311" bestFit="1" customWidth="1"/>
    <col min="15" max="16" width="11.81640625" style="311" bestFit="1" customWidth="1"/>
    <col min="17" max="17" width="6.1796875" style="311" customWidth="1"/>
    <col min="18" max="18" width="11.81640625" style="311" bestFit="1" customWidth="1"/>
    <col min="19" max="19" width="7.7265625" style="311" bestFit="1" customWidth="1"/>
    <col min="20" max="16384" width="7.453125" style="311"/>
  </cols>
  <sheetData>
    <row r="1" spans="1:19" x14ac:dyDescent="0.25">
      <c r="A1" s="310" t="s">
        <v>641</v>
      </c>
      <c r="B1" s="310"/>
      <c r="C1" s="310"/>
    </row>
    <row r="2" spans="1:19" x14ac:dyDescent="0.25">
      <c r="A2" s="310" t="s">
        <v>642</v>
      </c>
      <c r="B2" s="310"/>
      <c r="C2" s="310"/>
    </row>
    <row r="3" spans="1:19" x14ac:dyDescent="0.25">
      <c r="A3" s="310" t="s">
        <v>643</v>
      </c>
    </row>
    <row r="5" spans="1:19" s="312" customFormat="1" x14ac:dyDescent="0.25">
      <c r="A5" s="312" t="s">
        <v>644</v>
      </c>
      <c r="B5" s="312" t="s">
        <v>190</v>
      </c>
      <c r="C5" s="312" t="s">
        <v>191</v>
      </c>
      <c r="D5" s="313">
        <v>42035</v>
      </c>
      <c r="E5" s="313">
        <v>42063</v>
      </c>
      <c r="F5" s="313">
        <v>42094</v>
      </c>
      <c r="G5" s="313">
        <v>42124</v>
      </c>
      <c r="H5" s="313">
        <v>42155</v>
      </c>
      <c r="I5" s="313">
        <v>42185</v>
      </c>
      <c r="J5" s="313">
        <v>42216</v>
      </c>
      <c r="K5" s="313">
        <v>42247</v>
      </c>
      <c r="L5" s="313">
        <v>42277</v>
      </c>
      <c r="M5" s="313">
        <v>42308</v>
      </c>
      <c r="N5" s="313">
        <v>42338</v>
      </c>
      <c r="O5" s="313">
        <v>42369</v>
      </c>
      <c r="P5" s="312" t="s">
        <v>645</v>
      </c>
      <c r="R5" s="312" t="s">
        <v>193</v>
      </c>
    </row>
    <row r="6" spans="1:19" x14ac:dyDescent="0.25">
      <c r="A6" s="314">
        <v>5020</v>
      </c>
      <c r="B6" s="315">
        <v>460</v>
      </c>
      <c r="C6" s="316" t="s">
        <v>646</v>
      </c>
      <c r="D6" s="317">
        <v>0</v>
      </c>
      <c r="E6" s="317">
        <v>0</v>
      </c>
      <c r="F6" s="317">
        <v>0</v>
      </c>
      <c r="G6" s="317">
        <v>0</v>
      </c>
      <c r="H6" s="317">
        <v>0</v>
      </c>
      <c r="I6" s="317">
        <v>0</v>
      </c>
      <c r="J6" s="317">
        <v>0</v>
      </c>
      <c r="K6" s="317">
        <v>0</v>
      </c>
      <c r="L6" s="317">
        <v>0</v>
      </c>
      <c r="M6" s="317">
        <v>0</v>
      </c>
      <c r="N6" s="317">
        <v>0</v>
      </c>
      <c r="O6" s="317">
        <v>0</v>
      </c>
      <c r="P6" s="317">
        <f>SUM(D6:O6)</f>
        <v>0</v>
      </c>
      <c r="Q6" s="317"/>
      <c r="R6" s="318">
        <f>P6</f>
        <v>0</v>
      </c>
    </row>
    <row r="7" spans="1:19" x14ac:dyDescent="0.25">
      <c r="A7" s="314">
        <v>5025</v>
      </c>
      <c r="B7" s="315" t="s">
        <v>647</v>
      </c>
      <c r="C7" s="316" t="s">
        <v>648</v>
      </c>
      <c r="D7" s="319">
        <v>-13360.57</v>
      </c>
      <c r="E7" s="319">
        <v>-12783.54</v>
      </c>
      <c r="F7" s="319">
        <v>-13411.979999999996</v>
      </c>
      <c r="G7" s="319">
        <v>-14293.660000000003</v>
      </c>
      <c r="H7" s="319">
        <v>-11851.89</v>
      </c>
      <c r="I7" s="319">
        <v>-10885.970000000001</v>
      </c>
      <c r="J7" s="319">
        <v>-11592.89</v>
      </c>
      <c r="K7" s="319">
        <v>-9645.7599999999948</v>
      </c>
      <c r="L7" s="319">
        <v>-9719.4600000000064</v>
      </c>
      <c r="M7" s="319">
        <v>-10296</v>
      </c>
      <c r="N7" s="319">
        <v>-11847.270000000004</v>
      </c>
      <c r="O7" s="319">
        <v>-11474.039999999994</v>
      </c>
      <c r="P7" s="317">
        <f t="shared" ref="P7:P74" si="0">SUM(D7:O7)</f>
        <v>-141163.03</v>
      </c>
      <c r="Q7" s="317"/>
      <c r="R7" s="318">
        <f t="shared" ref="R7:R74" si="1">P7</f>
        <v>-141163.03</v>
      </c>
    </row>
    <row r="8" spans="1:19" x14ac:dyDescent="0.25">
      <c r="A8" s="314">
        <v>5030</v>
      </c>
      <c r="B8" s="315" t="s">
        <v>647</v>
      </c>
      <c r="C8" s="316" t="s">
        <v>649</v>
      </c>
      <c r="D8" s="319">
        <v>597</v>
      </c>
      <c r="E8" s="319">
        <v>-377</v>
      </c>
      <c r="F8" s="319">
        <v>-844</v>
      </c>
      <c r="G8" s="319">
        <v>735</v>
      </c>
      <c r="H8" s="319">
        <v>371</v>
      </c>
      <c r="I8" s="319">
        <v>1186</v>
      </c>
      <c r="J8" s="319">
        <v>-439</v>
      </c>
      <c r="K8" s="319">
        <v>938</v>
      </c>
      <c r="L8" s="319">
        <v>-106</v>
      </c>
      <c r="M8" s="319">
        <v>67</v>
      </c>
      <c r="N8" s="319">
        <v>-1180</v>
      </c>
      <c r="O8" s="319">
        <v>-572</v>
      </c>
      <c r="P8" s="317">
        <f t="shared" si="0"/>
        <v>376</v>
      </c>
      <c r="Q8" s="317"/>
      <c r="R8" s="318">
        <f t="shared" si="1"/>
        <v>376</v>
      </c>
    </row>
    <row r="9" spans="1:19" x14ac:dyDescent="0.25">
      <c r="A9" s="314">
        <v>5035</v>
      </c>
      <c r="B9" s="315" t="s">
        <v>650</v>
      </c>
      <c r="C9" s="316" t="s">
        <v>651</v>
      </c>
      <c r="D9" s="319">
        <v>-1233.68</v>
      </c>
      <c r="E9" s="319">
        <v>-1435.2899999999997</v>
      </c>
      <c r="F9" s="319">
        <v>-1317.6800000000003</v>
      </c>
      <c r="G9" s="319">
        <v>-1263.2099999999996</v>
      </c>
      <c r="H9" s="319">
        <v>-1071.0700000000006</v>
      </c>
      <c r="I9" s="319">
        <v>-937.97999999999956</v>
      </c>
      <c r="J9" s="319">
        <v>-1027.1900000000005</v>
      </c>
      <c r="K9" s="319">
        <v>-928.53999999999905</v>
      </c>
      <c r="L9" s="319">
        <v>-865</v>
      </c>
      <c r="M9" s="319">
        <v>-1042.33</v>
      </c>
      <c r="N9" s="319">
        <v>-1037.2600000000002</v>
      </c>
      <c r="O9" s="319">
        <v>-1198.6000000000004</v>
      </c>
      <c r="P9" s="317">
        <f t="shared" si="0"/>
        <v>-13357.83</v>
      </c>
      <c r="Q9" s="317"/>
      <c r="R9" s="318">
        <f t="shared" si="1"/>
        <v>-13357.83</v>
      </c>
    </row>
    <row r="10" spans="1:19" x14ac:dyDescent="0.25">
      <c r="A10" s="314">
        <v>5100</v>
      </c>
      <c r="B10" s="315">
        <v>521.1</v>
      </c>
      <c r="C10" s="316" t="s">
        <v>652</v>
      </c>
      <c r="D10" s="319"/>
      <c r="E10" s="319"/>
      <c r="F10" s="319"/>
      <c r="G10" s="319"/>
      <c r="H10" s="319"/>
      <c r="I10" s="319"/>
      <c r="J10" s="319"/>
      <c r="K10" s="319"/>
      <c r="L10" s="319"/>
      <c r="M10" s="319"/>
      <c r="N10" s="319"/>
      <c r="O10" s="319"/>
      <c r="P10" s="317">
        <f t="shared" si="0"/>
        <v>0</v>
      </c>
      <c r="Q10" s="317"/>
      <c r="R10" s="318">
        <f t="shared" si="1"/>
        <v>0</v>
      </c>
      <c r="S10" s="318"/>
    </row>
    <row r="11" spans="1:19" x14ac:dyDescent="0.25">
      <c r="A11" s="314">
        <v>5105</v>
      </c>
      <c r="B11" s="315">
        <v>521.1</v>
      </c>
      <c r="C11" s="316" t="s">
        <v>653</v>
      </c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>
        <f t="shared" si="0"/>
        <v>0</v>
      </c>
      <c r="Q11" s="317"/>
      <c r="R11" s="318">
        <f t="shared" si="1"/>
        <v>0</v>
      </c>
      <c r="S11" s="318"/>
    </row>
    <row r="12" spans="1:19" x14ac:dyDescent="0.25">
      <c r="A12" s="314">
        <v>5140</v>
      </c>
      <c r="B12" s="315">
        <v>522.1</v>
      </c>
      <c r="C12" s="316" t="s">
        <v>652</v>
      </c>
      <c r="D12" s="317"/>
      <c r="E12" s="317"/>
      <c r="F12" s="317"/>
      <c r="G12" s="317"/>
      <c r="H12" s="317"/>
      <c r="I12" s="317"/>
      <c r="J12" s="317"/>
      <c r="K12" s="317"/>
      <c r="L12" s="317"/>
      <c r="M12" s="317"/>
      <c r="N12" s="317"/>
      <c r="O12" s="317"/>
      <c r="P12" s="317">
        <f t="shared" si="0"/>
        <v>0</v>
      </c>
      <c r="Q12" s="317"/>
      <c r="R12" s="318">
        <f t="shared" si="1"/>
        <v>0</v>
      </c>
      <c r="S12" s="318"/>
    </row>
    <row r="13" spans="1:19" x14ac:dyDescent="0.25">
      <c r="A13" s="314">
        <v>5155</v>
      </c>
      <c r="B13" s="315">
        <v>522.1</v>
      </c>
      <c r="C13" s="316" t="s">
        <v>654</v>
      </c>
      <c r="D13" s="317"/>
      <c r="E13" s="317"/>
      <c r="F13" s="317"/>
      <c r="G13" s="317"/>
      <c r="H13" s="317"/>
      <c r="I13" s="317"/>
      <c r="J13" s="317"/>
      <c r="K13" s="317"/>
      <c r="L13" s="317"/>
      <c r="M13" s="317"/>
      <c r="N13" s="317"/>
      <c r="O13" s="317"/>
      <c r="P13" s="317">
        <f t="shared" si="0"/>
        <v>0</v>
      </c>
      <c r="Q13" s="317"/>
      <c r="R13" s="318">
        <f t="shared" si="1"/>
        <v>0</v>
      </c>
      <c r="S13" s="318"/>
    </row>
    <row r="14" spans="1:19" x14ac:dyDescent="0.25">
      <c r="A14" s="314">
        <v>5265</v>
      </c>
      <c r="B14" s="315" t="s">
        <v>655</v>
      </c>
      <c r="C14" s="316" t="s">
        <v>656</v>
      </c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>
        <f t="shared" si="0"/>
        <v>0</v>
      </c>
      <c r="Q14" s="317"/>
      <c r="R14" s="318">
        <f t="shared" si="1"/>
        <v>0</v>
      </c>
      <c r="S14" s="318"/>
    </row>
    <row r="15" spans="1:19" x14ac:dyDescent="0.25">
      <c r="A15" s="314">
        <v>5270</v>
      </c>
      <c r="B15" s="315" t="s">
        <v>657</v>
      </c>
      <c r="C15" s="316" t="s">
        <v>658</v>
      </c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>
        <f t="shared" si="0"/>
        <v>0</v>
      </c>
      <c r="Q15" s="317"/>
      <c r="R15" s="318">
        <f t="shared" si="1"/>
        <v>0</v>
      </c>
      <c r="S15" s="318"/>
    </row>
    <row r="16" spans="1:19" x14ac:dyDescent="0.25">
      <c r="A16" s="314">
        <v>5285</v>
      </c>
      <c r="B16" s="320" t="s">
        <v>659</v>
      </c>
      <c r="C16" s="316" t="s">
        <v>660</v>
      </c>
      <c r="D16" s="319">
        <v>-42</v>
      </c>
      <c r="E16" s="319">
        <v>-42</v>
      </c>
      <c r="F16" s="319">
        <v>-63</v>
      </c>
      <c r="G16" s="319">
        <v>-231</v>
      </c>
      <c r="H16" s="319">
        <v>-105</v>
      </c>
      <c r="I16" s="319">
        <v>-126</v>
      </c>
      <c r="J16" s="319">
        <v>-63</v>
      </c>
      <c r="K16" s="319">
        <v>-63</v>
      </c>
      <c r="L16" s="319">
        <v>-42</v>
      </c>
      <c r="M16" s="319">
        <v>-219</v>
      </c>
      <c r="N16" s="319">
        <v>-147</v>
      </c>
      <c r="O16" s="319">
        <v>-105</v>
      </c>
      <c r="P16" s="317">
        <f t="shared" si="0"/>
        <v>-1248</v>
      </c>
      <c r="Q16" s="317"/>
      <c r="R16" s="318">
        <f t="shared" si="1"/>
        <v>-1248</v>
      </c>
      <c r="S16" s="318"/>
    </row>
    <row r="17" spans="1:19" x14ac:dyDescent="0.25">
      <c r="A17" s="314">
        <v>5390</v>
      </c>
      <c r="B17" s="315">
        <v>421</v>
      </c>
      <c r="C17" s="316" t="s">
        <v>661</v>
      </c>
      <c r="D17" s="317">
        <v>0</v>
      </c>
      <c r="E17" s="317">
        <v>0</v>
      </c>
      <c r="F17" s="317">
        <v>0</v>
      </c>
      <c r="G17" s="317">
        <v>0</v>
      </c>
      <c r="H17" s="317">
        <v>0</v>
      </c>
      <c r="I17" s="317">
        <v>0</v>
      </c>
      <c r="J17" s="317">
        <v>0</v>
      </c>
      <c r="K17" s="317">
        <v>0</v>
      </c>
      <c r="L17" s="317">
        <v>0</v>
      </c>
      <c r="M17" s="317">
        <v>0</v>
      </c>
      <c r="N17" s="317">
        <v>0</v>
      </c>
      <c r="O17" s="317">
        <v>0</v>
      </c>
      <c r="P17" s="317">
        <f t="shared" si="0"/>
        <v>0</v>
      </c>
      <c r="Q17" s="317"/>
      <c r="R17" s="318">
        <f t="shared" si="1"/>
        <v>0</v>
      </c>
      <c r="S17" s="318"/>
    </row>
    <row r="18" spans="1:19" x14ac:dyDescent="0.25">
      <c r="A18" s="321" t="s">
        <v>662</v>
      </c>
      <c r="B18" s="315"/>
      <c r="C18" s="316"/>
      <c r="D18" s="322">
        <f>SUM(D6:D17)</f>
        <v>-14039.25</v>
      </c>
      <c r="E18" s="322">
        <f t="shared" ref="E18:R18" si="2">SUM(E6:E17)</f>
        <v>-14637.83</v>
      </c>
      <c r="F18" s="322">
        <f t="shared" si="2"/>
        <v>-15636.659999999996</v>
      </c>
      <c r="G18" s="322">
        <f t="shared" si="2"/>
        <v>-15052.870000000003</v>
      </c>
      <c r="H18" s="322">
        <f t="shared" si="2"/>
        <v>-12656.96</v>
      </c>
      <c r="I18" s="322">
        <f t="shared" si="2"/>
        <v>-10763.95</v>
      </c>
      <c r="J18" s="322">
        <f t="shared" si="2"/>
        <v>-13122.08</v>
      </c>
      <c r="K18" s="322">
        <f t="shared" si="2"/>
        <v>-9699.2999999999938</v>
      </c>
      <c r="L18" s="322">
        <f t="shared" si="2"/>
        <v>-10732.460000000006</v>
      </c>
      <c r="M18" s="322">
        <f t="shared" si="2"/>
        <v>-11490.33</v>
      </c>
      <c r="N18" s="322">
        <f t="shared" si="2"/>
        <v>-14211.530000000004</v>
      </c>
      <c r="O18" s="322">
        <f t="shared" si="2"/>
        <v>-13349.639999999994</v>
      </c>
      <c r="P18" s="322">
        <f>SUM(P6:P17)</f>
        <v>-155392.85999999999</v>
      </c>
      <c r="Q18" s="322"/>
      <c r="R18" s="322">
        <f t="shared" si="2"/>
        <v>-155392.85999999999</v>
      </c>
      <c r="S18" s="318"/>
    </row>
    <row r="19" spans="1:19" x14ac:dyDescent="0.25">
      <c r="A19" s="314"/>
      <c r="B19" s="315"/>
      <c r="C19" s="316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8"/>
      <c r="S19" s="318"/>
    </row>
    <row r="20" spans="1:19" x14ac:dyDescent="0.25">
      <c r="A20" s="314">
        <v>5435</v>
      </c>
      <c r="B20" s="315" t="s">
        <v>663</v>
      </c>
      <c r="C20" s="316" t="s">
        <v>664</v>
      </c>
      <c r="D20" s="319"/>
      <c r="E20" s="319">
        <v>100</v>
      </c>
      <c r="F20" s="319">
        <v>-26.36</v>
      </c>
      <c r="G20" s="319">
        <v>99.999999999999986</v>
      </c>
      <c r="H20" s="319">
        <v>121.74000000000001</v>
      </c>
      <c r="I20" s="319">
        <v>100</v>
      </c>
      <c r="J20" s="319">
        <v>-126.36000000000001</v>
      </c>
      <c r="K20" s="319">
        <v>100</v>
      </c>
      <c r="L20" s="319">
        <v>-26.359999999999957</v>
      </c>
      <c r="M20" s="319">
        <v>100</v>
      </c>
      <c r="N20" s="319">
        <v>92.93</v>
      </c>
      <c r="O20" s="319">
        <v>0</v>
      </c>
      <c r="P20" s="317">
        <f t="shared" si="0"/>
        <v>535.59</v>
      </c>
      <c r="Q20" s="317"/>
      <c r="R20" s="318">
        <f t="shared" si="1"/>
        <v>535.59</v>
      </c>
    </row>
    <row r="21" spans="1:19" x14ac:dyDescent="0.25">
      <c r="A21" s="314">
        <v>5455</v>
      </c>
      <c r="B21" s="315">
        <v>710</v>
      </c>
      <c r="C21" s="316" t="s">
        <v>665</v>
      </c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>
        <f t="shared" si="0"/>
        <v>0</v>
      </c>
      <c r="Q21" s="317"/>
      <c r="R21" s="318">
        <f t="shared" si="1"/>
        <v>0</v>
      </c>
      <c r="S21" s="318"/>
    </row>
    <row r="22" spans="1:19" x14ac:dyDescent="0.25">
      <c r="A22" s="314">
        <v>5460</v>
      </c>
      <c r="B22" s="315">
        <v>710</v>
      </c>
      <c r="C22" s="316" t="s">
        <v>666</v>
      </c>
      <c r="D22" s="317"/>
      <c r="E22" s="317"/>
      <c r="F22" s="317"/>
      <c r="G22" s="317"/>
      <c r="H22" s="317"/>
      <c r="I22" s="317"/>
      <c r="J22" s="317"/>
      <c r="K22" s="317"/>
      <c r="L22" s="317"/>
      <c r="M22" s="317"/>
      <c r="N22" s="317"/>
      <c r="O22" s="317"/>
      <c r="P22" s="317">
        <f t="shared" si="0"/>
        <v>0</v>
      </c>
      <c r="Q22" s="317"/>
      <c r="R22" s="318">
        <f t="shared" si="1"/>
        <v>0</v>
      </c>
      <c r="S22" s="318"/>
    </row>
    <row r="23" spans="1:19" x14ac:dyDescent="0.25">
      <c r="A23" s="314">
        <v>5465</v>
      </c>
      <c r="B23" s="315">
        <v>615</v>
      </c>
      <c r="C23" s="316" t="s">
        <v>667</v>
      </c>
      <c r="D23" s="319">
        <v>202.01</v>
      </c>
      <c r="E23" s="319">
        <v>197.21000000000004</v>
      </c>
      <c r="F23" s="319">
        <v>342.24</v>
      </c>
      <c r="G23" s="319">
        <v>155.75</v>
      </c>
      <c r="H23" s="319">
        <v>169.57999999999993</v>
      </c>
      <c r="I23" s="319">
        <v>150.51999999999998</v>
      </c>
      <c r="J23" s="319">
        <v>203.36000000000013</v>
      </c>
      <c r="K23" s="319">
        <v>141.02999999999997</v>
      </c>
      <c r="L23" s="319">
        <v>135.09999999999991</v>
      </c>
      <c r="M23" s="319">
        <v>181.86000000000013</v>
      </c>
      <c r="N23" s="319">
        <v>168.16999999999985</v>
      </c>
      <c r="O23" s="319">
        <v>175.92000000000007</v>
      </c>
      <c r="P23" s="317">
        <f t="shared" si="0"/>
        <v>2222.75</v>
      </c>
      <c r="Q23" s="317"/>
      <c r="R23" s="318">
        <f t="shared" si="1"/>
        <v>2222.75</v>
      </c>
    </row>
    <row r="24" spans="1:19" x14ac:dyDescent="0.25">
      <c r="A24" s="314">
        <v>5470</v>
      </c>
      <c r="B24" s="315">
        <v>715</v>
      </c>
      <c r="C24" s="316" t="s">
        <v>668</v>
      </c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>
        <f t="shared" si="0"/>
        <v>0</v>
      </c>
      <c r="Q24" s="317"/>
      <c r="R24" s="318">
        <f t="shared" si="1"/>
        <v>0</v>
      </c>
      <c r="S24" s="318"/>
    </row>
    <row r="25" spans="1:19" x14ac:dyDescent="0.25">
      <c r="A25" s="314">
        <v>5480</v>
      </c>
      <c r="B25" s="315" t="s">
        <v>669</v>
      </c>
      <c r="C25" s="316" t="s">
        <v>670</v>
      </c>
      <c r="D25" s="319">
        <v>78</v>
      </c>
      <c r="E25" s="319">
        <v>58.5</v>
      </c>
      <c r="F25" s="319">
        <v>117</v>
      </c>
      <c r="G25" s="319">
        <v>71.5</v>
      </c>
      <c r="H25" s="319">
        <v>71.5</v>
      </c>
      <c r="I25" s="319">
        <v>77.5</v>
      </c>
      <c r="J25" s="319">
        <v>78</v>
      </c>
      <c r="K25" s="319">
        <v>97.5</v>
      </c>
      <c r="L25" s="319">
        <v>78</v>
      </c>
      <c r="M25" s="319">
        <v>136.5</v>
      </c>
      <c r="N25" s="319">
        <v>90</v>
      </c>
      <c r="O25" s="319">
        <v>52</v>
      </c>
      <c r="P25" s="317">
        <f t="shared" si="0"/>
        <v>1006</v>
      </c>
      <c r="Q25" s="317"/>
      <c r="R25" s="318">
        <f t="shared" si="1"/>
        <v>1006</v>
      </c>
      <c r="S25" s="318"/>
    </row>
    <row r="26" spans="1:19" x14ac:dyDescent="0.25">
      <c r="A26" s="314">
        <v>5490</v>
      </c>
      <c r="B26" s="315" t="s">
        <v>669</v>
      </c>
      <c r="C26" s="316" t="s">
        <v>671</v>
      </c>
      <c r="D26" s="319"/>
      <c r="E26" s="319">
        <v>112.5</v>
      </c>
      <c r="F26" s="319">
        <v>0</v>
      </c>
      <c r="G26" s="319">
        <v>123.75</v>
      </c>
      <c r="H26" s="319">
        <v>0</v>
      </c>
      <c r="I26" s="319">
        <v>0</v>
      </c>
      <c r="J26" s="319">
        <v>0</v>
      </c>
      <c r="K26" s="319">
        <v>0</v>
      </c>
      <c r="L26" s="319">
        <v>67.5</v>
      </c>
      <c r="M26" s="319">
        <v>0</v>
      </c>
      <c r="N26" s="319">
        <v>0</v>
      </c>
      <c r="O26" s="319">
        <v>0</v>
      </c>
      <c r="P26" s="317">
        <f t="shared" si="0"/>
        <v>303.75</v>
      </c>
      <c r="Q26" s="317"/>
      <c r="R26" s="318">
        <f t="shared" si="1"/>
        <v>303.75</v>
      </c>
      <c r="S26" s="318"/>
    </row>
    <row r="27" spans="1:19" x14ac:dyDescent="0.25">
      <c r="A27" s="314">
        <v>5495</v>
      </c>
      <c r="B27" s="323" t="s">
        <v>672</v>
      </c>
      <c r="C27" s="316" t="s">
        <v>673</v>
      </c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>
        <f t="shared" si="0"/>
        <v>0</v>
      </c>
      <c r="Q27" s="317"/>
      <c r="R27" s="318">
        <f t="shared" si="1"/>
        <v>0</v>
      </c>
      <c r="S27" s="318"/>
    </row>
    <row r="28" spans="1:19" x14ac:dyDescent="0.25">
      <c r="A28" s="324">
        <v>5505</v>
      </c>
      <c r="B28" s="324" t="s">
        <v>674</v>
      </c>
      <c r="C28" s="325" t="s">
        <v>675</v>
      </c>
      <c r="D28" s="319">
        <v>1.62</v>
      </c>
      <c r="E28" s="319">
        <v>-1.34</v>
      </c>
      <c r="F28" s="319">
        <v>3.5700000000000003</v>
      </c>
      <c r="G28" s="319">
        <v>3.14</v>
      </c>
      <c r="H28" s="319">
        <v>2.1899999999999995</v>
      </c>
      <c r="I28" s="319">
        <v>2</v>
      </c>
      <c r="J28" s="319">
        <v>1.75</v>
      </c>
      <c r="K28" s="319">
        <v>1.8800000000000008</v>
      </c>
      <c r="L28" s="319">
        <v>1.4299999999999979</v>
      </c>
      <c r="M28" s="319">
        <v>2.1500000000000021</v>
      </c>
      <c r="N28" s="319">
        <v>2</v>
      </c>
      <c r="O28" s="319">
        <v>1.759999999999998</v>
      </c>
      <c r="P28" s="317">
        <f t="shared" si="0"/>
        <v>22.15</v>
      </c>
      <c r="Q28" s="317"/>
      <c r="R28" s="318">
        <f t="shared" si="1"/>
        <v>22.15</v>
      </c>
      <c r="S28" s="318"/>
    </row>
    <row r="29" spans="1:19" x14ac:dyDescent="0.25">
      <c r="A29" s="314">
        <v>5510</v>
      </c>
      <c r="B29" s="315" t="s">
        <v>674</v>
      </c>
      <c r="C29" s="316" t="s">
        <v>676</v>
      </c>
      <c r="D29" s="319">
        <v>41.57</v>
      </c>
      <c r="E29" s="319">
        <v>0</v>
      </c>
      <c r="F29" s="319">
        <v>-89.37</v>
      </c>
      <c r="G29" s="319">
        <v>16.47</v>
      </c>
      <c r="H29" s="319">
        <v>0</v>
      </c>
      <c r="I29" s="319">
        <v>0</v>
      </c>
      <c r="J29" s="319">
        <v>603.04000000000008</v>
      </c>
      <c r="K29" s="319">
        <v>0</v>
      </c>
      <c r="L29" s="319">
        <v>0</v>
      </c>
      <c r="M29" s="319">
        <v>0</v>
      </c>
      <c r="N29" s="319">
        <v>101.24000000000001</v>
      </c>
      <c r="O29" s="319">
        <v>-101.24000000000001</v>
      </c>
      <c r="P29" s="317">
        <f t="shared" si="0"/>
        <v>571.71</v>
      </c>
      <c r="Q29" s="317"/>
      <c r="R29" s="318">
        <f t="shared" si="1"/>
        <v>571.71</v>
      </c>
      <c r="S29" s="318"/>
    </row>
    <row r="30" spans="1:19" x14ac:dyDescent="0.25">
      <c r="A30" s="314">
        <v>5515</v>
      </c>
      <c r="B30" s="315" t="s">
        <v>674</v>
      </c>
      <c r="C30" s="316" t="s">
        <v>677</v>
      </c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>
        <f t="shared" si="0"/>
        <v>0</v>
      </c>
      <c r="Q30" s="317"/>
      <c r="R30" s="318">
        <f t="shared" si="1"/>
        <v>0</v>
      </c>
      <c r="S30" s="318"/>
    </row>
    <row r="31" spans="1:19" x14ac:dyDescent="0.25">
      <c r="A31" s="324">
        <v>5525</v>
      </c>
      <c r="B31" s="326" t="s">
        <v>678</v>
      </c>
      <c r="C31" s="325" t="s">
        <v>679</v>
      </c>
      <c r="D31" s="319">
        <v>3.63</v>
      </c>
      <c r="E31" s="319">
        <v>3.58</v>
      </c>
      <c r="F31" s="319">
        <v>3.7700000000000005</v>
      </c>
      <c r="G31" s="319">
        <v>3.91</v>
      </c>
      <c r="H31" s="319">
        <v>3.9800000000000004</v>
      </c>
      <c r="I31" s="319">
        <v>4.0299999999999976</v>
      </c>
      <c r="J31" s="319">
        <v>2.7700000000000031</v>
      </c>
      <c r="K31" s="319">
        <v>3.5399999999999991</v>
      </c>
      <c r="L31" s="319">
        <v>1.8399999999999999</v>
      </c>
      <c r="M31" s="319">
        <v>5.0400000000000027</v>
      </c>
      <c r="N31" s="319">
        <v>2.3599999999999994</v>
      </c>
      <c r="O31" s="319">
        <v>2.9899999999999949</v>
      </c>
      <c r="P31" s="317">
        <f t="shared" si="0"/>
        <v>41.44</v>
      </c>
      <c r="Q31" s="317"/>
      <c r="R31" s="318">
        <f t="shared" si="1"/>
        <v>41.44</v>
      </c>
      <c r="S31" s="318"/>
    </row>
    <row r="32" spans="1:19" x14ac:dyDescent="0.25">
      <c r="A32" s="324">
        <v>5530</v>
      </c>
      <c r="B32" s="326" t="s">
        <v>678</v>
      </c>
      <c r="C32" s="325" t="s">
        <v>680</v>
      </c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>
        <f t="shared" si="0"/>
        <v>0</v>
      </c>
      <c r="Q32" s="317"/>
      <c r="R32" s="318">
        <f t="shared" si="1"/>
        <v>0</v>
      </c>
      <c r="S32" s="318"/>
    </row>
    <row r="33" spans="1:19" x14ac:dyDescent="0.25">
      <c r="A33" s="324">
        <v>5535</v>
      </c>
      <c r="B33" s="326" t="s">
        <v>678</v>
      </c>
      <c r="C33" s="325" t="s">
        <v>681</v>
      </c>
      <c r="D33" s="319">
        <v>6.39</v>
      </c>
      <c r="E33" s="319">
        <v>6.63</v>
      </c>
      <c r="F33" s="319">
        <v>6.0599999999999987</v>
      </c>
      <c r="G33" s="319">
        <v>5.6900000000000013</v>
      </c>
      <c r="H33" s="319">
        <v>6.41</v>
      </c>
      <c r="I33" s="319">
        <v>5.6300000000000026</v>
      </c>
      <c r="J33" s="319">
        <v>5.4099999999999966</v>
      </c>
      <c r="K33" s="319">
        <v>6.8100000000000023</v>
      </c>
      <c r="L33" s="319">
        <v>3.9299999999999997</v>
      </c>
      <c r="M33" s="319">
        <v>9.8399999999999963</v>
      </c>
      <c r="N33" s="319">
        <v>5.0400000000000063</v>
      </c>
      <c r="O33" s="319">
        <v>5.539999999999992</v>
      </c>
      <c r="P33" s="317">
        <f t="shared" si="0"/>
        <v>73.38</v>
      </c>
      <c r="Q33" s="317"/>
      <c r="R33" s="318">
        <f t="shared" si="1"/>
        <v>73.38</v>
      </c>
      <c r="S33" s="318"/>
    </row>
    <row r="34" spans="1:19" x14ac:dyDescent="0.25">
      <c r="A34" s="314">
        <v>5540</v>
      </c>
      <c r="B34" s="326" t="s">
        <v>678</v>
      </c>
      <c r="C34" s="316" t="s">
        <v>682</v>
      </c>
      <c r="D34" s="319">
        <v>129.01</v>
      </c>
      <c r="E34" s="319">
        <v>82.580000000000013</v>
      </c>
      <c r="F34" s="319">
        <v>101.76000000000002</v>
      </c>
      <c r="G34" s="319">
        <v>105.10999999999996</v>
      </c>
      <c r="H34" s="319">
        <v>90.740000000000009</v>
      </c>
      <c r="I34" s="319">
        <v>114.04000000000002</v>
      </c>
      <c r="J34" s="319">
        <v>89.830000000000041</v>
      </c>
      <c r="K34" s="319">
        <v>121.67999999999995</v>
      </c>
      <c r="L34" s="319">
        <v>98.990000000000009</v>
      </c>
      <c r="M34" s="319">
        <v>94.950000000000045</v>
      </c>
      <c r="N34" s="319">
        <v>89.869999999999891</v>
      </c>
      <c r="O34" s="319">
        <v>111.78999999999996</v>
      </c>
      <c r="P34" s="317">
        <f t="shared" si="0"/>
        <v>1230.3499999999999</v>
      </c>
      <c r="Q34" s="317"/>
      <c r="R34" s="318">
        <f t="shared" si="1"/>
        <v>1230.3499999999999</v>
      </c>
      <c r="S34" s="318"/>
    </row>
    <row r="35" spans="1:19" x14ac:dyDescent="0.25">
      <c r="A35" s="314">
        <v>5545</v>
      </c>
      <c r="B35" s="315" t="s">
        <v>683</v>
      </c>
      <c r="C35" s="316" t="s">
        <v>684</v>
      </c>
      <c r="D35" s="319">
        <v>1.33</v>
      </c>
      <c r="E35" s="319">
        <v>0</v>
      </c>
      <c r="F35" s="319">
        <v>0</v>
      </c>
      <c r="G35" s="319">
        <v>6.39</v>
      </c>
      <c r="H35" s="319">
        <v>49.43</v>
      </c>
      <c r="I35" s="319">
        <v>2.730000000000004</v>
      </c>
      <c r="J35" s="319">
        <v>3.1899999999999977</v>
      </c>
      <c r="K35" s="319">
        <v>79.78</v>
      </c>
      <c r="L35" s="319">
        <v>2.7400000000000091</v>
      </c>
      <c r="M35" s="319">
        <v>77.490000000000009</v>
      </c>
      <c r="N35" s="319">
        <v>74.299999999999983</v>
      </c>
      <c r="O35" s="319">
        <v>0</v>
      </c>
      <c r="P35" s="317">
        <f t="shared" si="0"/>
        <v>297.38</v>
      </c>
      <c r="Q35" s="317"/>
      <c r="R35" s="318">
        <f t="shared" si="1"/>
        <v>297.38</v>
      </c>
      <c r="S35" s="318"/>
    </row>
    <row r="36" spans="1:19" x14ac:dyDescent="0.25">
      <c r="A36" s="324">
        <v>5625</v>
      </c>
      <c r="B36" s="324" t="s">
        <v>685</v>
      </c>
      <c r="C36" s="325" t="s">
        <v>686</v>
      </c>
      <c r="D36" s="319">
        <v>121.49</v>
      </c>
      <c r="E36" s="319">
        <v>120.26</v>
      </c>
      <c r="F36" s="319">
        <v>119.38</v>
      </c>
      <c r="G36" s="319">
        <v>121.24000000000001</v>
      </c>
      <c r="H36" s="319">
        <v>121.30999999999995</v>
      </c>
      <c r="I36" s="319">
        <v>121.55000000000007</v>
      </c>
      <c r="J36" s="319">
        <v>121.61000000000001</v>
      </c>
      <c r="K36" s="319">
        <v>154.36000000000001</v>
      </c>
      <c r="L36" s="319">
        <v>127.05999999999995</v>
      </c>
      <c r="M36" s="319">
        <v>124.48000000000002</v>
      </c>
      <c r="N36" s="319">
        <v>124.30999999999995</v>
      </c>
      <c r="O36" s="319">
        <v>124.66000000000008</v>
      </c>
      <c r="P36" s="317">
        <f t="shared" si="0"/>
        <v>1501.71</v>
      </c>
      <c r="Q36" s="317"/>
      <c r="R36" s="318">
        <f t="shared" si="1"/>
        <v>1501.71</v>
      </c>
      <c r="S36" s="318"/>
    </row>
    <row r="37" spans="1:19" x14ac:dyDescent="0.25">
      <c r="A37" s="324">
        <v>5630</v>
      </c>
      <c r="B37" s="324" t="s">
        <v>685</v>
      </c>
      <c r="C37" s="325" t="s">
        <v>687</v>
      </c>
      <c r="D37" s="319">
        <v>113.77</v>
      </c>
      <c r="E37" s="319">
        <v>84.679999999999993</v>
      </c>
      <c r="F37" s="319">
        <v>84.69</v>
      </c>
      <c r="G37" s="319">
        <v>86.470000000000027</v>
      </c>
      <c r="H37" s="319">
        <v>86.740000000000009</v>
      </c>
      <c r="I37" s="319">
        <v>85.980000000000018</v>
      </c>
      <c r="J37" s="319">
        <v>87.37</v>
      </c>
      <c r="K37" s="319">
        <v>86.959999999999923</v>
      </c>
      <c r="L37" s="319">
        <v>83.25</v>
      </c>
      <c r="M37" s="319">
        <v>100.88999999999999</v>
      </c>
      <c r="N37" s="319">
        <v>102.49000000000001</v>
      </c>
      <c r="O37" s="319">
        <v>100.21000000000004</v>
      </c>
      <c r="P37" s="317">
        <f t="shared" si="0"/>
        <v>1103.5</v>
      </c>
      <c r="Q37" s="317"/>
      <c r="R37" s="318">
        <f t="shared" si="1"/>
        <v>1103.5</v>
      </c>
      <c r="S37" s="318"/>
    </row>
    <row r="38" spans="1:19" x14ac:dyDescent="0.25">
      <c r="A38" s="324">
        <v>5635</v>
      </c>
      <c r="B38" s="324" t="s">
        <v>685</v>
      </c>
      <c r="C38" s="325" t="s">
        <v>688</v>
      </c>
      <c r="D38" s="319">
        <v>18.149999999999999</v>
      </c>
      <c r="E38" s="319">
        <v>13.48</v>
      </c>
      <c r="F38" s="319">
        <v>19.239999999999998</v>
      </c>
      <c r="G38" s="319">
        <v>9.990000000000002</v>
      </c>
      <c r="H38" s="319">
        <v>19.549999999999997</v>
      </c>
      <c r="I38" s="319">
        <v>18.420000000000002</v>
      </c>
      <c r="J38" s="319">
        <v>20.97</v>
      </c>
      <c r="K38" s="319">
        <v>21.410000000000011</v>
      </c>
      <c r="L38" s="319">
        <v>7.6200000000000045</v>
      </c>
      <c r="M38" s="319">
        <v>15.359999999999985</v>
      </c>
      <c r="N38" s="319">
        <v>11.189999999999998</v>
      </c>
      <c r="O38" s="319">
        <v>13.77000000000001</v>
      </c>
      <c r="P38" s="317">
        <f t="shared" si="0"/>
        <v>189.15</v>
      </c>
      <c r="Q38" s="317"/>
      <c r="R38" s="318">
        <f t="shared" si="1"/>
        <v>189.15</v>
      </c>
      <c r="S38" s="318"/>
    </row>
    <row r="39" spans="1:19" x14ac:dyDescent="0.25">
      <c r="A39" s="324">
        <v>5645</v>
      </c>
      <c r="B39" s="324" t="s">
        <v>685</v>
      </c>
      <c r="C39" s="325" t="s">
        <v>689</v>
      </c>
      <c r="D39" s="319">
        <v>-122.74</v>
      </c>
      <c r="E39" s="319">
        <v>-127.28000000000002</v>
      </c>
      <c r="F39" s="319">
        <v>-171.17999999999998</v>
      </c>
      <c r="G39" s="319">
        <v>-124.32</v>
      </c>
      <c r="H39" s="319">
        <v>-127.55000000000007</v>
      </c>
      <c r="I39" s="319">
        <v>-131.51999999999998</v>
      </c>
      <c r="J39" s="319">
        <v>-140.51</v>
      </c>
      <c r="K39" s="319">
        <v>-134.91999999999996</v>
      </c>
      <c r="L39" s="319">
        <v>-174.97000000000003</v>
      </c>
      <c r="M39" s="319">
        <v>-130.24</v>
      </c>
      <c r="N39" s="319">
        <v>-131.22000000000003</v>
      </c>
      <c r="O39" s="319">
        <v>-82.889999999999873</v>
      </c>
      <c r="P39" s="317">
        <f t="shared" si="0"/>
        <v>-1599.34</v>
      </c>
      <c r="Q39" s="317"/>
      <c r="R39" s="318">
        <f t="shared" si="1"/>
        <v>-1599.34</v>
      </c>
      <c r="S39" s="318"/>
    </row>
    <row r="40" spans="1:19" x14ac:dyDescent="0.25">
      <c r="A40" s="324">
        <v>5650</v>
      </c>
      <c r="B40" s="324" t="s">
        <v>685</v>
      </c>
      <c r="C40" s="325" t="s">
        <v>690</v>
      </c>
      <c r="D40" s="319">
        <v>0.13</v>
      </c>
      <c r="E40" s="319">
        <v>2.85</v>
      </c>
      <c r="F40" s="319">
        <v>3.5100000000000002</v>
      </c>
      <c r="G40" s="319">
        <v>5.9999999999999609E-2</v>
      </c>
      <c r="H40" s="319">
        <v>3.6700000000000008</v>
      </c>
      <c r="I40" s="319">
        <v>6.33</v>
      </c>
      <c r="J40" s="319">
        <v>6.8900000000000006</v>
      </c>
      <c r="K40" s="319">
        <v>6.3999999999999986</v>
      </c>
      <c r="L40" s="319">
        <v>5.34</v>
      </c>
      <c r="M40" s="319">
        <v>2.509999999999998</v>
      </c>
      <c r="N40" s="319">
        <v>0.46999999999999886</v>
      </c>
      <c r="O40" s="319">
        <v>7.3000000000000043</v>
      </c>
      <c r="P40" s="317">
        <f t="shared" si="0"/>
        <v>45.46</v>
      </c>
      <c r="Q40" s="317"/>
      <c r="R40" s="318">
        <f t="shared" si="1"/>
        <v>45.46</v>
      </c>
      <c r="S40" s="318"/>
    </row>
    <row r="41" spans="1:19" x14ac:dyDescent="0.25">
      <c r="A41" s="324">
        <v>5655</v>
      </c>
      <c r="B41" s="324" t="s">
        <v>685</v>
      </c>
      <c r="C41" s="325" t="s">
        <v>691</v>
      </c>
      <c r="D41" s="319">
        <v>930.25</v>
      </c>
      <c r="E41" s="319">
        <v>645.47</v>
      </c>
      <c r="F41" s="319">
        <v>546.72999999999979</v>
      </c>
      <c r="G41" s="319">
        <v>460.89000000000033</v>
      </c>
      <c r="H41" s="319">
        <v>529.52999999999975</v>
      </c>
      <c r="I41" s="319">
        <v>779.48</v>
      </c>
      <c r="J41" s="319">
        <v>558.42999999999984</v>
      </c>
      <c r="K41" s="319">
        <v>641.22000000000025</v>
      </c>
      <c r="L41" s="319">
        <v>449.22000000000025</v>
      </c>
      <c r="M41" s="319">
        <v>631.15999999999985</v>
      </c>
      <c r="N41" s="319">
        <v>665.22000000000025</v>
      </c>
      <c r="O41" s="319">
        <v>849.13999999999942</v>
      </c>
      <c r="P41" s="317">
        <f t="shared" si="0"/>
        <v>7686.74</v>
      </c>
      <c r="Q41" s="317"/>
      <c r="R41" s="318">
        <f t="shared" si="1"/>
        <v>7686.74</v>
      </c>
      <c r="S41" s="318"/>
    </row>
    <row r="42" spans="1:19" x14ac:dyDescent="0.25">
      <c r="A42" s="324">
        <v>5660</v>
      </c>
      <c r="B42" s="324" t="s">
        <v>685</v>
      </c>
      <c r="C42" s="325" t="s">
        <v>692</v>
      </c>
      <c r="D42" s="319">
        <v>0.36</v>
      </c>
      <c r="E42" s="319">
        <v>2.75</v>
      </c>
      <c r="F42" s="319">
        <v>5.98</v>
      </c>
      <c r="G42" s="319">
        <v>3.2300000000000004</v>
      </c>
      <c r="H42" s="319">
        <v>1.879999999999999</v>
      </c>
      <c r="I42" s="319">
        <v>6.5600000000000023</v>
      </c>
      <c r="J42" s="319">
        <v>1.4599999999999973</v>
      </c>
      <c r="K42" s="319">
        <v>3.5400000000000027</v>
      </c>
      <c r="L42" s="319">
        <v>1.009999999999998</v>
      </c>
      <c r="M42" s="319">
        <v>3.1000000000000014</v>
      </c>
      <c r="N42" s="319">
        <v>4.0500000000000007</v>
      </c>
      <c r="O42" s="319">
        <v>8.3500000000000014</v>
      </c>
      <c r="P42" s="317">
        <f t="shared" si="0"/>
        <v>42.27</v>
      </c>
      <c r="Q42" s="317"/>
      <c r="R42" s="318">
        <f t="shared" si="1"/>
        <v>42.27</v>
      </c>
      <c r="S42" s="318"/>
    </row>
    <row r="43" spans="1:19" x14ac:dyDescent="0.25">
      <c r="A43" s="324">
        <v>5665</v>
      </c>
      <c r="B43" s="324" t="s">
        <v>685</v>
      </c>
      <c r="C43" s="325" t="s">
        <v>693</v>
      </c>
      <c r="D43" s="319">
        <v>42.57</v>
      </c>
      <c r="E43" s="319">
        <v>48.96</v>
      </c>
      <c r="F43" s="319">
        <v>51.639999999999986</v>
      </c>
      <c r="G43" s="319">
        <v>37.31</v>
      </c>
      <c r="H43" s="319">
        <v>52.02000000000001</v>
      </c>
      <c r="I43" s="319">
        <v>42.600000000000023</v>
      </c>
      <c r="J43" s="319">
        <v>41.819999999999993</v>
      </c>
      <c r="K43" s="319">
        <v>40.359999999999957</v>
      </c>
      <c r="L43" s="319">
        <v>47.940000000000055</v>
      </c>
      <c r="M43" s="319">
        <v>39.309999999999945</v>
      </c>
      <c r="N43" s="319">
        <v>38.28000000000003</v>
      </c>
      <c r="O43" s="319">
        <v>39.03000000000003</v>
      </c>
      <c r="P43" s="317">
        <f t="shared" si="0"/>
        <v>521.84</v>
      </c>
      <c r="Q43" s="317"/>
      <c r="R43" s="318">
        <f t="shared" si="1"/>
        <v>521.84</v>
      </c>
      <c r="S43" s="318"/>
    </row>
    <row r="44" spans="1:19" x14ac:dyDescent="0.25">
      <c r="A44" s="324">
        <v>5670</v>
      </c>
      <c r="B44" s="324" t="s">
        <v>685</v>
      </c>
      <c r="C44" s="325" t="s">
        <v>694</v>
      </c>
      <c r="D44" s="319">
        <v>21.04</v>
      </c>
      <c r="E44" s="319">
        <v>21.15</v>
      </c>
      <c r="F44" s="319">
        <v>21.120000000000005</v>
      </c>
      <c r="G44" s="319">
        <v>21.149999999999991</v>
      </c>
      <c r="H44" s="319">
        <v>7.0300000000000011</v>
      </c>
      <c r="I44" s="319">
        <v>35.72</v>
      </c>
      <c r="J44" s="319">
        <v>21.190000000000012</v>
      </c>
      <c r="K44" s="319">
        <v>21.349999999999994</v>
      </c>
      <c r="L44" s="319">
        <v>21.430000000000007</v>
      </c>
      <c r="M44" s="319">
        <v>21.430000000000007</v>
      </c>
      <c r="N44" s="319">
        <v>21.47</v>
      </c>
      <c r="O44" s="319">
        <v>21.039999999999992</v>
      </c>
      <c r="P44" s="317">
        <f t="shared" si="0"/>
        <v>255.12</v>
      </c>
      <c r="Q44" s="317"/>
      <c r="R44" s="318">
        <f t="shared" si="1"/>
        <v>255.12</v>
      </c>
      <c r="S44" s="318"/>
    </row>
    <row r="45" spans="1:19" x14ac:dyDescent="0.25">
      <c r="A45" s="324">
        <v>5675</v>
      </c>
      <c r="B45" s="324" t="s">
        <v>685</v>
      </c>
      <c r="C45" s="325" t="s">
        <v>695</v>
      </c>
      <c r="D45" s="319">
        <v>-4.4000000000000004</v>
      </c>
      <c r="E45" s="319">
        <v>-4.42</v>
      </c>
      <c r="F45" s="319">
        <v>-5.4399999999999995</v>
      </c>
      <c r="G45" s="319">
        <v>-4.3899999999999988</v>
      </c>
      <c r="H45" s="319">
        <v>-4.2200000000000024</v>
      </c>
      <c r="I45" s="319">
        <v>-4.25</v>
      </c>
      <c r="J45" s="319">
        <v>-3.9499999999999993</v>
      </c>
      <c r="K45" s="319">
        <v>-4.0399999999999991</v>
      </c>
      <c r="L45" s="319">
        <v>-5.3599999999999994</v>
      </c>
      <c r="M45" s="319">
        <v>-4.2100000000000009</v>
      </c>
      <c r="N45" s="319">
        <v>-4.18</v>
      </c>
      <c r="O45" s="319">
        <v>-3.0799999999999983</v>
      </c>
      <c r="P45" s="317">
        <f t="shared" si="0"/>
        <v>-51.94</v>
      </c>
      <c r="Q45" s="317"/>
      <c r="R45" s="318">
        <f t="shared" si="1"/>
        <v>-51.94</v>
      </c>
      <c r="S45" s="318"/>
    </row>
    <row r="46" spans="1:19" x14ac:dyDescent="0.25">
      <c r="A46" s="324">
        <v>5680</v>
      </c>
      <c r="B46" s="324" t="s">
        <v>685</v>
      </c>
      <c r="C46" s="325" t="s">
        <v>696</v>
      </c>
      <c r="D46" s="319">
        <v>-2.2000000000000002</v>
      </c>
      <c r="E46" s="319">
        <v>-2.1799999999999997</v>
      </c>
      <c r="F46" s="319">
        <v>-2.74</v>
      </c>
      <c r="G46" s="319">
        <v>-2.2499999999999991</v>
      </c>
      <c r="H46" s="319">
        <v>-2.25</v>
      </c>
      <c r="I46" s="319">
        <v>-2.2600000000000016</v>
      </c>
      <c r="J46" s="319">
        <v>-2.0399999999999991</v>
      </c>
      <c r="K46" s="319">
        <v>-2.1300000000000008</v>
      </c>
      <c r="L46" s="319">
        <v>-2.6799999999999997</v>
      </c>
      <c r="M46" s="319">
        <v>-2.1400000000000006</v>
      </c>
      <c r="N46" s="319">
        <v>-2.1699999999999982</v>
      </c>
      <c r="O46" s="319">
        <v>-1.6300000000000026</v>
      </c>
      <c r="P46" s="317">
        <f t="shared" si="0"/>
        <v>-26.67</v>
      </c>
      <c r="Q46" s="317"/>
      <c r="R46" s="318">
        <f t="shared" si="1"/>
        <v>-26.67</v>
      </c>
      <c r="S46" s="318"/>
    </row>
    <row r="47" spans="1:19" x14ac:dyDescent="0.25">
      <c r="A47" s="324">
        <v>5690</v>
      </c>
      <c r="B47" s="324" t="s">
        <v>685</v>
      </c>
      <c r="C47" s="325" t="s">
        <v>697</v>
      </c>
      <c r="D47" s="319"/>
      <c r="E47" s="319">
        <v>0</v>
      </c>
      <c r="F47" s="319">
        <v>0.93</v>
      </c>
      <c r="G47" s="319">
        <v>0</v>
      </c>
      <c r="H47" s="319">
        <v>0</v>
      </c>
      <c r="I47" s="319">
        <v>0</v>
      </c>
      <c r="J47" s="319">
        <v>0</v>
      </c>
      <c r="K47" s="319">
        <v>0</v>
      </c>
      <c r="L47" s="319">
        <v>0</v>
      </c>
      <c r="M47" s="319">
        <v>0</v>
      </c>
      <c r="N47" s="319">
        <v>0</v>
      </c>
      <c r="O47" s="319">
        <v>0</v>
      </c>
      <c r="P47" s="317">
        <f t="shared" si="0"/>
        <v>0.93</v>
      </c>
      <c r="Q47" s="317"/>
      <c r="R47" s="318">
        <f t="shared" si="1"/>
        <v>0.93</v>
      </c>
      <c r="S47" s="318"/>
    </row>
    <row r="48" spans="1:19" x14ac:dyDescent="0.25">
      <c r="A48" s="327">
        <v>5705</v>
      </c>
      <c r="B48" s="327">
        <v>757</v>
      </c>
      <c r="C48" s="328" t="s">
        <v>698</v>
      </c>
      <c r="D48" s="329">
        <v>295.45</v>
      </c>
      <c r="E48" s="329">
        <v>258.34999999999997</v>
      </c>
      <c r="F48" s="329">
        <v>288.93000000000006</v>
      </c>
      <c r="G48" s="329">
        <v>294.95000000000005</v>
      </c>
      <c r="H48" s="329">
        <v>290.30999999999995</v>
      </c>
      <c r="I48" s="329">
        <v>291.55999999999995</v>
      </c>
      <c r="J48" s="329">
        <v>291.03999999999996</v>
      </c>
      <c r="K48" s="329">
        <v>290.77999999999997</v>
      </c>
      <c r="L48" s="329">
        <v>287.39000000000033</v>
      </c>
      <c r="M48" s="329">
        <v>306.27</v>
      </c>
      <c r="N48" s="329">
        <v>298.85999999999967</v>
      </c>
      <c r="O48" s="329">
        <v>299.99000000000024</v>
      </c>
      <c r="P48" s="317">
        <f t="shared" si="0"/>
        <v>3493.88</v>
      </c>
      <c r="Q48" s="317"/>
      <c r="R48" s="318">
        <f>P48</f>
        <v>3493.88</v>
      </c>
      <c r="S48" s="318"/>
    </row>
    <row r="49" spans="1:19" x14ac:dyDescent="0.25">
      <c r="A49" s="324">
        <v>5715</v>
      </c>
      <c r="B49" s="324" t="s">
        <v>699</v>
      </c>
      <c r="C49" s="325" t="s">
        <v>700</v>
      </c>
      <c r="D49" s="319">
        <v>9.69</v>
      </c>
      <c r="E49" s="319">
        <v>17.54</v>
      </c>
      <c r="F49" s="319">
        <v>9.5400000000000027</v>
      </c>
      <c r="G49" s="319">
        <v>36.130000000000003</v>
      </c>
      <c r="H49" s="319">
        <v>42.419999999999987</v>
      </c>
      <c r="I49" s="319">
        <v>83.54000000000002</v>
      </c>
      <c r="J49" s="319">
        <v>100.56</v>
      </c>
      <c r="K49" s="319">
        <v>22.849999999999966</v>
      </c>
      <c r="L49" s="319">
        <v>81.31</v>
      </c>
      <c r="M49" s="319">
        <v>148.46999999999997</v>
      </c>
      <c r="N49" s="319">
        <v>253.55000000000007</v>
      </c>
      <c r="O49" s="319">
        <v>-41.32000000000005</v>
      </c>
      <c r="P49" s="317">
        <f t="shared" si="0"/>
        <v>764.28</v>
      </c>
      <c r="Q49" s="317"/>
      <c r="R49" s="318">
        <f t="shared" si="1"/>
        <v>764.28</v>
      </c>
      <c r="S49" s="318"/>
    </row>
    <row r="50" spans="1:19" x14ac:dyDescent="0.25">
      <c r="A50" s="324">
        <v>5735</v>
      </c>
      <c r="B50" s="324" t="s">
        <v>701</v>
      </c>
      <c r="C50" s="325" t="s">
        <v>702</v>
      </c>
      <c r="D50" s="319">
        <v>67.81</v>
      </c>
      <c r="E50" s="319">
        <v>71.069999999999993</v>
      </c>
      <c r="F50" s="319">
        <v>134.13999999999999</v>
      </c>
      <c r="G50" s="319">
        <v>114.86000000000001</v>
      </c>
      <c r="H50" s="319">
        <v>112.30000000000001</v>
      </c>
      <c r="I50" s="319">
        <v>110.46999999999997</v>
      </c>
      <c r="J50" s="319">
        <v>97.13</v>
      </c>
      <c r="K50" s="319">
        <v>120.34000000000003</v>
      </c>
      <c r="L50" s="319">
        <v>116.46000000000004</v>
      </c>
      <c r="M50" s="319">
        <v>98.189999999999941</v>
      </c>
      <c r="N50" s="319">
        <v>108.11000000000013</v>
      </c>
      <c r="O50" s="319">
        <v>116.56999999999994</v>
      </c>
      <c r="P50" s="317">
        <f t="shared" si="0"/>
        <v>1267.45</v>
      </c>
      <c r="Q50" s="317"/>
      <c r="R50" s="318">
        <f t="shared" si="1"/>
        <v>1267.45</v>
      </c>
      <c r="S50" s="318"/>
    </row>
    <row r="51" spans="1:19" x14ac:dyDescent="0.25">
      <c r="A51" s="324">
        <v>5740</v>
      </c>
      <c r="B51" s="326" t="s">
        <v>678</v>
      </c>
      <c r="C51" s="325" t="s">
        <v>703</v>
      </c>
      <c r="D51" s="319"/>
      <c r="E51" s="319">
        <v>0</v>
      </c>
      <c r="F51" s="319">
        <v>0</v>
      </c>
      <c r="G51" s="319">
        <v>0</v>
      </c>
      <c r="H51" s="319">
        <v>0</v>
      </c>
      <c r="I51" s="319">
        <v>0</v>
      </c>
      <c r="J51" s="319">
        <v>0</v>
      </c>
      <c r="K51" s="319">
        <v>0</v>
      </c>
      <c r="L51" s="319">
        <v>0</v>
      </c>
      <c r="M51" s="319">
        <v>0</v>
      </c>
      <c r="N51" s="319">
        <v>0.3</v>
      </c>
      <c r="O51" s="319">
        <v>-0.47</v>
      </c>
      <c r="P51" s="317">
        <f t="shared" si="0"/>
        <v>-0.16999999999999998</v>
      </c>
      <c r="Q51" s="317"/>
      <c r="R51" s="318">
        <f t="shared" si="1"/>
        <v>-0.16999999999999998</v>
      </c>
      <c r="S51" s="318"/>
    </row>
    <row r="52" spans="1:19" x14ac:dyDescent="0.25">
      <c r="A52" s="324">
        <v>5745</v>
      </c>
      <c r="B52" s="324" t="s">
        <v>701</v>
      </c>
      <c r="C52" s="325" t="s">
        <v>704</v>
      </c>
      <c r="D52" s="317"/>
      <c r="E52" s="317"/>
      <c r="F52" s="317"/>
      <c r="G52" s="317"/>
      <c r="H52" s="317"/>
      <c r="I52" s="317"/>
      <c r="J52" s="317"/>
      <c r="K52" s="317"/>
      <c r="L52" s="317"/>
      <c r="M52" s="317"/>
      <c r="N52" s="317"/>
      <c r="O52" s="317"/>
      <c r="P52" s="317">
        <f t="shared" si="0"/>
        <v>0</v>
      </c>
      <c r="Q52" s="317"/>
      <c r="R52" s="318">
        <f t="shared" si="1"/>
        <v>0</v>
      </c>
      <c r="S52" s="318"/>
    </row>
    <row r="53" spans="1:19" x14ac:dyDescent="0.25">
      <c r="A53" s="324">
        <v>5750</v>
      </c>
      <c r="B53" s="324" t="s">
        <v>701</v>
      </c>
      <c r="C53" s="325" t="s">
        <v>705</v>
      </c>
      <c r="D53" s="319">
        <v>15.22</v>
      </c>
      <c r="E53" s="319">
        <v>15.85</v>
      </c>
      <c r="F53" s="319">
        <v>15.049999999999997</v>
      </c>
      <c r="G53" s="319">
        <v>14.260000000000005</v>
      </c>
      <c r="H53" s="319">
        <v>18.029999999999994</v>
      </c>
      <c r="I53" s="319">
        <v>16.72</v>
      </c>
      <c r="J53" s="319">
        <v>17.89</v>
      </c>
      <c r="K53" s="319">
        <v>18.840000000000018</v>
      </c>
      <c r="L53" s="319">
        <v>20.389999999999986</v>
      </c>
      <c r="M53" s="319">
        <v>68.22999999999999</v>
      </c>
      <c r="N53" s="319">
        <v>31.800000000000011</v>
      </c>
      <c r="O53" s="319">
        <v>15.450000000000017</v>
      </c>
      <c r="P53" s="317">
        <f t="shared" si="0"/>
        <v>267.73</v>
      </c>
      <c r="Q53" s="317"/>
      <c r="R53" s="318">
        <f t="shared" si="1"/>
        <v>267.73</v>
      </c>
      <c r="S53" s="318"/>
    </row>
    <row r="54" spans="1:19" x14ac:dyDescent="0.25">
      <c r="A54" s="324">
        <v>5785</v>
      </c>
      <c r="B54" s="324" t="s">
        <v>706</v>
      </c>
      <c r="C54" s="325" t="s">
        <v>707</v>
      </c>
      <c r="D54" s="319"/>
      <c r="E54" s="319">
        <v>0</v>
      </c>
      <c r="F54" s="319">
        <v>0</v>
      </c>
      <c r="G54" s="319">
        <v>0</v>
      </c>
      <c r="H54" s="319">
        <v>0</v>
      </c>
      <c r="I54" s="319">
        <v>0</v>
      </c>
      <c r="J54" s="319">
        <v>0</v>
      </c>
      <c r="K54" s="319">
        <v>0</v>
      </c>
      <c r="L54" s="319">
        <v>0</v>
      </c>
      <c r="M54" s="319">
        <v>0</v>
      </c>
      <c r="N54" s="319">
        <v>0</v>
      </c>
      <c r="O54" s="319">
        <v>0</v>
      </c>
      <c r="P54" s="317">
        <f t="shared" si="0"/>
        <v>0</v>
      </c>
      <c r="Q54" s="317"/>
      <c r="R54" s="318">
        <f t="shared" si="1"/>
        <v>0</v>
      </c>
      <c r="S54" s="318"/>
    </row>
    <row r="55" spans="1:19" x14ac:dyDescent="0.25">
      <c r="A55" s="314">
        <v>5790</v>
      </c>
      <c r="B55" s="315" t="s">
        <v>683</v>
      </c>
      <c r="C55" s="316" t="s">
        <v>708</v>
      </c>
      <c r="D55" s="319">
        <v>10.39</v>
      </c>
      <c r="E55" s="319">
        <v>8.4199999999999982</v>
      </c>
      <c r="F55" s="319">
        <v>14.3</v>
      </c>
      <c r="G55" s="319">
        <v>11.990000000000002</v>
      </c>
      <c r="H55" s="319">
        <v>12.309999999999995</v>
      </c>
      <c r="I55" s="319">
        <v>11.310000000000002</v>
      </c>
      <c r="J55" s="319">
        <v>12.799999999999997</v>
      </c>
      <c r="K55" s="319">
        <v>13.27000000000001</v>
      </c>
      <c r="L55" s="319">
        <v>12.86</v>
      </c>
      <c r="M55" s="319">
        <v>12.719999999999999</v>
      </c>
      <c r="N55" s="319">
        <v>12.329999999999984</v>
      </c>
      <c r="O55" s="319">
        <v>12.180000000000007</v>
      </c>
      <c r="P55" s="317">
        <f t="shared" si="0"/>
        <v>144.88</v>
      </c>
      <c r="Q55" s="317"/>
      <c r="R55" s="318">
        <f t="shared" si="1"/>
        <v>144.88</v>
      </c>
      <c r="S55" s="318"/>
    </row>
    <row r="56" spans="1:19" x14ac:dyDescent="0.25">
      <c r="A56" s="327">
        <v>5795</v>
      </c>
      <c r="B56" s="330">
        <v>775</v>
      </c>
      <c r="C56" s="331" t="s">
        <v>709</v>
      </c>
      <c r="D56" s="329"/>
      <c r="E56" s="329">
        <v>0</v>
      </c>
      <c r="F56" s="329">
        <v>0</v>
      </c>
      <c r="G56" s="329">
        <v>0</v>
      </c>
      <c r="H56" s="329">
        <v>0.78</v>
      </c>
      <c r="I56" s="329">
        <v>0</v>
      </c>
      <c r="J56" s="329">
        <v>0</v>
      </c>
      <c r="K56" s="329">
        <v>0</v>
      </c>
      <c r="L56" s="329">
        <v>0</v>
      </c>
      <c r="M56" s="329">
        <v>0</v>
      </c>
      <c r="N56" s="329">
        <v>0</v>
      </c>
      <c r="O56" s="329">
        <v>2.3899999999999997</v>
      </c>
      <c r="P56" s="317">
        <f t="shared" si="0"/>
        <v>3.17</v>
      </c>
      <c r="Q56" s="317"/>
      <c r="R56" s="318">
        <f>P56</f>
        <v>3.17</v>
      </c>
      <c r="S56" s="318"/>
    </row>
    <row r="57" spans="1:19" x14ac:dyDescent="0.25">
      <c r="A57" s="314">
        <v>5800</v>
      </c>
      <c r="B57" s="315" t="s">
        <v>683</v>
      </c>
      <c r="C57" s="316" t="s">
        <v>710</v>
      </c>
      <c r="D57" s="319"/>
      <c r="E57" s="319">
        <v>0</v>
      </c>
      <c r="F57" s="319">
        <v>0.2</v>
      </c>
      <c r="G57" s="319">
        <v>0</v>
      </c>
      <c r="H57" s="319">
        <v>0</v>
      </c>
      <c r="I57" s="319">
        <v>0</v>
      </c>
      <c r="J57" s="319">
        <v>0</v>
      </c>
      <c r="K57" s="319">
        <v>0</v>
      </c>
      <c r="L57" s="319">
        <v>0</v>
      </c>
      <c r="M57" s="319">
        <v>0</v>
      </c>
      <c r="N57" s="319">
        <v>0</v>
      </c>
      <c r="O57" s="319">
        <v>0</v>
      </c>
      <c r="P57" s="317">
        <f t="shared" si="0"/>
        <v>0.2</v>
      </c>
      <c r="Q57" s="317"/>
      <c r="R57" s="318">
        <f t="shared" si="1"/>
        <v>0.2</v>
      </c>
      <c r="S57" s="318"/>
    </row>
    <row r="58" spans="1:19" x14ac:dyDescent="0.25">
      <c r="A58" s="314">
        <v>5805</v>
      </c>
      <c r="B58" s="315" t="s">
        <v>683</v>
      </c>
      <c r="C58" s="316" t="s">
        <v>711</v>
      </c>
      <c r="D58" s="319"/>
      <c r="E58" s="319">
        <v>0</v>
      </c>
      <c r="F58" s="319">
        <v>0</v>
      </c>
      <c r="G58" s="319">
        <v>31.27</v>
      </c>
      <c r="H58" s="319">
        <v>0</v>
      </c>
      <c r="I58" s="319">
        <v>0</v>
      </c>
      <c r="J58" s="319">
        <v>0.15000000000000213</v>
      </c>
      <c r="K58" s="319">
        <v>1000.0000000000001</v>
      </c>
      <c r="L58" s="319">
        <v>0</v>
      </c>
      <c r="M58" s="319">
        <v>0</v>
      </c>
      <c r="N58" s="319">
        <v>0.22000000000002728</v>
      </c>
      <c r="O58" s="319">
        <v>0.4399999999998272</v>
      </c>
      <c r="P58" s="317">
        <f t="shared" si="0"/>
        <v>1032.08</v>
      </c>
      <c r="Q58" s="317"/>
      <c r="R58" s="318">
        <f t="shared" si="1"/>
        <v>1032.08</v>
      </c>
      <c r="S58" s="318"/>
    </row>
    <row r="59" spans="1:19" x14ac:dyDescent="0.25">
      <c r="A59" s="314">
        <v>5810</v>
      </c>
      <c r="B59" s="315" t="s">
        <v>683</v>
      </c>
      <c r="C59" s="316" t="s">
        <v>712</v>
      </c>
      <c r="D59" s="319"/>
      <c r="E59" s="319">
        <v>9.56</v>
      </c>
      <c r="F59" s="319">
        <v>77.17</v>
      </c>
      <c r="G59" s="319">
        <v>67.39</v>
      </c>
      <c r="H59" s="319">
        <v>3.9300000000000068</v>
      </c>
      <c r="I59" s="319">
        <v>0.23999999999998067</v>
      </c>
      <c r="J59" s="319">
        <v>2.3900000000000148</v>
      </c>
      <c r="K59" s="319">
        <v>-33.67</v>
      </c>
      <c r="L59" s="319">
        <v>8.7399999999999949</v>
      </c>
      <c r="M59" s="319">
        <v>0.28999999999999204</v>
      </c>
      <c r="N59" s="319">
        <v>1.7199999999999989</v>
      </c>
      <c r="O59" s="319">
        <v>23.29000000000002</v>
      </c>
      <c r="P59" s="317">
        <f t="shared" si="0"/>
        <v>161.05000000000001</v>
      </c>
      <c r="Q59" s="317"/>
      <c r="R59" s="318">
        <f t="shared" si="1"/>
        <v>161.05000000000001</v>
      </c>
      <c r="S59" s="318"/>
    </row>
    <row r="60" spans="1:19" x14ac:dyDescent="0.25">
      <c r="A60" s="324">
        <v>5815</v>
      </c>
      <c r="B60" s="324" t="s">
        <v>683</v>
      </c>
      <c r="C60" s="325" t="s">
        <v>713</v>
      </c>
      <c r="D60" s="319"/>
      <c r="E60" s="319">
        <v>0</v>
      </c>
      <c r="F60" s="319">
        <v>0</v>
      </c>
      <c r="G60" s="319">
        <v>0</v>
      </c>
      <c r="H60" s="319">
        <v>0</v>
      </c>
      <c r="I60" s="319">
        <v>0</v>
      </c>
      <c r="J60" s="319">
        <v>0</v>
      </c>
      <c r="K60" s="319">
        <v>0</v>
      </c>
      <c r="L60" s="319">
        <v>0</v>
      </c>
      <c r="M60" s="319">
        <v>0</v>
      </c>
      <c r="N60" s="319">
        <v>0</v>
      </c>
      <c r="O60" s="319">
        <v>0</v>
      </c>
      <c r="P60" s="317">
        <f t="shared" si="0"/>
        <v>0</v>
      </c>
      <c r="Q60" s="317"/>
      <c r="R60" s="318">
        <f t="shared" si="1"/>
        <v>0</v>
      </c>
      <c r="S60" s="318"/>
    </row>
    <row r="61" spans="1:19" x14ac:dyDescent="0.25">
      <c r="A61" s="314">
        <v>5820</v>
      </c>
      <c r="B61" s="315" t="s">
        <v>685</v>
      </c>
      <c r="C61" s="316" t="s">
        <v>714</v>
      </c>
      <c r="D61" s="319"/>
      <c r="E61" s="319">
        <v>0</v>
      </c>
      <c r="F61" s="319">
        <v>1.74</v>
      </c>
      <c r="G61" s="319">
        <v>3.13</v>
      </c>
      <c r="H61" s="319">
        <v>3.7399999999999993</v>
      </c>
      <c r="I61" s="319">
        <v>8.870000000000001</v>
      </c>
      <c r="J61" s="319">
        <v>20.580000000000002</v>
      </c>
      <c r="K61" s="319">
        <v>-2.3900000000000006</v>
      </c>
      <c r="L61" s="319">
        <v>3.6499999999999986</v>
      </c>
      <c r="M61" s="319">
        <v>3.2000000000000028</v>
      </c>
      <c r="N61" s="319">
        <v>0.82000000000000028</v>
      </c>
      <c r="O61" s="319">
        <v>-0.65000000000000568</v>
      </c>
      <c r="P61" s="317">
        <f t="shared" si="0"/>
        <v>42.69</v>
      </c>
      <c r="Q61" s="317"/>
      <c r="R61" s="318">
        <f t="shared" si="1"/>
        <v>42.69</v>
      </c>
      <c r="S61" s="318"/>
    </row>
    <row r="62" spans="1:19" x14ac:dyDescent="0.25">
      <c r="A62" s="314">
        <v>5825</v>
      </c>
      <c r="B62" s="315" t="s">
        <v>683</v>
      </c>
      <c r="C62" s="316" t="s">
        <v>715</v>
      </c>
      <c r="D62" s="319">
        <v>3.64</v>
      </c>
      <c r="E62" s="319">
        <v>1.77</v>
      </c>
      <c r="F62" s="319">
        <v>0.89999999999999947</v>
      </c>
      <c r="G62" s="319">
        <v>7.4799999999999995</v>
      </c>
      <c r="H62" s="319">
        <v>0.17000000000000171</v>
      </c>
      <c r="I62" s="319">
        <v>0.82999999999999829</v>
      </c>
      <c r="J62" s="319">
        <v>-8.5299999999999994</v>
      </c>
      <c r="K62" s="319">
        <v>1.8800000000000008</v>
      </c>
      <c r="L62" s="319">
        <v>2.66</v>
      </c>
      <c r="M62" s="319">
        <v>0.89999999999999858</v>
      </c>
      <c r="N62" s="319">
        <v>3.1400000000000006</v>
      </c>
      <c r="O62" s="319">
        <v>-5.1400000000000006</v>
      </c>
      <c r="P62" s="317">
        <f t="shared" si="0"/>
        <v>9.6999999999999993</v>
      </c>
      <c r="Q62" s="317"/>
      <c r="R62" s="318">
        <f t="shared" si="1"/>
        <v>9.6999999999999993</v>
      </c>
      <c r="S62" s="318"/>
    </row>
    <row r="63" spans="1:19" x14ac:dyDescent="0.25">
      <c r="A63" s="324">
        <v>5855</v>
      </c>
      <c r="B63" s="324" t="s">
        <v>683</v>
      </c>
      <c r="C63" s="325" t="s">
        <v>716</v>
      </c>
      <c r="D63" s="319"/>
      <c r="E63" s="319">
        <v>6.61</v>
      </c>
      <c r="F63" s="319">
        <v>1.7999999999999998</v>
      </c>
      <c r="G63" s="319">
        <v>5.0999999999999996</v>
      </c>
      <c r="H63" s="319">
        <v>0</v>
      </c>
      <c r="I63" s="319">
        <v>4.8600000000000012</v>
      </c>
      <c r="J63" s="319">
        <v>3.34</v>
      </c>
      <c r="K63" s="319">
        <v>0</v>
      </c>
      <c r="L63" s="319">
        <v>3.2899999999999991</v>
      </c>
      <c r="M63" s="319">
        <v>6.77</v>
      </c>
      <c r="N63" s="319">
        <v>3.4400000000000013</v>
      </c>
      <c r="O63" s="319">
        <v>3.9399999999999977</v>
      </c>
      <c r="P63" s="317">
        <f t="shared" si="0"/>
        <v>39.15</v>
      </c>
      <c r="Q63" s="317"/>
      <c r="R63" s="318">
        <f t="shared" si="1"/>
        <v>39.15</v>
      </c>
      <c r="S63" s="318"/>
    </row>
    <row r="64" spans="1:19" x14ac:dyDescent="0.25">
      <c r="A64" s="314">
        <v>5860</v>
      </c>
      <c r="B64" s="332" t="s">
        <v>678</v>
      </c>
      <c r="C64" s="316" t="s">
        <v>717</v>
      </c>
      <c r="D64" s="319">
        <v>67.989999999999995</v>
      </c>
      <c r="E64" s="319">
        <v>2.8000000000000114</v>
      </c>
      <c r="F64" s="319">
        <v>1.0099999999999909</v>
      </c>
      <c r="G64" s="319">
        <v>1.3200000000000074</v>
      </c>
      <c r="H64" s="319">
        <v>68.609999999999985</v>
      </c>
      <c r="I64" s="319">
        <v>2.0100000000000193</v>
      </c>
      <c r="J64" s="319">
        <v>2.7599999999999909</v>
      </c>
      <c r="K64" s="319">
        <v>2.1399999999999864</v>
      </c>
      <c r="L64" s="319">
        <v>0.74000000000000909</v>
      </c>
      <c r="M64" s="319">
        <v>2.5</v>
      </c>
      <c r="N64" s="319">
        <v>7.0200000000000102</v>
      </c>
      <c r="O64" s="319">
        <v>2.3899999999999864</v>
      </c>
      <c r="P64" s="317">
        <f t="shared" si="0"/>
        <v>161.29</v>
      </c>
      <c r="Q64" s="317"/>
      <c r="R64" s="318">
        <f t="shared" si="1"/>
        <v>161.29</v>
      </c>
      <c r="S64" s="318"/>
    </row>
    <row r="65" spans="1:19" x14ac:dyDescent="0.25">
      <c r="A65" s="324">
        <v>5865</v>
      </c>
      <c r="B65" s="324" t="s">
        <v>683</v>
      </c>
      <c r="C65" s="325" t="s">
        <v>718</v>
      </c>
      <c r="D65" s="319"/>
      <c r="E65" s="319">
        <v>1.0900000000000001</v>
      </c>
      <c r="F65" s="319">
        <v>0.44999999999999996</v>
      </c>
      <c r="G65" s="319">
        <v>1.7000000000000002</v>
      </c>
      <c r="H65" s="319">
        <v>0.63999999999999968</v>
      </c>
      <c r="I65" s="319">
        <v>0.40000000000000036</v>
      </c>
      <c r="J65" s="319">
        <v>0.59999999999999964</v>
      </c>
      <c r="K65" s="319">
        <v>0.95000000000000018</v>
      </c>
      <c r="L65" s="319">
        <v>2.0099999999999998</v>
      </c>
      <c r="M65" s="319">
        <v>1.9600000000000009</v>
      </c>
      <c r="N65" s="319">
        <v>2.0599999999999987</v>
      </c>
      <c r="O65" s="319">
        <v>0.49000000000000021</v>
      </c>
      <c r="P65" s="317">
        <f t="shared" si="0"/>
        <v>12.35</v>
      </c>
      <c r="Q65" s="317"/>
      <c r="R65" s="318">
        <f t="shared" si="1"/>
        <v>12.35</v>
      </c>
      <c r="S65" s="318"/>
    </row>
    <row r="66" spans="1:19" x14ac:dyDescent="0.25">
      <c r="A66" s="324">
        <v>5870</v>
      </c>
      <c r="B66" s="324" t="s">
        <v>683</v>
      </c>
      <c r="C66" s="325" t="s">
        <v>719</v>
      </c>
      <c r="D66" s="319">
        <v>12.56</v>
      </c>
      <c r="E66" s="319">
        <v>3.8399999999999981</v>
      </c>
      <c r="F66" s="319">
        <v>0</v>
      </c>
      <c r="G66" s="319">
        <v>0</v>
      </c>
      <c r="H66" s="319">
        <v>0.27000000000000313</v>
      </c>
      <c r="I66" s="319">
        <v>0.34999999999999787</v>
      </c>
      <c r="J66" s="319">
        <v>0</v>
      </c>
      <c r="K66" s="319">
        <v>0</v>
      </c>
      <c r="L66" s="319">
        <v>0</v>
      </c>
      <c r="M66" s="319">
        <v>0.24000000000000199</v>
      </c>
      <c r="N66" s="319">
        <v>0.80999999999999872</v>
      </c>
      <c r="O66" s="319">
        <v>75.97999999999999</v>
      </c>
      <c r="P66" s="317">
        <f t="shared" si="0"/>
        <v>94.049999999999983</v>
      </c>
      <c r="Q66" s="317"/>
      <c r="R66" s="318">
        <f t="shared" si="1"/>
        <v>94.049999999999983</v>
      </c>
      <c r="S66" s="318"/>
    </row>
    <row r="67" spans="1:19" x14ac:dyDescent="0.25">
      <c r="A67" s="324">
        <v>5875</v>
      </c>
      <c r="B67" s="326" t="s">
        <v>678</v>
      </c>
      <c r="C67" s="325" t="s">
        <v>720</v>
      </c>
      <c r="D67" s="319">
        <v>0.52</v>
      </c>
      <c r="E67" s="319">
        <v>0.26</v>
      </c>
      <c r="F67" s="319">
        <v>0.74</v>
      </c>
      <c r="G67" s="319">
        <v>8.0000000000000071E-2</v>
      </c>
      <c r="H67" s="319">
        <v>0.46999999999999975</v>
      </c>
      <c r="I67" s="319">
        <v>0.36000000000000032</v>
      </c>
      <c r="J67" s="319">
        <v>0.41999999999999993</v>
      </c>
      <c r="K67" s="319">
        <v>0.58999999999999986</v>
      </c>
      <c r="L67" s="319">
        <v>0.49000000000000021</v>
      </c>
      <c r="M67" s="319">
        <v>0.55000000000000027</v>
      </c>
      <c r="N67" s="319">
        <v>0.58999999999999986</v>
      </c>
      <c r="O67" s="319">
        <v>0.52999999999999936</v>
      </c>
      <c r="P67" s="317">
        <f t="shared" si="0"/>
        <v>5.6</v>
      </c>
      <c r="Q67" s="317"/>
      <c r="R67" s="318">
        <f t="shared" si="1"/>
        <v>5.6</v>
      </c>
      <c r="S67" s="318"/>
    </row>
    <row r="68" spans="1:19" x14ac:dyDescent="0.25">
      <c r="A68" s="314">
        <v>5880</v>
      </c>
      <c r="B68" s="326" t="s">
        <v>678</v>
      </c>
      <c r="C68" s="316" t="s">
        <v>721</v>
      </c>
      <c r="D68" s="319">
        <v>1.98</v>
      </c>
      <c r="E68" s="319">
        <v>40.160000000000004</v>
      </c>
      <c r="F68" s="319">
        <v>3.4200000000000017</v>
      </c>
      <c r="G68" s="319">
        <v>3.4199999999999946</v>
      </c>
      <c r="H68" s="319">
        <v>3.6700000000000017</v>
      </c>
      <c r="I68" s="319">
        <v>11.419999999999995</v>
      </c>
      <c r="J68" s="319">
        <v>4.8900000000000006</v>
      </c>
      <c r="K68" s="319">
        <v>3.6800000000000068</v>
      </c>
      <c r="L68" s="319">
        <v>1.1899999999999977</v>
      </c>
      <c r="M68" s="319">
        <v>3.2000000000000028</v>
      </c>
      <c r="N68" s="319">
        <v>2.1899999999999977</v>
      </c>
      <c r="O68" s="319">
        <v>3.3100000000000023</v>
      </c>
      <c r="P68" s="317">
        <f t="shared" si="0"/>
        <v>82.53</v>
      </c>
      <c r="Q68" s="317"/>
      <c r="R68" s="318">
        <f t="shared" si="1"/>
        <v>82.53</v>
      </c>
      <c r="S68" s="318"/>
    </row>
    <row r="69" spans="1:19" x14ac:dyDescent="0.25">
      <c r="A69" s="314">
        <v>5885</v>
      </c>
      <c r="B69" s="315" t="s">
        <v>683</v>
      </c>
      <c r="C69" s="316" t="s">
        <v>722</v>
      </c>
      <c r="D69" s="319">
        <v>0.05</v>
      </c>
      <c r="E69" s="319">
        <v>0.86</v>
      </c>
      <c r="F69" s="319">
        <v>10.16</v>
      </c>
      <c r="G69" s="319">
        <v>0</v>
      </c>
      <c r="H69" s="319">
        <v>0.25999999999999979</v>
      </c>
      <c r="I69" s="319">
        <v>0.26999999999999957</v>
      </c>
      <c r="J69" s="319">
        <v>7.6</v>
      </c>
      <c r="K69" s="319">
        <v>7.120000000000001</v>
      </c>
      <c r="L69" s="319">
        <v>1.5199999999999996</v>
      </c>
      <c r="M69" s="319">
        <v>0</v>
      </c>
      <c r="N69" s="319">
        <v>2.2899999999999991</v>
      </c>
      <c r="O69" s="319">
        <v>0</v>
      </c>
      <c r="P69" s="317">
        <f t="shared" si="0"/>
        <v>30.13</v>
      </c>
      <c r="Q69" s="317"/>
      <c r="R69" s="318">
        <f t="shared" si="1"/>
        <v>30.13</v>
      </c>
      <c r="S69" s="318"/>
    </row>
    <row r="70" spans="1:19" x14ac:dyDescent="0.25">
      <c r="A70" s="324">
        <v>5890</v>
      </c>
      <c r="B70" s="324" t="s">
        <v>683</v>
      </c>
      <c r="C70" s="325" t="s">
        <v>723</v>
      </c>
      <c r="D70" s="319">
        <v>2.95</v>
      </c>
      <c r="E70" s="319">
        <v>0.45999999999999996</v>
      </c>
      <c r="F70" s="319">
        <v>0.45999999999999996</v>
      </c>
      <c r="G70" s="319">
        <v>0.45999999999999996</v>
      </c>
      <c r="H70" s="319">
        <v>0.45999999999999996</v>
      </c>
      <c r="I70" s="319">
        <v>0.45999999999999996</v>
      </c>
      <c r="J70" s="319">
        <v>0.50999999999999979</v>
      </c>
      <c r="K70" s="319">
        <v>0.45999999999999996</v>
      </c>
      <c r="L70" s="319">
        <v>0.45999999999999996</v>
      </c>
      <c r="M70" s="319">
        <v>0.45999999999999996</v>
      </c>
      <c r="N70" s="319">
        <v>0.45999999999999996</v>
      </c>
      <c r="O70" s="319">
        <v>0.46000000000000085</v>
      </c>
      <c r="P70" s="317">
        <f t="shared" si="0"/>
        <v>8.06</v>
      </c>
      <c r="Q70" s="317"/>
      <c r="R70" s="318">
        <f t="shared" si="1"/>
        <v>8.06</v>
      </c>
      <c r="S70" s="318"/>
    </row>
    <row r="71" spans="1:19" x14ac:dyDescent="0.25">
      <c r="A71" s="314">
        <v>5895</v>
      </c>
      <c r="B71" s="315" t="s">
        <v>683</v>
      </c>
      <c r="C71" s="316" t="s">
        <v>724</v>
      </c>
      <c r="D71" s="319">
        <v>1.93</v>
      </c>
      <c r="E71" s="319">
        <v>2.34</v>
      </c>
      <c r="F71" s="319">
        <v>6.82</v>
      </c>
      <c r="G71" s="319">
        <v>2.5999999999999996</v>
      </c>
      <c r="H71" s="319">
        <v>7.0299999999999994</v>
      </c>
      <c r="I71" s="319">
        <v>3.1500000000000021</v>
      </c>
      <c r="J71" s="319">
        <v>7.4899999999999984</v>
      </c>
      <c r="K71" s="319">
        <v>1.7999999999999972</v>
      </c>
      <c r="L71" s="319">
        <v>2.0400000000000063</v>
      </c>
      <c r="M71" s="319">
        <v>8.1199999999999974</v>
      </c>
      <c r="N71" s="319">
        <v>1.8500000000000014</v>
      </c>
      <c r="O71" s="319">
        <v>6.9799999999999969</v>
      </c>
      <c r="P71" s="317">
        <f t="shared" si="0"/>
        <v>52.15</v>
      </c>
      <c r="Q71" s="317"/>
      <c r="R71" s="318">
        <f t="shared" si="1"/>
        <v>52.15</v>
      </c>
      <c r="S71" s="318"/>
    </row>
    <row r="72" spans="1:19" x14ac:dyDescent="0.25">
      <c r="A72" s="314">
        <v>5900</v>
      </c>
      <c r="B72" s="315" t="s">
        <v>683</v>
      </c>
      <c r="C72" s="316" t="s">
        <v>725</v>
      </c>
      <c r="D72" s="319">
        <v>3.39</v>
      </c>
      <c r="E72" s="319">
        <v>0.89000000000000012</v>
      </c>
      <c r="F72" s="319">
        <v>7.94</v>
      </c>
      <c r="G72" s="319">
        <v>1.1099999999999994</v>
      </c>
      <c r="H72" s="319">
        <v>4.6800000000000015</v>
      </c>
      <c r="I72" s="319">
        <v>1.1699999999999982</v>
      </c>
      <c r="J72" s="319">
        <v>8.240000000000002</v>
      </c>
      <c r="K72" s="319">
        <v>2.0799999999999983</v>
      </c>
      <c r="L72" s="319">
        <v>2.5300000000000011</v>
      </c>
      <c r="M72" s="319">
        <v>3.7299999999999969</v>
      </c>
      <c r="N72" s="319">
        <v>10.71</v>
      </c>
      <c r="O72" s="319">
        <v>6.7100000000000009</v>
      </c>
      <c r="P72" s="317">
        <f t="shared" si="0"/>
        <v>53.18</v>
      </c>
      <c r="Q72" s="317"/>
      <c r="R72" s="318">
        <f t="shared" si="1"/>
        <v>53.18</v>
      </c>
      <c r="S72" s="318"/>
    </row>
    <row r="73" spans="1:19" x14ac:dyDescent="0.25">
      <c r="A73" s="324">
        <v>5930</v>
      </c>
      <c r="B73" s="324" t="s">
        <v>683</v>
      </c>
      <c r="C73" s="325" t="s">
        <v>726</v>
      </c>
      <c r="D73" s="319">
        <v>11.29</v>
      </c>
      <c r="E73" s="319">
        <v>10.57</v>
      </c>
      <c r="F73" s="319">
        <v>10.280000000000001</v>
      </c>
      <c r="G73" s="319">
        <v>10.530000000000001</v>
      </c>
      <c r="H73" s="319">
        <v>9.4099999999999966</v>
      </c>
      <c r="I73" s="319">
        <v>10.719999999999999</v>
      </c>
      <c r="J73" s="319">
        <v>11.090000000000003</v>
      </c>
      <c r="K73" s="319">
        <v>11.679999999999993</v>
      </c>
      <c r="L73" s="319">
        <v>11.150000000000006</v>
      </c>
      <c r="M73" s="319">
        <v>9.64</v>
      </c>
      <c r="N73" s="319">
        <v>9.1500000000000057</v>
      </c>
      <c r="O73" s="319">
        <v>9.1799999999999926</v>
      </c>
      <c r="P73" s="317">
        <f t="shared" si="0"/>
        <v>124.69</v>
      </c>
      <c r="Q73" s="317"/>
      <c r="R73" s="318">
        <f t="shared" si="1"/>
        <v>124.69</v>
      </c>
      <c r="S73" s="318"/>
    </row>
    <row r="74" spans="1:19" x14ac:dyDescent="0.25">
      <c r="A74" s="324">
        <v>5935</v>
      </c>
      <c r="B74" s="324" t="s">
        <v>683</v>
      </c>
      <c r="C74" s="325" t="s">
        <v>727</v>
      </c>
      <c r="D74" s="319">
        <v>3.45</v>
      </c>
      <c r="E74" s="319">
        <v>1.7400000000000002</v>
      </c>
      <c r="F74" s="319">
        <v>1.54</v>
      </c>
      <c r="G74" s="319">
        <v>0.8199999999999994</v>
      </c>
      <c r="H74" s="319">
        <v>0.45999999999999996</v>
      </c>
      <c r="I74" s="319">
        <v>0.34999999999999964</v>
      </c>
      <c r="J74" s="319">
        <v>0.14000000000000057</v>
      </c>
      <c r="K74" s="319">
        <v>0.15000000000000036</v>
      </c>
      <c r="L74" s="319">
        <v>0</v>
      </c>
      <c r="M74" s="319">
        <v>0.3100000000000005</v>
      </c>
      <c r="N74" s="319">
        <v>0</v>
      </c>
      <c r="O74" s="319">
        <v>0.60999999999999943</v>
      </c>
      <c r="P74" s="317">
        <f t="shared" si="0"/>
        <v>9.57</v>
      </c>
      <c r="Q74" s="317"/>
      <c r="R74" s="318">
        <f t="shared" si="1"/>
        <v>9.57</v>
      </c>
      <c r="S74" s="318"/>
    </row>
    <row r="75" spans="1:19" x14ac:dyDescent="0.25">
      <c r="A75" s="324">
        <v>5940</v>
      </c>
      <c r="B75" s="324" t="s">
        <v>683</v>
      </c>
      <c r="C75" s="325" t="s">
        <v>728</v>
      </c>
      <c r="D75" s="319"/>
      <c r="E75" s="319">
        <v>0.55000000000000004</v>
      </c>
      <c r="F75" s="319">
        <v>0</v>
      </c>
      <c r="G75" s="319">
        <v>0</v>
      </c>
      <c r="H75" s="319">
        <v>0.75</v>
      </c>
      <c r="I75" s="319">
        <v>0</v>
      </c>
      <c r="J75" s="319">
        <v>0</v>
      </c>
      <c r="K75" s="319">
        <v>0.7</v>
      </c>
      <c r="L75" s="319">
        <v>0</v>
      </c>
      <c r="M75" s="319">
        <v>0</v>
      </c>
      <c r="N75" s="319">
        <v>0.58000000000000007</v>
      </c>
      <c r="O75" s="319">
        <v>-6.0000000000000053E-2</v>
      </c>
      <c r="P75" s="317">
        <f t="shared" ref="P75:P138" si="3">SUM(D75:O75)</f>
        <v>2.52</v>
      </c>
      <c r="Q75" s="317"/>
      <c r="R75" s="318">
        <f t="shared" ref="R75:R139" si="4">P75</f>
        <v>2.52</v>
      </c>
      <c r="S75" s="318"/>
    </row>
    <row r="76" spans="1:19" x14ac:dyDescent="0.25">
      <c r="A76" s="314">
        <v>5945</v>
      </c>
      <c r="B76" s="315" t="s">
        <v>683</v>
      </c>
      <c r="C76" s="316" t="s">
        <v>729</v>
      </c>
      <c r="D76" s="319">
        <v>149.93</v>
      </c>
      <c r="E76" s="319">
        <v>162.88</v>
      </c>
      <c r="F76" s="319">
        <v>170.2</v>
      </c>
      <c r="G76" s="319">
        <v>169.20000000000005</v>
      </c>
      <c r="H76" s="319">
        <v>166.91999999999996</v>
      </c>
      <c r="I76" s="319">
        <v>167.90999999999997</v>
      </c>
      <c r="J76" s="319">
        <v>168.67000000000007</v>
      </c>
      <c r="K76" s="319">
        <v>158.56999999999994</v>
      </c>
      <c r="L76" s="319">
        <v>153.62000000000012</v>
      </c>
      <c r="M76" s="319">
        <v>160.87999999999988</v>
      </c>
      <c r="N76" s="319">
        <v>152.27999999999997</v>
      </c>
      <c r="O76" s="319">
        <v>157.32000000000016</v>
      </c>
      <c r="P76" s="317">
        <f t="shared" si="3"/>
        <v>1938.38</v>
      </c>
      <c r="Q76" s="317"/>
      <c r="R76" s="318">
        <f t="shared" si="4"/>
        <v>1938.38</v>
      </c>
      <c r="S76" s="318"/>
    </row>
    <row r="77" spans="1:19" x14ac:dyDescent="0.25">
      <c r="A77" s="314">
        <v>5950</v>
      </c>
      <c r="B77" s="315" t="s">
        <v>683</v>
      </c>
      <c r="C77" s="316" t="s">
        <v>730</v>
      </c>
      <c r="D77" s="319">
        <v>7.06</v>
      </c>
      <c r="E77" s="319">
        <v>6.9799999999999995</v>
      </c>
      <c r="F77" s="319">
        <v>3.4299999999999997</v>
      </c>
      <c r="G77" s="319">
        <v>3.4299999999999997</v>
      </c>
      <c r="H77" s="319">
        <v>3.41</v>
      </c>
      <c r="I77" s="319">
        <v>3.8200000000000003</v>
      </c>
      <c r="J77" s="319">
        <v>10.330000000000002</v>
      </c>
      <c r="K77" s="319">
        <v>0</v>
      </c>
      <c r="L77" s="319">
        <v>3.8200000000000003</v>
      </c>
      <c r="M77" s="319">
        <v>7.1700000000000017</v>
      </c>
      <c r="N77" s="319">
        <v>3.769999999999996</v>
      </c>
      <c r="O77" s="319">
        <v>7.5</v>
      </c>
      <c r="P77" s="317">
        <f t="shared" si="3"/>
        <v>60.72</v>
      </c>
      <c r="Q77" s="317"/>
      <c r="R77" s="318">
        <f t="shared" si="4"/>
        <v>60.72</v>
      </c>
      <c r="S77" s="318"/>
    </row>
    <row r="78" spans="1:19" x14ac:dyDescent="0.25">
      <c r="A78" s="314">
        <v>5955</v>
      </c>
      <c r="B78" s="315" t="s">
        <v>683</v>
      </c>
      <c r="C78" s="316" t="s">
        <v>731</v>
      </c>
      <c r="D78" s="319">
        <v>2.69</v>
      </c>
      <c r="E78" s="319">
        <v>3.7600000000000002</v>
      </c>
      <c r="F78" s="319">
        <v>2.6599999999999993</v>
      </c>
      <c r="G78" s="319">
        <v>2.66</v>
      </c>
      <c r="H78" s="319">
        <v>2.66</v>
      </c>
      <c r="I78" s="319">
        <v>17.45</v>
      </c>
      <c r="J78" s="319">
        <v>2.6699999999999982</v>
      </c>
      <c r="K78" s="319">
        <v>3.730000000000004</v>
      </c>
      <c r="L78" s="319">
        <v>2.6599999999999966</v>
      </c>
      <c r="M78" s="319">
        <v>20.700000000000003</v>
      </c>
      <c r="N78" s="319">
        <v>2.6500000000000057</v>
      </c>
      <c r="O78" s="319">
        <v>13.179999999999993</v>
      </c>
      <c r="P78" s="317">
        <f t="shared" si="3"/>
        <v>77.47</v>
      </c>
      <c r="Q78" s="317"/>
      <c r="R78" s="318">
        <f t="shared" si="4"/>
        <v>77.47</v>
      </c>
      <c r="S78" s="318"/>
    </row>
    <row r="79" spans="1:19" x14ac:dyDescent="0.25">
      <c r="A79" s="314">
        <v>5960</v>
      </c>
      <c r="B79" s="315" t="s">
        <v>683</v>
      </c>
      <c r="C79" s="316" t="s">
        <v>732</v>
      </c>
      <c r="D79" s="319">
        <v>9.0399999999999991</v>
      </c>
      <c r="E79" s="319">
        <v>0.58000000000000007</v>
      </c>
      <c r="F79" s="319">
        <v>0.14000000000000057</v>
      </c>
      <c r="G79" s="319">
        <v>6.3600000000000012</v>
      </c>
      <c r="H79" s="319">
        <v>0</v>
      </c>
      <c r="I79" s="319">
        <v>0</v>
      </c>
      <c r="J79" s="319">
        <v>5.7799999999999976</v>
      </c>
      <c r="K79" s="319">
        <v>0</v>
      </c>
      <c r="L79" s="319">
        <v>0</v>
      </c>
      <c r="M79" s="319">
        <v>5.7200000000000024</v>
      </c>
      <c r="N79" s="319">
        <v>0</v>
      </c>
      <c r="O79" s="319">
        <v>0</v>
      </c>
      <c r="P79" s="317">
        <f t="shared" si="3"/>
        <v>27.62</v>
      </c>
      <c r="Q79" s="317"/>
      <c r="R79" s="318">
        <f t="shared" si="4"/>
        <v>27.62</v>
      </c>
      <c r="S79" s="318"/>
    </row>
    <row r="80" spans="1:19" x14ac:dyDescent="0.25">
      <c r="A80" s="314">
        <v>5965</v>
      </c>
      <c r="B80" s="315" t="s">
        <v>683</v>
      </c>
      <c r="C80" s="316" t="s">
        <v>733</v>
      </c>
      <c r="D80" s="319">
        <v>5.42</v>
      </c>
      <c r="E80" s="319">
        <v>8.1300000000000008</v>
      </c>
      <c r="F80" s="319">
        <v>52.05</v>
      </c>
      <c r="G80" s="319">
        <v>69.390000000000015</v>
      </c>
      <c r="H80" s="319">
        <v>14.049999999999983</v>
      </c>
      <c r="I80" s="319">
        <v>15.620000000000005</v>
      </c>
      <c r="J80" s="319">
        <v>6.0300000000000011</v>
      </c>
      <c r="K80" s="319">
        <v>16</v>
      </c>
      <c r="L80" s="319">
        <v>14.330000000000013</v>
      </c>
      <c r="M80" s="319">
        <v>11.72999999999999</v>
      </c>
      <c r="N80" s="319">
        <v>18.560000000000002</v>
      </c>
      <c r="O80" s="319">
        <v>13.069999999999993</v>
      </c>
      <c r="P80" s="317">
        <f t="shared" si="3"/>
        <v>244.38</v>
      </c>
      <c r="Q80" s="317"/>
      <c r="R80" s="318">
        <f t="shared" si="4"/>
        <v>244.38</v>
      </c>
      <c r="S80" s="318"/>
    </row>
    <row r="81" spans="1:19" x14ac:dyDescent="0.25">
      <c r="A81" s="324">
        <v>5970</v>
      </c>
      <c r="B81" s="324" t="s">
        <v>683</v>
      </c>
      <c r="C81" s="325" t="s">
        <v>734</v>
      </c>
      <c r="D81" s="319">
        <v>6.55</v>
      </c>
      <c r="E81" s="319">
        <v>6.5100000000000007</v>
      </c>
      <c r="F81" s="319">
        <v>6.4500000000000011</v>
      </c>
      <c r="G81" s="319">
        <v>6.4799999999999969</v>
      </c>
      <c r="H81" s="319">
        <v>6.48</v>
      </c>
      <c r="I81" s="319">
        <v>6.490000000000002</v>
      </c>
      <c r="J81" s="319">
        <v>6.490000000000002</v>
      </c>
      <c r="K81" s="319">
        <v>6.4899999999999949</v>
      </c>
      <c r="L81" s="319">
        <v>6.43</v>
      </c>
      <c r="M81" s="319">
        <v>6.43</v>
      </c>
      <c r="N81" s="319">
        <v>10.260000000000005</v>
      </c>
      <c r="O81" s="319">
        <v>6.4299999999999926</v>
      </c>
      <c r="P81" s="317">
        <f t="shared" si="3"/>
        <v>81.489999999999995</v>
      </c>
      <c r="Q81" s="317"/>
      <c r="R81" s="318">
        <f t="shared" si="4"/>
        <v>81.489999999999995</v>
      </c>
      <c r="S81" s="318"/>
    </row>
    <row r="82" spans="1:19" x14ac:dyDescent="0.25">
      <c r="A82" s="324">
        <v>5975</v>
      </c>
      <c r="B82" s="324" t="s">
        <v>683</v>
      </c>
      <c r="C82" s="325" t="s">
        <v>735</v>
      </c>
      <c r="D82" s="319"/>
      <c r="E82" s="319">
        <v>1.98</v>
      </c>
      <c r="F82" s="319">
        <v>-1.71</v>
      </c>
      <c r="G82" s="319">
        <v>0</v>
      </c>
      <c r="H82" s="319">
        <v>4.1999999999999993</v>
      </c>
      <c r="I82" s="319">
        <v>0</v>
      </c>
      <c r="J82" s="319">
        <v>2.7300000000000004</v>
      </c>
      <c r="K82" s="319">
        <v>2.4099999999999993</v>
      </c>
      <c r="L82" s="319">
        <v>0</v>
      </c>
      <c r="M82" s="319">
        <v>0</v>
      </c>
      <c r="N82" s="319">
        <v>11.690000000000001</v>
      </c>
      <c r="O82" s="319">
        <v>0</v>
      </c>
      <c r="P82" s="317">
        <f t="shared" si="3"/>
        <v>21.3</v>
      </c>
      <c r="Q82" s="317"/>
      <c r="R82" s="318">
        <f t="shared" si="4"/>
        <v>21.3</v>
      </c>
      <c r="S82" s="318"/>
    </row>
    <row r="83" spans="1:19" x14ac:dyDescent="0.25">
      <c r="A83" s="324">
        <v>5980</v>
      </c>
      <c r="B83" s="324" t="s">
        <v>683</v>
      </c>
      <c r="C83" s="325" t="s">
        <v>736</v>
      </c>
      <c r="D83" s="319"/>
      <c r="E83" s="319">
        <v>0</v>
      </c>
      <c r="F83" s="319">
        <v>0.09</v>
      </c>
      <c r="G83" s="319">
        <v>0</v>
      </c>
      <c r="H83" s="319">
        <v>0</v>
      </c>
      <c r="I83" s="319">
        <v>8.0000000000000016E-2</v>
      </c>
      <c r="J83" s="319">
        <v>0</v>
      </c>
      <c r="K83" s="319">
        <v>0</v>
      </c>
      <c r="L83" s="319">
        <v>6.9999999999999979E-2</v>
      </c>
      <c r="M83" s="319">
        <v>0</v>
      </c>
      <c r="N83" s="319">
        <v>0</v>
      </c>
      <c r="O83" s="319">
        <v>-12.67</v>
      </c>
      <c r="P83" s="317">
        <f t="shared" si="3"/>
        <v>-12.43</v>
      </c>
      <c r="Q83" s="317"/>
      <c r="R83" s="318">
        <f t="shared" si="4"/>
        <v>-12.43</v>
      </c>
      <c r="S83" s="318"/>
    </row>
    <row r="84" spans="1:19" x14ac:dyDescent="0.25">
      <c r="A84" s="324">
        <v>5985</v>
      </c>
      <c r="B84" s="324" t="s">
        <v>683</v>
      </c>
      <c r="C84" s="325" t="s">
        <v>737</v>
      </c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>
        <f t="shared" si="3"/>
        <v>0</v>
      </c>
      <c r="Q84" s="317"/>
      <c r="R84" s="318">
        <f t="shared" si="4"/>
        <v>0</v>
      </c>
      <c r="S84" s="318"/>
    </row>
    <row r="85" spans="1:19" x14ac:dyDescent="0.25">
      <c r="A85" s="324">
        <v>6010</v>
      </c>
      <c r="B85" s="324" t="s">
        <v>738</v>
      </c>
      <c r="C85" s="325" t="s">
        <v>739</v>
      </c>
      <c r="D85" s="319">
        <v>35.090000000000003</v>
      </c>
      <c r="E85" s="319">
        <v>36.47999999999999</v>
      </c>
      <c r="F85" s="319">
        <v>34.78</v>
      </c>
      <c r="G85" s="319">
        <v>34.640000000000015</v>
      </c>
      <c r="H85" s="319">
        <v>34.659999999999997</v>
      </c>
      <c r="I85" s="319">
        <v>34.72999999999999</v>
      </c>
      <c r="J85" s="319">
        <v>50.480000000000018</v>
      </c>
      <c r="K85" s="319">
        <v>50.409999999999968</v>
      </c>
      <c r="L85" s="319">
        <v>49.850000000000023</v>
      </c>
      <c r="M85" s="319">
        <v>49.75</v>
      </c>
      <c r="N85" s="319">
        <v>68.20999999999998</v>
      </c>
      <c r="O85" s="319">
        <v>73.520000000000039</v>
      </c>
      <c r="P85" s="317">
        <f t="shared" si="3"/>
        <v>552.6</v>
      </c>
      <c r="Q85" s="317"/>
      <c r="R85" s="318">
        <f t="shared" si="4"/>
        <v>552.6</v>
      </c>
      <c r="S85" s="318"/>
    </row>
    <row r="86" spans="1:19" x14ac:dyDescent="0.25">
      <c r="A86" s="324">
        <v>6015</v>
      </c>
      <c r="B86" s="324" t="s">
        <v>701</v>
      </c>
      <c r="C86" s="325" t="s">
        <v>740</v>
      </c>
      <c r="D86" s="319">
        <v>0.26</v>
      </c>
      <c r="E86" s="319">
        <v>2.9999999999999971E-2</v>
      </c>
      <c r="F86" s="319">
        <v>0.21000000000000002</v>
      </c>
      <c r="G86" s="319">
        <v>0</v>
      </c>
      <c r="H86" s="319">
        <v>4.0000000000000036E-2</v>
      </c>
      <c r="I86" s="319">
        <v>0</v>
      </c>
      <c r="J86" s="319">
        <v>3.9999999999999925E-2</v>
      </c>
      <c r="K86" s="319">
        <v>0</v>
      </c>
      <c r="L86" s="319">
        <v>4.0000000000000036E-2</v>
      </c>
      <c r="M86" s="319">
        <v>0</v>
      </c>
      <c r="N86" s="319">
        <v>1.8599999999999999</v>
      </c>
      <c r="O86" s="319">
        <v>0</v>
      </c>
      <c r="P86" s="317">
        <f t="shared" si="3"/>
        <v>2.48</v>
      </c>
      <c r="Q86" s="317"/>
      <c r="R86" s="318">
        <f t="shared" si="4"/>
        <v>2.48</v>
      </c>
      <c r="S86" s="318"/>
    </row>
    <row r="87" spans="1:19" x14ac:dyDescent="0.25">
      <c r="A87" s="314">
        <v>6020</v>
      </c>
      <c r="B87" s="315" t="s">
        <v>741</v>
      </c>
      <c r="C87" s="316" t="s">
        <v>742</v>
      </c>
      <c r="D87" s="319"/>
      <c r="E87" s="319">
        <v>0</v>
      </c>
      <c r="F87" s="319">
        <v>0</v>
      </c>
      <c r="G87" s="319">
        <v>0</v>
      </c>
      <c r="H87" s="319">
        <v>0</v>
      </c>
      <c r="I87" s="319">
        <v>0</v>
      </c>
      <c r="J87" s="319">
        <v>0</v>
      </c>
      <c r="K87" s="319">
        <v>19.43</v>
      </c>
      <c r="L87" s="319">
        <v>-19.38</v>
      </c>
      <c r="M87" s="319">
        <v>0</v>
      </c>
      <c r="N87" s="319">
        <v>0</v>
      </c>
      <c r="O87" s="319">
        <v>0</v>
      </c>
      <c r="P87" s="317">
        <f t="shared" si="3"/>
        <v>5.0000000000000711E-2</v>
      </c>
      <c r="Q87" s="317"/>
      <c r="R87" s="318">
        <f t="shared" si="4"/>
        <v>5.0000000000000711E-2</v>
      </c>
      <c r="S87" s="318"/>
    </row>
    <row r="88" spans="1:19" x14ac:dyDescent="0.25">
      <c r="A88" s="324">
        <v>6025</v>
      </c>
      <c r="B88" s="324" t="s">
        <v>743</v>
      </c>
      <c r="C88" s="325" t="s">
        <v>744</v>
      </c>
      <c r="D88" s="319"/>
      <c r="E88" s="319">
        <v>0.95</v>
      </c>
      <c r="F88" s="319">
        <v>0</v>
      </c>
      <c r="G88" s="319">
        <v>0</v>
      </c>
      <c r="H88" s="319">
        <v>0</v>
      </c>
      <c r="I88" s="319">
        <v>0</v>
      </c>
      <c r="J88" s="319">
        <v>0</v>
      </c>
      <c r="K88" s="319">
        <v>-39.86</v>
      </c>
      <c r="L88" s="319">
        <v>0</v>
      </c>
      <c r="M88" s="319">
        <v>3.4099999999999966</v>
      </c>
      <c r="N88" s="319">
        <v>0</v>
      </c>
      <c r="O88" s="319">
        <v>12.420000000000002</v>
      </c>
      <c r="P88" s="317">
        <f t="shared" si="3"/>
        <v>-23.08</v>
      </c>
      <c r="Q88" s="317"/>
      <c r="R88" s="318">
        <f t="shared" si="4"/>
        <v>-23.08</v>
      </c>
      <c r="S88" s="318"/>
    </row>
    <row r="89" spans="1:19" x14ac:dyDescent="0.25">
      <c r="A89" s="324">
        <v>6035</v>
      </c>
      <c r="B89" s="324" t="s">
        <v>701</v>
      </c>
      <c r="C89" s="325" t="s">
        <v>745</v>
      </c>
      <c r="D89" s="319">
        <v>18.649999999999999</v>
      </c>
      <c r="E89" s="319">
        <v>10.790000000000003</v>
      </c>
      <c r="F89" s="319">
        <v>10.95</v>
      </c>
      <c r="G89" s="319">
        <v>13.939999999999998</v>
      </c>
      <c r="H89" s="319">
        <v>11.280000000000001</v>
      </c>
      <c r="I89" s="319">
        <v>13.150000000000006</v>
      </c>
      <c r="J89" s="319">
        <v>13.97999999999999</v>
      </c>
      <c r="K89" s="319">
        <v>11.219999999999999</v>
      </c>
      <c r="L89" s="319">
        <v>10.800000000000011</v>
      </c>
      <c r="M89" s="319">
        <v>12.25</v>
      </c>
      <c r="N89" s="319">
        <v>11.459999999999994</v>
      </c>
      <c r="O89" s="319">
        <v>12.289999999999992</v>
      </c>
      <c r="P89" s="317">
        <f t="shared" si="3"/>
        <v>150.76</v>
      </c>
      <c r="Q89" s="317"/>
      <c r="R89" s="318">
        <f t="shared" si="4"/>
        <v>150.76</v>
      </c>
      <c r="S89" s="318"/>
    </row>
    <row r="90" spans="1:19" x14ac:dyDescent="0.25">
      <c r="A90" s="324">
        <v>6040</v>
      </c>
      <c r="B90" s="324" t="s">
        <v>738</v>
      </c>
      <c r="C90" s="325" t="s">
        <v>746</v>
      </c>
      <c r="D90" s="319">
        <v>50.58</v>
      </c>
      <c r="E90" s="319">
        <v>50.070000000000007</v>
      </c>
      <c r="F90" s="319">
        <v>55.59</v>
      </c>
      <c r="G90" s="319">
        <v>49.94</v>
      </c>
      <c r="H90" s="319">
        <v>49.96999999999997</v>
      </c>
      <c r="I90" s="319">
        <v>50.07000000000005</v>
      </c>
      <c r="J90" s="319">
        <v>50.089999999999975</v>
      </c>
      <c r="K90" s="319">
        <v>50.019999999999982</v>
      </c>
      <c r="L90" s="319">
        <v>49.460000000000036</v>
      </c>
      <c r="M90" s="319">
        <v>49.359999999999957</v>
      </c>
      <c r="N90" s="319">
        <v>49.290000000000077</v>
      </c>
      <c r="O90" s="319">
        <v>44.709999999999923</v>
      </c>
      <c r="P90" s="317">
        <f t="shared" si="3"/>
        <v>599.15</v>
      </c>
      <c r="Q90" s="317"/>
      <c r="R90" s="318">
        <f t="shared" si="4"/>
        <v>599.15</v>
      </c>
      <c r="S90" s="318"/>
    </row>
    <row r="91" spans="1:19" x14ac:dyDescent="0.25">
      <c r="A91" s="324">
        <v>6045</v>
      </c>
      <c r="B91" s="324" t="s">
        <v>701</v>
      </c>
      <c r="C91" s="325" t="s">
        <v>747</v>
      </c>
      <c r="D91" s="319"/>
      <c r="E91" s="319">
        <v>0</v>
      </c>
      <c r="F91" s="319">
        <v>0.21</v>
      </c>
      <c r="G91" s="319">
        <v>0</v>
      </c>
      <c r="H91" s="319">
        <v>0</v>
      </c>
      <c r="I91" s="319">
        <v>0</v>
      </c>
      <c r="J91" s="319">
        <v>0</v>
      </c>
      <c r="K91" s="319">
        <v>0</v>
      </c>
      <c r="L91" s="319">
        <v>2.14</v>
      </c>
      <c r="M91" s="319">
        <v>9.56</v>
      </c>
      <c r="N91" s="319">
        <v>3.9499999999999993</v>
      </c>
      <c r="O91" s="319">
        <v>8.75</v>
      </c>
      <c r="P91" s="317">
        <f t="shared" si="3"/>
        <v>24.61</v>
      </c>
      <c r="Q91" s="317"/>
      <c r="R91" s="318">
        <f t="shared" si="4"/>
        <v>24.61</v>
      </c>
      <c r="S91" s="318"/>
    </row>
    <row r="92" spans="1:19" x14ac:dyDescent="0.25">
      <c r="A92" s="314">
        <v>6050</v>
      </c>
      <c r="B92" s="315" t="s">
        <v>701</v>
      </c>
      <c r="C92" s="316" t="s">
        <v>748</v>
      </c>
      <c r="D92" s="319">
        <v>33.21</v>
      </c>
      <c r="E92" s="319">
        <v>33.910000000000004</v>
      </c>
      <c r="F92" s="319">
        <v>51.459999999999994</v>
      </c>
      <c r="G92" s="319">
        <v>50.250000000000014</v>
      </c>
      <c r="H92" s="319">
        <v>30.509999999999991</v>
      </c>
      <c r="I92" s="319">
        <v>30.340000000000003</v>
      </c>
      <c r="J92" s="319">
        <v>195.76</v>
      </c>
      <c r="K92" s="319">
        <v>34.509999999999991</v>
      </c>
      <c r="L92" s="319">
        <v>26.840000000000032</v>
      </c>
      <c r="M92" s="319">
        <v>39.650000000000034</v>
      </c>
      <c r="N92" s="319">
        <v>31.029999999999973</v>
      </c>
      <c r="O92" s="319">
        <v>86.439999999999941</v>
      </c>
      <c r="P92" s="317">
        <f t="shared" si="3"/>
        <v>643.91</v>
      </c>
      <c r="Q92" s="317"/>
      <c r="R92" s="318">
        <f t="shared" si="4"/>
        <v>643.91</v>
      </c>
      <c r="S92" s="318"/>
    </row>
    <row r="93" spans="1:19" x14ac:dyDescent="0.25">
      <c r="A93" s="314">
        <v>6065</v>
      </c>
      <c r="B93" s="315" t="s">
        <v>749</v>
      </c>
      <c r="C93" s="316" t="s">
        <v>750</v>
      </c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>
        <f t="shared" si="3"/>
        <v>0</v>
      </c>
      <c r="Q93" s="317"/>
      <c r="R93" s="318">
        <f t="shared" si="4"/>
        <v>0</v>
      </c>
      <c r="S93" s="318"/>
    </row>
    <row r="94" spans="1:19" x14ac:dyDescent="0.25">
      <c r="A94" s="314">
        <v>6070</v>
      </c>
      <c r="B94" s="315" t="s">
        <v>751</v>
      </c>
      <c r="C94" s="316" t="s">
        <v>752</v>
      </c>
      <c r="D94" s="319">
        <v>-36.93</v>
      </c>
      <c r="E94" s="319">
        <v>-0.70000000000000284</v>
      </c>
      <c r="F94" s="319">
        <v>2.2000000000000028</v>
      </c>
      <c r="G94" s="319">
        <v>0</v>
      </c>
      <c r="H94" s="319">
        <v>6.4699999999999989</v>
      </c>
      <c r="I94" s="319">
        <v>6.7200000000000024</v>
      </c>
      <c r="J94" s="319">
        <v>2.2699999999999996</v>
      </c>
      <c r="K94" s="319">
        <v>2.16</v>
      </c>
      <c r="L94" s="319">
        <v>0</v>
      </c>
      <c r="M94" s="319">
        <v>25.669999999999998</v>
      </c>
      <c r="N94" s="319">
        <v>0.71</v>
      </c>
      <c r="O94" s="319">
        <v>22.55</v>
      </c>
      <c r="P94" s="317">
        <f t="shared" si="3"/>
        <v>31.12</v>
      </c>
      <c r="Q94" s="317"/>
      <c r="R94" s="318">
        <f t="shared" si="4"/>
        <v>31.12</v>
      </c>
      <c r="S94" s="318"/>
    </row>
    <row r="95" spans="1:19" x14ac:dyDescent="0.25">
      <c r="A95" s="324">
        <v>6090</v>
      </c>
      <c r="B95" s="324" t="s">
        <v>753</v>
      </c>
      <c r="C95" s="325" t="s">
        <v>754</v>
      </c>
      <c r="D95" s="319">
        <v>2.71</v>
      </c>
      <c r="E95" s="319">
        <v>2.6799999999999997</v>
      </c>
      <c r="F95" s="319">
        <v>2.7400000000000011</v>
      </c>
      <c r="G95" s="319">
        <v>2.75</v>
      </c>
      <c r="H95" s="319">
        <v>2.8499999999999996</v>
      </c>
      <c r="I95" s="319">
        <v>2.8599999999999994</v>
      </c>
      <c r="J95" s="319">
        <v>2.9499999999999993</v>
      </c>
      <c r="K95" s="319">
        <v>2.9400000000000013</v>
      </c>
      <c r="L95" s="319">
        <v>2.91</v>
      </c>
      <c r="M95" s="319">
        <v>2.91</v>
      </c>
      <c r="N95" s="319">
        <v>2.8999999999999986</v>
      </c>
      <c r="O95" s="319">
        <v>5.8200000000000038</v>
      </c>
      <c r="P95" s="317">
        <f t="shared" si="3"/>
        <v>37.020000000000003</v>
      </c>
      <c r="Q95" s="317"/>
      <c r="R95" s="318">
        <f t="shared" si="4"/>
        <v>37.020000000000003</v>
      </c>
      <c r="S95" s="318"/>
    </row>
    <row r="96" spans="1:19" x14ac:dyDescent="0.25">
      <c r="A96" s="324">
        <v>6110</v>
      </c>
      <c r="B96" s="324" t="s">
        <v>755</v>
      </c>
      <c r="C96" s="325" t="s">
        <v>756</v>
      </c>
      <c r="D96" s="319">
        <v>133.36000000000001</v>
      </c>
      <c r="E96" s="319">
        <v>121.33999999999997</v>
      </c>
      <c r="F96" s="319">
        <v>148.38</v>
      </c>
      <c r="G96" s="319">
        <v>164.68</v>
      </c>
      <c r="H96" s="319">
        <v>137.07000000000005</v>
      </c>
      <c r="I96" s="319">
        <v>139.12</v>
      </c>
      <c r="J96" s="319">
        <v>140.75</v>
      </c>
      <c r="K96" s="319">
        <v>134.27999999999997</v>
      </c>
      <c r="L96" s="319">
        <v>137.82999999999993</v>
      </c>
      <c r="M96" s="319">
        <v>139.23000000000002</v>
      </c>
      <c r="N96" s="319">
        <v>120.30999999999995</v>
      </c>
      <c r="O96" s="319">
        <v>141.1400000000001</v>
      </c>
      <c r="P96" s="317">
        <f t="shared" si="3"/>
        <v>1657.49</v>
      </c>
      <c r="Q96" s="317"/>
      <c r="R96" s="318">
        <f t="shared" si="4"/>
        <v>1657.49</v>
      </c>
      <c r="S96" s="318"/>
    </row>
    <row r="97" spans="1:19" x14ac:dyDescent="0.25">
      <c r="A97" s="324">
        <v>6115</v>
      </c>
      <c r="B97" s="324" t="s">
        <v>755</v>
      </c>
      <c r="C97" s="325" t="s">
        <v>757</v>
      </c>
      <c r="D97" s="319">
        <v>24.76</v>
      </c>
      <c r="E97" s="319">
        <v>17.999999999999996</v>
      </c>
      <c r="F97" s="319">
        <v>23.21</v>
      </c>
      <c r="G97" s="319">
        <v>30.36</v>
      </c>
      <c r="H97" s="319">
        <v>20.329999999999998</v>
      </c>
      <c r="I97" s="319">
        <v>20.930000000000007</v>
      </c>
      <c r="J97" s="319">
        <v>23.03</v>
      </c>
      <c r="K97" s="319">
        <v>25.389999999999986</v>
      </c>
      <c r="L97" s="319">
        <v>25.900000000000006</v>
      </c>
      <c r="M97" s="319">
        <v>26.300000000000011</v>
      </c>
      <c r="N97" s="319">
        <v>25.849999999999994</v>
      </c>
      <c r="O97" s="319">
        <v>29.129999999999995</v>
      </c>
      <c r="P97" s="317">
        <f t="shared" si="3"/>
        <v>293.19</v>
      </c>
      <c r="Q97" s="317"/>
      <c r="R97" s="318">
        <f t="shared" si="4"/>
        <v>293.19</v>
      </c>
      <c r="S97" s="318"/>
    </row>
    <row r="98" spans="1:19" x14ac:dyDescent="0.25">
      <c r="A98" s="324">
        <v>6120</v>
      </c>
      <c r="B98" s="324" t="s">
        <v>758</v>
      </c>
      <c r="C98" s="325" t="s">
        <v>759</v>
      </c>
      <c r="D98" s="319">
        <v>107.76</v>
      </c>
      <c r="E98" s="319">
        <v>109.99999999999999</v>
      </c>
      <c r="F98" s="319">
        <v>105.19999999999999</v>
      </c>
      <c r="G98" s="319">
        <v>109.66000000000003</v>
      </c>
      <c r="H98" s="319">
        <v>107.96000000000004</v>
      </c>
      <c r="I98" s="319">
        <v>108.31999999999994</v>
      </c>
      <c r="J98" s="319">
        <v>138.99</v>
      </c>
      <c r="K98" s="319">
        <v>83.289999999999964</v>
      </c>
      <c r="L98" s="319">
        <v>105.62</v>
      </c>
      <c r="M98" s="319">
        <v>107.72000000000003</v>
      </c>
      <c r="N98" s="319">
        <v>262.43000000000006</v>
      </c>
      <c r="O98" s="319">
        <v>9.2599999999999909</v>
      </c>
      <c r="P98" s="317">
        <f t="shared" si="3"/>
        <v>1356.21</v>
      </c>
      <c r="Q98" s="317"/>
      <c r="R98" s="318">
        <f t="shared" si="4"/>
        <v>1356.21</v>
      </c>
      <c r="S98" s="318"/>
    </row>
    <row r="99" spans="1:19" x14ac:dyDescent="0.25">
      <c r="A99" s="324">
        <v>6125</v>
      </c>
      <c r="B99" s="324" t="s">
        <v>755</v>
      </c>
      <c r="C99" s="325" t="s">
        <v>760</v>
      </c>
      <c r="D99" s="319">
        <v>21.01</v>
      </c>
      <c r="E99" s="319">
        <v>21.09</v>
      </c>
      <c r="F99" s="319">
        <v>21.11</v>
      </c>
      <c r="G99" s="319">
        <v>21.369999999999997</v>
      </c>
      <c r="H99" s="319">
        <v>22.060000000000002</v>
      </c>
      <c r="I99" s="319">
        <v>22.049999999999997</v>
      </c>
      <c r="J99" s="319">
        <v>22.060000000000002</v>
      </c>
      <c r="K99" s="319">
        <v>21.860000000000014</v>
      </c>
      <c r="L99" s="319">
        <v>21.669999999999987</v>
      </c>
      <c r="M99" s="319">
        <v>22.28</v>
      </c>
      <c r="N99" s="319">
        <v>21.77000000000001</v>
      </c>
      <c r="O99" s="319">
        <v>21.77000000000001</v>
      </c>
      <c r="P99" s="317">
        <f t="shared" si="3"/>
        <v>260.10000000000002</v>
      </c>
      <c r="Q99" s="317"/>
      <c r="R99" s="318">
        <f t="shared" si="4"/>
        <v>260.10000000000002</v>
      </c>
      <c r="S99" s="318"/>
    </row>
    <row r="100" spans="1:19" x14ac:dyDescent="0.25">
      <c r="A100" s="324">
        <v>6130</v>
      </c>
      <c r="B100" s="324" t="s">
        <v>755</v>
      </c>
      <c r="C100" s="325" t="s">
        <v>761</v>
      </c>
      <c r="D100" s="319">
        <v>50</v>
      </c>
      <c r="E100" s="319">
        <v>47.53</v>
      </c>
      <c r="F100" s="319">
        <v>45.180000000000007</v>
      </c>
      <c r="G100" s="319">
        <v>48.97</v>
      </c>
      <c r="H100" s="319">
        <v>48.72999999999999</v>
      </c>
      <c r="I100" s="319">
        <v>49.099999999999994</v>
      </c>
      <c r="J100" s="319">
        <v>50.25</v>
      </c>
      <c r="K100" s="319">
        <v>52.740000000000009</v>
      </c>
      <c r="L100" s="319">
        <v>54.779999999999973</v>
      </c>
      <c r="M100" s="319">
        <v>52.580000000000041</v>
      </c>
      <c r="N100" s="319">
        <v>53.080000000000041</v>
      </c>
      <c r="O100" s="319">
        <v>53.559999999999945</v>
      </c>
      <c r="P100" s="317">
        <f t="shared" si="3"/>
        <v>606.5</v>
      </c>
      <c r="Q100" s="317"/>
      <c r="R100" s="318">
        <f t="shared" si="4"/>
        <v>606.5</v>
      </c>
      <c r="S100" s="318"/>
    </row>
    <row r="101" spans="1:19" x14ac:dyDescent="0.25">
      <c r="A101" s="324">
        <v>6135</v>
      </c>
      <c r="B101" s="324" t="s">
        <v>755</v>
      </c>
      <c r="C101" s="325" t="s">
        <v>762</v>
      </c>
      <c r="D101" s="319">
        <v>279.63</v>
      </c>
      <c r="E101" s="319">
        <v>289.67999999999995</v>
      </c>
      <c r="F101" s="319">
        <v>310.62</v>
      </c>
      <c r="G101" s="319">
        <v>284.30000000000007</v>
      </c>
      <c r="H101" s="319">
        <v>310.74</v>
      </c>
      <c r="I101" s="319">
        <v>382.58999999999992</v>
      </c>
      <c r="J101" s="319">
        <v>413.61999999999989</v>
      </c>
      <c r="K101" s="319">
        <v>412.22000000000025</v>
      </c>
      <c r="L101" s="319">
        <v>387.65999999999985</v>
      </c>
      <c r="M101" s="319">
        <v>384.02</v>
      </c>
      <c r="N101" s="319">
        <v>397.23</v>
      </c>
      <c r="O101" s="319">
        <v>478.9699999999998</v>
      </c>
      <c r="P101" s="317">
        <f t="shared" si="3"/>
        <v>4331.28</v>
      </c>
      <c r="Q101" s="317"/>
      <c r="R101" s="318">
        <f t="shared" si="4"/>
        <v>4331.28</v>
      </c>
      <c r="S101" s="318"/>
    </row>
    <row r="102" spans="1:19" x14ac:dyDescent="0.25">
      <c r="A102" s="314">
        <v>6140</v>
      </c>
      <c r="B102" s="315" t="s">
        <v>755</v>
      </c>
      <c r="C102" s="316" t="s">
        <v>763</v>
      </c>
      <c r="D102" s="319">
        <v>28.59</v>
      </c>
      <c r="E102" s="319">
        <v>37.33</v>
      </c>
      <c r="F102" s="319">
        <v>41.679999999999993</v>
      </c>
      <c r="G102" s="319">
        <v>44.53</v>
      </c>
      <c r="H102" s="319">
        <v>38.150000000000006</v>
      </c>
      <c r="I102" s="319">
        <v>41.77000000000001</v>
      </c>
      <c r="J102" s="319">
        <v>41.20999999999998</v>
      </c>
      <c r="K102" s="319">
        <v>41.930000000000007</v>
      </c>
      <c r="L102" s="319">
        <v>43.019999999999982</v>
      </c>
      <c r="M102" s="319">
        <v>41.370000000000005</v>
      </c>
      <c r="N102" s="319">
        <v>41.710000000000036</v>
      </c>
      <c r="O102" s="319">
        <v>41.44</v>
      </c>
      <c r="P102" s="317">
        <f t="shared" si="3"/>
        <v>482.73</v>
      </c>
      <c r="Q102" s="317"/>
      <c r="R102" s="318">
        <f t="shared" si="4"/>
        <v>482.73</v>
      </c>
      <c r="S102" s="318"/>
    </row>
    <row r="103" spans="1:19" x14ac:dyDescent="0.25">
      <c r="A103" s="314">
        <v>6145</v>
      </c>
      <c r="B103" s="314" t="s">
        <v>755</v>
      </c>
      <c r="C103" s="333" t="s">
        <v>764</v>
      </c>
      <c r="D103" s="319">
        <v>138.04</v>
      </c>
      <c r="E103" s="319">
        <v>126.95000000000002</v>
      </c>
      <c r="F103" s="319">
        <v>128.73000000000002</v>
      </c>
      <c r="G103" s="319">
        <v>135.42999999999995</v>
      </c>
      <c r="H103" s="319">
        <v>133.27999999999997</v>
      </c>
      <c r="I103" s="319">
        <v>141.46000000000004</v>
      </c>
      <c r="J103" s="319">
        <v>143.28999999999996</v>
      </c>
      <c r="K103" s="319">
        <v>133.40999999999997</v>
      </c>
      <c r="L103" s="319">
        <v>135.24</v>
      </c>
      <c r="M103" s="319">
        <v>133.52999999999997</v>
      </c>
      <c r="N103" s="319">
        <v>134.06000000000017</v>
      </c>
      <c r="O103" s="319">
        <v>143.99</v>
      </c>
      <c r="P103" s="317">
        <f t="shared" si="3"/>
        <v>1627.41</v>
      </c>
      <c r="Q103" s="317"/>
      <c r="R103" s="318">
        <f t="shared" si="4"/>
        <v>1627.41</v>
      </c>
      <c r="S103" s="318"/>
    </row>
    <row r="104" spans="1:19" x14ac:dyDescent="0.25">
      <c r="A104" s="314">
        <v>6146</v>
      </c>
      <c r="B104" s="314" t="s">
        <v>755</v>
      </c>
      <c r="C104" s="333" t="s">
        <v>765</v>
      </c>
      <c r="D104" s="319">
        <v>57.88</v>
      </c>
      <c r="E104" s="319">
        <v>53.939999999999991</v>
      </c>
      <c r="F104" s="319">
        <v>56.25</v>
      </c>
      <c r="G104" s="319">
        <v>68.52000000000001</v>
      </c>
      <c r="H104" s="319">
        <v>56.400000000000006</v>
      </c>
      <c r="I104" s="319">
        <v>58.110000000000014</v>
      </c>
      <c r="J104" s="319">
        <v>53.379999999999995</v>
      </c>
      <c r="K104" s="319">
        <v>52.269999999999982</v>
      </c>
      <c r="L104" s="319">
        <v>61.330000000000041</v>
      </c>
      <c r="M104" s="319">
        <v>53.659999999999968</v>
      </c>
      <c r="N104" s="319">
        <v>54.480000000000018</v>
      </c>
      <c r="O104" s="319">
        <v>58.649999999999977</v>
      </c>
      <c r="P104" s="317">
        <f t="shared" si="3"/>
        <v>684.87</v>
      </c>
      <c r="Q104" s="317"/>
      <c r="R104" s="318">
        <f t="shared" si="4"/>
        <v>684.87</v>
      </c>
      <c r="S104" s="318"/>
    </row>
    <row r="105" spans="1:19" x14ac:dyDescent="0.25">
      <c r="A105" s="314">
        <v>6147</v>
      </c>
      <c r="B105" s="314" t="s">
        <v>755</v>
      </c>
      <c r="C105" s="333" t="s">
        <v>766</v>
      </c>
      <c r="D105" s="317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>
        <f t="shared" si="3"/>
        <v>0</v>
      </c>
      <c r="Q105" s="317"/>
      <c r="R105" s="318">
        <f t="shared" si="4"/>
        <v>0</v>
      </c>
      <c r="S105" s="318"/>
    </row>
    <row r="106" spans="1:19" x14ac:dyDescent="0.25">
      <c r="A106" s="314">
        <v>6150</v>
      </c>
      <c r="B106" s="315" t="s">
        <v>755</v>
      </c>
      <c r="C106" s="316" t="s">
        <v>767</v>
      </c>
      <c r="D106" s="319">
        <v>1989.64</v>
      </c>
      <c r="E106" s="319">
        <v>1432.91</v>
      </c>
      <c r="F106" s="319">
        <v>2465.7699999999995</v>
      </c>
      <c r="G106" s="319">
        <v>2298.9900000000007</v>
      </c>
      <c r="H106" s="319">
        <v>1699.2699999999995</v>
      </c>
      <c r="I106" s="319">
        <v>1587.9099999999999</v>
      </c>
      <c r="J106" s="319">
        <v>1607.0300000000007</v>
      </c>
      <c r="K106" s="319">
        <v>1801.5</v>
      </c>
      <c r="L106" s="319">
        <v>1549.4700000000012</v>
      </c>
      <c r="M106" s="319">
        <v>2096.8299999999981</v>
      </c>
      <c r="N106" s="319">
        <v>1809.8600000000006</v>
      </c>
      <c r="O106" s="319">
        <v>1926.6800000000003</v>
      </c>
      <c r="P106" s="317">
        <f t="shared" si="3"/>
        <v>22265.86</v>
      </c>
      <c r="Q106" s="317"/>
      <c r="R106" s="318">
        <f t="shared" si="4"/>
        <v>22265.86</v>
      </c>
      <c r="S106" s="318"/>
    </row>
    <row r="107" spans="1:19" x14ac:dyDescent="0.25">
      <c r="A107" s="314">
        <v>6155</v>
      </c>
      <c r="B107" s="315" t="s">
        <v>755</v>
      </c>
      <c r="C107" s="316" t="s">
        <v>768</v>
      </c>
      <c r="D107" s="319">
        <v>32.65</v>
      </c>
      <c r="E107" s="319">
        <v>33.229999999999997</v>
      </c>
      <c r="F107" s="319">
        <v>38.83</v>
      </c>
      <c r="G107" s="319">
        <v>40.230000000000004</v>
      </c>
      <c r="H107" s="319">
        <v>38.409999999999997</v>
      </c>
      <c r="I107" s="319">
        <v>42.260000000000019</v>
      </c>
      <c r="J107" s="319">
        <v>42.110000000000014</v>
      </c>
      <c r="K107" s="319">
        <v>38.489999999999952</v>
      </c>
      <c r="L107" s="319">
        <v>40.240000000000009</v>
      </c>
      <c r="M107" s="319">
        <v>37.020000000000039</v>
      </c>
      <c r="N107" s="319">
        <v>35.42999999999995</v>
      </c>
      <c r="O107" s="319">
        <v>36.870000000000005</v>
      </c>
      <c r="P107" s="317">
        <f t="shared" si="3"/>
        <v>455.77</v>
      </c>
      <c r="Q107" s="317"/>
      <c r="R107" s="318">
        <f t="shared" si="4"/>
        <v>455.77</v>
      </c>
      <c r="S107" s="318"/>
    </row>
    <row r="108" spans="1:19" x14ac:dyDescent="0.25">
      <c r="A108" s="314">
        <v>6165</v>
      </c>
      <c r="B108" s="315" t="s">
        <v>755</v>
      </c>
      <c r="C108" s="316" t="s">
        <v>769</v>
      </c>
      <c r="D108" s="319">
        <v>-444.22</v>
      </c>
      <c r="E108" s="319">
        <v>-161.24</v>
      </c>
      <c r="F108" s="319">
        <v>-1458.08</v>
      </c>
      <c r="G108" s="319">
        <v>-889.81</v>
      </c>
      <c r="H108" s="319">
        <v>-406.93000000000029</v>
      </c>
      <c r="I108" s="319">
        <v>-84.489999999999782</v>
      </c>
      <c r="J108" s="319">
        <v>-243.26000000000022</v>
      </c>
      <c r="K108" s="319">
        <v>-617.55999999999995</v>
      </c>
      <c r="L108" s="319">
        <v>-384.42000000000007</v>
      </c>
      <c r="M108" s="319">
        <v>-763.04</v>
      </c>
      <c r="N108" s="319">
        <v>-336.67000000000007</v>
      </c>
      <c r="O108" s="319">
        <v>-164.13000000000011</v>
      </c>
      <c r="P108" s="317">
        <f t="shared" si="3"/>
        <v>-5953.85</v>
      </c>
      <c r="Q108" s="317"/>
      <c r="R108" s="318">
        <f t="shared" si="4"/>
        <v>-5953.85</v>
      </c>
      <c r="S108" s="318"/>
    </row>
    <row r="109" spans="1:19" x14ac:dyDescent="0.25">
      <c r="A109" s="314">
        <v>6185</v>
      </c>
      <c r="B109" s="314" t="s">
        <v>683</v>
      </c>
      <c r="C109" s="333" t="s">
        <v>770</v>
      </c>
      <c r="D109" s="319">
        <v>0.66</v>
      </c>
      <c r="E109" s="319">
        <v>7.4700000000000006</v>
      </c>
      <c r="F109" s="319">
        <v>17.909999999999997</v>
      </c>
      <c r="G109" s="319">
        <v>-4.379999999999999</v>
      </c>
      <c r="H109" s="319">
        <v>0.94999999999999929</v>
      </c>
      <c r="I109" s="319">
        <v>4.4699999999999989</v>
      </c>
      <c r="J109" s="319">
        <v>11.130000000000003</v>
      </c>
      <c r="K109" s="319">
        <v>8.259999999999998</v>
      </c>
      <c r="L109" s="319">
        <v>4.8400000000000034</v>
      </c>
      <c r="M109" s="319">
        <v>4.43</v>
      </c>
      <c r="N109" s="319">
        <v>17.380000000000003</v>
      </c>
      <c r="O109" s="319">
        <v>2.5899999999999892</v>
      </c>
      <c r="P109" s="317">
        <f t="shared" si="3"/>
        <v>75.709999999999994</v>
      </c>
      <c r="Q109" s="317"/>
      <c r="R109" s="318">
        <f t="shared" si="4"/>
        <v>75.709999999999994</v>
      </c>
      <c r="S109" s="318"/>
    </row>
    <row r="110" spans="1:19" x14ac:dyDescent="0.25">
      <c r="A110" s="314">
        <v>6190</v>
      </c>
      <c r="B110" s="314" t="s">
        <v>683</v>
      </c>
      <c r="C110" s="333" t="s">
        <v>771</v>
      </c>
      <c r="D110" s="319">
        <v>0.89</v>
      </c>
      <c r="E110" s="319">
        <v>2.9499999999999997</v>
      </c>
      <c r="F110" s="319">
        <v>6.1400000000000006</v>
      </c>
      <c r="G110" s="319">
        <v>1.2300000000000004</v>
      </c>
      <c r="H110" s="319">
        <v>5.1699999999999982</v>
      </c>
      <c r="I110" s="319">
        <v>2.4600000000000009</v>
      </c>
      <c r="J110" s="319">
        <v>9.2800000000000011</v>
      </c>
      <c r="K110" s="319">
        <v>0.93999999999999773</v>
      </c>
      <c r="L110" s="319">
        <v>10.030000000000005</v>
      </c>
      <c r="M110" s="319">
        <v>15.899999999999999</v>
      </c>
      <c r="N110" s="319">
        <v>5.7199999999999989</v>
      </c>
      <c r="O110" s="319">
        <v>3.8500000000000014</v>
      </c>
      <c r="P110" s="317">
        <f t="shared" si="3"/>
        <v>64.56</v>
      </c>
      <c r="Q110" s="317"/>
      <c r="R110" s="318">
        <f t="shared" si="4"/>
        <v>64.56</v>
      </c>
      <c r="S110" s="318"/>
    </row>
    <row r="111" spans="1:19" x14ac:dyDescent="0.25">
      <c r="A111" s="314">
        <v>6195</v>
      </c>
      <c r="B111" s="314" t="s">
        <v>683</v>
      </c>
      <c r="C111" s="333" t="s">
        <v>772</v>
      </c>
      <c r="D111" s="319">
        <v>0.04</v>
      </c>
      <c r="E111" s="319">
        <v>0.67999999999999994</v>
      </c>
      <c r="F111" s="319">
        <v>0.58000000000000007</v>
      </c>
      <c r="G111" s="319">
        <v>1.0599999999999998</v>
      </c>
      <c r="H111" s="319">
        <v>0.41999999999999993</v>
      </c>
      <c r="I111" s="319">
        <v>0.45000000000000018</v>
      </c>
      <c r="J111" s="319">
        <v>8.7899999999999991</v>
      </c>
      <c r="K111" s="319">
        <v>0.41000000000000014</v>
      </c>
      <c r="L111" s="319">
        <v>1.4800000000000004</v>
      </c>
      <c r="M111" s="319">
        <v>1.379999999999999</v>
      </c>
      <c r="N111" s="319">
        <v>1.5700000000000003</v>
      </c>
      <c r="O111" s="319">
        <v>1.379999999999999</v>
      </c>
      <c r="P111" s="317">
        <f t="shared" si="3"/>
        <v>18.239999999999998</v>
      </c>
      <c r="Q111" s="317"/>
      <c r="R111" s="318">
        <f t="shared" si="4"/>
        <v>18.239999999999998</v>
      </c>
      <c r="S111" s="318"/>
    </row>
    <row r="112" spans="1:19" x14ac:dyDescent="0.25">
      <c r="A112" s="314">
        <v>6200</v>
      </c>
      <c r="B112" s="315" t="s">
        <v>683</v>
      </c>
      <c r="C112" s="316" t="s">
        <v>773</v>
      </c>
      <c r="D112" s="319">
        <v>0.87</v>
      </c>
      <c r="E112" s="319">
        <v>2.5299999999999998</v>
      </c>
      <c r="F112" s="319">
        <v>18.46</v>
      </c>
      <c r="G112" s="319">
        <v>0.44999999999999929</v>
      </c>
      <c r="H112" s="319">
        <v>6.5600000000000023</v>
      </c>
      <c r="I112" s="319">
        <v>2.8599999999999994</v>
      </c>
      <c r="J112" s="319">
        <v>5.5100000000000016</v>
      </c>
      <c r="K112" s="319">
        <v>0.71000000000000085</v>
      </c>
      <c r="L112" s="319">
        <v>0.39999999999999858</v>
      </c>
      <c r="M112" s="319">
        <v>2.0399999999999991</v>
      </c>
      <c r="N112" s="319">
        <v>5.6400000000000006</v>
      </c>
      <c r="O112" s="319">
        <v>2.8500000000000014</v>
      </c>
      <c r="P112" s="317">
        <f t="shared" si="3"/>
        <v>48.88</v>
      </c>
      <c r="Q112" s="317"/>
      <c r="R112" s="318">
        <f t="shared" si="4"/>
        <v>48.88</v>
      </c>
      <c r="S112" s="318"/>
    </row>
    <row r="113" spans="1:19" x14ac:dyDescent="0.25">
      <c r="A113" s="314">
        <v>6205</v>
      </c>
      <c r="B113" s="315" t="s">
        <v>683</v>
      </c>
      <c r="C113" s="316" t="s">
        <v>774</v>
      </c>
      <c r="D113" s="319"/>
      <c r="E113" s="319">
        <v>0.15</v>
      </c>
      <c r="F113" s="319">
        <v>0</v>
      </c>
      <c r="G113" s="319">
        <v>1.1200000000000001</v>
      </c>
      <c r="H113" s="319">
        <v>8.0000000000000071E-2</v>
      </c>
      <c r="I113" s="319">
        <v>0.2799999999999998</v>
      </c>
      <c r="J113" s="319">
        <v>0.1100000000000001</v>
      </c>
      <c r="K113" s="319">
        <v>0.44999999999999996</v>
      </c>
      <c r="L113" s="319">
        <v>5.0000000000000266E-2</v>
      </c>
      <c r="M113" s="319">
        <v>0</v>
      </c>
      <c r="N113" s="319">
        <v>1.8999999999999995</v>
      </c>
      <c r="O113" s="319">
        <v>0</v>
      </c>
      <c r="P113" s="317">
        <f t="shared" si="3"/>
        <v>4.1399999999999997</v>
      </c>
      <c r="Q113" s="317"/>
      <c r="R113" s="318">
        <f t="shared" si="4"/>
        <v>4.1399999999999997</v>
      </c>
      <c r="S113" s="318"/>
    </row>
    <row r="114" spans="1:19" x14ac:dyDescent="0.25">
      <c r="A114" s="314">
        <v>6207</v>
      </c>
      <c r="B114" s="314" t="s">
        <v>683</v>
      </c>
      <c r="C114" s="333" t="s">
        <v>775</v>
      </c>
      <c r="D114" s="319">
        <v>7.02</v>
      </c>
      <c r="E114" s="319">
        <v>13.530000000000001</v>
      </c>
      <c r="F114" s="319">
        <v>8.1899999999999977</v>
      </c>
      <c r="G114" s="319">
        <v>43.59</v>
      </c>
      <c r="H114" s="319">
        <v>-31.439999999999998</v>
      </c>
      <c r="I114" s="319">
        <v>0.76999999999999602</v>
      </c>
      <c r="J114" s="319">
        <v>14.170000000000002</v>
      </c>
      <c r="K114" s="319">
        <v>6.7700000000000031</v>
      </c>
      <c r="L114" s="319">
        <v>5.4499999999999957</v>
      </c>
      <c r="M114" s="319">
        <v>6.9099999999999966</v>
      </c>
      <c r="N114" s="319">
        <v>14.320000000000007</v>
      </c>
      <c r="O114" s="319">
        <v>5.1599999999999966</v>
      </c>
      <c r="P114" s="317">
        <f t="shared" si="3"/>
        <v>94.44</v>
      </c>
      <c r="Q114" s="317"/>
      <c r="R114" s="318">
        <f t="shared" si="4"/>
        <v>94.44</v>
      </c>
      <c r="S114" s="318"/>
    </row>
    <row r="115" spans="1:19" x14ac:dyDescent="0.25">
      <c r="A115" s="314">
        <v>6215</v>
      </c>
      <c r="B115" s="315" t="s">
        <v>776</v>
      </c>
      <c r="C115" s="316" t="s">
        <v>777</v>
      </c>
      <c r="D115" s="319">
        <v>81.739999999999995</v>
      </c>
      <c r="E115" s="319">
        <v>80.42</v>
      </c>
      <c r="F115" s="319">
        <v>98.34</v>
      </c>
      <c r="G115" s="319">
        <v>96.670000000000016</v>
      </c>
      <c r="H115" s="319">
        <v>101.81</v>
      </c>
      <c r="I115" s="319">
        <v>112.63999999999999</v>
      </c>
      <c r="J115" s="319">
        <v>110</v>
      </c>
      <c r="K115" s="319">
        <v>103.38999999999999</v>
      </c>
      <c r="L115" s="319">
        <v>86.850000000000023</v>
      </c>
      <c r="M115" s="319">
        <v>91.039999999999964</v>
      </c>
      <c r="N115" s="319">
        <v>82.449999999999932</v>
      </c>
      <c r="O115" s="319">
        <v>79.75</v>
      </c>
      <c r="P115" s="317">
        <f t="shared" si="3"/>
        <v>1125.0999999999999</v>
      </c>
      <c r="Q115" s="317"/>
      <c r="R115" s="318">
        <f t="shared" si="4"/>
        <v>1125.0999999999999</v>
      </c>
      <c r="S115" s="318"/>
    </row>
    <row r="116" spans="1:19" x14ac:dyDescent="0.25">
      <c r="A116" s="314">
        <v>6220</v>
      </c>
      <c r="B116" s="315" t="s">
        <v>776</v>
      </c>
      <c r="C116" s="316" t="s">
        <v>778</v>
      </c>
      <c r="D116" s="319">
        <v>33.53</v>
      </c>
      <c r="E116" s="319">
        <v>45</v>
      </c>
      <c r="F116" s="319">
        <v>27.739999999999995</v>
      </c>
      <c r="G116" s="319">
        <v>71.7</v>
      </c>
      <c r="H116" s="319">
        <v>50.97</v>
      </c>
      <c r="I116" s="319">
        <v>41.300000000000011</v>
      </c>
      <c r="J116" s="319">
        <v>53.800000000000011</v>
      </c>
      <c r="K116" s="319">
        <v>40.049999999999955</v>
      </c>
      <c r="L116" s="319">
        <v>51.510000000000048</v>
      </c>
      <c r="M116" s="319">
        <v>37.339999999999975</v>
      </c>
      <c r="N116" s="319">
        <v>49.069999999999993</v>
      </c>
      <c r="O116" s="319">
        <v>39.990000000000009</v>
      </c>
      <c r="P116" s="317">
        <f t="shared" si="3"/>
        <v>542</v>
      </c>
      <c r="Q116" s="317"/>
      <c r="R116" s="318">
        <f t="shared" si="4"/>
        <v>542</v>
      </c>
      <c r="S116" s="318"/>
    </row>
    <row r="117" spans="1:19" x14ac:dyDescent="0.25">
      <c r="A117" s="314">
        <v>6225</v>
      </c>
      <c r="B117" s="314" t="s">
        <v>776</v>
      </c>
      <c r="C117" s="333" t="s">
        <v>779</v>
      </c>
      <c r="D117" s="319"/>
      <c r="E117" s="319">
        <v>0</v>
      </c>
      <c r="F117" s="319">
        <v>0</v>
      </c>
      <c r="G117" s="319">
        <v>0</v>
      </c>
      <c r="H117" s="319">
        <v>27.08</v>
      </c>
      <c r="I117" s="319">
        <v>-0.18999999999999773</v>
      </c>
      <c r="J117" s="319">
        <v>0</v>
      </c>
      <c r="K117" s="319">
        <v>0</v>
      </c>
      <c r="L117" s="319">
        <v>0</v>
      </c>
      <c r="M117" s="319">
        <v>0</v>
      </c>
      <c r="N117" s="319">
        <v>15.68</v>
      </c>
      <c r="O117" s="319">
        <v>2.0000000000003126E-2</v>
      </c>
      <c r="P117" s="317">
        <f t="shared" si="3"/>
        <v>42.59</v>
      </c>
      <c r="Q117" s="317"/>
      <c r="R117" s="318">
        <f t="shared" si="4"/>
        <v>42.59</v>
      </c>
      <c r="S117" s="318"/>
    </row>
    <row r="118" spans="1:19" x14ac:dyDescent="0.25">
      <c r="A118" s="327">
        <v>6230</v>
      </c>
      <c r="B118" s="327">
        <v>750</v>
      </c>
      <c r="C118" s="328" t="s">
        <v>780</v>
      </c>
      <c r="D118" s="329">
        <v>8.8699999999999992</v>
      </c>
      <c r="E118" s="329">
        <v>8.8800000000000008</v>
      </c>
      <c r="F118" s="329">
        <v>8.8000000000000007</v>
      </c>
      <c r="G118" s="329">
        <v>8.7799999999999976</v>
      </c>
      <c r="H118" s="329">
        <v>14.160000000000004</v>
      </c>
      <c r="I118" s="329">
        <v>11.159999999999997</v>
      </c>
      <c r="J118" s="329">
        <v>0</v>
      </c>
      <c r="K118" s="329">
        <v>9.8000000000000043</v>
      </c>
      <c r="L118" s="329">
        <v>0</v>
      </c>
      <c r="M118" s="329">
        <v>37.14</v>
      </c>
      <c r="N118" s="329">
        <v>0</v>
      </c>
      <c r="O118" s="329">
        <v>17.86</v>
      </c>
      <c r="P118" s="317">
        <f t="shared" si="3"/>
        <v>125.45</v>
      </c>
      <c r="Q118" s="317"/>
      <c r="R118" s="318">
        <f>P118</f>
        <v>125.45</v>
      </c>
      <c r="S118" s="318"/>
    </row>
    <row r="119" spans="1:19" x14ac:dyDescent="0.25">
      <c r="A119" s="314">
        <v>6255</v>
      </c>
      <c r="B119" s="315" t="s">
        <v>781</v>
      </c>
      <c r="C119" s="316" t="s">
        <v>782</v>
      </c>
      <c r="D119" s="319"/>
      <c r="E119" s="319">
        <v>1008</v>
      </c>
      <c r="F119" s="319">
        <v>0</v>
      </c>
      <c r="G119" s="319">
        <v>0</v>
      </c>
      <c r="H119" s="319">
        <v>84</v>
      </c>
      <c r="I119" s="319">
        <v>0</v>
      </c>
      <c r="J119" s="319">
        <v>0</v>
      </c>
      <c r="K119" s="319">
        <v>0</v>
      </c>
      <c r="L119" s="319">
        <v>589</v>
      </c>
      <c r="M119" s="319">
        <v>0</v>
      </c>
      <c r="N119" s="319">
        <v>0</v>
      </c>
      <c r="O119" s="319">
        <v>0</v>
      </c>
      <c r="P119" s="317">
        <f t="shared" si="3"/>
        <v>1681</v>
      </c>
      <c r="Q119" s="317"/>
      <c r="R119" s="318">
        <f t="shared" si="4"/>
        <v>1681</v>
      </c>
    </row>
    <row r="120" spans="1:19" x14ac:dyDescent="0.25">
      <c r="A120" s="314">
        <v>6260</v>
      </c>
      <c r="B120" s="315" t="s">
        <v>783</v>
      </c>
      <c r="C120" s="316" t="s">
        <v>784</v>
      </c>
      <c r="D120" s="319"/>
      <c r="E120" s="319">
        <v>0</v>
      </c>
      <c r="F120" s="319">
        <v>402.15</v>
      </c>
      <c r="G120" s="319">
        <v>0</v>
      </c>
      <c r="H120" s="319">
        <v>0</v>
      </c>
      <c r="I120" s="319">
        <v>0</v>
      </c>
      <c r="J120" s="319">
        <v>0</v>
      </c>
      <c r="K120" s="319">
        <v>193.32000000000005</v>
      </c>
      <c r="L120" s="319">
        <v>0</v>
      </c>
      <c r="M120" s="319">
        <v>0</v>
      </c>
      <c r="N120" s="319">
        <v>209.06999999999994</v>
      </c>
      <c r="O120" s="319">
        <v>0</v>
      </c>
      <c r="P120" s="317">
        <f t="shared" si="3"/>
        <v>804.54</v>
      </c>
      <c r="Q120" s="317"/>
      <c r="R120" s="318">
        <f t="shared" si="4"/>
        <v>804.54</v>
      </c>
      <c r="S120" s="318"/>
    </row>
    <row r="121" spans="1:19" x14ac:dyDescent="0.25">
      <c r="A121" s="314">
        <v>6265</v>
      </c>
      <c r="B121" s="315" t="s">
        <v>781</v>
      </c>
      <c r="C121" s="316" t="s">
        <v>785</v>
      </c>
      <c r="D121" s="319"/>
      <c r="E121" s="319">
        <v>103</v>
      </c>
      <c r="F121" s="319">
        <v>0</v>
      </c>
      <c r="G121" s="319">
        <v>59</v>
      </c>
      <c r="H121" s="319">
        <v>0</v>
      </c>
      <c r="I121" s="319">
        <v>108</v>
      </c>
      <c r="J121" s="319">
        <v>64</v>
      </c>
      <c r="K121" s="319">
        <v>89</v>
      </c>
      <c r="L121" s="319">
        <v>0</v>
      </c>
      <c r="M121" s="319">
        <v>34</v>
      </c>
      <c r="N121" s="319">
        <v>89</v>
      </c>
      <c r="O121" s="319">
        <v>108</v>
      </c>
      <c r="P121" s="317">
        <f t="shared" si="3"/>
        <v>654</v>
      </c>
      <c r="Q121" s="317"/>
      <c r="R121" s="318">
        <f t="shared" si="4"/>
        <v>654</v>
      </c>
    </row>
    <row r="122" spans="1:19" x14ac:dyDescent="0.25">
      <c r="A122" s="314">
        <v>6270</v>
      </c>
      <c r="B122" s="315">
        <v>735</v>
      </c>
      <c r="C122" s="316" t="s">
        <v>786</v>
      </c>
      <c r="D122" s="319"/>
      <c r="E122" s="319">
        <v>0</v>
      </c>
      <c r="F122" s="319">
        <v>0</v>
      </c>
      <c r="G122" s="319">
        <v>0</v>
      </c>
      <c r="H122" s="319">
        <v>0</v>
      </c>
      <c r="I122" s="319">
        <v>0</v>
      </c>
      <c r="J122" s="319">
        <v>0</v>
      </c>
      <c r="K122" s="319">
        <v>0</v>
      </c>
      <c r="L122" s="319">
        <v>0</v>
      </c>
      <c r="M122" s="319">
        <v>0</v>
      </c>
      <c r="N122" s="319">
        <v>0</v>
      </c>
      <c r="O122" s="319">
        <v>0</v>
      </c>
      <c r="P122" s="317">
        <f t="shared" si="3"/>
        <v>0</v>
      </c>
      <c r="Q122" s="317"/>
      <c r="R122" s="318">
        <f t="shared" si="4"/>
        <v>0</v>
      </c>
      <c r="S122" s="318"/>
    </row>
    <row r="123" spans="1:19" x14ac:dyDescent="0.25">
      <c r="A123" s="314">
        <v>6285</v>
      </c>
      <c r="B123" s="315">
        <v>620</v>
      </c>
      <c r="C123" s="316" t="s">
        <v>787</v>
      </c>
      <c r="D123" s="319">
        <v>226.32</v>
      </c>
      <c r="E123" s="319">
        <v>53.870000000000005</v>
      </c>
      <c r="F123" s="319">
        <v>0</v>
      </c>
      <c r="G123" s="319">
        <v>151.60000000000002</v>
      </c>
      <c r="H123" s="319">
        <v>154.69</v>
      </c>
      <c r="I123" s="319">
        <v>0</v>
      </c>
      <c r="J123" s="319">
        <v>315.27999999999997</v>
      </c>
      <c r="K123" s="319">
        <v>1.0900000000000318</v>
      </c>
      <c r="L123" s="319">
        <v>223.67999999999995</v>
      </c>
      <c r="M123" s="319">
        <v>1.1200000000001182</v>
      </c>
      <c r="N123" s="319">
        <v>0</v>
      </c>
      <c r="O123" s="319">
        <v>0</v>
      </c>
      <c r="P123" s="317">
        <f t="shared" si="3"/>
        <v>1127.6500000000001</v>
      </c>
      <c r="Q123" s="317"/>
      <c r="R123" s="318">
        <f t="shared" si="4"/>
        <v>1127.6500000000001</v>
      </c>
    </row>
    <row r="124" spans="1:19" x14ac:dyDescent="0.25">
      <c r="A124" s="314">
        <v>6290</v>
      </c>
      <c r="B124" s="323" t="s">
        <v>788</v>
      </c>
      <c r="C124" s="316" t="s">
        <v>789</v>
      </c>
      <c r="D124" s="319">
        <v>510</v>
      </c>
      <c r="E124" s="319">
        <v>136.13</v>
      </c>
      <c r="F124" s="319">
        <v>0</v>
      </c>
      <c r="G124" s="319">
        <v>147.89999999999998</v>
      </c>
      <c r="H124" s="319">
        <v>1.0400000000000773</v>
      </c>
      <c r="I124" s="319">
        <v>0</v>
      </c>
      <c r="J124" s="319">
        <v>0</v>
      </c>
      <c r="K124" s="319">
        <v>225.53999999999996</v>
      </c>
      <c r="L124" s="319">
        <v>0</v>
      </c>
      <c r="M124" s="319">
        <v>0</v>
      </c>
      <c r="N124" s="319">
        <v>130.59000000000003</v>
      </c>
      <c r="O124" s="319">
        <v>0</v>
      </c>
      <c r="P124" s="317">
        <f t="shared" si="3"/>
        <v>1151.2</v>
      </c>
      <c r="Q124" s="317"/>
      <c r="R124" s="318">
        <f t="shared" si="4"/>
        <v>1151.2</v>
      </c>
    </row>
    <row r="125" spans="1:19" x14ac:dyDescent="0.25">
      <c r="A125" s="314">
        <v>6295</v>
      </c>
      <c r="B125" s="323" t="s">
        <v>788</v>
      </c>
      <c r="C125" s="316" t="s">
        <v>790</v>
      </c>
      <c r="D125" s="317"/>
      <c r="E125" s="317"/>
      <c r="F125" s="317"/>
      <c r="G125" s="317"/>
      <c r="H125" s="317"/>
      <c r="I125" s="317"/>
      <c r="J125" s="317"/>
      <c r="K125" s="317"/>
      <c r="L125" s="317"/>
      <c r="M125" s="317"/>
      <c r="N125" s="317"/>
      <c r="O125" s="317"/>
      <c r="P125" s="317">
        <f t="shared" si="3"/>
        <v>0</v>
      </c>
      <c r="Q125" s="317"/>
      <c r="R125" s="318">
        <f t="shared" si="4"/>
        <v>0</v>
      </c>
    </row>
    <row r="126" spans="1:19" x14ac:dyDescent="0.25">
      <c r="A126" s="314">
        <v>6300</v>
      </c>
      <c r="B126" s="323" t="s">
        <v>788</v>
      </c>
      <c r="C126" s="316" t="s">
        <v>791</v>
      </c>
      <c r="D126" s="319"/>
      <c r="E126" s="319">
        <v>0</v>
      </c>
      <c r="F126" s="319">
        <v>0</v>
      </c>
      <c r="G126" s="319">
        <v>0</v>
      </c>
      <c r="H126" s="319">
        <v>0</v>
      </c>
      <c r="I126" s="319">
        <v>0</v>
      </c>
      <c r="J126" s="319">
        <v>0</v>
      </c>
      <c r="K126" s="319">
        <v>0</v>
      </c>
      <c r="L126" s="319">
        <v>0</v>
      </c>
      <c r="M126" s="319">
        <v>0</v>
      </c>
      <c r="N126" s="319">
        <v>0</v>
      </c>
      <c r="O126" s="319">
        <v>0</v>
      </c>
      <c r="P126" s="317">
        <f t="shared" si="3"/>
        <v>0</v>
      </c>
      <c r="Q126" s="317"/>
      <c r="R126" s="318">
        <f t="shared" si="4"/>
        <v>0</v>
      </c>
    </row>
    <row r="127" spans="1:19" x14ac:dyDescent="0.25">
      <c r="A127" s="314">
        <v>6305</v>
      </c>
      <c r="B127" s="315" t="s">
        <v>792</v>
      </c>
      <c r="C127" s="316" t="s">
        <v>793</v>
      </c>
      <c r="D127" s="319"/>
      <c r="E127" s="319">
        <v>0</v>
      </c>
      <c r="F127" s="319">
        <v>0</v>
      </c>
      <c r="G127" s="319">
        <v>0</v>
      </c>
      <c r="H127" s="319">
        <v>0</v>
      </c>
      <c r="I127" s="319">
        <v>0</v>
      </c>
      <c r="J127" s="319">
        <v>0</v>
      </c>
      <c r="K127" s="319">
        <v>0</v>
      </c>
      <c r="L127" s="319">
        <v>0</v>
      </c>
      <c r="M127" s="319">
        <v>0.54</v>
      </c>
      <c r="N127" s="319">
        <v>0</v>
      </c>
      <c r="O127" s="319">
        <v>0</v>
      </c>
      <c r="P127" s="317">
        <f t="shared" si="3"/>
        <v>0.54</v>
      </c>
      <c r="Q127" s="317"/>
      <c r="R127" s="318">
        <f t="shared" si="4"/>
        <v>0.54</v>
      </c>
    </row>
    <row r="128" spans="1:19" x14ac:dyDescent="0.25">
      <c r="A128" s="314">
        <v>6310</v>
      </c>
      <c r="B128" s="323" t="s">
        <v>788</v>
      </c>
      <c r="C128" s="316" t="s">
        <v>794</v>
      </c>
      <c r="D128" s="319"/>
      <c r="E128" s="319">
        <v>14.86</v>
      </c>
      <c r="F128" s="319">
        <v>0</v>
      </c>
      <c r="G128" s="319">
        <v>0</v>
      </c>
      <c r="H128" s="319">
        <v>22.630000000000003</v>
      </c>
      <c r="I128" s="319">
        <v>27.43</v>
      </c>
      <c r="J128" s="319">
        <v>30.22</v>
      </c>
      <c r="K128" s="319">
        <v>0</v>
      </c>
      <c r="L128" s="319">
        <v>0</v>
      </c>
      <c r="M128" s="319">
        <v>74.510000000000005</v>
      </c>
      <c r="N128" s="319">
        <v>23.419999999999987</v>
      </c>
      <c r="O128" s="319">
        <v>10.900000000000006</v>
      </c>
      <c r="P128" s="317">
        <f t="shared" si="3"/>
        <v>203.97</v>
      </c>
      <c r="Q128" s="317"/>
      <c r="R128" s="318">
        <f t="shared" si="4"/>
        <v>203.97</v>
      </c>
    </row>
    <row r="129" spans="1:21" x14ac:dyDescent="0.25">
      <c r="A129" s="314">
        <v>6320</v>
      </c>
      <c r="B129" s="315">
        <v>720</v>
      </c>
      <c r="C129" s="316" t="s">
        <v>795</v>
      </c>
      <c r="D129" s="317"/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>
        <f t="shared" si="3"/>
        <v>0</v>
      </c>
      <c r="Q129" s="317"/>
      <c r="R129" s="318">
        <f t="shared" si="4"/>
        <v>0</v>
      </c>
      <c r="S129" s="318"/>
    </row>
    <row r="130" spans="1:21" x14ac:dyDescent="0.25">
      <c r="A130" s="314">
        <v>6325</v>
      </c>
      <c r="B130" s="323" t="s">
        <v>796</v>
      </c>
      <c r="C130" s="316" t="s">
        <v>797</v>
      </c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>
        <f t="shared" si="3"/>
        <v>0</v>
      </c>
      <c r="Q130" s="317"/>
      <c r="R130" s="318">
        <f t="shared" si="4"/>
        <v>0</v>
      </c>
      <c r="S130" s="318"/>
    </row>
    <row r="131" spans="1:21" x14ac:dyDescent="0.25">
      <c r="A131" s="314">
        <v>6335</v>
      </c>
      <c r="B131" s="323" t="s">
        <v>796</v>
      </c>
      <c r="C131" s="316" t="s">
        <v>798</v>
      </c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>
        <f t="shared" si="3"/>
        <v>0</v>
      </c>
      <c r="Q131" s="317"/>
      <c r="R131" s="318">
        <f t="shared" si="4"/>
        <v>0</v>
      </c>
      <c r="S131" s="318"/>
    </row>
    <row r="132" spans="1:21" x14ac:dyDescent="0.25">
      <c r="A132" s="314">
        <v>6340</v>
      </c>
      <c r="B132" s="315">
        <v>775</v>
      </c>
      <c r="C132" s="316" t="s">
        <v>799</v>
      </c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>
        <f t="shared" si="3"/>
        <v>0</v>
      </c>
      <c r="Q132" s="317"/>
      <c r="R132" s="318">
        <f t="shared" si="4"/>
        <v>0</v>
      </c>
      <c r="S132" s="318"/>
    </row>
    <row r="133" spans="1:21" x14ac:dyDescent="0.25">
      <c r="A133" s="314">
        <v>6345</v>
      </c>
      <c r="B133" s="323" t="s">
        <v>796</v>
      </c>
      <c r="C133" s="316" t="s">
        <v>800</v>
      </c>
      <c r="D133" s="319"/>
      <c r="E133" s="319">
        <v>0</v>
      </c>
      <c r="F133" s="319">
        <v>0</v>
      </c>
      <c r="G133" s="319"/>
      <c r="H133" s="319">
        <v>0</v>
      </c>
      <c r="I133" s="319">
        <v>0</v>
      </c>
      <c r="J133" s="319">
        <v>0</v>
      </c>
      <c r="K133" s="319">
        <v>0</v>
      </c>
      <c r="L133" s="319">
        <v>0</v>
      </c>
      <c r="M133" s="319">
        <v>0</v>
      </c>
      <c r="N133" s="319">
        <v>0</v>
      </c>
      <c r="O133" s="319">
        <v>0</v>
      </c>
      <c r="P133" s="334">
        <f t="shared" si="3"/>
        <v>0</v>
      </c>
      <c r="Q133" s="317"/>
      <c r="R133" s="318"/>
      <c r="S133" s="318"/>
    </row>
    <row r="134" spans="1:21" x14ac:dyDescent="0.25">
      <c r="A134" s="314">
        <v>6355</v>
      </c>
      <c r="B134" s="323" t="s">
        <v>801</v>
      </c>
      <c r="C134" s="316" t="s">
        <v>802</v>
      </c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  <c r="N134" s="317"/>
      <c r="O134" s="317"/>
      <c r="P134" s="317">
        <f t="shared" si="3"/>
        <v>0</v>
      </c>
      <c r="Q134" s="317"/>
      <c r="R134" s="318">
        <f t="shared" si="4"/>
        <v>0</v>
      </c>
      <c r="S134" s="318"/>
    </row>
    <row r="135" spans="1:21" x14ac:dyDescent="0.25">
      <c r="A135" s="314">
        <v>6360</v>
      </c>
      <c r="B135" s="315" t="s">
        <v>683</v>
      </c>
      <c r="C135" s="316" t="s">
        <v>803</v>
      </c>
      <c r="D135" s="319"/>
      <c r="E135" s="319">
        <v>0</v>
      </c>
      <c r="F135" s="319">
        <v>0</v>
      </c>
      <c r="G135" s="319">
        <v>0</v>
      </c>
      <c r="H135" s="319">
        <v>0</v>
      </c>
      <c r="I135" s="319">
        <v>0</v>
      </c>
      <c r="J135" s="319">
        <v>0</v>
      </c>
      <c r="K135" s="319">
        <v>0</v>
      </c>
      <c r="L135" s="319">
        <v>0</v>
      </c>
      <c r="M135" s="319">
        <v>0</v>
      </c>
      <c r="N135" s="319">
        <v>0</v>
      </c>
      <c r="O135" s="319">
        <v>3.87</v>
      </c>
      <c r="P135" s="317">
        <f t="shared" si="3"/>
        <v>3.87</v>
      </c>
      <c r="Q135" s="317"/>
      <c r="R135" s="318">
        <f t="shared" si="4"/>
        <v>3.87</v>
      </c>
      <c r="S135" s="318"/>
    </row>
    <row r="136" spans="1:21" x14ac:dyDescent="0.25">
      <c r="A136" s="314">
        <v>6365</v>
      </c>
      <c r="B136" s="314" t="s">
        <v>804</v>
      </c>
      <c r="C136" s="333" t="s">
        <v>805</v>
      </c>
      <c r="D136" s="319"/>
      <c r="E136" s="319">
        <v>0</v>
      </c>
      <c r="F136" s="319">
        <v>3.7</v>
      </c>
      <c r="G136" s="319">
        <v>0</v>
      </c>
      <c r="H136" s="319">
        <v>0</v>
      </c>
      <c r="I136" s="319">
        <v>0</v>
      </c>
      <c r="J136" s="319">
        <v>0</v>
      </c>
      <c r="K136" s="319">
        <v>0</v>
      </c>
      <c r="L136" s="319">
        <v>0</v>
      </c>
      <c r="M136" s="319">
        <v>0</v>
      </c>
      <c r="N136" s="319">
        <v>0</v>
      </c>
      <c r="O136" s="319">
        <v>1.8499999999999996</v>
      </c>
      <c r="P136" s="317">
        <f t="shared" si="3"/>
        <v>5.55</v>
      </c>
      <c r="Q136" s="317"/>
      <c r="R136" s="318">
        <f t="shared" si="4"/>
        <v>5.55</v>
      </c>
      <c r="S136" s="318"/>
    </row>
    <row r="137" spans="1:21" x14ac:dyDescent="0.25">
      <c r="A137" s="314">
        <v>6385</v>
      </c>
      <c r="B137" s="315" t="s">
        <v>683</v>
      </c>
      <c r="C137" s="316" t="s">
        <v>806</v>
      </c>
      <c r="D137" s="319"/>
      <c r="E137" s="319">
        <v>0</v>
      </c>
      <c r="F137" s="319">
        <v>0.47</v>
      </c>
      <c r="G137" s="319">
        <v>0</v>
      </c>
      <c r="H137" s="319">
        <v>3.0000000000000027E-2</v>
      </c>
      <c r="I137" s="319">
        <v>3.5599999999999996</v>
      </c>
      <c r="J137" s="319">
        <v>0.34000000000000075</v>
      </c>
      <c r="K137" s="319">
        <v>0</v>
      </c>
      <c r="L137" s="319">
        <v>0</v>
      </c>
      <c r="M137" s="319">
        <v>0</v>
      </c>
      <c r="N137" s="319">
        <v>0</v>
      </c>
      <c r="O137" s="319">
        <v>0</v>
      </c>
      <c r="P137" s="317">
        <f t="shared" si="3"/>
        <v>4.4000000000000004</v>
      </c>
      <c r="Q137" s="317"/>
      <c r="R137" s="318">
        <f t="shared" si="4"/>
        <v>4.4000000000000004</v>
      </c>
      <c r="S137" s="318"/>
    </row>
    <row r="138" spans="1:21" x14ac:dyDescent="0.25">
      <c r="A138" s="314">
        <v>6390</v>
      </c>
      <c r="B138" s="315" t="s">
        <v>683</v>
      </c>
      <c r="C138" s="316" t="s">
        <v>807</v>
      </c>
      <c r="D138" s="319">
        <v>0.98</v>
      </c>
      <c r="E138" s="319">
        <v>0.81</v>
      </c>
      <c r="F138" s="319">
        <v>1.73</v>
      </c>
      <c r="G138" s="319">
        <v>1.19</v>
      </c>
      <c r="H138" s="319">
        <v>1.7999999999999998</v>
      </c>
      <c r="I138" s="319">
        <v>1.9600000000000009</v>
      </c>
      <c r="J138" s="319">
        <v>2.33</v>
      </c>
      <c r="K138" s="319">
        <v>1.33</v>
      </c>
      <c r="L138" s="319">
        <v>0.70999999999999908</v>
      </c>
      <c r="M138" s="319">
        <v>0.84999999999999964</v>
      </c>
      <c r="N138" s="319">
        <v>1.2800000000000011</v>
      </c>
      <c r="O138" s="319">
        <v>0.96999999999999886</v>
      </c>
      <c r="P138" s="317">
        <f t="shared" si="3"/>
        <v>15.94</v>
      </c>
      <c r="Q138" s="317"/>
      <c r="R138" s="318">
        <f t="shared" si="4"/>
        <v>15.94</v>
      </c>
      <c r="S138" s="318"/>
    </row>
    <row r="139" spans="1:21" x14ac:dyDescent="0.25">
      <c r="A139" s="314">
        <v>6410</v>
      </c>
      <c r="B139" s="323" t="s">
        <v>808</v>
      </c>
      <c r="C139" s="316" t="s">
        <v>809</v>
      </c>
      <c r="D139" s="317"/>
      <c r="E139" s="317"/>
      <c r="F139" s="317"/>
      <c r="G139" s="317"/>
      <c r="H139" s="317"/>
      <c r="I139" s="317"/>
      <c r="J139" s="317"/>
      <c r="K139" s="317"/>
      <c r="L139" s="317"/>
      <c r="M139" s="317"/>
      <c r="N139" s="317"/>
      <c r="O139" s="317"/>
      <c r="P139" s="317">
        <f>SUM(D139:O139)</f>
        <v>0</v>
      </c>
      <c r="Q139" s="317"/>
      <c r="R139" s="318">
        <f t="shared" si="4"/>
        <v>0</v>
      </c>
      <c r="S139" s="318"/>
    </row>
    <row r="140" spans="1:21" x14ac:dyDescent="0.25">
      <c r="A140" s="321" t="s">
        <v>810</v>
      </c>
      <c r="B140" s="335"/>
      <c r="C140" s="316"/>
      <c r="D140" s="322">
        <f>SUM(D20:D139)</f>
        <v>5664.57</v>
      </c>
      <c r="E140" s="322">
        <f t="shared" ref="E140:R140" si="5">SUM(E20:E139)</f>
        <v>5754.1799999999994</v>
      </c>
      <c r="F140" s="322">
        <f t="shared" si="5"/>
        <v>4631.659999999998</v>
      </c>
      <c r="G140" s="322">
        <f t="shared" si="5"/>
        <v>5155.87</v>
      </c>
      <c r="H140" s="322">
        <f t="shared" si="5"/>
        <v>4762.8999999999996</v>
      </c>
      <c r="I140" s="322">
        <f t="shared" si="5"/>
        <v>5149.6400000000012</v>
      </c>
      <c r="J140" s="322">
        <f t="shared" si="5"/>
        <v>5731.01</v>
      </c>
      <c r="K140" s="322">
        <f t="shared" si="5"/>
        <v>6028.8899999999985</v>
      </c>
      <c r="L140" s="322">
        <f t="shared" si="5"/>
        <v>4937.8400000000029</v>
      </c>
      <c r="M140" s="322">
        <f t="shared" si="5"/>
        <v>5129.1199999999981</v>
      </c>
      <c r="N140" s="322">
        <f t="shared" si="5"/>
        <v>5843.0700000000006</v>
      </c>
      <c r="O140" s="322">
        <f t="shared" si="5"/>
        <v>5365.6100000000006</v>
      </c>
      <c r="P140" s="322">
        <f>SUM(P20:P139)</f>
        <v>64154.360000000008</v>
      </c>
      <c r="Q140" s="322"/>
      <c r="R140" s="322">
        <f t="shared" si="5"/>
        <v>64154.360000000008</v>
      </c>
      <c r="S140" s="336">
        <f>+'[15]B 1'!C19</f>
        <v>64154.360000000008</v>
      </c>
      <c r="T140" s="318">
        <f>+R140-S140</f>
        <v>0</v>
      </c>
      <c r="U140" s="311" t="s">
        <v>811</v>
      </c>
    </row>
    <row r="141" spans="1:21" x14ac:dyDescent="0.25">
      <c r="A141" s="314"/>
      <c r="B141" s="335"/>
      <c r="C141" s="316"/>
      <c r="D141" s="317"/>
      <c r="E141" s="317"/>
      <c r="F141" s="317"/>
      <c r="G141" s="317"/>
      <c r="H141" s="317"/>
      <c r="I141" s="317"/>
      <c r="J141" s="317"/>
      <c r="K141" s="317"/>
      <c r="L141" s="317"/>
      <c r="M141" s="317"/>
      <c r="N141" s="317"/>
      <c r="O141" s="317"/>
      <c r="P141" s="317"/>
      <c r="Q141" s="317"/>
      <c r="R141" s="318"/>
      <c r="S141" s="318"/>
    </row>
    <row r="142" spans="1:21" x14ac:dyDescent="0.25">
      <c r="A142" s="314">
        <v>6445</v>
      </c>
      <c r="B142" s="315">
        <v>403</v>
      </c>
      <c r="C142" s="316" t="s">
        <v>812</v>
      </c>
      <c r="D142" s="319">
        <v>-0.36</v>
      </c>
      <c r="E142" s="319">
        <v>-0.36</v>
      </c>
      <c r="F142" s="319">
        <v>-0.3600000000000001</v>
      </c>
      <c r="G142" s="319">
        <v>-0.35999999999999988</v>
      </c>
      <c r="H142" s="319">
        <v>-0.3600000000000001</v>
      </c>
      <c r="I142" s="319">
        <v>-0.3600000000000001</v>
      </c>
      <c r="J142" s="319">
        <v>-0.35999999999999988</v>
      </c>
      <c r="K142" s="319">
        <v>-0.35999999999999988</v>
      </c>
      <c r="L142" s="319">
        <v>-0.36000000000000032</v>
      </c>
      <c r="M142" s="319">
        <v>-0.35999999999999988</v>
      </c>
      <c r="N142" s="319">
        <v>-0.35999999999999988</v>
      </c>
      <c r="O142" s="319">
        <v>-0.36000000000000032</v>
      </c>
      <c r="P142" s="317">
        <f t="shared" ref="P142:P176" si="6">SUM(D142:O142)</f>
        <v>-4.32</v>
      </c>
      <c r="Q142" s="317"/>
      <c r="R142" s="318">
        <f t="shared" ref="R142:R210" si="7">P142</f>
        <v>-4.32</v>
      </c>
    </row>
    <row r="143" spans="1:21" x14ac:dyDescent="0.25">
      <c r="A143" s="314">
        <v>6450</v>
      </c>
      <c r="B143" s="315">
        <v>403</v>
      </c>
      <c r="C143" s="316" t="s">
        <v>813</v>
      </c>
      <c r="D143" s="319">
        <v>0.05</v>
      </c>
      <c r="E143" s="319">
        <v>0.05</v>
      </c>
      <c r="F143" s="319">
        <v>4.9999999999999989E-2</v>
      </c>
      <c r="G143" s="319">
        <v>5.0000000000000017E-2</v>
      </c>
      <c r="H143" s="319">
        <v>4.9999999999999989E-2</v>
      </c>
      <c r="I143" s="319">
        <v>4.9999999999999989E-2</v>
      </c>
      <c r="J143" s="319">
        <v>4.9999999999999989E-2</v>
      </c>
      <c r="K143" s="319">
        <v>5.0000000000000044E-2</v>
      </c>
      <c r="L143" s="319">
        <v>4.9999999999999989E-2</v>
      </c>
      <c r="M143" s="319">
        <v>4.9999999999999989E-2</v>
      </c>
      <c r="N143" s="319">
        <v>5.0000000000000044E-2</v>
      </c>
      <c r="O143" s="319">
        <v>4.9999999999999933E-2</v>
      </c>
      <c r="P143" s="317">
        <f t="shared" si="6"/>
        <v>0.6</v>
      </c>
      <c r="Q143" s="317"/>
      <c r="R143" s="318">
        <f t="shared" si="7"/>
        <v>0.6</v>
      </c>
    </row>
    <row r="144" spans="1:21" x14ac:dyDescent="0.25">
      <c r="A144" s="314">
        <v>6455</v>
      </c>
      <c r="B144" s="315">
        <v>403</v>
      </c>
      <c r="C144" s="316" t="s">
        <v>814</v>
      </c>
      <c r="D144" s="319">
        <v>24.64</v>
      </c>
      <c r="E144" s="319">
        <v>24.64</v>
      </c>
      <c r="F144" s="319">
        <v>24.64</v>
      </c>
      <c r="G144" s="319">
        <v>24.64</v>
      </c>
      <c r="H144" s="319">
        <v>24.64</v>
      </c>
      <c r="I144" s="319">
        <v>24.64</v>
      </c>
      <c r="J144" s="319">
        <v>24.639999999999986</v>
      </c>
      <c r="K144" s="319">
        <v>24.640000000000015</v>
      </c>
      <c r="L144" s="319">
        <v>24.639999999999986</v>
      </c>
      <c r="M144" s="319">
        <v>24.640000000000015</v>
      </c>
      <c r="N144" s="319">
        <v>24.640000000000015</v>
      </c>
      <c r="O144" s="319">
        <v>24.639999999999986</v>
      </c>
      <c r="P144" s="317">
        <f t="shared" si="6"/>
        <v>295.68</v>
      </c>
      <c r="Q144" s="317"/>
      <c r="R144" s="318">
        <f t="shared" si="7"/>
        <v>295.68</v>
      </c>
    </row>
    <row r="145" spans="1:18" x14ac:dyDescent="0.25">
      <c r="A145" s="314">
        <v>6460</v>
      </c>
      <c r="B145" s="315">
        <v>403</v>
      </c>
      <c r="C145" s="316" t="s">
        <v>815</v>
      </c>
      <c r="D145" s="319">
        <v>76.290000000000006</v>
      </c>
      <c r="E145" s="319">
        <v>76.290000000000006</v>
      </c>
      <c r="F145" s="319">
        <v>77.239999999999981</v>
      </c>
      <c r="G145" s="319">
        <v>77.240000000000009</v>
      </c>
      <c r="H145" s="319">
        <v>82.19</v>
      </c>
      <c r="I145" s="319">
        <v>79.600000000000023</v>
      </c>
      <c r="J145" s="319">
        <v>79.600000000000023</v>
      </c>
      <c r="K145" s="319">
        <v>79.599999999999909</v>
      </c>
      <c r="L145" s="319">
        <v>79.600000000000023</v>
      </c>
      <c r="M145" s="319">
        <v>79.600000000000023</v>
      </c>
      <c r="N145" s="319">
        <v>79.809999999999945</v>
      </c>
      <c r="O145" s="319">
        <v>79.810000000000059</v>
      </c>
      <c r="P145" s="317">
        <f t="shared" si="6"/>
        <v>946.87</v>
      </c>
      <c r="Q145" s="317"/>
      <c r="R145" s="318">
        <f t="shared" si="7"/>
        <v>946.87</v>
      </c>
    </row>
    <row r="146" spans="1:18" x14ac:dyDescent="0.25">
      <c r="A146" s="314">
        <v>6465</v>
      </c>
      <c r="B146" s="315">
        <v>403</v>
      </c>
      <c r="C146" s="316" t="s">
        <v>816</v>
      </c>
      <c r="D146" s="319">
        <v>3.64</v>
      </c>
      <c r="E146" s="319">
        <v>3.64</v>
      </c>
      <c r="F146" s="319">
        <v>3.6399999999999997</v>
      </c>
      <c r="G146" s="319">
        <v>3.6400000000000006</v>
      </c>
      <c r="H146" s="319">
        <v>3.6399999999999988</v>
      </c>
      <c r="I146" s="319">
        <v>3.6400000000000006</v>
      </c>
      <c r="J146" s="319">
        <v>3.6400000000000006</v>
      </c>
      <c r="K146" s="319">
        <v>3.75</v>
      </c>
      <c r="L146" s="319">
        <v>3.7499999999999964</v>
      </c>
      <c r="M146" s="319">
        <v>3.75</v>
      </c>
      <c r="N146" s="319">
        <v>3.75</v>
      </c>
      <c r="O146" s="319">
        <v>3.75</v>
      </c>
      <c r="P146" s="317">
        <f t="shared" si="6"/>
        <v>44.23</v>
      </c>
      <c r="Q146" s="317"/>
      <c r="R146" s="318">
        <f t="shared" si="7"/>
        <v>44.23</v>
      </c>
    </row>
    <row r="147" spans="1:18" x14ac:dyDescent="0.25">
      <c r="A147" s="314">
        <v>6470</v>
      </c>
      <c r="B147" s="315">
        <v>403</v>
      </c>
      <c r="C147" s="316" t="s">
        <v>817</v>
      </c>
      <c r="D147" s="319"/>
      <c r="E147" s="319"/>
      <c r="F147" s="319"/>
      <c r="G147" s="319"/>
      <c r="H147" s="319"/>
      <c r="I147" s="319"/>
      <c r="J147" s="319"/>
      <c r="K147" s="319"/>
      <c r="L147" s="319"/>
      <c r="M147" s="319"/>
      <c r="N147" s="319"/>
      <c r="O147" s="319"/>
      <c r="P147" s="317">
        <f t="shared" si="6"/>
        <v>0</v>
      </c>
      <c r="Q147" s="317"/>
      <c r="R147" s="318">
        <f t="shared" si="7"/>
        <v>0</v>
      </c>
    </row>
    <row r="148" spans="1:18" x14ac:dyDescent="0.25">
      <c r="A148" s="314">
        <v>6485</v>
      </c>
      <c r="B148" s="315">
        <v>403</v>
      </c>
      <c r="C148" s="316" t="s">
        <v>818</v>
      </c>
      <c r="D148" s="319">
        <v>126.05</v>
      </c>
      <c r="E148" s="319">
        <v>126.05</v>
      </c>
      <c r="F148" s="319">
        <v>126.04999999999998</v>
      </c>
      <c r="G148" s="319">
        <v>126.05000000000001</v>
      </c>
      <c r="H148" s="319">
        <v>126.27000000000004</v>
      </c>
      <c r="I148" s="319">
        <v>126.26999999999998</v>
      </c>
      <c r="J148" s="319">
        <v>126.26999999999998</v>
      </c>
      <c r="K148" s="319">
        <v>126.26999999999998</v>
      </c>
      <c r="L148" s="319">
        <v>126.26999999999998</v>
      </c>
      <c r="M148" s="319">
        <v>126.26999999999998</v>
      </c>
      <c r="N148" s="319">
        <v>126.26999999999998</v>
      </c>
      <c r="O148" s="319">
        <v>126.26999999999998</v>
      </c>
      <c r="P148" s="317">
        <f t="shared" si="6"/>
        <v>1514.36</v>
      </c>
      <c r="Q148" s="317"/>
      <c r="R148" s="318">
        <f t="shared" si="7"/>
        <v>1514.36</v>
      </c>
    </row>
    <row r="149" spans="1:18" x14ac:dyDescent="0.25">
      <c r="A149" s="314">
        <v>6495</v>
      </c>
      <c r="B149" s="315">
        <v>403</v>
      </c>
      <c r="C149" s="316" t="s">
        <v>819</v>
      </c>
      <c r="D149" s="319">
        <v>13.34</v>
      </c>
      <c r="E149" s="319">
        <v>13.34</v>
      </c>
      <c r="F149" s="319">
        <v>13.340000000000003</v>
      </c>
      <c r="G149" s="319">
        <v>13.339999999999996</v>
      </c>
      <c r="H149" s="319">
        <v>13.340000000000003</v>
      </c>
      <c r="I149" s="319">
        <v>13.340000000000003</v>
      </c>
      <c r="J149" s="319">
        <v>13.339999999999989</v>
      </c>
      <c r="K149" s="319">
        <v>13.340000000000003</v>
      </c>
      <c r="L149" s="319">
        <v>13.579999999999998</v>
      </c>
      <c r="M149" s="319">
        <v>13.720000000000013</v>
      </c>
      <c r="N149" s="319">
        <v>13.719999999999999</v>
      </c>
      <c r="O149" s="319">
        <v>13.719999999999999</v>
      </c>
      <c r="P149" s="317">
        <f t="shared" si="6"/>
        <v>161.46</v>
      </c>
      <c r="Q149" s="317"/>
      <c r="R149" s="318">
        <f t="shared" si="7"/>
        <v>161.46</v>
      </c>
    </row>
    <row r="150" spans="1:18" x14ac:dyDescent="0.25">
      <c r="A150" s="314">
        <v>6500</v>
      </c>
      <c r="B150" s="315">
        <v>403</v>
      </c>
      <c r="C150" s="316" t="s">
        <v>820</v>
      </c>
      <c r="D150" s="319"/>
      <c r="E150" s="319">
        <v>0</v>
      </c>
      <c r="F150" s="319">
        <v>0</v>
      </c>
      <c r="G150" s="319">
        <v>0</v>
      </c>
      <c r="H150" s="319">
        <v>0</v>
      </c>
      <c r="I150" s="319">
        <v>0</v>
      </c>
      <c r="J150" s="319">
        <v>0</v>
      </c>
      <c r="K150" s="319">
        <v>0</v>
      </c>
      <c r="L150" s="319">
        <v>0</v>
      </c>
      <c r="M150" s="319">
        <v>0</v>
      </c>
      <c r="N150" s="319">
        <v>0</v>
      </c>
      <c r="O150" s="319">
        <v>0</v>
      </c>
      <c r="P150" s="317">
        <f t="shared" si="6"/>
        <v>0</v>
      </c>
      <c r="Q150" s="317"/>
      <c r="R150" s="318">
        <f t="shared" si="7"/>
        <v>0</v>
      </c>
    </row>
    <row r="151" spans="1:18" x14ac:dyDescent="0.25">
      <c r="A151" s="314">
        <v>6505</v>
      </c>
      <c r="B151" s="315">
        <v>403</v>
      </c>
      <c r="C151" s="316" t="s">
        <v>821</v>
      </c>
      <c r="D151" s="319"/>
      <c r="E151" s="319"/>
      <c r="F151" s="319"/>
      <c r="G151" s="319"/>
      <c r="H151" s="319"/>
      <c r="I151" s="319"/>
      <c r="J151" s="319"/>
      <c r="K151" s="319"/>
      <c r="L151" s="319"/>
      <c r="M151" s="319"/>
      <c r="N151" s="319"/>
      <c r="O151" s="319"/>
      <c r="P151" s="317">
        <f t="shared" si="6"/>
        <v>0</v>
      </c>
      <c r="Q151" s="317"/>
      <c r="R151" s="318">
        <f t="shared" si="7"/>
        <v>0</v>
      </c>
    </row>
    <row r="152" spans="1:18" x14ac:dyDescent="0.25">
      <c r="A152" s="314">
        <v>6510</v>
      </c>
      <c r="B152" s="315">
        <v>403</v>
      </c>
      <c r="C152" s="316" t="s">
        <v>822</v>
      </c>
      <c r="D152" s="319">
        <v>55.28</v>
      </c>
      <c r="E152" s="319">
        <v>55.28</v>
      </c>
      <c r="F152" s="319">
        <v>56.199999999999989</v>
      </c>
      <c r="G152" s="319">
        <v>57.72</v>
      </c>
      <c r="H152" s="319">
        <v>57.72</v>
      </c>
      <c r="I152" s="319">
        <v>57.720000000000027</v>
      </c>
      <c r="J152" s="319">
        <v>57.71999999999997</v>
      </c>
      <c r="K152" s="319">
        <v>58.420000000000016</v>
      </c>
      <c r="L152" s="319">
        <v>58.420000000000016</v>
      </c>
      <c r="M152" s="319">
        <v>58.419999999999959</v>
      </c>
      <c r="N152" s="319">
        <v>59.290000000000077</v>
      </c>
      <c r="O152" s="319">
        <v>59.289999999999964</v>
      </c>
      <c r="P152" s="317">
        <f t="shared" si="6"/>
        <v>691.48</v>
      </c>
      <c r="Q152" s="317"/>
      <c r="R152" s="318">
        <f t="shared" si="7"/>
        <v>691.48</v>
      </c>
    </row>
    <row r="153" spans="1:18" x14ac:dyDescent="0.25">
      <c r="A153" s="314">
        <v>6515</v>
      </c>
      <c r="B153" s="315">
        <v>403</v>
      </c>
      <c r="C153" s="316" t="s">
        <v>823</v>
      </c>
      <c r="D153" s="319"/>
      <c r="E153" s="319">
        <v>0</v>
      </c>
      <c r="F153" s="319">
        <v>0</v>
      </c>
      <c r="G153" s="319">
        <v>0</v>
      </c>
      <c r="H153" s="319">
        <v>0</v>
      </c>
      <c r="I153" s="319">
        <v>0</v>
      </c>
      <c r="J153" s="319">
        <v>0.52</v>
      </c>
      <c r="K153" s="319">
        <v>0.52</v>
      </c>
      <c r="L153" s="319">
        <v>0.52</v>
      </c>
      <c r="M153" s="319">
        <v>0.52</v>
      </c>
      <c r="N153" s="319">
        <v>0.52</v>
      </c>
      <c r="O153" s="319">
        <v>0.52</v>
      </c>
      <c r="P153" s="317">
        <f t="shared" si="6"/>
        <v>3.12</v>
      </c>
      <c r="Q153" s="317"/>
      <c r="R153" s="318">
        <f t="shared" si="7"/>
        <v>3.12</v>
      </c>
    </row>
    <row r="154" spans="1:18" x14ac:dyDescent="0.25">
      <c r="A154" s="314">
        <v>6520</v>
      </c>
      <c r="B154" s="315">
        <v>403</v>
      </c>
      <c r="C154" s="316" t="s">
        <v>824</v>
      </c>
      <c r="D154" s="319">
        <v>77.06</v>
      </c>
      <c r="E154" s="319">
        <v>77.06</v>
      </c>
      <c r="F154" s="319">
        <v>77.06</v>
      </c>
      <c r="G154" s="319">
        <v>77.509999999999991</v>
      </c>
      <c r="H154" s="319">
        <v>78.730000000000018</v>
      </c>
      <c r="I154" s="319">
        <v>78.729999999999961</v>
      </c>
      <c r="J154" s="319">
        <v>79.5</v>
      </c>
      <c r="K154" s="319">
        <v>80.420000000000073</v>
      </c>
      <c r="L154" s="319">
        <v>80.419999999999959</v>
      </c>
      <c r="M154" s="319">
        <v>81.189999999999941</v>
      </c>
      <c r="N154" s="319">
        <v>81.340000000000032</v>
      </c>
      <c r="O154" s="319">
        <v>81.950000000000045</v>
      </c>
      <c r="P154" s="317">
        <f t="shared" si="6"/>
        <v>950.97</v>
      </c>
      <c r="Q154" s="317"/>
      <c r="R154" s="318">
        <f t="shared" si="7"/>
        <v>950.97</v>
      </c>
    </row>
    <row r="155" spans="1:18" x14ac:dyDescent="0.25">
      <c r="A155" s="314">
        <v>6525</v>
      </c>
      <c r="B155" s="315">
        <v>403</v>
      </c>
      <c r="C155" s="316" t="s">
        <v>825</v>
      </c>
      <c r="D155" s="319">
        <v>71.92</v>
      </c>
      <c r="E155" s="319">
        <v>71.92</v>
      </c>
      <c r="F155" s="319">
        <v>71.919999999999987</v>
      </c>
      <c r="G155" s="319">
        <v>71.990000000000009</v>
      </c>
      <c r="H155" s="319">
        <v>71.990000000000009</v>
      </c>
      <c r="I155" s="319">
        <v>71.990000000000009</v>
      </c>
      <c r="J155" s="319">
        <v>71.990000000000009</v>
      </c>
      <c r="K155" s="319">
        <v>71.990000000000009</v>
      </c>
      <c r="L155" s="319">
        <v>72.360000000000014</v>
      </c>
      <c r="M155" s="319">
        <v>72.3599999999999</v>
      </c>
      <c r="N155" s="319">
        <v>72.360000000000014</v>
      </c>
      <c r="O155" s="319">
        <v>72.360000000000014</v>
      </c>
      <c r="P155" s="317">
        <f t="shared" si="6"/>
        <v>865.15</v>
      </c>
      <c r="Q155" s="317"/>
      <c r="R155" s="318">
        <f t="shared" si="7"/>
        <v>865.15</v>
      </c>
    </row>
    <row r="156" spans="1:18" x14ac:dyDescent="0.25">
      <c r="A156" s="314">
        <v>6530</v>
      </c>
      <c r="B156" s="315">
        <v>403</v>
      </c>
      <c r="C156" s="316" t="s">
        <v>826</v>
      </c>
      <c r="D156" s="319">
        <v>1048.83</v>
      </c>
      <c r="E156" s="319">
        <v>1049.1399999999999</v>
      </c>
      <c r="F156" s="319">
        <v>1049.96</v>
      </c>
      <c r="G156" s="319">
        <v>1049.9600000000005</v>
      </c>
      <c r="H156" s="319">
        <v>1061.83</v>
      </c>
      <c r="I156" s="319">
        <v>1057.75</v>
      </c>
      <c r="J156" s="319">
        <v>1057.83</v>
      </c>
      <c r="K156" s="319">
        <v>1062.96</v>
      </c>
      <c r="L156" s="319">
        <v>1064.5200000000004</v>
      </c>
      <c r="M156" s="319">
        <v>1065.4899999999998</v>
      </c>
      <c r="N156" s="319">
        <v>1065.4899999999998</v>
      </c>
      <c r="O156" s="319">
        <v>1065.4899999999998</v>
      </c>
      <c r="P156" s="317">
        <f t="shared" si="6"/>
        <v>12699.25</v>
      </c>
      <c r="Q156" s="317"/>
      <c r="R156" s="318">
        <f t="shared" si="7"/>
        <v>12699.25</v>
      </c>
    </row>
    <row r="157" spans="1:18" x14ac:dyDescent="0.25">
      <c r="A157" s="314">
        <v>6535</v>
      </c>
      <c r="B157" s="315">
        <v>403</v>
      </c>
      <c r="C157" s="316" t="s">
        <v>827</v>
      </c>
      <c r="D157" s="319">
        <v>252.17</v>
      </c>
      <c r="E157" s="319">
        <v>253.43000000000004</v>
      </c>
      <c r="F157" s="319">
        <v>254.07999999999993</v>
      </c>
      <c r="G157" s="319">
        <v>253.29000000000008</v>
      </c>
      <c r="H157" s="319">
        <v>256.94000000000005</v>
      </c>
      <c r="I157" s="319">
        <v>254.80999999999995</v>
      </c>
      <c r="J157" s="319">
        <v>259.74</v>
      </c>
      <c r="K157" s="319">
        <v>257.71000000000004</v>
      </c>
      <c r="L157" s="319">
        <v>257.71000000000004</v>
      </c>
      <c r="M157" s="319">
        <v>257.71000000000004</v>
      </c>
      <c r="N157" s="319">
        <v>257.96000000000004</v>
      </c>
      <c r="O157" s="319">
        <v>257.96000000000004</v>
      </c>
      <c r="P157" s="317">
        <f t="shared" si="6"/>
        <v>3073.51</v>
      </c>
      <c r="Q157" s="317"/>
      <c r="R157" s="318">
        <f t="shared" si="7"/>
        <v>3073.51</v>
      </c>
    </row>
    <row r="158" spans="1:18" x14ac:dyDescent="0.25">
      <c r="A158" s="314">
        <v>6540</v>
      </c>
      <c r="B158" s="315">
        <v>403</v>
      </c>
      <c r="C158" s="316" t="s">
        <v>828</v>
      </c>
      <c r="D158" s="319">
        <v>183.73</v>
      </c>
      <c r="E158" s="319">
        <v>183.73</v>
      </c>
      <c r="F158" s="319">
        <v>183.73000000000008</v>
      </c>
      <c r="G158" s="319">
        <v>193.05999999999995</v>
      </c>
      <c r="H158" s="319">
        <v>193.05999999999995</v>
      </c>
      <c r="I158" s="319">
        <v>193.05999999999995</v>
      </c>
      <c r="J158" s="319">
        <v>184.20000000000005</v>
      </c>
      <c r="K158" s="319">
        <v>184.20000000000005</v>
      </c>
      <c r="L158" s="319">
        <v>184.20000000000005</v>
      </c>
      <c r="M158" s="319">
        <v>184.20000000000005</v>
      </c>
      <c r="N158" s="319">
        <v>184.19999999999982</v>
      </c>
      <c r="O158" s="319">
        <v>184.20000000000027</v>
      </c>
      <c r="P158" s="317">
        <f t="shared" si="6"/>
        <v>2235.5700000000002</v>
      </c>
      <c r="Q158" s="317"/>
      <c r="R158" s="318">
        <f t="shared" si="7"/>
        <v>2235.5700000000002</v>
      </c>
    </row>
    <row r="159" spans="1:18" x14ac:dyDescent="0.25">
      <c r="A159" s="314">
        <v>6545</v>
      </c>
      <c r="B159" s="315">
        <v>403</v>
      </c>
      <c r="C159" s="316" t="s">
        <v>829</v>
      </c>
      <c r="D159" s="319">
        <v>140.71</v>
      </c>
      <c r="E159" s="319">
        <v>140.71</v>
      </c>
      <c r="F159" s="319">
        <v>142.56</v>
      </c>
      <c r="G159" s="319">
        <v>144.24</v>
      </c>
      <c r="H159" s="319">
        <v>144.24</v>
      </c>
      <c r="I159" s="319">
        <v>144.24</v>
      </c>
      <c r="J159" s="319">
        <v>144.24</v>
      </c>
      <c r="K159" s="319">
        <v>144.24</v>
      </c>
      <c r="L159" s="319">
        <v>144.24</v>
      </c>
      <c r="M159" s="319">
        <v>144.24</v>
      </c>
      <c r="N159" s="319">
        <v>144.24</v>
      </c>
      <c r="O159" s="319">
        <v>144.24</v>
      </c>
      <c r="P159" s="317">
        <f t="shared" si="6"/>
        <v>1722.14</v>
      </c>
      <c r="Q159" s="317"/>
      <c r="R159" s="318">
        <f t="shared" si="7"/>
        <v>1722.14</v>
      </c>
    </row>
    <row r="160" spans="1:18" x14ac:dyDescent="0.25">
      <c r="A160" s="314">
        <v>6550</v>
      </c>
      <c r="B160" s="315">
        <v>403</v>
      </c>
      <c r="C160" s="316" t="s">
        <v>830</v>
      </c>
      <c r="D160" s="319">
        <v>4.83</v>
      </c>
      <c r="E160" s="319">
        <v>4.83</v>
      </c>
      <c r="F160" s="319">
        <v>4.83</v>
      </c>
      <c r="G160" s="319">
        <v>4.83</v>
      </c>
      <c r="H160" s="319">
        <v>4.8299999999999983</v>
      </c>
      <c r="I160" s="319">
        <v>4.8300000000000018</v>
      </c>
      <c r="J160" s="319">
        <v>4.8300000000000018</v>
      </c>
      <c r="K160" s="319">
        <v>4.8299999999999983</v>
      </c>
      <c r="L160" s="319">
        <v>4.8299999999999983</v>
      </c>
      <c r="M160" s="319">
        <v>4.8299999999999983</v>
      </c>
      <c r="N160" s="319">
        <v>4.8300000000000054</v>
      </c>
      <c r="O160" s="319">
        <v>4.8299999999999983</v>
      </c>
      <c r="P160" s="317">
        <f t="shared" si="6"/>
        <v>57.96</v>
      </c>
      <c r="Q160" s="317"/>
      <c r="R160" s="318">
        <f t="shared" si="7"/>
        <v>57.96</v>
      </c>
    </row>
    <row r="161" spans="1:19" x14ac:dyDescent="0.25">
      <c r="A161" s="314">
        <v>6555</v>
      </c>
      <c r="B161" s="315">
        <v>403</v>
      </c>
      <c r="C161" s="316" t="s">
        <v>831</v>
      </c>
      <c r="D161" s="319"/>
      <c r="E161" s="319"/>
      <c r="F161" s="319"/>
      <c r="G161" s="319"/>
      <c r="H161" s="319"/>
      <c r="I161" s="319"/>
      <c r="J161" s="319"/>
      <c r="K161" s="319"/>
      <c r="L161" s="319"/>
      <c r="M161" s="319"/>
      <c r="N161" s="319"/>
      <c r="O161" s="319"/>
      <c r="P161" s="317">
        <f t="shared" si="6"/>
        <v>0</v>
      </c>
      <c r="Q161" s="317"/>
      <c r="R161" s="318">
        <f t="shared" si="7"/>
        <v>0</v>
      </c>
    </row>
    <row r="162" spans="1:19" x14ac:dyDescent="0.25">
      <c r="A162" s="314">
        <v>6570</v>
      </c>
      <c r="B162" s="315">
        <v>403</v>
      </c>
      <c r="C162" s="316" t="s">
        <v>832</v>
      </c>
      <c r="D162" s="319"/>
      <c r="E162" s="319"/>
      <c r="F162" s="319"/>
      <c r="G162" s="319"/>
      <c r="H162" s="319"/>
      <c r="I162" s="319"/>
      <c r="J162" s="319"/>
      <c r="K162" s="319"/>
      <c r="L162" s="319"/>
      <c r="M162" s="319"/>
      <c r="N162" s="319"/>
      <c r="O162" s="319"/>
      <c r="P162" s="317">
        <f t="shared" si="6"/>
        <v>0</v>
      </c>
      <c r="Q162" s="317"/>
      <c r="R162" s="318">
        <f t="shared" si="7"/>
        <v>0</v>
      </c>
    </row>
    <row r="163" spans="1:19" x14ac:dyDescent="0.25">
      <c r="A163" s="314">
        <v>6580</v>
      </c>
      <c r="B163" s="315">
        <v>403</v>
      </c>
      <c r="C163" s="316" t="s">
        <v>833</v>
      </c>
      <c r="D163" s="319">
        <v>35.47</v>
      </c>
      <c r="E163" s="319">
        <v>35.44</v>
      </c>
      <c r="F163" s="319">
        <v>35.08</v>
      </c>
      <c r="G163" s="319">
        <v>35.13000000000001</v>
      </c>
      <c r="H163" s="319">
        <v>35.139999999999986</v>
      </c>
      <c r="I163" s="319">
        <v>35.240000000000009</v>
      </c>
      <c r="J163" s="319">
        <v>35.360000000000014</v>
      </c>
      <c r="K163" s="319">
        <v>35.329999999999984</v>
      </c>
      <c r="L163" s="319">
        <v>35.230000000000018</v>
      </c>
      <c r="M163" s="319">
        <v>35.139999999999986</v>
      </c>
      <c r="N163" s="319">
        <v>35.21999999999997</v>
      </c>
      <c r="O163" s="319">
        <v>35.390000000000043</v>
      </c>
      <c r="P163" s="317">
        <f t="shared" si="6"/>
        <v>423.17</v>
      </c>
      <c r="Q163" s="317"/>
      <c r="R163" s="318">
        <f t="shared" si="7"/>
        <v>423.17</v>
      </c>
      <c r="S163" s="318"/>
    </row>
    <row r="164" spans="1:19" x14ac:dyDescent="0.25">
      <c r="A164" s="314">
        <v>6585</v>
      </c>
      <c r="B164" s="315">
        <v>403</v>
      </c>
      <c r="C164" s="316" t="s">
        <v>834</v>
      </c>
      <c r="D164" s="319">
        <v>21.61</v>
      </c>
      <c r="E164" s="319">
        <v>21.590000000000003</v>
      </c>
      <c r="F164" s="319">
        <v>21.36999999999999</v>
      </c>
      <c r="G164" s="319">
        <v>21.39</v>
      </c>
      <c r="H164" s="319">
        <v>21.600000000000009</v>
      </c>
      <c r="I164" s="319">
        <v>21.710000000000008</v>
      </c>
      <c r="J164" s="319">
        <v>21.78</v>
      </c>
      <c r="K164" s="319">
        <v>21.739999999999981</v>
      </c>
      <c r="L164" s="319">
        <v>21.640000000000015</v>
      </c>
      <c r="M164" s="319">
        <v>21.639999999999986</v>
      </c>
      <c r="N164" s="319">
        <v>21.610000000000014</v>
      </c>
      <c r="O164" s="319">
        <v>21.819999999999993</v>
      </c>
      <c r="P164" s="317">
        <f t="shared" si="6"/>
        <v>259.5</v>
      </c>
      <c r="Q164" s="317"/>
      <c r="R164" s="318">
        <f t="shared" si="7"/>
        <v>259.5</v>
      </c>
      <c r="S164" s="318"/>
    </row>
    <row r="165" spans="1:19" x14ac:dyDescent="0.25">
      <c r="A165" s="314">
        <v>6595</v>
      </c>
      <c r="B165" s="315">
        <v>403</v>
      </c>
      <c r="C165" s="316" t="s">
        <v>835</v>
      </c>
      <c r="D165" s="319">
        <v>24.19</v>
      </c>
      <c r="E165" s="319">
        <v>24.179999999999996</v>
      </c>
      <c r="F165" s="319">
        <v>23.990000000000002</v>
      </c>
      <c r="G165" s="319">
        <v>24.08</v>
      </c>
      <c r="H165" s="319">
        <v>24.08</v>
      </c>
      <c r="I165" s="319">
        <v>24.11</v>
      </c>
      <c r="J165" s="319">
        <v>24.129999999999995</v>
      </c>
      <c r="K165" s="319">
        <v>24.110000000000014</v>
      </c>
      <c r="L165" s="319">
        <v>24.069999999999993</v>
      </c>
      <c r="M165" s="319">
        <v>24.039999999999992</v>
      </c>
      <c r="N165" s="319">
        <v>24.010000000000019</v>
      </c>
      <c r="O165" s="319">
        <v>24.050000000000011</v>
      </c>
      <c r="P165" s="317">
        <f t="shared" si="6"/>
        <v>289.04000000000002</v>
      </c>
      <c r="Q165" s="317"/>
      <c r="R165" s="318">
        <f t="shared" si="7"/>
        <v>289.04000000000002</v>
      </c>
      <c r="S165" s="318"/>
    </row>
    <row r="166" spans="1:19" x14ac:dyDescent="0.25">
      <c r="A166" s="314">
        <v>6600</v>
      </c>
      <c r="B166" s="315">
        <v>403</v>
      </c>
      <c r="C166" s="316" t="s">
        <v>836</v>
      </c>
      <c r="D166" s="319">
        <v>-2.2200000000000002</v>
      </c>
      <c r="E166" s="319">
        <v>-2.2200000000000002</v>
      </c>
      <c r="F166" s="319">
        <v>-2.2199999999999998</v>
      </c>
      <c r="G166" s="319">
        <v>-2.2200000000000006</v>
      </c>
      <c r="H166" s="319">
        <v>-2.2199999999999989</v>
      </c>
      <c r="I166" s="319">
        <v>-2.2200000000000006</v>
      </c>
      <c r="J166" s="319">
        <v>-2.2199999999999989</v>
      </c>
      <c r="K166" s="319">
        <v>-2.2200000000000024</v>
      </c>
      <c r="L166" s="319">
        <v>-2.2199999999999989</v>
      </c>
      <c r="M166" s="319">
        <v>-2.2199999999999989</v>
      </c>
      <c r="N166" s="319">
        <v>-2.2200000000000024</v>
      </c>
      <c r="O166" s="319">
        <v>-2.2199999999999989</v>
      </c>
      <c r="P166" s="317">
        <f t="shared" si="6"/>
        <v>-26.64</v>
      </c>
      <c r="Q166" s="317"/>
      <c r="R166" s="318">
        <f t="shared" si="7"/>
        <v>-26.64</v>
      </c>
      <c r="S166" s="318"/>
    </row>
    <row r="167" spans="1:19" x14ac:dyDescent="0.25">
      <c r="A167" s="314">
        <v>6605</v>
      </c>
      <c r="B167" s="315">
        <v>403</v>
      </c>
      <c r="C167" s="316" t="s">
        <v>837</v>
      </c>
      <c r="D167" s="319"/>
      <c r="E167" s="319"/>
      <c r="F167" s="319"/>
      <c r="G167" s="319"/>
      <c r="H167" s="319"/>
      <c r="I167" s="319"/>
      <c r="J167" s="319"/>
      <c r="K167" s="319"/>
      <c r="L167" s="319"/>
      <c r="M167" s="319"/>
      <c r="N167" s="319"/>
      <c r="O167" s="319"/>
      <c r="P167" s="317">
        <f t="shared" si="6"/>
        <v>0</v>
      </c>
      <c r="Q167" s="317"/>
      <c r="R167" s="318">
        <f t="shared" si="7"/>
        <v>0</v>
      </c>
      <c r="S167" s="318"/>
    </row>
    <row r="168" spans="1:19" x14ac:dyDescent="0.25">
      <c r="A168" s="314">
        <v>6610</v>
      </c>
      <c r="B168" s="315">
        <v>403</v>
      </c>
      <c r="C168" s="316" t="s">
        <v>838</v>
      </c>
      <c r="D168" s="319">
        <v>7.67</v>
      </c>
      <c r="E168" s="319">
        <v>7.66</v>
      </c>
      <c r="F168" s="319">
        <v>7.6</v>
      </c>
      <c r="G168" s="319">
        <v>7.6099999999999994</v>
      </c>
      <c r="H168" s="319">
        <v>7.6099999999999994</v>
      </c>
      <c r="I168" s="319">
        <v>7.6300000000000026</v>
      </c>
      <c r="J168" s="319">
        <v>7.6299999999999955</v>
      </c>
      <c r="K168" s="319">
        <v>7.6200000000000045</v>
      </c>
      <c r="L168" s="319">
        <v>7.5799999999999983</v>
      </c>
      <c r="M168" s="319">
        <v>7.5700000000000074</v>
      </c>
      <c r="N168" s="319">
        <v>7.5599999999999881</v>
      </c>
      <c r="O168" s="319">
        <v>7.5799999999999983</v>
      </c>
      <c r="P168" s="317">
        <f t="shared" si="6"/>
        <v>91.32</v>
      </c>
      <c r="Q168" s="317"/>
      <c r="R168" s="318">
        <f t="shared" si="7"/>
        <v>91.32</v>
      </c>
      <c r="S168" s="318"/>
    </row>
    <row r="169" spans="1:19" x14ac:dyDescent="0.25">
      <c r="A169" s="314">
        <v>6615</v>
      </c>
      <c r="B169" s="315">
        <v>403</v>
      </c>
      <c r="C169" s="316" t="s">
        <v>839</v>
      </c>
      <c r="D169" s="319"/>
      <c r="E169" s="319"/>
      <c r="F169" s="319"/>
      <c r="G169" s="319"/>
      <c r="H169" s="319"/>
      <c r="I169" s="319"/>
      <c r="J169" s="319"/>
      <c r="K169" s="319"/>
      <c r="L169" s="319"/>
      <c r="M169" s="319"/>
      <c r="N169" s="319"/>
      <c r="O169" s="319"/>
      <c r="P169" s="317">
        <f t="shared" si="6"/>
        <v>0</v>
      </c>
      <c r="Q169" s="317"/>
      <c r="R169" s="318">
        <f t="shared" si="7"/>
        <v>0</v>
      </c>
      <c r="S169" s="318"/>
    </row>
    <row r="170" spans="1:19" x14ac:dyDescent="0.25">
      <c r="A170" s="314">
        <v>6620</v>
      </c>
      <c r="B170" s="315">
        <v>403</v>
      </c>
      <c r="C170" s="316" t="s">
        <v>840</v>
      </c>
      <c r="D170" s="319">
        <v>-102.03</v>
      </c>
      <c r="E170" s="319">
        <v>-102.03</v>
      </c>
      <c r="F170" s="319">
        <v>-102.02999999999997</v>
      </c>
      <c r="G170" s="319">
        <v>-102.03000000000003</v>
      </c>
      <c r="H170" s="319">
        <v>-102.02999999999997</v>
      </c>
      <c r="I170" s="319">
        <v>-102.02999999999997</v>
      </c>
      <c r="J170" s="319">
        <v>-102.03000000000009</v>
      </c>
      <c r="K170" s="319">
        <v>-102.02999999999997</v>
      </c>
      <c r="L170" s="319">
        <v>-102.02999999999997</v>
      </c>
      <c r="M170" s="319">
        <v>-102.02999999999997</v>
      </c>
      <c r="N170" s="319">
        <v>-102.02999999999997</v>
      </c>
      <c r="O170" s="319">
        <v>-102.02999999999997</v>
      </c>
      <c r="P170" s="317">
        <f t="shared" si="6"/>
        <v>-1224.3599999999999</v>
      </c>
      <c r="Q170" s="317"/>
      <c r="R170" s="318">
        <f t="shared" si="7"/>
        <v>-1224.3599999999999</v>
      </c>
      <c r="S170" s="318"/>
    </row>
    <row r="171" spans="1:19" x14ac:dyDescent="0.25">
      <c r="A171" s="314">
        <v>6680</v>
      </c>
      <c r="B171" s="315">
        <v>403</v>
      </c>
      <c r="C171" s="316" t="s">
        <v>841</v>
      </c>
      <c r="D171" s="319"/>
      <c r="E171" s="319"/>
      <c r="F171" s="319"/>
      <c r="G171" s="319"/>
      <c r="H171" s="319"/>
      <c r="I171" s="319"/>
      <c r="J171" s="319"/>
      <c r="K171" s="319"/>
      <c r="L171" s="319"/>
      <c r="M171" s="319"/>
      <c r="N171" s="319"/>
      <c r="O171" s="319"/>
      <c r="P171" s="317">
        <f t="shared" si="6"/>
        <v>0</v>
      </c>
      <c r="Q171" s="317"/>
      <c r="R171" s="318">
        <f t="shared" si="7"/>
        <v>0</v>
      </c>
      <c r="S171" s="318"/>
    </row>
    <row r="172" spans="1:19" x14ac:dyDescent="0.25">
      <c r="A172" s="314">
        <v>6825</v>
      </c>
      <c r="B172" s="315">
        <v>403</v>
      </c>
      <c r="C172" s="316" t="s">
        <v>834</v>
      </c>
      <c r="D172" s="319"/>
      <c r="E172" s="319"/>
      <c r="F172" s="319"/>
      <c r="G172" s="319"/>
      <c r="H172" s="319"/>
      <c r="I172" s="319"/>
      <c r="J172" s="319"/>
      <c r="K172" s="319"/>
      <c r="L172" s="319"/>
      <c r="M172" s="319"/>
      <c r="N172" s="319"/>
      <c r="O172" s="319"/>
      <c r="P172" s="317">
        <f t="shared" si="6"/>
        <v>0</v>
      </c>
      <c r="Q172" s="317"/>
      <c r="R172" s="318">
        <f t="shared" si="7"/>
        <v>0</v>
      </c>
      <c r="S172" s="318"/>
    </row>
    <row r="173" spans="1:19" x14ac:dyDescent="0.25">
      <c r="A173" s="314">
        <v>6835</v>
      </c>
      <c r="B173" s="315">
        <v>403</v>
      </c>
      <c r="C173" s="316" t="s">
        <v>835</v>
      </c>
      <c r="D173" s="317"/>
      <c r="E173" s="317"/>
      <c r="F173" s="317"/>
      <c r="G173" s="317"/>
      <c r="H173" s="317"/>
      <c r="I173" s="317"/>
      <c r="J173" s="317"/>
      <c r="K173" s="317"/>
      <c r="L173" s="317"/>
      <c r="M173" s="317"/>
      <c r="N173" s="317"/>
      <c r="O173" s="317"/>
      <c r="P173" s="317">
        <f t="shared" si="6"/>
        <v>0</v>
      </c>
      <c r="Q173" s="317"/>
      <c r="R173" s="318">
        <f t="shared" si="7"/>
        <v>0</v>
      </c>
      <c r="S173" s="318"/>
    </row>
    <row r="174" spans="1:19" x14ac:dyDescent="0.25">
      <c r="A174" s="314">
        <v>6845</v>
      </c>
      <c r="B174" s="315">
        <v>403</v>
      </c>
      <c r="C174" s="316" t="s">
        <v>837</v>
      </c>
      <c r="D174" s="317"/>
      <c r="E174" s="317"/>
      <c r="F174" s="317"/>
      <c r="G174" s="317"/>
      <c r="H174" s="317"/>
      <c r="I174" s="317"/>
      <c r="J174" s="317"/>
      <c r="K174" s="317"/>
      <c r="L174" s="317"/>
      <c r="M174" s="317"/>
      <c r="N174" s="317"/>
      <c r="O174" s="317"/>
      <c r="P174" s="317">
        <f t="shared" si="6"/>
        <v>0</v>
      </c>
      <c r="Q174" s="317"/>
      <c r="R174" s="318">
        <f t="shared" si="7"/>
        <v>0</v>
      </c>
      <c r="S174" s="318"/>
    </row>
    <row r="175" spans="1:19" x14ac:dyDescent="0.25">
      <c r="A175" s="314">
        <v>6905</v>
      </c>
      <c r="B175" s="314" t="s">
        <v>842</v>
      </c>
      <c r="C175" s="333" t="s">
        <v>843</v>
      </c>
      <c r="D175" s="319">
        <v>214.07</v>
      </c>
      <c r="E175" s="319">
        <v>109.13</v>
      </c>
      <c r="F175" s="319">
        <v>735.7</v>
      </c>
      <c r="G175" s="319">
        <v>133.39999999999986</v>
      </c>
      <c r="H175" s="319">
        <v>134.15000000000009</v>
      </c>
      <c r="I175" s="319">
        <v>133.80999999999995</v>
      </c>
      <c r="J175" s="319">
        <v>145.55999999999995</v>
      </c>
      <c r="K175" s="319">
        <v>135.58000000000015</v>
      </c>
      <c r="L175" s="319">
        <v>147.89999999999986</v>
      </c>
      <c r="M175" s="319">
        <v>156.76999999999998</v>
      </c>
      <c r="N175" s="319">
        <v>142.56000000000017</v>
      </c>
      <c r="O175" s="319">
        <v>165.44000000000005</v>
      </c>
      <c r="P175" s="317">
        <f t="shared" si="6"/>
        <v>2354.0700000000002</v>
      </c>
      <c r="Q175" s="317"/>
      <c r="R175" s="318">
        <f t="shared" si="7"/>
        <v>2354.0700000000002</v>
      </c>
      <c r="S175" s="318"/>
    </row>
    <row r="176" spans="1:19" x14ac:dyDescent="0.25">
      <c r="A176" s="314">
        <v>6920</v>
      </c>
      <c r="B176" s="314" t="s">
        <v>842</v>
      </c>
      <c r="C176" s="333" t="s">
        <v>844</v>
      </c>
      <c r="D176" s="319">
        <v>479.95</v>
      </c>
      <c r="E176" s="319">
        <v>480.35999999999996</v>
      </c>
      <c r="F176" s="319">
        <v>479.74</v>
      </c>
      <c r="G176" s="319">
        <v>535.73</v>
      </c>
      <c r="H176" s="319">
        <v>487.02000000000021</v>
      </c>
      <c r="I176" s="319">
        <v>457.48</v>
      </c>
      <c r="J176" s="319">
        <v>500.12999999999965</v>
      </c>
      <c r="K176" s="319">
        <v>513.09000000000015</v>
      </c>
      <c r="L176" s="319">
        <v>502.11999999999989</v>
      </c>
      <c r="M176" s="319">
        <v>501.38000000000011</v>
      </c>
      <c r="N176" s="319">
        <v>500.96000000000004</v>
      </c>
      <c r="O176" s="319">
        <v>481.64000000000033</v>
      </c>
      <c r="P176" s="317">
        <f t="shared" si="6"/>
        <v>5919.6</v>
      </c>
      <c r="Q176" s="317"/>
      <c r="R176" s="318">
        <f t="shared" si="7"/>
        <v>5919.6</v>
      </c>
      <c r="S176" s="318"/>
    </row>
    <row r="177" spans="1:19" x14ac:dyDescent="0.25">
      <c r="A177" s="321" t="s">
        <v>845</v>
      </c>
      <c r="B177" s="315"/>
      <c r="C177" s="316"/>
      <c r="D177" s="322">
        <f>SUM(D142:D176)</f>
        <v>2756.89</v>
      </c>
      <c r="E177" s="322">
        <f t="shared" ref="E177:R177" si="8">SUM(E142:E176)</f>
        <v>2653.86</v>
      </c>
      <c r="F177" s="322">
        <f t="shared" si="8"/>
        <v>3284.1699999999992</v>
      </c>
      <c r="G177" s="322">
        <f t="shared" si="8"/>
        <v>2750.2900000000004</v>
      </c>
      <c r="H177" s="322">
        <f t="shared" si="8"/>
        <v>2724.46</v>
      </c>
      <c r="I177" s="322">
        <f t="shared" si="8"/>
        <v>2686.04</v>
      </c>
      <c r="J177" s="322">
        <f t="shared" si="8"/>
        <v>2738.09</v>
      </c>
      <c r="K177" s="322">
        <f t="shared" si="8"/>
        <v>2745.8</v>
      </c>
      <c r="L177" s="322">
        <f t="shared" si="8"/>
        <v>2749.04</v>
      </c>
      <c r="M177" s="322">
        <f t="shared" si="8"/>
        <v>2758.9199999999996</v>
      </c>
      <c r="N177" s="322">
        <f t="shared" si="8"/>
        <v>2745.7800000000007</v>
      </c>
      <c r="O177" s="322">
        <f t="shared" si="8"/>
        <v>2750.3900000000008</v>
      </c>
      <c r="P177" s="322">
        <f>SUM(P142:P176)</f>
        <v>33343.729999999996</v>
      </c>
      <c r="Q177" s="322"/>
      <c r="R177" s="322">
        <f t="shared" si="8"/>
        <v>33343.729999999996</v>
      </c>
      <c r="S177" s="318"/>
    </row>
    <row r="178" spans="1:19" x14ac:dyDescent="0.25">
      <c r="A178" s="314"/>
      <c r="B178" s="315"/>
      <c r="C178" s="316"/>
      <c r="D178" s="317"/>
      <c r="E178" s="317"/>
      <c r="F178" s="317"/>
      <c r="G178" s="317"/>
      <c r="H178" s="317"/>
      <c r="I178" s="317"/>
      <c r="J178" s="317"/>
      <c r="K178" s="317"/>
      <c r="L178" s="317"/>
      <c r="M178" s="317"/>
      <c r="N178" s="317"/>
      <c r="O178" s="317"/>
      <c r="P178" s="317"/>
      <c r="Q178" s="317"/>
      <c r="R178" s="318"/>
      <c r="S178" s="318"/>
    </row>
    <row r="179" spans="1:19" x14ac:dyDescent="0.25">
      <c r="A179" s="314">
        <v>6640</v>
      </c>
      <c r="B179" s="315">
        <v>403</v>
      </c>
      <c r="C179" s="316" t="s">
        <v>812</v>
      </c>
      <c r="D179" s="317">
        <v>0</v>
      </c>
      <c r="E179" s="317">
        <v>0</v>
      </c>
      <c r="F179" s="317">
        <v>0</v>
      </c>
      <c r="G179" s="317">
        <v>0</v>
      </c>
      <c r="H179" s="317">
        <v>0</v>
      </c>
      <c r="I179" s="317">
        <v>0</v>
      </c>
      <c r="J179" s="317">
        <v>0</v>
      </c>
      <c r="K179" s="317">
        <v>0</v>
      </c>
      <c r="L179" s="317">
        <v>0</v>
      </c>
      <c r="M179" s="317">
        <v>0</v>
      </c>
      <c r="N179" s="317">
        <v>0</v>
      </c>
      <c r="O179" s="317">
        <v>0</v>
      </c>
      <c r="P179" s="317">
        <f t="shared" ref="P179:P193" si="9">SUM(D179:O179)</f>
        <v>0</v>
      </c>
      <c r="Q179" s="317"/>
      <c r="R179" s="318">
        <f t="shared" si="7"/>
        <v>0</v>
      </c>
      <c r="S179" s="318"/>
    </row>
    <row r="180" spans="1:19" x14ac:dyDescent="0.25">
      <c r="A180" s="314">
        <v>6660</v>
      </c>
      <c r="B180" s="315">
        <v>403</v>
      </c>
      <c r="C180" s="316" t="s">
        <v>846</v>
      </c>
      <c r="D180" s="317">
        <v>0</v>
      </c>
      <c r="E180" s="317">
        <v>0</v>
      </c>
      <c r="F180" s="317">
        <v>0</v>
      </c>
      <c r="G180" s="317">
        <v>0</v>
      </c>
      <c r="H180" s="317">
        <v>0</v>
      </c>
      <c r="I180" s="317">
        <v>0</v>
      </c>
      <c r="J180" s="317">
        <v>0</v>
      </c>
      <c r="K180" s="317">
        <v>0</v>
      </c>
      <c r="L180" s="317">
        <v>0</v>
      </c>
      <c r="M180" s="317">
        <v>0</v>
      </c>
      <c r="N180" s="317">
        <v>0</v>
      </c>
      <c r="O180" s="317">
        <v>0</v>
      </c>
      <c r="P180" s="317">
        <f t="shared" si="9"/>
        <v>0</v>
      </c>
      <c r="Q180" s="317"/>
      <c r="R180" s="318">
        <f t="shared" si="7"/>
        <v>0</v>
      </c>
      <c r="S180" s="318"/>
    </row>
    <row r="181" spans="1:19" x14ac:dyDescent="0.25">
      <c r="A181" s="314">
        <v>6685</v>
      </c>
      <c r="B181" s="315">
        <v>403</v>
      </c>
      <c r="C181" s="316" t="s">
        <v>847</v>
      </c>
      <c r="D181" s="317">
        <v>0</v>
      </c>
      <c r="E181" s="317">
        <v>0</v>
      </c>
      <c r="F181" s="317">
        <v>0</v>
      </c>
      <c r="G181" s="317">
        <v>0</v>
      </c>
      <c r="H181" s="317">
        <v>0</v>
      </c>
      <c r="I181" s="317">
        <v>0</v>
      </c>
      <c r="J181" s="317">
        <v>0</v>
      </c>
      <c r="K181" s="317">
        <v>0</v>
      </c>
      <c r="L181" s="317">
        <v>0</v>
      </c>
      <c r="M181" s="317">
        <v>0</v>
      </c>
      <c r="N181" s="317">
        <v>0</v>
      </c>
      <c r="O181" s="317">
        <v>0</v>
      </c>
      <c r="P181" s="317">
        <f t="shared" si="9"/>
        <v>0</v>
      </c>
      <c r="Q181" s="317"/>
      <c r="R181" s="318">
        <f t="shared" si="7"/>
        <v>0</v>
      </c>
      <c r="S181" s="318"/>
    </row>
    <row r="182" spans="1:19" x14ac:dyDescent="0.25">
      <c r="A182" s="314">
        <v>6710</v>
      </c>
      <c r="B182" s="315">
        <v>403</v>
      </c>
      <c r="C182" s="316" t="s">
        <v>848</v>
      </c>
      <c r="D182" s="317">
        <v>0</v>
      </c>
      <c r="E182" s="317">
        <v>0</v>
      </c>
      <c r="F182" s="317">
        <v>0</v>
      </c>
      <c r="G182" s="317">
        <v>0</v>
      </c>
      <c r="H182" s="317">
        <v>0</v>
      </c>
      <c r="I182" s="317">
        <v>0</v>
      </c>
      <c r="J182" s="317">
        <v>0</v>
      </c>
      <c r="K182" s="317">
        <v>0</v>
      </c>
      <c r="L182" s="317">
        <v>0</v>
      </c>
      <c r="M182" s="317">
        <v>0</v>
      </c>
      <c r="N182" s="317">
        <v>0</v>
      </c>
      <c r="O182" s="317">
        <v>0</v>
      </c>
      <c r="P182" s="317">
        <f t="shared" si="9"/>
        <v>0</v>
      </c>
      <c r="Q182" s="317"/>
      <c r="R182" s="318">
        <f t="shared" si="7"/>
        <v>0</v>
      </c>
      <c r="S182" s="318"/>
    </row>
    <row r="183" spans="1:19" x14ac:dyDescent="0.25">
      <c r="A183" s="314">
        <v>6715</v>
      </c>
      <c r="B183" s="315">
        <v>403</v>
      </c>
      <c r="C183" s="316" t="s">
        <v>849</v>
      </c>
      <c r="D183" s="317">
        <v>0</v>
      </c>
      <c r="E183" s="317">
        <v>0</v>
      </c>
      <c r="F183" s="317">
        <v>0</v>
      </c>
      <c r="G183" s="317">
        <v>0</v>
      </c>
      <c r="H183" s="317">
        <v>0</v>
      </c>
      <c r="I183" s="317">
        <v>0</v>
      </c>
      <c r="J183" s="317">
        <v>0</v>
      </c>
      <c r="K183" s="317">
        <v>0</v>
      </c>
      <c r="L183" s="317">
        <v>0</v>
      </c>
      <c r="M183" s="317">
        <v>0</v>
      </c>
      <c r="N183" s="317">
        <v>0</v>
      </c>
      <c r="O183" s="317">
        <v>0</v>
      </c>
      <c r="P183" s="317">
        <f t="shared" si="9"/>
        <v>0</v>
      </c>
      <c r="Q183" s="317"/>
      <c r="R183" s="318">
        <f t="shared" si="7"/>
        <v>0</v>
      </c>
      <c r="S183" s="318"/>
    </row>
    <row r="184" spans="1:19" x14ac:dyDescent="0.25">
      <c r="A184" s="314">
        <v>6717</v>
      </c>
      <c r="B184" s="315">
        <v>403</v>
      </c>
      <c r="C184" s="316" t="s">
        <v>850</v>
      </c>
      <c r="D184" s="317">
        <v>0</v>
      </c>
      <c r="E184" s="317">
        <v>0</v>
      </c>
      <c r="F184" s="317">
        <v>0</v>
      </c>
      <c r="G184" s="317">
        <v>0</v>
      </c>
      <c r="H184" s="317">
        <v>0</v>
      </c>
      <c r="I184" s="317">
        <v>0</v>
      </c>
      <c r="J184" s="317">
        <v>0</v>
      </c>
      <c r="K184" s="317">
        <v>0</v>
      </c>
      <c r="L184" s="317">
        <v>0</v>
      </c>
      <c r="M184" s="317">
        <v>0</v>
      </c>
      <c r="N184" s="317">
        <v>0</v>
      </c>
      <c r="O184" s="317">
        <v>0</v>
      </c>
      <c r="P184" s="317">
        <f t="shared" si="9"/>
        <v>0</v>
      </c>
      <c r="Q184" s="317"/>
      <c r="R184" s="318">
        <f t="shared" si="7"/>
        <v>0</v>
      </c>
      <c r="S184" s="318"/>
    </row>
    <row r="185" spans="1:19" x14ac:dyDescent="0.25">
      <c r="A185" s="314">
        <v>6730</v>
      </c>
      <c r="B185" s="315">
        <v>403</v>
      </c>
      <c r="C185" s="316" t="s">
        <v>851</v>
      </c>
      <c r="D185" s="317">
        <v>0</v>
      </c>
      <c r="E185" s="317">
        <v>0</v>
      </c>
      <c r="F185" s="317">
        <v>0</v>
      </c>
      <c r="G185" s="317">
        <v>0</v>
      </c>
      <c r="H185" s="317">
        <v>0</v>
      </c>
      <c r="I185" s="317">
        <v>0</v>
      </c>
      <c r="J185" s="317">
        <v>0</v>
      </c>
      <c r="K185" s="317">
        <v>0</v>
      </c>
      <c r="L185" s="317">
        <v>0</v>
      </c>
      <c r="M185" s="317">
        <v>0</v>
      </c>
      <c r="N185" s="317">
        <v>0</v>
      </c>
      <c r="O185" s="317">
        <v>0</v>
      </c>
      <c r="P185" s="317">
        <f t="shared" si="9"/>
        <v>0</v>
      </c>
      <c r="Q185" s="317"/>
      <c r="R185" s="318">
        <f t="shared" si="7"/>
        <v>0</v>
      </c>
      <c r="S185" s="318"/>
    </row>
    <row r="186" spans="1:19" x14ac:dyDescent="0.25">
      <c r="A186" s="314">
        <v>6735</v>
      </c>
      <c r="B186" s="315">
        <v>403</v>
      </c>
      <c r="C186" s="316" t="s">
        <v>852</v>
      </c>
      <c r="D186" s="317">
        <v>0</v>
      </c>
      <c r="E186" s="317">
        <v>0</v>
      </c>
      <c r="F186" s="317">
        <v>0</v>
      </c>
      <c r="G186" s="317">
        <v>0</v>
      </c>
      <c r="H186" s="317">
        <v>0</v>
      </c>
      <c r="I186" s="317">
        <v>0</v>
      </c>
      <c r="J186" s="317">
        <v>0</v>
      </c>
      <c r="K186" s="317">
        <v>0</v>
      </c>
      <c r="L186" s="317">
        <v>0</v>
      </c>
      <c r="M186" s="317">
        <v>0</v>
      </c>
      <c r="N186" s="317">
        <v>0</v>
      </c>
      <c r="O186" s="317">
        <v>0</v>
      </c>
      <c r="P186" s="317">
        <f t="shared" si="9"/>
        <v>0</v>
      </c>
      <c r="Q186" s="317"/>
      <c r="R186" s="318">
        <f t="shared" si="7"/>
        <v>0</v>
      </c>
      <c r="S186" s="318"/>
    </row>
    <row r="187" spans="1:19" x14ac:dyDescent="0.25">
      <c r="A187" s="314">
        <v>6745</v>
      </c>
      <c r="B187" s="315">
        <v>403</v>
      </c>
      <c r="C187" s="316" t="s">
        <v>853</v>
      </c>
      <c r="D187" s="317">
        <v>0</v>
      </c>
      <c r="E187" s="317">
        <v>0</v>
      </c>
      <c r="F187" s="317">
        <v>0</v>
      </c>
      <c r="G187" s="317">
        <v>0</v>
      </c>
      <c r="H187" s="317">
        <v>0</v>
      </c>
      <c r="I187" s="317">
        <v>0</v>
      </c>
      <c r="J187" s="317">
        <v>0</v>
      </c>
      <c r="K187" s="317">
        <v>0</v>
      </c>
      <c r="L187" s="317">
        <v>0</v>
      </c>
      <c r="M187" s="317">
        <v>0</v>
      </c>
      <c r="N187" s="317">
        <v>0</v>
      </c>
      <c r="O187" s="317">
        <v>0</v>
      </c>
      <c r="P187" s="317">
        <f t="shared" si="9"/>
        <v>0</v>
      </c>
      <c r="Q187" s="317"/>
      <c r="R187" s="318">
        <f t="shared" si="7"/>
        <v>0</v>
      </c>
      <c r="S187" s="318"/>
    </row>
    <row r="188" spans="1:19" x14ac:dyDescent="0.25">
      <c r="A188" s="314">
        <v>6760</v>
      </c>
      <c r="B188" s="315">
        <v>403</v>
      </c>
      <c r="C188" s="316" t="s">
        <v>854</v>
      </c>
      <c r="D188" s="317">
        <v>0</v>
      </c>
      <c r="E188" s="317">
        <v>0</v>
      </c>
      <c r="F188" s="317">
        <v>0</v>
      </c>
      <c r="G188" s="317">
        <v>0</v>
      </c>
      <c r="H188" s="317">
        <v>0</v>
      </c>
      <c r="I188" s="317">
        <v>0</v>
      </c>
      <c r="J188" s="317">
        <v>0</v>
      </c>
      <c r="K188" s="317">
        <v>0</v>
      </c>
      <c r="L188" s="317">
        <v>0</v>
      </c>
      <c r="M188" s="317">
        <v>0</v>
      </c>
      <c r="N188" s="317">
        <v>0</v>
      </c>
      <c r="O188" s="317">
        <v>0</v>
      </c>
      <c r="P188" s="317">
        <f t="shared" si="9"/>
        <v>0</v>
      </c>
      <c r="Q188" s="317"/>
      <c r="R188" s="318">
        <f t="shared" si="7"/>
        <v>0</v>
      </c>
      <c r="S188" s="318"/>
    </row>
    <row r="189" spans="1:19" x14ac:dyDescent="0.25">
      <c r="A189" s="314">
        <v>6765</v>
      </c>
      <c r="B189" s="315">
        <v>403</v>
      </c>
      <c r="C189" s="316" t="s">
        <v>855</v>
      </c>
      <c r="D189" s="317">
        <v>0</v>
      </c>
      <c r="E189" s="317">
        <v>0</v>
      </c>
      <c r="F189" s="317">
        <v>0</v>
      </c>
      <c r="G189" s="317">
        <v>0</v>
      </c>
      <c r="H189" s="317">
        <v>0</v>
      </c>
      <c r="I189" s="317">
        <v>0</v>
      </c>
      <c r="J189" s="317">
        <v>0</v>
      </c>
      <c r="K189" s="317">
        <v>0</v>
      </c>
      <c r="L189" s="317">
        <v>0</v>
      </c>
      <c r="M189" s="317">
        <v>0</v>
      </c>
      <c r="N189" s="317">
        <v>0</v>
      </c>
      <c r="O189" s="317">
        <v>0</v>
      </c>
      <c r="P189" s="317">
        <f t="shared" si="9"/>
        <v>0</v>
      </c>
      <c r="Q189" s="317"/>
      <c r="R189" s="318">
        <f t="shared" si="7"/>
        <v>0</v>
      </c>
      <c r="S189" s="318"/>
    </row>
    <row r="190" spans="1:19" x14ac:dyDescent="0.25">
      <c r="A190" s="314">
        <v>6800</v>
      </c>
      <c r="B190" s="315">
        <v>403</v>
      </c>
      <c r="C190" s="316" t="s">
        <v>856</v>
      </c>
      <c r="D190" s="317">
        <v>0</v>
      </c>
      <c r="E190" s="317">
        <v>0</v>
      </c>
      <c r="F190" s="317">
        <v>0</v>
      </c>
      <c r="G190" s="317">
        <v>0</v>
      </c>
      <c r="H190" s="317">
        <v>0</v>
      </c>
      <c r="I190" s="317">
        <v>0</v>
      </c>
      <c r="J190" s="317">
        <v>0</v>
      </c>
      <c r="K190" s="317">
        <v>0</v>
      </c>
      <c r="L190" s="317">
        <v>0</v>
      </c>
      <c r="M190" s="317">
        <v>0</v>
      </c>
      <c r="N190" s="317">
        <v>0</v>
      </c>
      <c r="O190" s="317">
        <v>0</v>
      </c>
      <c r="P190" s="317">
        <f t="shared" si="9"/>
        <v>0</v>
      </c>
      <c r="Q190" s="317"/>
      <c r="R190" s="318">
        <f t="shared" si="7"/>
        <v>0</v>
      </c>
      <c r="S190" s="318"/>
    </row>
    <row r="191" spans="1:19" x14ac:dyDescent="0.25">
      <c r="A191" s="314">
        <v>6860</v>
      </c>
      <c r="B191" s="315">
        <v>403</v>
      </c>
      <c r="C191" s="316" t="s">
        <v>857</v>
      </c>
      <c r="D191" s="317">
        <v>0</v>
      </c>
      <c r="E191" s="317">
        <v>0</v>
      </c>
      <c r="F191" s="317">
        <v>0</v>
      </c>
      <c r="G191" s="317">
        <v>0</v>
      </c>
      <c r="H191" s="317">
        <v>0</v>
      </c>
      <c r="I191" s="317">
        <v>0</v>
      </c>
      <c r="J191" s="317">
        <v>0</v>
      </c>
      <c r="K191" s="317">
        <v>0</v>
      </c>
      <c r="L191" s="317">
        <v>0</v>
      </c>
      <c r="M191" s="317">
        <v>0</v>
      </c>
      <c r="N191" s="317">
        <v>0</v>
      </c>
      <c r="O191" s="317">
        <v>0</v>
      </c>
      <c r="P191" s="317">
        <f t="shared" si="9"/>
        <v>0</v>
      </c>
      <c r="Q191" s="317"/>
      <c r="R191" s="318">
        <f t="shared" si="7"/>
        <v>0</v>
      </c>
      <c r="S191" s="318"/>
    </row>
    <row r="192" spans="1:19" x14ac:dyDescent="0.25">
      <c r="A192" s="314">
        <v>6885</v>
      </c>
      <c r="B192" s="315">
        <v>403</v>
      </c>
      <c r="C192" s="316" t="s">
        <v>858</v>
      </c>
      <c r="D192" s="317">
        <v>0</v>
      </c>
      <c r="E192" s="317">
        <v>0</v>
      </c>
      <c r="F192" s="317">
        <v>0</v>
      </c>
      <c r="G192" s="317">
        <v>0</v>
      </c>
      <c r="H192" s="317">
        <v>0</v>
      </c>
      <c r="I192" s="317">
        <v>0</v>
      </c>
      <c r="J192" s="317">
        <v>0</v>
      </c>
      <c r="K192" s="317">
        <v>0</v>
      </c>
      <c r="L192" s="317">
        <v>0</v>
      </c>
      <c r="M192" s="317">
        <v>0</v>
      </c>
      <c r="N192" s="317">
        <v>0</v>
      </c>
      <c r="O192" s="317">
        <v>0</v>
      </c>
      <c r="P192" s="317">
        <f t="shared" si="9"/>
        <v>0</v>
      </c>
      <c r="Q192" s="317"/>
      <c r="R192" s="318">
        <f t="shared" si="7"/>
        <v>0</v>
      </c>
      <c r="S192" s="318"/>
    </row>
    <row r="193" spans="1:19" x14ac:dyDescent="0.25">
      <c r="A193" s="314">
        <v>6890</v>
      </c>
      <c r="B193" s="315">
        <v>403</v>
      </c>
      <c r="C193" s="316" t="s">
        <v>859</v>
      </c>
      <c r="D193" s="317">
        <v>0</v>
      </c>
      <c r="E193" s="317">
        <v>0</v>
      </c>
      <c r="F193" s="317">
        <v>0</v>
      </c>
      <c r="G193" s="317">
        <v>0</v>
      </c>
      <c r="H193" s="317">
        <v>0</v>
      </c>
      <c r="I193" s="317">
        <v>0</v>
      </c>
      <c r="J193" s="317">
        <v>0</v>
      </c>
      <c r="K193" s="317">
        <v>0</v>
      </c>
      <c r="L193" s="317">
        <v>0</v>
      </c>
      <c r="M193" s="317">
        <v>0</v>
      </c>
      <c r="N193" s="317">
        <v>0</v>
      </c>
      <c r="O193" s="317">
        <v>0</v>
      </c>
      <c r="P193" s="317">
        <f t="shared" si="9"/>
        <v>0</v>
      </c>
      <c r="Q193" s="317"/>
      <c r="R193" s="318">
        <f t="shared" si="7"/>
        <v>0</v>
      </c>
      <c r="S193" s="318"/>
    </row>
    <row r="194" spans="1:19" x14ac:dyDescent="0.25">
      <c r="A194" s="321" t="s">
        <v>860</v>
      </c>
      <c r="D194" s="337">
        <f>SUM(D179:D193)</f>
        <v>0</v>
      </c>
      <c r="E194" s="337">
        <f t="shared" ref="E194:R194" si="10">SUM(E179:E193)</f>
        <v>0</v>
      </c>
      <c r="F194" s="337">
        <f t="shared" si="10"/>
        <v>0</v>
      </c>
      <c r="G194" s="337">
        <f t="shared" si="10"/>
        <v>0</v>
      </c>
      <c r="H194" s="337">
        <f t="shared" si="10"/>
        <v>0</v>
      </c>
      <c r="I194" s="337">
        <f t="shared" si="10"/>
        <v>0</v>
      </c>
      <c r="J194" s="337">
        <f t="shared" si="10"/>
        <v>0</v>
      </c>
      <c r="K194" s="337">
        <f t="shared" si="10"/>
        <v>0</v>
      </c>
      <c r="L194" s="337">
        <f t="shared" si="10"/>
        <v>0</v>
      </c>
      <c r="M194" s="337">
        <f t="shared" si="10"/>
        <v>0</v>
      </c>
      <c r="N194" s="337">
        <f t="shared" si="10"/>
        <v>0</v>
      </c>
      <c r="O194" s="337">
        <f t="shared" si="10"/>
        <v>0</v>
      </c>
      <c r="P194" s="337">
        <f t="shared" si="10"/>
        <v>0</v>
      </c>
      <c r="Q194" s="337"/>
      <c r="R194" s="337">
        <f t="shared" si="10"/>
        <v>0</v>
      </c>
    </row>
    <row r="196" spans="1:19" x14ac:dyDescent="0.25">
      <c r="A196" s="314">
        <v>6995</v>
      </c>
      <c r="B196" s="315">
        <v>407.1</v>
      </c>
      <c r="C196" s="316" t="s">
        <v>861</v>
      </c>
      <c r="D196" s="319">
        <v>-4.88</v>
      </c>
      <c r="E196" s="319">
        <v>-4.88</v>
      </c>
      <c r="F196" s="319">
        <v>-4.8800000000000008</v>
      </c>
      <c r="G196" s="319">
        <v>-4.879999999999999</v>
      </c>
      <c r="H196" s="319">
        <v>-4.879999999999999</v>
      </c>
      <c r="I196" s="319">
        <v>-4.8800000000000026</v>
      </c>
      <c r="J196" s="319">
        <v>-4.8799999999999955</v>
      </c>
      <c r="K196" s="319">
        <v>-4.8800000000000026</v>
      </c>
      <c r="L196" s="319">
        <v>-4.8800000000000026</v>
      </c>
      <c r="M196" s="319">
        <v>-4.8799999999999955</v>
      </c>
      <c r="N196" s="319">
        <v>-4.8800000000000026</v>
      </c>
      <c r="O196" s="319">
        <v>-4.8800000000000026</v>
      </c>
      <c r="P196" s="317">
        <f t="shared" ref="P196:P210" si="11">SUM(D196:O196)</f>
        <v>-58.56</v>
      </c>
      <c r="Q196" s="317"/>
      <c r="R196" s="318">
        <f t="shared" si="7"/>
        <v>-58.56</v>
      </c>
    </row>
    <row r="197" spans="1:19" x14ac:dyDescent="0.25">
      <c r="A197" s="314">
        <v>7000</v>
      </c>
      <c r="B197" s="315">
        <v>407.1</v>
      </c>
      <c r="C197" s="316" t="s">
        <v>862</v>
      </c>
      <c r="D197" s="319">
        <v>-0.8</v>
      </c>
      <c r="E197" s="319">
        <v>-0.8</v>
      </c>
      <c r="F197" s="319">
        <v>-0.79999999999999982</v>
      </c>
      <c r="G197" s="319">
        <v>-0.80000000000000027</v>
      </c>
      <c r="H197" s="319">
        <v>-0.79999999999999982</v>
      </c>
      <c r="I197" s="319">
        <v>-0.79999999999999982</v>
      </c>
      <c r="J197" s="319">
        <v>-0.79999999999999982</v>
      </c>
      <c r="K197" s="319">
        <v>-0.80000000000000071</v>
      </c>
      <c r="L197" s="319">
        <v>-0.79999999999999982</v>
      </c>
      <c r="M197" s="319">
        <v>-0.79999999999999982</v>
      </c>
      <c r="N197" s="319">
        <v>-0.80000000000000071</v>
      </c>
      <c r="O197" s="319">
        <v>-0.79999999999999893</v>
      </c>
      <c r="P197" s="317">
        <f t="shared" si="11"/>
        <v>-9.6</v>
      </c>
      <c r="Q197" s="317"/>
      <c r="R197" s="318">
        <f t="shared" si="7"/>
        <v>-9.6</v>
      </c>
    </row>
    <row r="198" spans="1:19" x14ac:dyDescent="0.25">
      <c r="A198" s="314">
        <v>7025</v>
      </c>
      <c r="B198" s="315">
        <v>407.1</v>
      </c>
      <c r="C198" s="316" t="s">
        <v>863</v>
      </c>
      <c r="D198" s="319">
        <v>-30.58</v>
      </c>
      <c r="E198" s="319">
        <v>-30.58</v>
      </c>
      <c r="F198" s="319">
        <v>-30.58</v>
      </c>
      <c r="G198" s="319">
        <v>-30.58</v>
      </c>
      <c r="H198" s="319">
        <v>-30.580000000000013</v>
      </c>
      <c r="I198" s="319">
        <v>-30.579999999999984</v>
      </c>
      <c r="J198" s="319">
        <v>-30.580000000000013</v>
      </c>
      <c r="K198" s="319">
        <v>-30.579999999999984</v>
      </c>
      <c r="L198" s="319">
        <v>-30.580000000000041</v>
      </c>
      <c r="M198" s="319">
        <v>-30.579999999999984</v>
      </c>
      <c r="N198" s="319">
        <v>-30.579999999999984</v>
      </c>
      <c r="O198" s="319">
        <v>-30.579999999999984</v>
      </c>
      <c r="P198" s="317">
        <f t="shared" si="11"/>
        <v>-366.96</v>
      </c>
      <c r="Q198" s="317"/>
      <c r="R198" s="318">
        <f t="shared" si="7"/>
        <v>-366.96</v>
      </c>
    </row>
    <row r="199" spans="1:19" x14ac:dyDescent="0.25">
      <c r="A199" s="314">
        <v>7045</v>
      </c>
      <c r="B199" s="315">
        <v>407.1</v>
      </c>
      <c r="C199" s="316" t="s">
        <v>864</v>
      </c>
      <c r="D199" s="319">
        <v>-10.69</v>
      </c>
      <c r="E199" s="319">
        <v>-10.69</v>
      </c>
      <c r="F199" s="319">
        <v>-10.690000000000001</v>
      </c>
      <c r="G199" s="319">
        <v>-10.689999999999998</v>
      </c>
      <c r="H199" s="319">
        <v>-10.690000000000005</v>
      </c>
      <c r="I199" s="319">
        <v>-10.689999999999998</v>
      </c>
      <c r="J199" s="319">
        <v>-10.689999999999998</v>
      </c>
      <c r="K199" s="319">
        <v>-10.689999999999998</v>
      </c>
      <c r="L199" s="319">
        <v>-10.689999999999998</v>
      </c>
      <c r="M199" s="319">
        <v>-10.690000000000012</v>
      </c>
      <c r="N199" s="319">
        <v>-10.689999999999998</v>
      </c>
      <c r="O199" s="319">
        <v>-10.689999999999998</v>
      </c>
      <c r="P199" s="317">
        <f t="shared" si="11"/>
        <v>-128.28</v>
      </c>
      <c r="Q199" s="317"/>
      <c r="R199" s="318">
        <f t="shared" si="7"/>
        <v>-128.28</v>
      </c>
    </row>
    <row r="200" spans="1:19" x14ac:dyDescent="0.25">
      <c r="A200" s="314">
        <v>7050</v>
      </c>
      <c r="B200" s="315">
        <v>407.1</v>
      </c>
      <c r="C200" s="316" t="s">
        <v>865</v>
      </c>
      <c r="D200" s="319"/>
      <c r="E200" s="319">
        <v>0</v>
      </c>
      <c r="F200" s="319">
        <v>0</v>
      </c>
      <c r="G200" s="319">
        <v>0</v>
      </c>
      <c r="H200" s="319">
        <v>0</v>
      </c>
      <c r="I200" s="319">
        <v>0</v>
      </c>
      <c r="J200" s="319">
        <v>0</v>
      </c>
      <c r="K200" s="319">
        <v>0</v>
      </c>
      <c r="L200" s="319">
        <v>0</v>
      </c>
      <c r="M200" s="319">
        <v>0</v>
      </c>
      <c r="N200" s="319">
        <v>0</v>
      </c>
      <c r="O200" s="319">
        <v>0</v>
      </c>
      <c r="P200" s="317">
        <f t="shared" si="11"/>
        <v>0</v>
      </c>
      <c r="Q200" s="317"/>
      <c r="R200" s="318">
        <f t="shared" si="7"/>
        <v>0</v>
      </c>
    </row>
    <row r="201" spans="1:19" x14ac:dyDescent="0.25">
      <c r="A201" s="314">
        <v>7060</v>
      </c>
      <c r="B201" s="315">
        <v>407.1</v>
      </c>
      <c r="C201" s="316" t="s">
        <v>866</v>
      </c>
      <c r="D201" s="319">
        <v>-17.420000000000002</v>
      </c>
      <c r="E201" s="319">
        <v>-17.420000000000002</v>
      </c>
      <c r="F201" s="319">
        <v>-17.419999999999995</v>
      </c>
      <c r="G201" s="319">
        <v>-17.420000000000009</v>
      </c>
      <c r="H201" s="319">
        <v>-17.419999999999987</v>
      </c>
      <c r="I201" s="319">
        <v>-17.420000000000002</v>
      </c>
      <c r="J201" s="319">
        <v>-17.420000000000002</v>
      </c>
      <c r="K201" s="319">
        <v>-17.420000000000016</v>
      </c>
      <c r="L201" s="319">
        <v>-17.419999999999987</v>
      </c>
      <c r="M201" s="319">
        <v>-17.419999999999987</v>
      </c>
      <c r="N201" s="319">
        <v>-17.420000000000016</v>
      </c>
      <c r="O201" s="319">
        <v>-17.419999999999987</v>
      </c>
      <c r="P201" s="317">
        <f t="shared" si="11"/>
        <v>-209.04</v>
      </c>
      <c r="Q201" s="317"/>
      <c r="R201" s="318">
        <f t="shared" si="7"/>
        <v>-209.04</v>
      </c>
    </row>
    <row r="202" spans="1:19" x14ac:dyDescent="0.25">
      <c r="A202" s="314">
        <v>7065</v>
      </c>
      <c r="B202" s="315">
        <v>407.1</v>
      </c>
      <c r="C202" s="316" t="s">
        <v>867</v>
      </c>
      <c r="D202" s="319">
        <v>-27.8</v>
      </c>
      <c r="E202" s="319">
        <v>-27.8</v>
      </c>
      <c r="F202" s="319">
        <v>-27.800000000000004</v>
      </c>
      <c r="G202" s="319">
        <v>-27.799999999999997</v>
      </c>
      <c r="H202" s="319">
        <v>-27.799999999999997</v>
      </c>
      <c r="I202" s="319">
        <v>-27.800000000000011</v>
      </c>
      <c r="J202" s="319">
        <v>-27.799999999999983</v>
      </c>
      <c r="K202" s="319">
        <v>-27.800000000000011</v>
      </c>
      <c r="L202" s="319">
        <v>-27.799999999999983</v>
      </c>
      <c r="M202" s="319">
        <v>-27.800000000000011</v>
      </c>
      <c r="N202" s="319">
        <v>-27.800000000000011</v>
      </c>
      <c r="O202" s="319">
        <v>-27.800000000000011</v>
      </c>
      <c r="P202" s="317">
        <f t="shared" si="11"/>
        <v>-333.6</v>
      </c>
      <c r="Q202" s="317"/>
      <c r="R202" s="318">
        <f t="shared" si="7"/>
        <v>-333.6</v>
      </c>
    </row>
    <row r="203" spans="1:19" x14ac:dyDescent="0.25">
      <c r="A203" s="314">
        <v>7070</v>
      </c>
      <c r="B203" s="315">
        <v>407.1</v>
      </c>
      <c r="C203" s="316" t="s">
        <v>868</v>
      </c>
      <c r="D203" s="319">
        <v>-130.04</v>
      </c>
      <c r="E203" s="319">
        <v>-130.04</v>
      </c>
      <c r="F203" s="319">
        <v>-130.04000000000002</v>
      </c>
      <c r="G203" s="319">
        <v>-130.03999999999996</v>
      </c>
      <c r="H203" s="319">
        <v>-130.04000000000008</v>
      </c>
      <c r="I203" s="319">
        <v>-130.03999999999996</v>
      </c>
      <c r="J203" s="319">
        <v>-130.03999999999996</v>
      </c>
      <c r="K203" s="319">
        <v>-130.03999999999996</v>
      </c>
      <c r="L203" s="319">
        <v>-130.03999999999996</v>
      </c>
      <c r="M203" s="319">
        <v>-130.04000000000019</v>
      </c>
      <c r="N203" s="319">
        <v>-130.03999999999996</v>
      </c>
      <c r="O203" s="319">
        <v>-130.03999999999996</v>
      </c>
      <c r="P203" s="317">
        <f t="shared" si="11"/>
        <v>-1560.48</v>
      </c>
      <c r="Q203" s="317"/>
      <c r="R203" s="318">
        <f t="shared" si="7"/>
        <v>-1560.48</v>
      </c>
    </row>
    <row r="204" spans="1:19" x14ac:dyDescent="0.25">
      <c r="A204" s="314">
        <v>7075</v>
      </c>
      <c r="B204" s="315">
        <v>407.1</v>
      </c>
      <c r="C204" s="316" t="s">
        <v>869</v>
      </c>
      <c r="D204" s="319">
        <v>-67.58</v>
      </c>
      <c r="E204" s="319">
        <v>-67.58</v>
      </c>
      <c r="F204" s="319">
        <v>-67.580000000000013</v>
      </c>
      <c r="G204" s="319">
        <v>-67.579999999999984</v>
      </c>
      <c r="H204" s="319">
        <v>-67.579999999999984</v>
      </c>
      <c r="I204" s="319">
        <v>-67.580000000000041</v>
      </c>
      <c r="J204" s="319">
        <v>-67.579999999999984</v>
      </c>
      <c r="K204" s="319">
        <v>-67.579999999999984</v>
      </c>
      <c r="L204" s="319">
        <v>-67.580000000000041</v>
      </c>
      <c r="M204" s="319">
        <v>-67.579999999999927</v>
      </c>
      <c r="N204" s="319">
        <v>-67.580000000000041</v>
      </c>
      <c r="O204" s="319">
        <v>-67.580000000000041</v>
      </c>
      <c r="P204" s="317">
        <f t="shared" si="11"/>
        <v>-810.96</v>
      </c>
      <c r="Q204" s="317"/>
      <c r="R204" s="318">
        <f t="shared" si="7"/>
        <v>-810.96</v>
      </c>
    </row>
    <row r="205" spans="1:19" x14ac:dyDescent="0.25">
      <c r="A205" s="314">
        <v>7080</v>
      </c>
      <c r="B205" s="315">
        <v>407.1</v>
      </c>
      <c r="C205" s="316" t="s">
        <v>870</v>
      </c>
      <c r="D205" s="319">
        <v>-21.15</v>
      </c>
      <c r="E205" s="319">
        <v>-21.15</v>
      </c>
      <c r="F205" s="319">
        <v>-21.150000000000006</v>
      </c>
      <c r="G205" s="319">
        <v>-21.149999999999991</v>
      </c>
      <c r="H205" s="319">
        <v>-21.150000000000006</v>
      </c>
      <c r="I205" s="319">
        <v>-21.150000000000006</v>
      </c>
      <c r="J205" s="319">
        <v>-21.150000000000006</v>
      </c>
      <c r="K205" s="319">
        <v>-21.149999999999977</v>
      </c>
      <c r="L205" s="319">
        <v>-21.150000000000006</v>
      </c>
      <c r="M205" s="319">
        <v>-21.150000000000006</v>
      </c>
      <c r="N205" s="319">
        <v>-21.150000000000006</v>
      </c>
      <c r="O205" s="319">
        <v>-21.150000000000006</v>
      </c>
      <c r="P205" s="317">
        <f t="shared" si="11"/>
        <v>-253.8</v>
      </c>
      <c r="Q205" s="317"/>
      <c r="R205" s="318">
        <f t="shared" si="7"/>
        <v>-253.8</v>
      </c>
    </row>
    <row r="206" spans="1:19" x14ac:dyDescent="0.25">
      <c r="A206" s="314">
        <v>7085</v>
      </c>
      <c r="B206" s="315">
        <v>407.1</v>
      </c>
      <c r="C206" s="316" t="s">
        <v>871</v>
      </c>
      <c r="D206" s="319">
        <v>-0.7</v>
      </c>
      <c r="E206" s="319">
        <v>-0.7</v>
      </c>
      <c r="F206" s="319">
        <v>-0.70000000000000018</v>
      </c>
      <c r="G206" s="319">
        <v>-0.69999999999999973</v>
      </c>
      <c r="H206" s="319">
        <v>-0.70000000000000018</v>
      </c>
      <c r="I206" s="319">
        <v>-0.70000000000000018</v>
      </c>
      <c r="J206" s="319">
        <v>-0.70000000000000018</v>
      </c>
      <c r="K206" s="319">
        <v>-0.69999999999999929</v>
      </c>
      <c r="L206" s="319">
        <v>-0.70000000000000018</v>
      </c>
      <c r="M206" s="319">
        <v>-0.70000000000000018</v>
      </c>
      <c r="N206" s="319">
        <v>-0.70000000000000018</v>
      </c>
      <c r="O206" s="319">
        <v>-0.70000000000000018</v>
      </c>
      <c r="P206" s="317">
        <f t="shared" si="11"/>
        <v>-8.4</v>
      </c>
      <c r="Q206" s="317"/>
      <c r="R206" s="318">
        <f t="shared" si="7"/>
        <v>-8.4</v>
      </c>
    </row>
    <row r="207" spans="1:19" x14ac:dyDescent="0.25">
      <c r="A207" s="314">
        <v>7090</v>
      </c>
      <c r="B207" s="315">
        <v>407.1</v>
      </c>
      <c r="C207" s="316" t="s">
        <v>872</v>
      </c>
      <c r="D207" s="319">
        <v>-1.1000000000000001</v>
      </c>
      <c r="E207" s="319">
        <v>-1.1000000000000001</v>
      </c>
      <c r="F207" s="319">
        <v>-1.0999999999999996</v>
      </c>
      <c r="G207" s="319">
        <v>-1.1000000000000005</v>
      </c>
      <c r="H207" s="319">
        <v>-1.0999999999999996</v>
      </c>
      <c r="I207" s="319">
        <v>-1.0999999999999996</v>
      </c>
      <c r="J207" s="319">
        <v>-1.1000000000000005</v>
      </c>
      <c r="K207" s="319">
        <v>-1.1000000000000005</v>
      </c>
      <c r="L207" s="319">
        <v>-1.0999999999999996</v>
      </c>
      <c r="M207" s="319">
        <v>-1.0999999999999996</v>
      </c>
      <c r="N207" s="319">
        <v>-1.0999999999999996</v>
      </c>
      <c r="O207" s="319">
        <v>-1.0999999999999996</v>
      </c>
      <c r="P207" s="317">
        <f t="shared" si="11"/>
        <v>-13.2</v>
      </c>
      <c r="Q207" s="317"/>
      <c r="R207" s="318">
        <f t="shared" si="7"/>
        <v>-13.2</v>
      </c>
    </row>
    <row r="208" spans="1:19" x14ac:dyDescent="0.25">
      <c r="A208" s="314">
        <v>7160</v>
      </c>
      <c r="B208" s="315">
        <v>407.1</v>
      </c>
      <c r="C208" s="316" t="s">
        <v>873</v>
      </c>
      <c r="D208" s="319">
        <v>-7.56</v>
      </c>
      <c r="E208" s="319">
        <v>-7.56</v>
      </c>
      <c r="F208" s="319">
        <v>-7.5600000000000005</v>
      </c>
      <c r="G208" s="319">
        <v>-7.5599999999999987</v>
      </c>
      <c r="H208" s="319">
        <v>-7.5599999999999987</v>
      </c>
      <c r="I208" s="319">
        <v>-7.5600000000000023</v>
      </c>
      <c r="J208" s="319">
        <v>-7.5600000000000023</v>
      </c>
      <c r="K208" s="319">
        <v>-7.5599999999999952</v>
      </c>
      <c r="L208" s="319">
        <v>-7.5600000000000094</v>
      </c>
      <c r="M208" s="319">
        <v>-7.5599999999999881</v>
      </c>
      <c r="N208" s="319">
        <v>-7.5600000000000023</v>
      </c>
      <c r="O208" s="319">
        <v>-7.5600000000000023</v>
      </c>
      <c r="P208" s="317">
        <f t="shared" si="11"/>
        <v>-90.72</v>
      </c>
      <c r="Q208" s="317"/>
      <c r="R208" s="318">
        <f t="shared" si="7"/>
        <v>-90.72</v>
      </c>
    </row>
    <row r="209" spans="1:19" x14ac:dyDescent="0.25">
      <c r="A209" s="314">
        <v>7165</v>
      </c>
      <c r="B209" s="315">
        <v>407.1</v>
      </c>
      <c r="C209" s="316" t="s">
        <v>874</v>
      </c>
      <c r="D209" s="317"/>
      <c r="E209" s="317"/>
      <c r="F209" s="317"/>
      <c r="G209" s="317"/>
      <c r="H209" s="317"/>
      <c r="I209" s="317"/>
      <c r="J209" s="317"/>
      <c r="K209" s="317"/>
      <c r="L209" s="317"/>
      <c r="M209" s="317"/>
      <c r="N209" s="317"/>
      <c r="O209" s="317"/>
      <c r="P209" s="317">
        <f t="shared" si="11"/>
        <v>0</v>
      </c>
      <c r="Q209" s="317"/>
      <c r="R209" s="318">
        <f t="shared" si="7"/>
        <v>0</v>
      </c>
    </row>
    <row r="210" spans="1:19" x14ac:dyDescent="0.25">
      <c r="A210" s="314">
        <v>7185</v>
      </c>
      <c r="B210" s="315">
        <v>407.1</v>
      </c>
      <c r="C210" s="316" t="s">
        <v>875</v>
      </c>
      <c r="D210" s="317"/>
      <c r="E210" s="317"/>
      <c r="F210" s="317"/>
      <c r="G210" s="317"/>
      <c r="H210" s="317"/>
      <c r="I210" s="317"/>
      <c r="J210" s="317"/>
      <c r="K210" s="317"/>
      <c r="L210" s="317"/>
      <c r="M210" s="317"/>
      <c r="N210" s="317"/>
      <c r="O210" s="317"/>
      <c r="P210" s="317">
        <f t="shared" si="11"/>
        <v>0</v>
      </c>
      <c r="Q210" s="317"/>
      <c r="R210" s="318">
        <f t="shared" si="7"/>
        <v>0</v>
      </c>
    </row>
    <row r="211" spans="1:19" x14ac:dyDescent="0.25">
      <c r="A211" s="338" t="s">
        <v>425</v>
      </c>
      <c r="B211" s="315"/>
      <c r="C211" s="316"/>
      <c r="D211" s="322">
        <f>SUM(D196:D210)</f>
        <v>-320.29999999999995</v>
      </c>
      <c r="E211" s="322">
        <f t="shared" ref="E211:R211" si="12">SUM(E196:E210)</f>
        <v>-320.29999999999995</v>
      </c>
      <c r="F211" s="322">
        <f t="shared" si="12"/>
        <v>-320.30000000000007</v>
      </c>
      <c r="G211" s="322">
        <f t="shared" si="12"/>
        <v>-320.29999999999995</v>
      </c>
      <c r="H211" s="322">
        <f t="shared" si="12"/>
        <v>-320.30000000000007</v>
      </c>
      <c r="I211" s="322">
        <f t="shared" si="12"/>
        <v>-320.29999999999995</v>
      </c>
      <c r="J211" s="322">
        <f t="shared" si="12"/>
        <v>-320.29999999999995</v>
      </c>
      <c r="K211" s="322">
        <f t="shared" si="12"/>
        <v>-320.29999999999995</v>
      </c>
      <c r="L211" s="322">
        <f t="shared" si="12"/>
        <v>-320.30000000000007</v>
      </c>
      <c r="M211" s="322">
        <f t="shared" si="12"/>
        <v>-320.30000000000007</v>
      </c>
      <c r="N211" s="322">
        <f>SUM(N196:N210)</f>
        <v>-320.30000000000007</v>
      </c>
      <c r="O211" s="322">
        <f t="shared" si="12"/>
        <v>-320.29999999999995</v>
      </c>
      <c r="P211" s="322">
        <f>SUM(P196:P210)</f>
        <v>-3843.6</v>
      </c>
      <c r="Q211" s="322"/>
      <c r="R211" s="322">
        <f t="shared" si="12"/>
        <v>-3843.6</v>
      </c>
    </row>
    <row r="212" spans="1:19" x14ac:dyDescent="0.25">
      <c r="A212" s="339"/>
      <c r="B212" s="315"/>
      <c r="C212" s="316"/>
      <c r="D212" s="317"/>
      <c r="E212" s="317"/>
      <c r="F212" s="317"/>
      <c r="G212" s="317"/>
      <c r="H212" s="317"/>
      <c r="I212" s="317"/>
      <c r="J212" s="317"/>
      <c r="K212" s="317"/>
      <c r="L212" s="317"/>
      <c r="M212" s="317"/>
      <c r="N212" s="317"/>
      <c r="O212" s="317"/>
      <c r="P212" s="317"/>
      <c r="Q212" s="317"/>
      <c r="R212" s="318"/>
    </row>
    <row r="213" spans="1:19" x14ac:dyDescent="0.25">
      <c r="A213" s="339">
        <v>7225</v>
      </c>
      <c r="B213" s="315">
        <v>407.1</v>
      </c>
      <c r="C213" s="316" t="s">
        <v>876</v>
      </c>
      <c r="D213" s="317">
        <v>0</v>
      </c>
      <c r="E213" s="317">
        <v>0</v>
      </c>
      <c r="F213" s="317">
        <v>0</v>
      </c>
      <c r="G213" s="317">
        <v>0</v>
      </c>
      <c r="H213" s="317">
        <v>0</v>
      </c>
      <c r="I213" s="317">
        <v>0</v>
      </c>
      <c r="J213" s="317">
        <v>0</v>
      </c>
      <c r="K213" s="317">
        <v>0</v>
      </c>
      <c r="L213" s="317">
        <v>0</v>
      </c>
      <c r="M213" s="317">
        <v>0</v>
      </c>
      <c r="N213" s="317">
        <v>0</v>
      </c>
      <c r="O213" s="317">
        <v>0</v>
      </c>
      <c r="P213" s="317">
        <f t="shared" ref="P213:P245" si="13">SUM(D213:O213)</f>
        <v>0</v>
      </c>
      <c r="Q213" s="317"/>
      <c r="R213" s="318">
        <f t="shared" ref="R213:R245" si="14">P213</f>
        <v>0</v>
      </c>
      <c r="S213" s="318"/>
    </row>
    <row r="214" spans="1:19" x14ac:dyDescent="0.25">
      <c r="A214" s="339">
        <v>7245</v>
      </c>
      <c r="B214" s="315">
        <v>407.1</v>
      </c>
      <c r="C214" s="316" t="s">
        <v>877</v>
      </c>
      <c r="D214" s="317">
        <v>0</v>
      </c>
      <c r="E214" s="317">
        <v>0</v>
      </c>
      <c r="F214" s="317">
        <v>0</v>
      </c>
      <c r="G214" s="317">
        <v>0</v>
      </c>
      <c r="H214" s="317">
        <v>0</v>
      </c>
      <c r="I214" s="317">
        <v>0</v>
      </c>
      <c r="J214" s="317">
        <v>0</v>
      </c>
      <c r="K214" s="317">
        <v>0</v>
      </c>
      <c r="L214" s="317">
        <v>0</v>
      </c>
      <c r="M214" s="317">
        <v>0</v>
      </c>
      <c r="N214" s="317">
        <v>0</v>
      </c>
      <c r="O214" s="317">
        <v>0</v>
      </c>
      <c r="P214" s="317">
        <f t="shared" si="13"/>
        <v>0</v>
      </c>
      <c r="Q214" s="317"/>
      <c r="R214" s="318">
        <f t="shared" si="14"/>
        <v>0</v>
      </c>
      <c r="S214" s="318"/>
    </row>
    <row r="215" spans="1:19" x14ac:dyDescent="0.25">
      <c r="A215" s="339">
        <v>7275</v>
      </c>
      <c r="B215" s="315">
        <v>407.1</v>
      </c>
      <c r="C215" s="316" t="s">
        <v>878</v>
      </c>
      <c r="D215" s="317">
        <v>0</v>
      </c>
      <c r="E215" s="317">
        <v>0</v>
      </c>
      <c r="F215" s="317">
        <v>0</v>
      </c>
      <c r="G215" s="317">
        <v>0</v>
      </c>
      <c r="H215" s="317">
        <v>0</v>
      </c>
      <c r="I215" s="317">
        <v>0</v>
      </c>
      <c r="J215" s="317">
        <v>0</v>
      </c>
      <c r="K215" s="317">
        <v>0</v>
      </c>
      <c r="L215" s="317">
        <v>0</v>
      </c>
      <c r="M215" s="317">
        <v>0</v>
      </c>
      <c r="N215" s="317">
        <v>0</v>
      </c>
      <c r="O215" s="317">
        <v>0</v>
      </c>
      <c r="P215" s="317">
        <f t="shared" si="13"/>
        <v>0</v>
      </c>
      <c r="Q215" s="317"/>
      <c r="R215" s="318">
        <f t="shared" si="14"/>
        <v>0</v>
      </c>
      <c r="S215" s="318"/>
    </row>
    <row r="216" spans="1:19" x14ac:dyDescent="0.25">
      <c r="A216" s="339">
        <v>7280</v>
      </c>
      <c r="B216" s="315">
        <v>407.1</v>
      </c>
      <c r="C216" s="316" t="s">
        <v>879</v>
      </c>
      <c r="D216" s="317">
        <v>0</v>
      </c>
      <c r="E216" s="317">
        <v>0</v>
      </c>
      <c r="F216" s="317">
        <v>0</v>
      </c>
      <c r="G216" s="317">
        <v>0</v>
      </c>
      <c r="H216" s="317">
        <v>0</v>
      </c>
      <c r="I216" s="317">
        <v>0</v>
      </c>
      <c r="J216" s="317">
        <v>0</v>
      </c>
      <c r="K216" s="317">
        <v>0</v>
      </c>
      <c r="L216" s="317">
        <v>0</v>
      </c>
      <c r="M216" s="317">
        <v>0</v>
      </c>
      <c r="N216" s="317">
        <v>0</v>
      </c>
      <c r="O216" s="317">
        <v>0</v>
      </c>
      <c r="P216" s="317">
        <f t="shared" si="13"/>
        <v>0</v>
      </c>
      <c r="Q216" s="317"/>
      <c r="R216" s="318">
        <f t="shared" si="14"/>
        <v>0</v>
      </c>
      <c r="S216" s="318"/>
    </row>
    <row r="217" spans="1:19" x14ac:dyDescent="0.25">
      <c r="A217" s="339">
        <v>7325</v>
      </c>
      <c r="B217" s="315">
        <v>407.1</v>
      </c>
      <c r="C217" s="316" t="s">
        <v>54</v>
      </c>
      <c r="D217" s="317">
        <v>0</v>
      </c>
      <c r="E217" s="317">
        <v>0</v>
      </c>
      <c r="F217" s="317">
        <v>0</v>
      </c>
      <c r="G217" s="317">
        <v>0</v>
      </c>
      <c r="H217" s="317">
        <v>0</v>
      </c>
      <c r="I217" s="317">
        <v>0</v>
      </c>
      <c r="J217" s="317">
        <v>0</v>
      </c>
      <c r="K217" s="317">
        <v>0</v>
      </c>
      <c r="L217" s="317">
        <v>0</v>
      </c>
      <c r="M217" s="317">
        <v>0</v>
      </c>
      <c r="N217" s="317">
        <v>0</v>
      </c>
      <c r="O217" s="317">
        <v>0</v>
      </c>
      <c r="P217" s="317">
        <f t="shared" si="13"/>
        <v>0</v>
      </c>
      <c r="Q217" s="317"/>
      <c r="R217" s="318">
        <f t="shared" si="14"/>
        <v>0</v>
      </c>
      <c r="S217" s="318"/>
    </row>
    <row r="218" spans="1:19" x14ac:dyDescent="0.25">
      <c r="A218" s="339">
        <v>7330</v>
      </c>
      <c r="B218" s="315">
        <v>407.1</v>
      </c>
      <c r="C218" s="316" t="s">
        <v>880</v>
      </c>
      <c r="D218" s="317">
        <v>0</v>
      </c>
      <c r="E218" s="317">
        <v>0</v>
      </c>
      <c r="F218" s="317">
        <v>0</v>
      </c>
      <c r="G218" s="317">
        <v>0</v>
      </c>
      <c r="H218" s="317">
        <v>0</v>
      </c>
      <c r="I218" s="317">
        <v>0</v>
      </c>
      <c r="J218" s="317">
        <v>0</v>
      </c>
      <c r="K218" s="317">
        <v>0</v>
      </c>
      <c r="L218" s="317">
        <v>0</v>
      </c>
      <c r="M218" s="317">
        <v>0</v>
      </c>
      <c r="N218" s="317">
        <v>0</v>
      </c>
      <c r="O218" s="317">
        <v>0</v>
      </c>
      <c r="P218" s="317">
        <f t="shared" si="13"/>
        <v>0</v>
      </c>
      <c r="Q218" s="317"/>
      <c r="R218" s="318">
        <f t="shared" si="14"/>
        <v>0</v>
      </c>
      <c r="S218" s="318"/>
    </row>
    <row r="219" spans="1:19" x14ac:dyDescent="0.25">
      <c r="A219" s="339">
        <v>7425</v>
      </c>
      <c r="B219" s="315">
        <v>407.1</v>
      </c>
      <c r="C219" s="316" t="s">
        <v>881</v>
      </c>
      <c r="D219" s="317">
        <v>0</v>
      </c>
      <c r="E219" s="317">
        <v>0</v>
      </c>
      <c r="F219" s="317">
        <v>0</v>
      </c>
      <c r="G219" s="317">
        <v>0</v>
      </c>
      <c r="H219" s="317">
        <v>0</v>
      </c>
      <c r="I219" s="317">
        <v>0</v>
      </c>
      <c r="J219" s="317">
        <v>0</v>
      </c>
      <c r="K219" s="317">
        <v>0</v>
      </c>
      <c r="L219" s="317">
        <v>0</v>
      </c>
      <c r="M219" s="317">
        <v>0</v>
      </c>
      <c r="N219" s="317">
        <v>0</v>
      </c>
      <c r="O219" s="317">
        <v>0</v>
      </c>
      <c r="P219" s="317">
        <f t="shared" si="13"/>
        <v>0</v>
      </c>
      <c r="Q219" s="317"/>
      <c r="R219" s="318">
        <f t="shared" si="14"/>
        <v>0</v>
      </c>
      <c r="S219" s="318"/>
    </row>
    <row r="220" spans="1:19" x14ac:dyDescent="0.25">
      <c r="A220" s="339">
        <v>7430</v>
      </c>
      <c r="B220" s="315">
        <v>407.1</v>
      </c>
      <c r="C220" s="316" t="s">
        <v>882</v>
      </c>
      <c r="D220" s="317">
        <v>0</v>
      </c>
      <c r="E220" s="317">
        <v>0</v>
      </c>
      <c r="F220" s="317">
        <v>0</v>
      </c>
      <c r="G220" s="317">
        <v>0</v>
      </c>
      <c r="H220" s="317">
        <v>0</v>
      </c>
      <c r="I220" s="317">
        <v>0</v>
      </c>
      <c r="J220" s="317">
        <v>0</v>
      </c>
      <c r="K220" s="317">
        <v>0</v>
      </c>
      <c r="L220" s="317">
        <v>0</v>
      </c>
      <c r="M220" s="317">
        <v>0</v>
      </c>
      <c r="N220" s="317">
        <v>0</v>
      </c>
      <c r="O220" s="317">
        <v>0</v>
      </c>
      <c r="P220" s="317">
        <f t="shared" si="13"/>
        <v>0</v>
      </c>
      <c r="Q220" s="317"/>
      <c r="R220" s="318">
        <f t="shared" si="14"/>
        <v>0</v>
      </c>
      <c r="S220" s="318"/>
    </row>
    <row r="221" spans="1:19" x14ac:dyDescent="0.25">
      <c r="A221" s="338" t="s">
        <v>434</v>
      </c>
      <c r="B221" s="315"/>
      <c r="C221" s="316"/>
      <c r="D221" s="322">
        <f>SUM(D213:D220)</f>
        <v>0</v>
      </c>
      <c r="E221" s="322">
        <f t="shared" ref="E221:R221" si="15">SUM(E213:E220)</f>
        <v>0</v>
      </c>
      <c r="F221" s="322">
        <f t="shared" si="15"/>
        <v>0</v>
      </c>
      <c r="G221" s="322">
        <f t="shared" si="15"/>
        <v>0</v>
      </c>
      <c r="H221" s="322">
        <f t="shared" si="15"/>
        <v>0</v>
      </c>
      <c r="I221" s="322">
        <f t="shared" si="15"/>
        <v>0</v>
      </c>
      <c r="J221" s="322">
        <f t="shared" si="15"/>
        <v>0</v>
      </c>
      <c r="K221" s="322">
        <f t="shared" si="15"/>
        <v>0</v>
      </c>
      <c r="L221" s="322">
        <f t="shared" si="15"/>
        <v>0</v>
      </c>
      <c r="M221" s="322">
        <f t="shared" si="15"/>
        <v>0</v>
      </c>
      <c r="N221" s="322">
        <f t="shared" si="15"/>
        <v>0</v>
      </c>
      <c r="O221" s="322">
        <f t="shared" si="15"/>
        <v>0</v>
      </c>
      <c r="P221" s="322">
        <f t="shared" si="15"/>
        <v>0</v>
      </c>
      <c r="Q221" s="322"/>
      <c r="R221" s="322">
        <f t="shared" si="15"/>
        <v>0</v>
      </c>
      <c r="S221" s="318"/>
    </row>
    <row r="222" spans="1:19" x14ac:dyDescent="0.25">
      <c r="A222" s="314"/>
      <c r="B222" s="315"/>
      <c r="C222" s="316"/>
      <c r="D222" s="317"/>
      <c r="E222" s="317"/>
      <c r="F222" s="317"/>
      <c r="G222" s="317"/>
      <c r="H222" s="317"/>
      <c r="I222" s="317"/>
      <c r="J222" s="317"/>
      <c r="K222" s="317"/>
      <c r="L222" s="317"/>
      <c r="M222" s="317"/>
      <c r="N222" s="317"/>
      <c r="O222" s="317"/>
      <c r="P222" s="317"/>
      <c r="Q222" s="317"/>
      <c r="R222" s="318"/>
      <c r="S222" s="318"/>
    </row>
    <row r="223" spans="1:19" x14ac:dyDescent="0.25">
      <c r="A223" s="314">
        <v>7510</v>
      </c>
      <c r="B223" s="314" t="s">
        <v>883</v>
      </c>
      <c r="C223" s="333" t="s">
        <v>884</v>
      </c>
      <c r="D223" s="319">
        <v>188.46</v>
      </c>
      <c r="E223" s="319">
        <v>194.12999999999997</v>
      </c>
      <c r="F223" s="319">
        <v>182.60000000000008</v>
      </c>
      <c r="G223" s="319">
        <v>195.4799999999999</v>
      </c>
      <c r="H223" s="319">
        <v>170</v>
      </c>
      <c r="I223" s="319">
        <v>178.29000000000008</v>
      </c>
      <c r="J223" s="319">
        <v>186.75</v>
      </c>
      <c r="K223" s="319">
        <v>174.43000000000006</v>
      </c>
      <c r="L223" s="319">
        <v>175.86999999999989</v>
      </c>
      <c r="M223" s="319">
        <v>175.74</v>
      </c>
      <c r="N223" s="319">
        <v>166.98000000000002</v>
      </c>
      <c r="O223" s="319">
        <v>183.15999999999985</v>
      </c>
      <c r="P223" s="317">
        <f t="shared" si="13"/>
        <v>2171.89</v>
      </c>
      <c r="Q223" s="317"/>
      <c r="R223" s="318">
        <f t="shared" si="14"/>
        <v>2171.89</v>
      </c>
      <c r="S223" s="318"/>
    </row>
    <row r="224" spans="1:19" x14ac:dyDescent="0.25">
      <c r="A224" s="314">
        <v>7515</v>
      </c>
      <c r="B224" s="314" t="s">
        <v>883</v>
      </c>
      <c r="C224" s="333" t="s">
        <v>885</v>
      </c>
      <c r="D224" s="319">
        <v>38.97</v>
      </c>
      <c r="E224" s="319">
        <v>6.0399999999999991</v>
      </c>
      <c r="F224" s="319">
        <v>2.1700000000000017</v>
      </c>
      <c r="G224" s="319">
        <v>0.35999999999999943</v>
      </c>
      <c r="H224" s="319">
        <v>0.28000000000000114</v>
      </c>
      <c r="I224" s="319">
        <v>0.36999999999999744</v>
      </c>
      <c r="J224" s="319">
        <v>0.55000000000000426</v>
      </c>
      <c r="K224" s="319">
        <v>0.30999999999999517</v>
      </c>
      <c r="L224" s="319">
        <v>0.14000000000000057</v>
      </c>
      <c r="M224" s="319">
        <v>0.40000000000000568</v>
      </c>
      <c r="N224" s="319">
        <v>0.27999999999999403</v>
      </c>
      <c r="O224" s="319">
        <v>0.21000000000000085</v>
      </c>
      <c r="P224" s="317">
        <f t="shared" si="13"/>
        <v>50.08</v>
      </c>
      <c r="Q224" s="317"/>
      <c r="R224" s="318">
        <f t="shared" si="14"/>
        <v>50.08</v>
      </c>
      <c r="S224" s="318"/>
    </row>
    <row r="225" spans="1:19" x14ac:dyDescent="0.25">
      <c r="A225" s="314">
        <v>7520</v>
      </c>
      <c r="B225" s="314" t="s">
        <v>883</v>
      </c>
      <c r="C225" s="333" t="s">
        <v>886</v>
      </c>
      <c r="D225" s="319">
        <v>75.59</v>
      </c>
      <c r="E225" s="319">
        <v>32.319999999999993</v>
      </c>
      <c r="F225" s="319">
        <v>18.439999999999998</v>
      </c>
      <c r="G225" s="319">
        <v>5.25</v>
      </c>
      <c r="H225" s="319">
        <v>3.210000000000008</v>
      </c>
      <c r="I225" s="319">
        <v>3.5500000000000114</v>
      </c>
      <c r="J225" s="319">
        <v>-35.570000000000007</v>
      </c>
      <c r="K225" s="319">
        <v>3.0299999999999869</v>
      </c>
      <c r="L225" s="319">
        <v>1.9300000000000068</v>
      </c>
      <c r="M225" s="319">
        <v>2.769999999999996</v>
      </c>
      <c r="N225" s="319">
        <v>2.0499999999999972</v>
      </c>
      <c r="O225" s="319">
        <v>-26.339999999999989</v>
      </c>
      <c r="P225" s="317">
        <f t="shared" si="13"/>
        <v>86.23</v>
      </c>
      <c r="Q225" s="317"/>
      <c r="R225" s="318">
        <f t="shared" si="14"/>
        <v>86.23</v>
      </c>
      <c r="S225" s="318"/>
    </row>
    <row r="226" spans="1:19" x14ac:dyDescent="0.25">
      <c r="A226" s="314">
        <v>7535</v>
      </c>
      <c r="B226" s="315" t="s">
        <v>887</v>
      </c>
      <c r="C226" s="316" t="s">
        <v>888</v>
      </c>
      <c r="D226" s="319"/>
      <c r="E226" s="319">
        <v>0.01</v>
      </c>
      <c r="F226" s="319">
        <v>0</v>
      </c>
      <c r="G226" s="319">
        <v>0.94</v>
      </c>
      <c r="H226" s="319">
        <v>2.2700000000000005</v>
      </c>
      <c r="I226" s="319">
        <v>9</v>
      </c>
      <c r="J226" s="319">
        <v>0</v>
      </c>
      <c r="K226" s="319">
        <v>1.9999999999999574E-2</v>
      </c>
      <c r="L226" s="319">
        <v>0</v>
      </c>
      <c r="M226" s="319">
        <v>0</v>
      </c>
      <c r="N226" s="319">
        <v>0.16999999999999993</v>
      </c>
      <c r="O226" s="319">
        <v>1.33</v>
      </c>
      <c r="P226" s="317">
        <f t="shared" si="13"/>
        <v>13.74</v>
      </c>
      <c r="Q226" s="317"/>
      <c r="R226" s="318">
        <f t="shared" si="14"/>
        <v>13.74</v>
      </c>
      <c r="S226" s="318"/>
    </row>
    <row r="227" spans="1:19" x14ac:dyDescent="0.25">
      <c r="A227" s="314">
        <v>7540</v>
      </c>
      <c r="B227" s="315" t="s">
        <v>887</v>
      </c>
      <c r="C227" s="316" t="s">
        <v>889</v>
      </c>
      <c r="D227" s="317"/>
      <c r="E227" s="317"/>
      <c r="F227" s="317"/>
      <c r="G227" s="317"/>
      <c r="H227" s="317"/>
      <c r="I227" s="317"/>
      <c r="J227" s="317"/>
      <c r="K227" s="317"/>
      <c r="L227" s="317"/>
      <c r="M227" s="317"/>
      <c r="N227" s="317"/>
      <c r="O227" s="317"/>
      <c r="P227" s="317">
        <f t="shared" si="13"/>
        <v>0</v>
      </c>
      <c r="Q227" s="317"/>
      <c r="R227" s="318">
        <f t="shared" si="14"/>
        <v>0</v>
      </c>
      <c r="S227" s="318"/>
    </row>
    <row r="228" spans="1:19" x14ac:dyDescent="0.25">
      <c r="A228" s="314">
        <v>7545</v>
      </c>
      <c r="B228" s="315" t="s">
        <v>890</v>
      </c>
      <c r="C228" s="316" t="s">
        <v>891</v>
      </c>
      <c r="D228" s="319"/>
      <c r="E228" s="319">
        <v>0</v>
      </c>
      <c r="F228" s="319">
        <v>0.47</v>
      </c>
      <c r="G228" s="319">
        <v>0</v>
      </c>
      <c r="H228" s="319">
        <v>0</v>
      </c>
      <c r="I228" s="319">
        <v>0</v>
      </c>
      <c r="J228" s="319">
        <v>0</v>
      </c>
      <c r="K228" s="319">
        <v>0</v>
      </c>
      <c r="L228" s="319">
        <v>0</v>
      </c>
      <c r="M228" s="319">
        <v>0</v>
      </c>
      <c r="N228" s="319">
        <v>0</v>
      </c>
      <c r="O228" s="319">
        <v>0</v>
      </c>
      <c r="P228" s="317">
        <f t="shared" si="13"/>
        <v>0.47</v>
      </c>
      <c r="Q228" s="317"/>
      <c r="R228" s="318">
        <f t="shared" si="14"/>
        <v>0.47</v>
      </c>
      <c r="S228" s="318"/>
    </row>
    <row r="229" spans="1:19" x14ac:dyDescent="0.25">
      <c r="A229" s="314">
        <v>7550</v>
      </c>
      <c r="B229" s="315" t="s">
        <v>890</v>
      </c>
      <c r="C229" s="316" t="s">
        <v>892</v>
      </c>
      <c r="D229" s="319">
        <v>12.31</v>
      </c>
      <c r="E229" s="319">
        <v>-50.260000000000005</v>
      </c>
      <c r="F229" s="319">
        <v>11.630000000000003</v>
      </c>
      <c r="G229" s="319">
        <v>11.22</v>
      </c>
      <c r="H229" s="319">
        <v>11.899999999999999</v>
      </c>
      <c r="I229" s="319">
        <v>12.190000000000001</v>
      </c>
      <c r="J229" s="319">
        <v>-41.35</v>
      </c>
      <c r="K229" s="319">
        <v>12.149999999999999</v>
      </c>
      <c r="L229" s="319">
        <v>12.040000000000001</v>
      </c>
      <c r="M229" s="319">
        <v>12.02</v>
      </c>
      <c r="N229" s="319">
        <v>11.84</v>
      </c>
      <c r="O229" s="319">
        <v>-16.03</v>
      </c>
      <c r="P229" s="317">
        <f t="shared" si="13"/>
        <v>-0.34000000000000163</v>
      </c>
      <c r="Q229" s="317"/>
      <c r="R229" s="318">
        <f t="shared" si="14"/>
        <v>-0.34000000000000163</v>
      </c>
      <c r="S229" s="318"/>
    </row>
    <row r="230" spans="1:19" x14ac:dyDescent="0.25">
      <c r="A230" s="314">
        <v>7555</v>
      </c>
      <c r="B230" s="315" t="s">
        <v>890</v>
      </c>
      <c r="C230" s="316" t="s">
        <v>893</v>
      </c>
      <c r="D230" s="319"/>
      <c r="E230" s="319">
        <v>62.43</v>
      </c>
      <c r="F230" s="319">
        <v>0</v>
      </c>
      <c r="G230" s="319">
        <v>0</v>
      </c>
      <c r="H230" s="319">
        <v>0</v>
      </c>
      <c r="I230" s="319">
        <v>0</v>
      </c>
      <c r="J230" s="319">
        <v>53.550000000000004</v>
      </c>
      <c r="K230" s="319">
        <v>0</v>
      </c>
      <c r="L230" s="319">
        <v>0</v>
      </c>
      <c r="M230" s="319">
        <v>0</v>
      </c>
      <c r="N230" s="319">
        <v>334.46999999999997</v>
      </c>
      <c r="O230" s="319">
        <v>5.1299999999999955</v>
      </c>
      <c r="P230" s="317">
        <f t="shared" si="13"/>
        <v>455.58</v>
      </c>
      <c r="Q230" s="317"/>
      <c r="R230" s="318">
        <f t="shared" si="14"/>
        <v>455.58</v>
      </c>
      <c r="S230" s="318"/>
    </row>
    <row r="231" spans="1:19" x14ac:dyDescent="0.25">
      <c r="A231" s="338" t="s">
        <v>894</v>
      </c>
      <c r="B231" s="315"/>
      <c r="C231" s="316"/>
      <c r="D231" s="322">
        <f>SUM(D223:D230)</f>
        <v>315.33</v>
      </c>
      <c r="E231" s="322">
        <f t="shared" ref="E231:R231" si="16">SUM(E223:E230)</f>
        <v>244.66999999999996</v>
      </c>
      <c r="F231" s="322">
        <f t="shared" si="16"/>
        <v>215.31000000000009</v>
      </c>
      <c r="G231" s="322">
        <f t="shared" si="16"/>
        <v>213.24999999999991</v>
      </c>
      <c r="H231" s="322">
        <f t="shared" si="16"/>
        <v>187.66000000000003</v>
      </c>
      <c r="I231" s="322">
        <f t="shared" si="16"/>
        <v>203.40000000000009</v>
      </c>
      <c r="J231" s="322">
        <f t="shared" si="16"/>
        <v>163.93000000000004</v>
      </c>
      <c r="K231" s="322">
        <f t="shared" si="16"/>
        <v>189.94000000000005</v>
      </c>
      <c r="L231" s="322">
        <f t="shared" si="16"/>
        <v>189.97999999999988</v>
      </c>
      <c r="M231" s="322">
        <f t="shared" si="16"/>
        <v>190.93000000000004</v>
      </c>
      <c r="N231" s="322">
        <f t="shared" si="16"/>
        <v>515.79</v>
      </c>
      <c r="O231" s="322">
        <f t="shared" si="16"/>
        <v>147.45999999999987</v>
      </c>
      <c r="P231" s="322">
        <f t="shared" si="16"/>
        <v>2777.6499999999992</v>
      </c>
      <c r="Q231" s="322"/>
      <c r="R231" s="322">
        <f t="shared" si="16"/>
        <v>2777.6499999999992</v>
      </c>
      <c r="S231" s="318"/>
    </row>
    <row r="232" spans="1:19" x14ac:dyDescent="0.25">
      <c r="A232" s="314"/>
      <c r="B232" s="315"/>
      <c r="C232" s="316"/>
      <c r="D232" s="317"/>
      <c r="E232" s="317"/>
      <c r="F232" s="317"/>
      <c r="G232" s="317"/>
      <c r="H232" s="317"/>
      <c r="I232" s="317"/>
      <c r="J232" s="317"/>
      <c r="K232" s="317"/>
      <c r="L232" s="317"/>
      <c r="M232" s="317"/>
      <c r="N232" s="317"/>
      <c r="O232" s="317"/>
      <c r="P232" s="317"/>
      <c r="Q232" s="317"/>
      <c r="R232" s="318"/>
      <c r="S232" s="318"/>
    </row>
    <row r="233" spans="1:19" x14ac:dyDescent="0.25">
      <c r="A233" s="314">
        <v>7585</v>
      </c>
      <c r="B233" s="315">
        <v>412.11</v>
      </c>
      <c r="C233" s="316" t="s">
        <v>895</v>
      </c>
      <c r="D233" s="317">
        <v>0</v>
      </c>
      <c r="E233" s="317">
        <v>0</v>
      </c>
      <c r="F233" s="317">
        <v>0</v>
      </c>
      <c r="G233" s="317">
        <v>0</v>
      </c>
      <c r="H233" s="317">
        <v>0</v>
      </c>
      <c r="I233" s="317">
        <v>0</v>
      </c>
      <c r="J233" s="317">
        <v>0</v>
      </c>
      <c r="K233" s="317">
        <v>0</v>
      </c>
      <c r="L233" s="317">
        <v>0</v>
      </c>
      <c r="M233" s="317">
        <v>0</v>
      </c>
      <c r="N233" s="317">
        <v>0</v>
      </c>
      <c r="O233" s="317">
        <v>0</v>
      </c>
      <c r="P233" s="317">
        <f t="shared" si="13"/>
        <v>0</v>
      </c>
      <c r="Q233" s="317"/>
      <c r="R233" s="318">
        <f t="shared" si="14"/>
        <v>0</v>
      </c>
      <c r="S233" s="318"/>
    </row>
    <row r="234" spans="1:19" s="310" customFormat="1" x14ac:dyDescent="0.25">
      <c r="A234" s="340" t="s">
        <v>896</v>
      </c>
      <c r="B234" s="341"/>
      <c r="C234" s="340"/>
      <c r="D234" s="342">
        <f>SUM(D233)</f>
        <v>0</v>
      </c>
      <c r="E234" s="342">
        <f t="shared" ref="E234:R234" si="17">SUM(E233)</f>
        <v>0</v>
      </c>
      <c r="F234" s="342">
        <f t="shared" si="17"/>
        <v>0</v>
      </c>
      <c r="G234" s="342">
        <f t="shared" si="17"/>
        <v>0</v>
      </c>
      <c r="H234" s="342">
        <f t="shared" si="17"/>
        <v>0</v>
      </c>
      <c r="I234" s="342">
        <f t="shared" si="17"/>
        <v>0</v>
      </c>
      <c r="J234" s="342">
        <f t="shared" si="17"/>
        <v>0</v>
      </c>
      <c r="K234" s="342">
        <f t="shared" si="17"/>
        <v>0</v>
      </c>
      <c r="L234" s="342">
        <f t="shared" si="17"/>
        <v>0</v>
      </c>
      <c r="M234" s="342">
        <f t="shared" si="17"/>
        <v>0</v>
      </c>
      <c r="N234" s="342">
        <f t="shared" si="17"/>
        <v>0</v>
      </c>
      <c r="O234" s="342">
        <f t="shared" si="17"/>
        <v>0</v>
      </c>
      <c r="P234" s="342">
        <f t="shared" si="17"/>
        <v>0</v>
      </c>
      <c r="Q234" s="342"/>
      <c r="R234" s="342">
        <f t="shared" si="17"/>
        <v>0</v>
      </c>
      <c r="S234" s="336"/>
    </row>
    <row r="235" spans="1:19" x14ac:dyDescent="0.25">
      <c r="A235" s="314"/>
      <c r="B235" s="315"/>
      <c r="C235" s="316"/>
      <c r="D235" s="317"/>
      <c r="E235" s="317"/>
      <c r="F235" s="317"/>
      <c r="G235" s="317"/>
      <c r="H235" s="317"/>
      <c r="I235" s="317"/>
      <c r="J235" s="317"/>
      <c r="K235" s="317"/>
      <c r="L235" s="317"/>
      <c r="M235" s="317"/>
      <c r="N235" s="317"/>
      <c r="O235" s="317"/>
      <c r="P235" s="317"/>
      <c r="Q235" s="317"/>
      <c r="R235" s="318"/>
      <c r="S235" s="318"/>
    </row>
    <row r="236" spans="1:19" x14ac:dyDescent="0.25">
      <c r="A236" s="314">
        <v>7595</v>
      </c>
      <c r="B236" s="315" t="s">
        <v>897</v>
      </c>
      <c r="C236" s="316" t="s">
        <v>898</v>
      </c>
      <c r="D236" s="317">
        <v>0</v>
      </c>
      <c r="E236" s="317">
        <v>0</v>
      </c>
      <c r="F236" s="317">
        <v>0</v>
      </c>
      <c r="G236" s="317">
        <v>0</v>
      </c>
      <c r="H236" s="317">
        <v>0</v>
      </c>
      <c r="I236" s="317">
        <v>0</v>
      </c>
      <c r="J236" s="317">
        <v>0</v>
      </c>
      <c r="K236" s="317">
        <v>0</v>
      </c>
      <c r="L236" s="317">
        <v>0</v>
      </c>
      <c r="M236" s="317">
        <v>0</v>
      </c>
      <c r="N236" s="317">
        <v>0</v>
      </c>
      <c r="O236" s="319">
        <v>52.06</v>
      </c>
      <c r="P236" s="317">
        <f t="shared" si="13"/>
        <v>52.06</v>
      </c>
      <c r="Q236" s="317"/>
      <c r="R236" s="318">
        <f t="shared" si="14"/>
        <v>52.06</v>
      </c>
      <c r="S236" s="318"/>
    </row>
    <row r="237" spans="1:19" x14ac:dyDescent="0.25">
      <c r="A237" s="314">
        <v>7600</v>
      </c>
      <c r="B237" s="315" t="s">
        <v>899</v>
      </c>
      <c r="C237" s="316" t="s">
        <v>900</v>
      </c>
      <c r="D237" s="317">
        <v>0</v>
      </c>
      <c r="E237" s="317">
        <v>0</v>
      </c>
      <c r="F237" s="317">
        <v>0</v>
      </c>
      <c r="G237" s="317">
        <v>0</v>
      </c>
      <c r="H237" s="317">
        <v>0</v>
      </c>
      <c r="I237" s="317">
        <v>0</v>
      </c>
      <c r="J237" s="317">
        <v>0</v>
      </c>
      <c r="K237" s="317">
        <v>0</v>
      </c>
      <c r="L237" s="317">
        <v>0</v>
      </c>
      <c r="M237" s="317">
        <v>0</v>
      </c>
      <c r="N237" s="317">
        <v>0</v>
      </c>
      <c r="O237" s="319">
        <v>1.82</v>
      </c>
      <c r="P237" s="317">
        <f t="shared" si="13"/>
        <v>1.82</v>
      </c>
      <c r="Q237" s="317"/>
      <c r="R237" s="318">
        <f t="shared" si="14"/>
        <v>1.82</v>
      </c>
      <c r="S237" s="318"/>
    </row>
    <row r="238" spans="1:19" x14ac:dyDescent="0.25">
      <c r="A238" s="314">
        <v>7610</v>
      </c>
      <c r="B238" s="315">
        <v>409</v>
      </c>
      <c r="C238" s="316" t="s">
        <v>901</v>
      </c>
      <c r="D238" s="317"/>
      <c r="E238" s="317"/>
      <c r="F238" s="317"/>
      <c r="G238" s="317"/>
      <c r="H238" s="317"/>
      <c r="I238" s="317"/>
      <c r="J238" s="317"/>
      <c r="K238" s="317"/>
      <c r="L238" s="317"/>
      <c r="M238" s="317"/>
      <c r="N238" s="317"/>
      <c r="O238" s="319">
        <v>0.16</v>
      </c>
      <c r="P238" s="317">
        <f t="shared" si="13"/>
        <v>0.16</v>
      </c>
      <c r="Q238" s="317"/>
      <c r="R238" s="318">
        <f t="shared" si="14"/>
        <v>0.16</v>
      </c>
      <c r="S238" s="318"/>
    </row>
    <row r="239" spans="1:19" x14ac:dyDescent="0.25">
      <c r="A239" s="321" t="s">
        <v>902</v>
      </c>
      <c r="B239" s="343"/>
      <c r="C239" s="316"/>
      <c r="D239" s="322">
        <f>SUM(D236:D237)</f>
        <v>0</v>
      </c>
      <c r="E239" s="322">
        <f t="shared" ref="E239:N239" si="18">SUM(E236:E237)</f>
        <v>0</v>
      </c>
      <c r="F239" s="322">
        <f t="shared" si="18"/>
        <v>0</v>
      </c>
      <c r="G239" s="322">
        <f t="shared" si="18"/>
        <v>0</v>
      </c>
      <c r="H239" s="322">
        <f t="shared" si="18"/>
        <v>0</v>
      </c>
      <c r="I239" s="322">
        <f t="shared" si="18"/>
        <v>0</v>
      </c>
      <c r="J239" s="322">
        <f t="shared" si="18"/>
        <v>0</v>
      </c>
      <c r="K239" s="322">
        <f t="shared" si="18"/>
        <v>0</v>
      </c>
      <c r="L239" s="322">
        <f t="shared" si="18"/>
        <v>0</v>
      </c>
      <c r="M239" s="322">
        <f t="shared" si="18"/>
        <v>0</v>
      </c>
      <c r="N239" s="322">
        <f t="shared" si="18"/>
        <v>0</v>
      </c>
      <c r="O239" s="322">
        <f>SUM(O236:O238)</f>
        <v>54.04</v>
      </c>
      <c r="P239" s="322">
        <f>SUM(P236:P238)</f>
        <v>54.04</v>
      </c>
      <c r="Q239" s="322"/>
      <c r="R239" s="322">
        <f>SUM(R236:R238)</f>
        <v>54.04</v>
      </c>
      <c r="S239" s="318"/>
    </row>
    <row r="240" spans="1:19" x14ac:dyDescent="0.25">
      <c r="A240" s="314"/>
      <c r="B240" s="315"/>
      <c r="C240" s="316"/>
      <c r="D240" s="317"/>
      <c r="E240" s="317"/>
      <c r="F240" s="317"/>
      <c r="G240" s="317"/>
      <c r="H240" s="317"/>
      <c r="I240" s="317"/>
      <c r="J240" s="317"/>
      <c r="K240" s="317"/>
      <c r="L240" s="317"/>
      <c r="M240" s="317"/>
      <c r="N240" s="317"/>
      <c r="O240" s="317"/>
      <c r="P240" s="317"/>
      <c r="Q240" s="317"/>
      <c r="R240" s="318"/>
      <c r="S240" s="318"/>
    </row>
    <row r="241" spans="1:19" x14ac:dyDescent="0.25">
      <c r="A241" s="314">
        <v>7685</v>
      </c>
      <c r="B241" s="314">
        <v>419</v>
      </c>
      <c r="C241" s="333" t="s">
        <v>903</v>
      </c>
      <c r="D241" s="317"/>
      <c r="E241" s="317"/>
      <c r="F241" s="317"/>
      <c r="G241" s="317"/>
      <c r="H241" s="317"/>
      <c r="I241" s="317"/>
      <c r="J241" s="317"/>
      <c r="K241" s="317"/>
      <c r="L241" s="317"/>
      <c r="M241" s="317"/>
      <c r="N241" s="317"/>
      <c r="O241" s="317"/>
      <c r="P241" s="317">
        <f t="shared" si="13"/>
        <v>0</v>
      </c>
      <c r="Q241" s="317"/>
      <c r="R241" s="318">
        <f t="shared" si="14"/>
        <v>0</v>
      </c>
      <c r="S241" s="318"/>
    </row>
    <row r="242" spans="1:19" x14ac:dyDescent="0.25">
      <c r="A242" s="314">
        <v>7710</v>
      </c>
      <c r="B242" s="314" t="s">
        <v>904</v>
      </c>
      <c r="C242" s="333" t="s">
        <v>905</v>
      </c>
      <c r="D242" s="319"/>
      <c r="E242" s="319">
        <v>0</v>
      </c>
      <c r="F242" s="319">
        <v>135.72999999999999</v>
      </c>
      <c r="G242" s="319">
        <v>0</v>
      </c>
      <c r="H242" s="319">
        <v>0</v>
      </c>
      <c r="I242" s="319">
        <v>136.71</v>
      </c>
      <c r="J242" s="319">
        <v>0</v>
      </c>
      <c r="K242" s="319">
        <v>0</v>
      </c>
      <c r="L242" s="319">
        <v>125.39999999999998</v>
      </c>
      <c r="M242" s="319">
        <v>0</v>
      </c>
      <c r="N242" s="319">
        <v>0</v>
      </c>
      <c r="O242" s="319">
        <v>151.46999999999997</v>
      </c>
      <c r="P242" s="317">
        <f t="shared" si="13"/>
        <v>549.30999999999995</v>
      </c>
      <c r="Q242" s="319"/>
      <c r="R242" s="318">
        <f t="shared" si="14"/>
        <v>549.30999999999995</v>
      </c>
      <c r="S242" s="344"/>
    </row>
    <row r="243" spans="1:19" x14ac:dyDescent="0.25">
      <c r="A243" s="324">
        <v>7735</v>
      </c>
      <c r="B243" s="335" t="s">
        <v>906</v>
      </c>
      <c r="C243" s="345" t="s">
        <v>907</v>
      </c>
      <c r="D243" s="319">
        <v>-6.5699999999999994</v>
      </c>
      <c r="E243" s="319">
        <v>3.6499999999999995</v>
      </c>
      <c r="F243" s="319">
        <v>-2.0000000000000018E-2</v>
      </c>
      <c r="G243" s="319">
        <v>2.1799999999999997</v>
      </c>
      <c r="H243" s="319">
        <v>-0.16000000000000003</v>
      </c>
      <c r="I243" s="319">
        <v>-0.19000000000000006</v>
      </c>
      <c r="J243" s="319">
        <v>-0.44999999999999996</v>
      </c>
      <c r="K243" s="319">
        <v>-0.22999999999999976</v>
      </c>
      <c r="L243" s="319">
        <v>-0.19999999999999996</v>
      </c>
      <c r="M243" s="319">
        <v>1.3199999999999998</v>
      </c>
      <c r="N243" s="319">
        <v>-0.71000000000000019</v>
      </c>
      <c r="O243" s="319">
        <v>7.9999999999999849E-2</v>
      </c>
      <c r="P243" s="317">
        <f>SUM(D243:O243)</f>
        <v>-1.3000000000000005</v>
      </c>
      <c r="Q243" s="319"/>
      <c r="R243" s="318">
        <f t="shared" si="14"/>
        <v>-1.3000000000000005</v>
      </c>
      <c r="S243" s="344"/>
    </row>
    <row r="244" spans="1:19" x14ac:dyDescent="0.25">
      <c r="A244" s="314">
        <v>7750</v>
      </c>
      <c r="B244" s="314">
        <v>420</v>
      </c>
      <c r="C244" s="333" t="s">
        <v>908</v>
      </c>
      <c r="D244" s="319"/>
      <c r="E244" s="319">
        <v>0</v>
      </c>
      <c r="F244" s="319">
        <v>0</v>
      </c>
      <c r="G244" s="319">
        <v>-1.24</v>
      </c>
      <c r="H244" s="319">
        <v>-1.26</v>
      </c>
      <c r="I244" s="319">
        <v>-2.25</v>
      </c>
      <c r="J244" s="319">
        <v>-2.8200000000000003</v>
      </c>
      <c r="K244" s="319">
        <v>-3.1899999999999995</v>
      </c>
      <c r="L244" s="319">
        <v>-3.9700000000000006</v>
      </c>
      <c r="M244" s="319">
        <v>-4.4699999999999989</v>
      </c>
      <c r="N244" s="319">
        <v>-4.5300000000000011</v>
      </c>
      <c r="O244" s="319">
        <v>-5.129999999999999</v>
      </c>
      <c r="P244" s="317">
        <f t="shared" si="13"/>
        <v>-28.86</v>
      </c>
      <c r="Q244" s="319"/>
      <c r="R244" s="318">
        <f t="shared" si="14"/>
        <v>-28.86</v>
      </c>
      <c r="S244" s="344"/>
    </row>
    <row r="245" spans="1:19" x14ac:dyDescent="0.25">
      <c r="A245" s="324">
        <v>7765</v>
      </c>
      <c r="B245" s="335">
        <v>414</v>
      </c>
      <c r="C245" s="345" t="s">
        <v>909</v>
      </c>
      <c r="D245" s="319"/>
      <c r="E245" s="319">
        <v>0</v>
      </c>
      <c r="F245" s="319">
        <v>0</v>
      </c>
      <c r="G245" s="319">
        <v>-29.94</v>
      </c>
      <c r="H245" s="319">
        <v>0</v>
      </c>
      <c r="I245" s="319">
        <v>0</v>
      </c>
      <c r="J245" s="319">
        <v>0</v>
      </c>
      <c r="K245" s="319">
        <v>0</v>
      </c>
      <c r="L245" s="319">
        <v>0</v>
      </c>
      <c r="M245" s="319">
        <v>0</v>
      </c>
      <c r="N245" s="319">
        <v>0</v>
      </c>
      <c r="O245" s="319">
        <v>0</v>
      </c>
      <c r="P245" s="317">
        <f t="shared" si="13"/>
        <v>-29.94</v>
      </c>
      <c r="Q245" s="319"/>
      <c r="R245" s="318">
        <f t="shared" si="14"/>
        <v>-29.94</v>
      </c>
      <c r="S245" s="344"/>
    </row>
    <row r="246" spans="1:19" x14ac:dyDescent="0.25">
      <c r="A246" s="346" t="s">
        <v>910</v>
      </c>
      <c r="B246" s="335"/>
      <c r="C246" s="345"/>
      <c r="D246" s="322">
        <f>SUM(D241:D245)</f>
        <v>-6.5699999999999994</v>
      </c>
      <c r="E246" s="322">
        <f t="shared" ref="E246:R246" si="19">SUM(E241:E245)</f>
        <v>3.6499999999999995</v>
      </c>
      <c r="F246" s="322">
        <f t="shared" si="19"/>
        <v>135.70999999999998</v>
      </c>
      <c r="G246" s="322">
        <f>SUM(G241:G245)</f>
        <v>-29</v>
      </c>
      <c r="H246" s="322">
        <f t="shared" si="19"/>
        <v>-1.42</v>
      </c>
      <c r="I246" s="322">
        <f t="shared" si="19"/>
        <v>134.27000000000001</v>
      </c>
      <c r="J246" s="322">
        <f t="shared" si="19"/>
        <v>-3.2700000000000005</v>
      </c>
      <c r="K246" s="322">
        <f t="shared" si="19"/>
        <v>-3.419999999999999</v>
      </c>
      <c r="L246" s="322">
        <f t="shared" si="19"/>
        <v>121.22999999999998</v>
      </c>
      <c r="M246" s="322">
        <f t="shared" si="19"/>
        <v>-3.149999999999999</v>
      </c>
      <c r="N246" s="322">
        <f t="shared" si="19"/>
        <v>-5.2400000000000011</v>
      </c>
      <c r="O246" s="322">
        <f>SUM(O241:O245)</f>
        <v>146.41999999999999</v>
      </c>
      <c r="P246" s="322">
        <f t="shared" si="19"/>
        <v>489.21</v>
      </c>
      <c r="Q246" s="322"/>
      <c r="R246" s="322">
        <f t="shared" si="19"/>
        <v>489.21</v>
      </c>
      <c r="S246" s="344"/>
    </row>
    <row r="247" spans="1:19" x14ac:dyDescent="0.25">
      <c r="A247" s="324"/>
      <c r="B247" s="335"/>
      <c r="C247" s="345"/>
      <c r="D247" s="317"/>
      <c r="E247" s="317"/>
      <c r="F247" s="317"/>
      <c r="G247" s="317"/>
      <c r="H247" s="317"/>
      <c r="I247" s="317"/>
      <c r="J247" s="317"/>
      <c r="K247" s="317"/>
      <c r="L247" s="317"/>
      <c r="M247" s="317"/>
      <c r="N247" s="317"/>
      <c r="O247" s="317"/>
      <c r="P247" s="317"/>
      <c r="Q247" s="317"/>
      <c r="R247" s="318"/>
      <c r="S247" s="344"/>
    </row>
    <row r="248" spans="1:19" ht="11" thickBot="1" x14ac:dyDescent="0.3">
      <c r="A248" s="324"/>
      <c r="B248" s="335"/>
      <c r="C248" s="347" t="s">
        <v>911</v>
      </c>
      <c r="D248" s="348">
        <f>SUM(D6:D246)/2</f>
        <v>-5629.3300000000027</v>
      </c>
      <c r="E248" s="348">
        <f t="shared" ref="E248:R248" si="20">SUM(E6:E246)/2</f>
        <v>-6301.7700000000013</v>
      </c>
      <c r="F248" s="348">
        <f t="shared" si="20"/>
        <v>-7690.1099999999951</v>
      </c>
      <c r="G248" s="348">
        <f t="shared" si="20"/>
        <v>-7282.7599999999984</v>
      </c>
      <c r="H248" s="348">
        <f>SUM(H6:H246)/2</f>
        <v>-5303.6600000000017</v>
      </c>
      <c r="I248" s="348">
        <f t="shared" si="20"/>
        <v>-2910.9000000000005</v>
      </c>
      <c r="J248" s="348">
        <f t="shared" si="20"/>
        <v>-4812.6200000000017</v>
      </c>
      <c r="K248" s="348">
        <f t="shared" si="20"/>
        <v>-1058.389999999991</v>
      </c>
      <c r="L248" s="348">
        <f t="shared" si="20"/>
        <v>-3054.6700000000064</v>
      </c>
      <c r="M248" s="348">
        <f t="shared" si="20"/>
        <v>-3734.8099999999963</v>
      </c>
      <c r="N248" s="348">
        <f t="shared" si="20"/>
        <v>-5432.4299999999985</v>
      </c>
      <c r="O248" s="348">
        <f t="shared" si="20"/>
        <v>-5206.0199999999968</v>
      </c>
      <c r="P248" s="348">
        <f>SUM(P6:P246)/2</f>
        <v>-58417.469999999943</v>
      </c>
      <c r="Q248" s="348"/>
      <c r="R248" s="348">
        <f t="shared" si="20"/>
        <v>-58417.469999999943</v>
      </c>
      <c r="S248" s="344"/>
    </row>
    <row r="249" spans="1:19" ht="11" thickTop="1" x14ac:dyDescent="0.25">
      <c r="C249" s="310"/>
      <c r="S249" s="349"/>
    </row>
    <row r="250" spans="1:19" ht="11" thickBot="1" x14ac:dyDescent="0.3">
      <c r="C250" s="310" t="s">
        <v>912</v>
      </c>
      <c r="D250" s="350">
        <v>-5629.33</v>
      </c>
      <c r="E250" s="350">
        <v>-6301.77</v>
      </c>
      <c r="F250" s="350">
        <v>-7690.11</v>
      </c>
      <c r="G250" s="350">
        <v>-7163.52</v>
      </c>
      <c r="H250" s="350">
        <v>-5303.66</v>
      </c>
      <c r="I250" s="350">
        <v>-2910.9</v>
      </c>
      <c r="J250" s="350">
        <v>-4812.62</v>
      </c>
      <c r="K250" s="350">
        <v>-1058.3900000000001</v>
      </c>
      <c r="L250" s="350">
        <v>-3054.67</v>
      </c>
      <c r="M250" s="350">
        <v>-3734.81</v>
      </c>
      <c r="N250" s="350">
        <v>-5432.43</v>
      </c>
      <c r="O250" s="350">
        <v>-5206.0200000000004</v>
      </c>
      <c r="P250" s="350">
        <v>-58298.23</v>
      </c>
      <c r="Q250" s="350"/>
      <c r="R250" s="318">
        <f>P250</f>
        <v>-58298.23</v>
      </c>
      <c r="S250" s="344"/>
    </row>
    <row r="251" spans="1:19" x14ac:dyDescent="0.25">
      <c r="C251" s="310"/>
      <c r="S251" s="349"/>
    </row>
    <row r="252" spans="1:19" ht="11" thickBot="1" x14ac:dyDescent="0.3">
      <c r="C252" s="310" t="s">
        <v>913</v>
      </c>
      <c r="D252" s="351">
        <f>+D248-D250</f>
        <v>0</v>
      </c>
      <c r="E252" s="351">
        <f t="shared" ref="E252:R252" si="21">+E248-E250</f>
        <v>0</v>
      </c>
      <c r="F252" s="351">
        <f t="shared" si="21"/>
        <v>0</v>
      </c>
      <c r="G252" s="351">
        <f t="shared" si="21"/>
        <v>-119.23999999999796</v>
      </c>
      <c r="H252" s="351">
        <f t="shared" si="21"/>
        <v>0</v>
      </c>
      <c r="I252" s="351">
        <f t="shared" si="21"/>
        <v>0</v>
      </c>
      <c r="J252" s="351">
        <f t="shared" si="21"/>
        <v>0</v>
      </c>
      <c r="K252" s="351">
        <f t="shared" si="21"/>
        <v>9.0949470177292824E-12</v>
      </c>
      <c r="L252" s="351">
        <f t="shared" si="21"/>
        <v>-6.3664629124104977E-12</v>
      </c>
      <c r="M252" s="351">
        <f t="shared" si="21"/>
        <v>3.637978807091713E-12</v>
      </c>
      <c r="N252" s="351">
        <f t="shared" si="21"/>
        <v>0</v>
      </c>
      <c r="O252" s="351">
        <f t="shared" si="21"/>
        <v>0</v>
      </c>
      <c r="P252" s="351">
        <f t="shared" si="21"/>
        <v>-119.23999999993976</v>
      </c>
      <c r="Q252" s="351"/>
      <c r="R252" s="351">
        <f t="shared" si="21"/>
        <v>-119.23999999993976</v>
      </c>
      <c r="S252" s="349"/>
    </row>
    <row r="253" spans="1:19" ht="11" thickTop="1" x14ac:dyDescent="0.25">
      <c r="S253" s="349"/>
    </row>
    <row r="254" spans="1:19" x14ac:dyDescent="0.25">
      <c r="L254" s="311" t="s">
        <v>914</v>
      </c>
      <c r="N254" s="318">
        <f>(R250-SUM(R241:R245))*-1</f>
        <v>58787.44</v>
      </c>
      <c r="S254" s="344"/>
    </row>
    <row r="255" spans="1:19" x14ac:dyDescent="0.25">
      <c r="L255" s="311" t="s">
        <v>915</v>
      </c>
      <c r="N255" s="318"/>
      <c r="S255" s="344"/>
    </row>
    <row r="256" spans="1:19" x14ac:dyDescent="0.25">
      <c r="L256" s="311" t="s">
        <v>916</v>
      </c>
      <c r="N256" s="352" t="e">
        <f>N254/N255</f>
        <v>#DIV/0!</v>
      </c>
      <c r="S256" s="353"/>
    </row>
    <row r="257" spans="19:19" x14ac:dyDescent="0.25">
      <c r="S257" s="349"/>
    </row>
    <row r="258" spans="19:19" x14ac:dyDescent="0.25">
      <c r="S258" s="349"/>
    </row>
    <row r="259" spans="19:19" x14ac:dyDescent="0.25">
      <c r="S259" s="349"/>
    </row>
    <row r="260" spans="19:19" x14ac:dyDescent="0.25">
      <c r="S260" s="349"/>
    </row>
    <row r="261" spans="19:19" x14ac:dyDescent="0.25">
      <c r="S261" s="349"/>
    </row>
    <row r="262" spans="19:19" x14ac:dyDescent="0.25">
      <c r="S262" s="349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01"/>
  <sheetViews>
    <sheetView workbookViewId="0">
      <selection activeCell="C12" sqref="C12"/>
    </sheetView>
  </sheetViews>
  <sheetFormatPr defaultColWidth="9.1796875" defaultRowHeight="10.5" x14ac:dyDescent="0.25"/>
  <cols>
    <col min="1" max="1" width="7.453125" style="271" customWidth="1"/>
    <col min="2" max="2" width="11.81640625" style="271" bestFit="1" customWidth="1"/>
    <col min="3" max="3" width="25.7265625" style="271" bestFit="1" customWidth="1"/>
    <col min="4" max="13" width="10" style="271" bestFit="1" customWidth="1"/>
    <col min="14" max="14" width="10.81640625" style="271" bestFit="1" customWidth="1"/>
    <col min="15" max="15" width="10" style="271" bestFit="1" customWidth="1"/>
    <col min="16" max="16" width="11.26953125" style="271" bestFit="1" customWidth="1"/>
    <col min="17" max="17" width="3.81640625" style="271" customWidth="1"/>
    <col min="18" max="19" width="12.7265625" style="271" hidden="1" customWidth="1"/>
    <col min="20" max="20" width="10.1796875" style="271" hidden="1" customWidth="1"/>
    <col min="21" max="21" width="10.26953125" style="271" customWidth="1"/>
    <col min="22" max="22" width="9.7265625" style="271" bestFit="1" customWidth="1"/>
    <col min="23" max="16384" width="9.1796875" style="271"/>
  </cols>
  <sheetData>
    <row r="1" spans="1:24" x14ac:dyDescent="0.25">
      <c r="A1" s="270" t="s">
        <v>917</v>
      </c>
      <c r="B1" s="270"/>
      <c r="C1" s="270"/>
      <c r="U1" s="271" t="s">
        <v>193</v>
      </c>
      <c r="V1" s="271" t="s">
        <v>246</v>
      </c>
    </row>
    <row r="2" spans="1:24" x14ac:dyDescent="0.25">
      <c r="A2" s="270" t="s">
        <v>642</v>
      </c>
      <c r="B2" s="270"/>
      <c r="C2" s="270"/>
      <c r="U2" s="271">
        <f>+'[16]2014_ 2015 UIF ERC'!M41</f>
        <v>2711.5</v>
      </c>
      <c r="V2" s="271">
        <f>+'[16]2014_ 2015 UIF ERC'!N41</f>
        <v>1474.5</v>
      </c>
      <c r="W2" s="271">
        <f>+U2+V2</f>
        <v>4186</v>
      </c>
    </row>
    <row r="3" spans="1:24" x14ac:dyDescent="0.25">
      <c r="U3" s="354">
        <f>+U2/W2</f>
        <v>0.64775441949354995</v>
      </c>
      <c r="V3" s="354">
        <f>+V2/W2</f>
        <v>0.35224558050645005</v>
      </c>
    </row>
    <row r="4" spans="1:24" x14ac:dyDescent="0.25">
      <c r="R4" s="386" t="s">
        <v>918</v>
      </c>
      <c r="S4" s="386"/>
    </row>
    <row r="5" spans="1:24" s="273" customFormat="1" x14ac:dyDescent="0.25">
      <c r="A5" s="273" t="s">
        <v>919</v>
      </c>
      <c r="B5" s="273" t="s">
        <v>190</v>
      </c>
      <c r="C5" s="273" t="s">
        <v>191</v>
      </c>
      <c r="D5" s="355">
        <v>42005</v>
      </c>
      <c r="E5" s="355">
        <v>42036</v>
      </c>
      <c r="F5" s="355">
        <v>42064</v>
      </c>
      <c r="G5" s="355">
        <v>42095</v>
      </c>
      <c r="H5" s="355">
        <v>42125</v>
      </c>
      <c r="I5" s="355">
        <v>42156</v>
      </c>
      <c r="J5" s="355">
        <v>42186</v>
      </c>
      <c r="K5" s="355">
        <v>42217</v>
      </c>
      <c r="L5" s="355">
        <v>42248</v>
      </c>
      <c r="M5" s="355">
        <v>42278</v>
      </c>
      <c r="N5" s="355">
        <v>42309</v>
      </c>
      <c r="O5" s="355">
        <v>42339</v>
      </c>
      <c r="P5" s="273" t="s">
        <v>645</v>
      </c>
      <c r="R5" s="356" t="s">
        <v>193</v>
      </c>
      <c r="S5" s="356" t="s">
        <v>194</v>
      </c>
    </row>
    <row r="6" spans="1:24" x14ac:dyDescent="0.25">
      <c r="A6" s="275">
        <v>5020</v>
      </c>
      <c r="B6" s="276">
        <v>460</v>
      </c>
      <c r="C6" s="277" t="s">
        <v>646</v>
      </c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57">
        <f>SUM(D6:O6)</f>
        <v>0</v>
      </c>
      <c r="Q6" s="357"/>
      <c r="R6" s="358">
        <f>P6</f>
        <v>0</v>
      </c>
      <c r="S6" s="359"/>
      <c r="T6" s="278">
        <f>+P6-R6-S6</f>
        <v>0</v>
      </c>
    </row>
    <row r="7" spans="1:24" x14ac:dyDescent="0.25">
      <c r="A7" s="275">
        <v>5025</v>
      </c>
      <c r="B7" s="276" t="s">
        <v>647</v>
      </c>
      <c r="C7" s="277" t="s">
        <v>648</v>
      </c>
      <c r="D7" s="319">
        <v>-71990.610000000015</v>
      </c>
      <c r="E7" s="319">
        <v>-71576.739999999991</v>
      </c>
      <c r="F7" s="319">
        <v>-72009.890000000014</v>
      </c>
      <c r="G7" s="319">
        <v>-81442.379999999976</v>
      </c>
      <c r="H7" s="319">
        <v>-88076.830000000075</v>
      </c>
      <c r="I7" s="319">
        <v>-100251.04999999993</v>
      </c>
      <c r="J7" s="319">
        <v>-83203.820000000065</v>
      </c>
      <c r="K7" s="319">
        <v>-84617.680000000051</v>
      </c>
      <c r="L7" s="319">
        <v>-70914.069999999832</v>
      </c>
      <c r="M7" s="319">
        <v>-74149.070000000065</v>
      </c>
      <c r="N7" s="319">
        <v>-78472.959999999963</v>
      </c>
      <c r="O7" s="319">
        <v>-81093.340000000084</v>
      </c>
      <c r="P7" s="357">
        <f t="shared" ref="P7:P17" si="0">SUM(D7:O7)</f>
        <v>-957798.44000000006</v>
      </c>
      <c r="Q7" s="357"/>
      <c r="R7" s="358">
        <f t="shared" ref="R7:R23" si="1">P7</f>
        <v>-957798.44000000006</v>
      </c>
      <c r="S7" s="359"/>
      <c r="T7" s="278">
        <f t="shared" ref="T7:T17" si="2">+P7-R7-S7</f>
        <v>0</v>
      </c>
    </row>
    <row r="8" spans="1:24" x14ac:dyDescent="0.25">
      <c r="A8" s="275">
        <v>5030</v>
      </c>
      <c r="B8" s="276" t="s">
        <v>647</v>
      </c>
      <c r="C8" s="277" t="s">
        <v>649</v>
      </c>
      <c r="D8" s="319">
        <v>1988</v>
      </c>
      <c r="E8" s="319">
        <v>4804</v>
      </c>
      <c r="F8" s="319">
        <v>-4260</v>
      </c>
      <c r="G8" s="319">
        <v>-6806</v>
      </c>
      <c r="H8" s="319">
        <v>-3844</v>
      </c>
      <c r="I8" s="319">
        <v>-1356</v>
      </c>
      <c r="J8" s="319">
        <v>4686</v>
      </c>
      <c r="K8" s="319">
        <v>4841</v>
      </c>
      <c r="L8" s="319">
        <v>4037</v>
      </c>
      <c r="M8" s="319">
        <v>-4787</v>
      </c>
      <c r="N8" s="319">
        <v>-5932</v>
      </c>
      <c r="O8" s="319">
        <v>-942</v>
      </c>
      <c r="P8" s="357">
        <f t="shared" si="0"/>
        <v>-7571</v>
      </c>
      <c r="Q8" s="357"/>
      <c r="R8" s="358">
        <f t="shared" si="1"/>
        <v>-7571</v>
      </c>
      <c r="S8" s="359"/>
      <c r="T8" s="278">
        <f t="shared" si="2"/>
        <v>0</v>
      </c>
    </row>
    <row r="9" spans="1:24" x14ac:dyDescent="0.25">
      <c r="A9" s="275">
        <v>5035</v>
      </c>
      <c r="B9" s="276" t="s">
        <v>650</v>
      </c>
      <c r="C9" s="277" t="s">
        <v>651</v>
      </c>
      <c r="D9" s="319">
        <v>-1505.02</v>
      </c>
      <c r="E9" s="319">
        <v>-2118.42</v>
      </c>
      <c r="F9" s="319">
        <v>-1938.8600000000001</v>
      </c>
      <c r="G9" s="319">
        <v>-2321.1999999999998</v>
      </c>
      <c r="H9" s="319">
        <v>-2319.8999999999996</v>
      </c>
      <c r="I9" s="319">
        <v>-1746.0299999999988</v>
      </c>
      <c r="J9" s="319">
        <v>-1855.4200000000019</v>
      </c>
      <c r="K9" s="319">
        <v>-1656.3099999999995</v>
      </c>
      <c r="L9" s="319">
        <v>-1959.1800000000003</v>
      </c>
      <c r="M9" s="319">
        <v>-4319.4600000000028</v>
      </c>
      <c r="N9" s="319">
        <v>-2683.7599999999948</v>
      </c>
      <c r="O9" s="319">
        <v>-2455.8000000000065</v>
      </c>
      <c r="P9" s="357">
        <f t="shared" si="0"/>
        <v>-26879.360000000004</v>
      </c>
      <c r="Q9" s="357"/>
      <c r="R9" s="358">
        <f t="shared" si="1"/>
        <v>-26879.360000000004</v>
      </c>
      <c r="S9" s="359"/>
      <c r="T9" s="278">
        <f t="shared" si="2"/>
        <v>0</v>
      </c>
    </row>
    <row r="10" spans="1:24" x14ac:dyDescent="0.25">
      <c r="A10" s="275">
        <v>5100</v>
      </c>
      <c r="B10" s="276">
        <v>521.1</v>
      </c>
      <c r="C10" s="277" t="s">
        <v>652</v>
      </c>
      <c r="D10" s="319">
        <v>0.43</v>
      </c>
      <c r="E10" s="319">
        <v>0</v>
      </c>
      <c r="F10" s="319">
        <v>0</v>
      </c>
      <c r="G10" s="319">
        <v>0</v>
      </c>
      <c r="H10" s="319">
        <v>0</v>
      </c>
      <c r="I10" s="319">
        <v>0</v>
      </c>
      <c r="J10" s="319">
        <v>48.36</v>
      </c>
      <c r="K10" s="319">
        <v>0</v>
      </c>
      <c r="L10" s="319">
        <v>96.68</v>
      </c>
      <c r="M10" s="319">
        <v>0</v>
      </c>
      <c r="N10" s="319">
        <v>0</v>
      </c>
      <c r="O10" s="319">
        <v>0</v>
      </c>
      <c r="P10" s="357">
        <f t="shared" si="0"/>
        <v>145.47</v>
      </c>
      <c r="Q10" s="357"/>
      <c r="R10" s="359"/>
      <c r="S10" s="358">
        <f>P10</f>
        <v>145.47</v>
      </c>
      <c r="T10" s="278">
        <f t="shared" si="2"/>
        <v>0</v>
      </c>
    </row>
    <row r="11" spans="1:24" x14ac:dyDescent="0.25">
      <c r="A11" s="275">
        <v>5105</v>
      </c>
      <c r="B11" s="276">
        <v>521.1</v>
      </c>
      <c r="C11" s="277" t="s">
        <v>653</v>
      </c>
      <c r="D11" s="319">
        <v>-2455</v>
      </c>
      <c r="E11" s="319">
        <v>4189</v>
      </c>
      <c r="F11" s="319">
        <v>-3165</v>
      </c>
      <c r="G11" s="319">
        <v>-3876</v>
      </c>
      <c r="H11" s="319">
        <v>-1472</v>
      </c>
      <c r="I11" s="319">
        <v>-10</v>
      </c>
      <c r="J11" s="319">
        <v>553</v>
      </c>
      <c r="K11" s="319">
        <v>6644</v>
      </c>
      <c r="L11" s="319">
        <v>-3518</v>
      </c>
      <c r="M11" s="319">
        <v>-186</v>
      </c>
      <c r="N11" s="319">
        <v>-5131</v>
      </c>
      <c r="O11" s="319">
        <v>179</v>
      </c>
      <c r="P11" s="357">
        <f t="shared" si="0"/>
        <v>-8248</v>
      </c>
      <c r="Q11" s="357"/>
      <c r="R11" s="359"/>
      <c r="S11" s="358">
        <f>P11</f>
        <v>-8248</v>
      </c>
      <c r="T11" s="278">
        <f t="shared" si="2"/>
        <v>0</v>
      </c>
    </row>
    <row r="12" spans="1:24" x14ac:dyDescent="0.25">
      <c r="A12" s="275">
        <v>5140</v>
      </c>
      <c r="B12" s="276">
        <v>522.1</v>
      </c>
      <c r="C12" s="277" t="s">
        <v>652</v>
      </c>
      <c r="D12" s="319">
        <v>-62579.539999999994</v>
      </c>
      <c r="E12" s="319">
        <v>-63732.78</v>
      </c>
      <c r="F12" s="319">
        <v>-63287.409999999989</v>
      </c>
      <c r="G12" s="319">
        <v>-65407.72000000003</v>
      </c>
      <c r="H12" s="319">
        <v>-66327.06</v>
      </c>
      <c r="I12" s="319">
        <v>-71415.719999999972</v>
      </c>
      <c r="J12" s="319">
        <v>-65756.72000000003</v>
      </c>
      <c r="K12" s="319">
        <v>-68549.649999999965</v>
      </c>
      <c r="L12" s="319">
        <v>-63747.500000000116</v>
      </c>
      <c r="M12" s="319">
        <v>-64855.179999999935</v>
      </c>
      <c r="N12" s="319">
        <v>-63198.159999999916</v>
      </c>
      <c r="O12" s="319">
        <v>-68191.070000000065</v>
      </c>
      <c r="P12" s="357">
        <f t="shared" si="0"/>
        <v>-787048.51</v>
      </c>
      <c r="Q12" s="357"/>
      <c r="R12" s="359"/>
      <c r="S12" s="358">
        <f>P12</f>
        <v>-787048.51</v>
      </c>
      <c r="T12" s="278">
        <f t="shared" si="2"/>
        <v>0</v>
      </c>
    </row>
    <row r="13" spans="1:24" x14ac:dyDescent="0.25">
      <c r="A13" s="275">
        <v>5155</v>
      </c>
      <c r="B13" s="276">
        <v>522.1</v>
      </c>
      <c r="C13" s="277" t="s">
        <v>654</v>
      </c>
      <c r="D13" s="319">
        <v>-2338.4</v>
      </c>
      <c r="E13" s="319">
        <v>-3964.7599999999998</v>
      </c>
      <c r="F13" s="319">
        <v>-3398.9900000000016</v>
      </c>
      <c r="G13" s="319">
        <v>-4240.8499999999985</v>
      </c>
      <c r="H13" s="319">
        <v>-3810.8100000000013</v>
      </c>
      <c r="I13" s="319">
        <v>-2420.0600000000013</v>
      </c>
      <c r="J13" s="319">
        <v>-2024.4199999999983</v>
      </c>
      <c r="K13" s="319">
        <v>-2455.1399999999994</v>
      </c>
      <c r="L13" s="319">
        <v>-3885.8199999999997</v>
      </c>
      <c r="M13" s="319">
        <v>-3508.0200000000004</v>
      </c>
      <c r="N13" s="319">
        <v>-3777.369999999999</v>
      </c>
      <c r="O13" s="319">
        <v>-3632.3600000000006</v>
      </c>
      <c r="P13" s="357">
        <f t="shared" si="0"/>
        <v>-39457</v>
      </c>
      <c r="Q13" s="357"/>
      <c r="R13" s="359"/>
      <c r="S13" s="358">
        <f>P13</f>
        <v>-39457</v>
      </c>
      <c r="T13" s="278">
        <f t="shared" si="2"/>
        <v>0</v>
      </c>
    </row>
    <row r="14" spans="1:24" x14ac:dyDescent="0.25">
      <c r="A14" s="275">
        <v>5265</v>
      </c>
      <c r="B14" s="276" t="s">
        <v>655</v>
      </c>
      <c r="C14" s="277" t="s">
        <v>656</v>
      </c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57">
        <f t="shared" si="0"/>
        <v>0</v>
      </c>
      <c r="Q14" s="357"/>
      <c r="R14" s="358">
        <f>$P14*(2592.5/3968)</f>
        <v>0</v>
      </c>
      <c r="S14" s="358">
        <f>$P14*(2592.5/3968)</f>
        <v>0</v>
      </c>
      <c r="T14" s="278">
        <f t="shared" si="2"/>
        <v>0</v>
      </c>
    </row>
    <row r="15" spans="1:24" x14ac:dyDescent="0.25">
      <c r="A15" s="275">
        <v>5270</v>
      </c>
      <c r="B15" s="276" t="s">
        <v>657</v>
      </c>
      <c r="C15" s="277" t="s">
        <v>658</v>
      </c>
      <c r="D15" s="319">
        <v>-1.94</v>
      </c>
      <c r="E15" s="319">
        <v>0</v>
      </c>
      <c r="F15" s="319">
        <v>0</v>
      </c>
      <c r="G15" s="319">
        <v>0</v>
      </c>
      <c r="H15" s="319">
        <v>-450</v>
      </c>
      <c r="I15" s="319">
        <v>0</v>
      </c>
      <c r="J15" s="319">
        <v>0</v>
      </c>
      <c r="K15" s="319">
        <v>-3.6100000000000136</v>
      </c>
      <c r="L15" s="319">
        <v>0</v>
      </c>
      <c r="M15" s="319">
        <v>0</v>
      </c>
      <c r="N15" s="319">
        <v>-2.3000000000000114</v>
      </c>
      <c r="O15" s="319">
        <v>0</v>
      </c>
      <c r="P15" s="357">
        <f t="shared" si="0"/>
        <v>-457.85</v>
      </c>
      <c r="Q15" s="357"/>
      <c r="R15" s="358">
        <f t="shared" ref="R15:S17" si="3">$P15*(2592.5/3968)</f>
        <v>-299.13712827620969</v>
      </c>
      <c r="S15" s="358">
        <f t="shared" si="3"/>
        <v>-299.13712827620969</v>
      </c>
      <c r="T15" s="278">
        <f t="shared" si="2"/>
        <v>140.42425655241937</v>
      </c>
      <c r="U15" s="360">
        <f>+P15</f>
        <v>-457.85</v>
      </c>
      <c r="V15" s="360"/>
    </row>
    <row r="16" spans="1:24" x14ac:dyDescent="0.25">
      <c r="A16" s="275">
        <v>5285</v>
      </c>
      <c r="B16" s="280" t="s">
        <v>659</v>
      </c>
      <c r="C16" s="277" t="s">
        <v>660</v>
      </c>
      <c r="D16" s="319">
        <v>-1175.6000000000001</v>
      </c>
      <c r="E16" s="319">
        <v>-1114.3</v>
      </c>
      <c r="F16" s="319">
        <v>-1168.2999999999997</v>
      </c>
      <c r="G16" s="319">
        <v>-2443.0500000000002</v>
      </c>
      <c r="H16" s="319">
        <v>-1459.0999999999995</v>
      </c>
      <c r="I16" s="319">
        <v>-2087.0000000000009</v>
      </c>
      <c r="J16" s="319">
        <v>-2534.6000000000004</v>
      </c>
      <c r="K16" s="319">
        <v>-1462.3999999999996</v>
      </c>
      <c r="L16" s="319">
        <v>-1461.6999999999989</v>
      </c>
      <c r="M16" s="319">
        <v>-2021.9000000000015</v>
      </c>
      <c r="N16" s="319">
        <v>-1099.7999999999993</v>
      </c>
      <c r="O16" s="319">
        <v>-1540.2999999999993</v>
      </c>
      <c r="P16" s="357">
        <f t="shared" si="0"/>
        <v>-19568.05</v>
      </c>
      <c r="Q16" s="361"/>
      <c r="R16" s="358">
        <f t="shared" si="3"/>
        <v>-12784.820974042337</v>
      </c>
      <c r="S16" s="358">
        <f>$P16*(1375.5/3968)</f>
        <v>-6783.2290259576603</v>
      </c>
      <c r="T16" s="278">
        <f t="shared" si="2"/>
        <v>0</v>
      </c>
      <c r="U16" s="360">
        <v>-16603</v>
      </c>
      <c r="V16" s="360">
        <v>-3176</v>
      </c>
      <c r="W16" s="360">
        <f>+U16+V16</f>
        <v>-19779</v>
      </c>
      <c r="X16" s="278"/>
    </row>
    <row r="17" spans="1:22" x14ac:dyDescent="0.25">
      <c r="A17" s="275">
        <v>5390</v>
      </c>
      <c r="B17" s="276">
        <v>421</v>
      </c>
      <c r="C17" s="277" t="s">
        <v>661</v>
      </c>
      <c r="D17" s="357"/>
      <c r="E17" s="357"/>
      <c r="F17" s="357"/>
      <c r="G17" s="357"/>
      <c r="H17" s="357"/>
      <c r="I17" s="357"/>
      <c r="J17" s="357"/>
      <c r="K17" s="357"/>
      <c r="L17" s="357"/>
      <c r="M17" s="357"/>
      <c r="N17" s="357"/>
      <c r="O17" s="357"/>
      <c r="P17" s="357">
        <f t="shared" si="0"/>
        <v>0</v>
      </c>
      <c r="Q17" s="361"/>
      <c r="R17" s="358">
        <f t="shared" si="3"/>
        <v>0</v>
      </c>
      <c r="S17" s="358">
        <f>$P17*(1375.5/3968)</f>
        <v>0</v>
      </c>
      <c r="T17" s="278">
        <f t="shared" si="2"/>
        <v>0</v>
      </c>
    </row>
    <row r="18" spans="1:22" x14ac:dyDescent="0.25">
      <c r="A18" s="292" t="s">
        <v>662</v>
      </c>
      <c r="B18" s="276"/>
      <c r="C18" s="277"/>
      <c r="D18" s="362">
        <f>SUM(D6:D17)</f>
        <v>-140057.68000000002</v>
      </c>
      <c r="E18" s="362">
        <f t="shared" ref="E18:S18" si="4">SUM(E6:E17)</f>
        <v>-133513.99999999997</v>
      </c>
      <c r="F18" s="362">
        <f t="shared" si="4"/>
        <v>-149228.44999999998</v>
      </c>
      <c r="G18" s="362">
        <f t="shared" si="4"/>
        <v>-166537.19999999998</v>
      </c>
      <c r="H18" s="362">
        <f t="shared" si="4"/>
        <v>-167759.70000000007</v>
      </c>
      <c r="I18" s="362">
        <f t="shared" si="4"/>
        <v>-179285.8599999999</v>
      </c>
      <c r="J18" s="362">
        <f t="shared" si="4"/>
        <v>-150087.62000000008</v>
      </c>
      <c r="K18" s="362">
        <f t="shared" si="4"/>
        <v>-147259.79</v>
      </c>
      <c r="L18" s="362">
        <f t="shared" si="4"/>
        <v>-141352.58999999997</v>
      </c>
      <c r="M18" s="362">
        <f t="shared" si="4"/>
        <v>-153826.63</v>
      </c>
      <c r="N18" s="362">
        <f t="shared" si="4"/>
        <v>-160297.34999999986</v>
      </c>
      <c r="O18" s="362">
        <f t="shared" si="4"/>
        <v>-157675.87000000011</v>
      </c>
      <c r="P18" s="362">
        <f>SUM(P6:P17)</f>
        <v>-1846882.7400000002</v>
      </c>
      <c r="Q18" s="363"/>
      <c r="R18" s="362">
        <f>SUM(R6:R17)</f>
        <v>-1005332.7581023185</v>
      </c>
      <c r="S18" s="362">
        <f t="shared" si="4"/>
        <v>-841690.40615423385</v>
      </c>
      <c r="T18" s="278">
        <f>+R18+S18</f>
        <v>-1847023.1642565522</v>
      </c>
      <c r="U18" s="362">
        <f t="shared" ref="U18:V18" si="5">SUM(U6:U17)</f>
        <v>-17060.849999999999</v>
      </c>
      <c r="V18" s="362">
        <f t="shared" si="5"/>
        <v>-3176</v>
      </c>
    </row>
    <row r="19" spans="1:22" x14ac:dyDescent="0.25">
      <c r="A19" s="275"/>
      <c r="B19" s="276"/>
      <c r="C19" s="277"/>
      <c r="D19" s="357"/>
      <c r="E19" s="357"/>
      <c r="F19" s="357"/>
      <c r="G19" s="357"/>
      <c r="H19" s="357"/>
      <c r="I19" s="357"/>
      <c r="J19" s="357"/>
      <c r="K19" s="357"/>
      <c r="L19" s="357"/>
      <c r="M19" s="357"/>
      <c r="N19" s="357"/>
      <c r="O19" s="357"/>
      <c r="P19" s="357"/>
      <c r="Q19" s="361"/>
      <c r="R19" s="358"/>
      <c r="S19" s="358"/>
    </row>
    <row r="20" spans="1:22" x14ac:dyDescent="0.25">
      <c r="A20" s="275">
        <v>5435</v>
      </c>
      <c r="B20" s="276" t="s">
        <v>663</v>
      </c>
      <c r="C20" s="277" t="s">
        <v>664</v>
      </c>
      <c r="D20" s="319">
        <v>5000</v>
      </c>
      <c r="E20" s="319">
        <v>6380.6900000000005</v>
      </c>
      <c r="F20" s="319">
        <v>3168.92</v>
      </c>
      <c r="G20" s="319">
        <v>5138.0200000000004</v>
      </c>
      <c r="H20" s="319">
        <v>6022.4700000000012</v>
      </c>
      <c r="I20" s="319">
        <v>4493.0399999999972</v>
      </c>
      <c r="J20" s="319">
        <v>18929.990000000005</v>
      </c>
      <c r="K20" s="319">
        <v>873.50999999999476</v>
      </c>
      <c r="L20" s="319">
        <v>4010.4300000000076</v>
      </c>
      <c r="M20" s="319">
        <v>3781.679999999993</v>
      </c>
      <c r="N20" s="319">
        <v>2605.2400000000052</v>
      </c>
      <c r="O20" s="319">
        <v>8106.2899999999936</v>
      </c>
      <c r="P20" s="357">
        <f t="shared" ref="P20:P83" si="6">SUM(D20:O20)</f>
        <v>68510.28</v>
      </c>
      <c r="Q20" s="361"/>
      <c r="R20" s="358">
        <f t="shared" si="1"/>
        <v>68510.28</v>
      </c>
      <c r="S20" s="359"/>
    </row>
    <row r="21" spans="1:22" x14ac:dyDescent="0.25">
      <c r="A21" s="275">
        <v>5455</v>
      </c>
      <c r="B21" s="276">
        <v>710</v>
      </c>
      <c r="C21" s="277" t="s">
        <v>665</v>
      </c>
      <c r="D21" s="319">
        <v>15113.36</v>
      </c>
      <c r="E21" s="319">
        <v>25168.979999999996</v>
      </c>
      <c r="F21" s="319">
        <v>24767.840000000004</v>
      </c>
      <c r="G21" s="319">
        <v>42112.360000000008</v>
      </c>
      <c r="H21" s="319">
        <v>3325.7200000000012</v>
      </c>
      <c r="I21" s="319">
        <v>10485.01999999999</v>
      </c>
      <c r="J21" s="319">
        <v>22833.570000000007</v>
      </c>
      <c r="K21" s="319">
        <v>12672.569999999978</v>
      </c>
      <c r="L21" s="319">
        <v>33820.320000000007</v>
      </c>
      <c r="M21" s="319">
        <v>27919.75</v>
      </c>
      <c r="N21" s="319">
        <v>33451.299999999988</v>
      </c>
      <c r="O21" s="319">
        <v>23507.020000000019</v>
      </c>
      <c r="P21" s="357">
        <f t="shared" si="6"/>
        <v>275177.81</v>
      </c>
      <c r="Q21" s="357"/>
      <c r="R21" s="359"/>
      <c r="S21" s="358">
        <f>P21</f>
        <v>275177.81</v>
      </c>
    </row>
    <row r="22" spans="1:22" x14ac:dyDescent="0.25">
      <c r="A22" s="275">
        <v>5460</v>
      </c>
      <c r="B22" s="276" t="s">
        <v>920</v>
      </c>
      <c r="C22" s="277" t="s">
        <v>666</v>
      </c>
      <c r="D22" s="364"/>
      <c r="E22" s="364"/>
      <c r="F22" s="364"/>
      <c r="G22" s="364"/>
      <c r="H22" s="364"/>
      <c r="I22" s="364"/>
      <c r="J22" s="364"/>
      <c r="K22" s="364"/>
      <c r="L22" s="364"/>
      <c r="M22" s="364"/>
      <c r="N22" s="364"/>
      <c r="O22" s="364"/>
      <c r="P22" s="357">
        <f t="shared" si="6"/>
        <v>0</v>
      </c>
      <c r="Q22" s="357"/>
      <c r="R22" s="359"/>
      <c r="S22" s="358">
        <f>P22</f>
        <v>0</v>
      </c>
    </row>
    <row r="23" spans="1:22" x14ac:dyDescent="0.25">
      <c r="A23" s="275">
        <v>5465</v>
      </c>
      <c r="B23" s="276">
        <v>615</v>
      </c>
      <c r="C23" s="277" t="s">
        <v>667</v>
      </c>
      <c r="D23" s="319">
        <v>3568.6299999999997</v>
      </c>
      <c r="E23" s="319">
        <v>2299.0300000000011</v>
      </c>
      <c r="F23" s="319">
        <v>3563.0600000000004</v>
      </c>
      <c r="G23" s="319">
        <v>3554.3099999999977</v>
      </c>
      <c r="H23" s="319">
        <v>3433.4000000000015</v>
      </c>
      <c r="I23" s="319">
        <v>4269.0400000000009</v>
      </c>
      <c r="J23" s="319">
        <v>2770.8499999999985</v>
      </c>
      <c r="K23" s="319">
        <v>3216.9200000000019</v>
      </c>
      <c r="L23" s="319">
        <v>2553.59</v>
      </c>
      <c r="M23" s="319">
        <v>3935.1500000000015</v>
      </c>
      <c r="N23" s="319">
        <v>3215.6499999999942</v>
      </c>
      <c r="O23" s="319">
        <v>3009.2100000000064</v>
      </c>
      <c r="P23" s="357">
        <f t="shared" si="6"/>
        <v>39388.840000000004</v>
      </c>
      <c r="Q23" s="357"/>
      <c r="R23" s="358">
        <f t="shared" si="1"/>
        <v>39388.840000000004</v>
      </c>
      <c r="S23" s="359"/>
    </row>
    <row r="24" spans="1:22" x14ac:dyDescent="0.25">
      <c r="A24" s="275">
        <v>5470</v>
      </c>
      <c r="B24" s="276">
        <v>715</v>
      </c>
      <c r="C24" s="277" t="s">
        <v>668</v>
      </c>
      <c r="D24" s="319">
        <v>637.12</v>
      </c>
      <c r="E24" s="319">
        <v>722.36</v>
      </c>
      <c r="F24" s="319">
        <v>772.50999999999976</v>
      </c>
      <c r="G24" s="319">
        <v>822.36000000000058</v>
      </c>
      <c r="H24" s="319">
        <v>595.13999999999987</v>
      </c>
      <c r="I24" s="319">
        <v>674.56</v>
      </c>
      <c r="J24" s="319">
        <v>578.61999999999989</v>
      </c>
      <c r="K24" s="319">
        <v>840.46</v>
      </c>
      <c r="L24" s="319">
        <v>616.51999999999953</v>
      </c>
      <c r="M24" s="319">
        <v>822.96</v>
      </c>
      <c r="N24" s="319">
        <v>569.47000000000025</v>
      </c>
      <c r="O24" s="319">
        <v>582.6200000000008</v>
      </c>
      <c r="P24" s="357">
        <f t="shared" si="6"/>
        <v>8234.7000000000007</v>
      </c>
      <c r="Q24" s="357"/>
      <c r="R24" s="359"/>
      <c r="S24" s="358">
        <f>P24</f>
        <v>8234.7000000000007</v>
      </c>
    </row>
    <row r="25" spans="1:22" x14ac:dyDescent="0.25">
      <c r="A25" s="275">
        <v>5480</v>
      </c>
      <c r="B25" s="276" t="s">
        <v>669</v>
      </c>
      <c r="C25" s="277" t="s">
        <v>670</v>
      </c>
      <c r="D25" s="319">
        <v>1368.9</v>
      </c>
      <c r="E25" s="319">
        <v>2268.5</v>
      </c>
      <c r="F25" s="319">
        <v>870.99999999999955</v>
      </c>
      <c r="G25" s="319">
        <v>2476.5</v>
      </c>
      <c r="H25" s="319">
        <v>3571.1000000000004</v>
      </c>
      <c r="I25" s="319">
        <v>2340</v>
      </c>
      <c r="J25" s="319">
        <v>2906.7999999999993</v>
      </c>
      <c r="K25" s="319">
        <v>2158</v>
      </c>
      <c r="L25" s="319">
        <v>3231.8000000000029</v>
      </c>
      <c r="M25" s="319">
        <v>2207.3999999999978</v>
      </c>
      <c r="N25" s="319">
        <v>2308.0999999999985</v>
      </c>
      <c r="O25" s="319">
        <v>3241.5</v>
      </c>
      <c r="P25" s="357">
        <f t="shared" si="6"/>
        <v>28949.599999999999</v>
      </c>
      <c r="Q25" s="357"/>
      <c r="R25" s="358">
        <f t="shared" ref="R25:R91" si="7">$P25*(2592.5/3968)</f>
        <v>18914.273689516129</v>
      </c>
      <c r="S25" s="358">
        <f t="shared" ref="S25:S91" si="8">$P25*(1375.5/3968)</f>
        <v>10035.32631048387</v>
      </c>
    </row>
    <row r="26" spans="1:22" x14ac:dyDescent="0.25">
      <c r="A26" s="275">
        <v>5485</v>
      </c>
      <c r="B26" s="276" t="s">
        <v>669</v>
      </c>
      <c r="C26" s="277" t="s">
        <v>921</v>
      </c>
      <c r="D26" s="319"/>
      <c r="E26" s="319">
        <v>0</v>
      </c>
      <c r="F26" s="319"/>
      <c r="G26" s="319"/>
      <c r="H26" s="319"/>
      <c r="I26" s="319"/>
      <c r="J26" s="319"/>
      <c r="K26" s="319"/>
      <c r="L26" s="319"/>
      <c r="M26" s="319"/>
      <c r="N26" s="319"/>
      <c r="O26" s="319"/>
      <c r="P26" s="357">
        <f t="shared" si="6"/>
        <v>0</v>
      </c>
      <c r="Q26" s="357"/>
      <c r="R26" s="358"/>
      <c r="S26" s="358"/>
    </row>
    <row r="27" spans="1:22" x14ac:dyDescent="0.25">
      <c r="A27" s="275">
        <v>5490</v>
      </c>
      <c r="B27" s="276" t="s">
        <v>669</v>
      </c>
      <c r="C27" s="277" t="s">
        <v>671</v>
      </c>
      <c r="D27" s="319"/>
      <c r="E27" s="319">
        <v>0</v>
      </c>
      <c r="F27" s="319">
        <v>0</v>
      </c>
      <c r="G27" s="319">
        <v>0</v>
      </c>
      <c r="H27" s="319">
        <v>0</v>
      </c>
      <c r="I27" s="319">
        <v>937.8</v>
      </c>
      <c r="J27" s="319">
        <v>0</v>
      </c>
      <c r="K27" s="319">
        <v>0</v>
      </c>
      <c r="L27" s="319">
        <v>494.66000000000008</v>
      </c>
      <c r="M27" s="319">
        <v>0</v>
      </c>
      <c r="N27" s="319">
        <v>0</v>
      </c>
      <c r="O27" s="319">
        <v>260.13999999999987</v>
      </c>
      <c r="P27" s="357">
        <f t="shared" si="6"/>
        <v>1692.6</v>
      </c>
      <c r="Q27" s="357"/>
      <c r="R27" s="358">
        <f t="shared" si="7"/>
        <v>1105.86328125</v>
      </c>
      <c r="S27" s="358">
        <f t="shared" si="8"/>
        <v>586.73671874999991</v>
      </c>
    </row>
    <row r="28" spans="1:22" x14ac:dyDescent="0.25">
      <c r="A28" s="275">
        <v>5495</v>
      </c>
      <c r="B28" s="280" t="s">
        <v>672</v>
      </c>
      <c r="C28" s="277" t="s">
        <v>673</v>
      </c>
      <c r="D28" s="364"/>
      <c r="E28" s="364"/>
      <c r="F28" s="364"/>
      <c r="G28" s="364"/>
      <c r="H28" s="364"/>
      <c r="I28" s="364"/>
      <c r="J28" s="364"/>
      <c r="K28" s="364"/>
      <c r="L28" s="364"/>
      <c r="M28" s="364"/>
      <c r="N28" s="364"/>
      <c r="O28" s="364"/>
      <c r="P28" s="357">
        <f t="shared" si="6"/>
        <v>0</v>
      </c>
      <c r="Q28" s="357"/>
      <c r="R28" s="358">
        <f t="shared" si="7"/>
        <v>0</v>
      </c>
      <c r="S28" s="358">
        <f t="shared" si="8"/>
        <v>0</v>
      </c>
    </row>
    <row r="29" spans="1:22" x14ac:dyDescent="0.25">
      <c r="A29" s="282">
        <v>5505</v>
      </c>
      <c r="B29" s="282" t="s">
        <v>674</v>
      </c>
      <c r="C29" s="283" t="s">
        <v>675</v>
      </c>
      <c r="D29" s="319">
        <v>15.240000000000002</v>
      </c>
      <c r="E29" s="319">
        <v>-12.630000000000003</v>
      </c>
      <c r="F29" s="319">
        <v>33.760000000000005</v>
      </c>
      <c r="G29" s="319">
        <v>29.810000000000002</v>
      </c>
      <c r="H29" s="319">
        <v>20.719999999999985</v>
      </c>
      <c r="I29" s="319">
        <v>18.89</v>
      </c>
      <c r="J29" s="319">
        <v>16.510000000000019</v>
      </c>
      <c r="K29" s="319">
        <v>17.739999999999981</v>
      </c>
      <c r="L29" s="319">
        <v>13.600000000000023</v>
      </c>
      <c r="M29" s="319">
        <v>20.509999999999962</v>
      </c>
      <c r="N29" s="319">
        <v>19.000000000000028</v>
      </c>
      <c r="O29" s="319">
        <v>16.659999999999997</v>
      </c>
      <c r="P29" s="357">
        <f t="shared" si="6"/>
        <v>209.81</v>
      </c>
      <c r="Q29" s="357"/>
      <c r="R29" s="358">
        <f t="shared" si="7"/>
        <v>137.07974420362902</v>
      </c>
      <c r="S29" s="358">
        <f t="shared" si="8"/>
        <v>72.730255796370969</v>
      </c>
      <c r="U29" s="278">
        <f>+P29*$U$3</f>
        <v>135.90535475394171</v>
      </c>
      <c r="V29" s="278">
        <f>+P29*$V$3</f>
        <v>73.90464524605828</v>
      </c>
    </row>
    <row r="30" spans="1:22" x14ac:dyDescent="0.25">
      <c r="A30" s="275">
        <v>5510</v>
      </c>
      <c r="B30" s="276" t="s">
        <v>674</v>
      </c>
      <c r="C30" s="277" t="s">
        <v>676</v>
      </c>
      <c r="D30" s="319">
        <v>135.13999999999999</v>
      </c>
      <c r="E30" s="319">
        <v>1775.75</v>
      </c>
      <c r="F30" s="319">
        <v>3193.4899999999989</v>
      </c>
      <c r="G30" s="319">
        <v>3929.2999999999993</v>
      </c>
      <c r="H30" s="319">
        <v>1961.510000000002</v>
      </c>
      <c r="I30" s="319">
        <v>2077.7899999999991</v>
      </c>
      <c r="J30" s="319">
        <v>962.34999999999854</v>
      </c>
      <c r="K30" s="319">
        <v>808.17000000000189</v>
      </c>
      <c r="L30" s="319">
        <v>2676.1699999999983</v>
      </c>
      <c r="M30" s="319">
        <v>381.31000000000131</v>
      </c>
      <c r="N30" s="319">
        <v>2331.4599999999991</v>
      </c>
      <c r="O30" s="319">
        <v>2395.75</v>
      </c>
      <c r="P30" s="357">
        <f t="shared" si="6"/>
        <v>22628.19</v>
      </c>
      <c r="Q30" s="357"/>
      <c r="R30" s="358">
        <f t="shared" si="7"/>
        <v>14784.168995715725</v>
      </c>
      <c r="S30" s="358">
        <f t="shared" si="8"/>
        <v>7844.0210042842727</v>
      </c>
    </row>
    <row r="31" spans="1:22" x14ac:dyDescent="0.25">
      <c r="A31" s="275">
        <v>5515</v>
      </c>
      <c r="B31" s="276" t="s">
        <v>674</v>
      </c>
      <c r="C31" s="277" t="s">
        <v>677</v>
      </c>
      <c r="D31" s="319">
        <v>1001.89</v>
      </c>
      <c r="E31" s="319">
        <v>1479.7800000000002</v>
      </c>
      <c r="F31" s="319">
        <v>214.55999999999995</v>
      </c>
      <c r="G31" s="319">
        <v>-2395.86</v>
      </c>
      <c r="H31" s="319">
        <v>166.74</v>
      </c>
      <c r="I31" s="319">
        <v>-403.18</v>
      </c>
      <c r="J31" s="319">
        <v>-538.73</v>
      </c>
      <c r="K31" s="319">
        <v>958.2</v>
      </c>
      <c r="L31" s="319">
        <v>184.37</v>
      </c>
      <c r="M31" s="319">
        <v>1980.1399999999999</v>
      </c>
      <c r="N31" s="319">
        <v>312.05000000000018</v>
      </c>
      <c r="O31" s="319">
        <v>767.63999999999987</v>
      </c>
      <c r="P31" s="357">
        <f t="shared" si="6"/>
        <v>3727.6</v>
      </c>
      <c r="Q31" s="357"/>
      <c r="R31" s="358">
        <f t="shared" si="7"/>
        <v>2435.4342237903224</v>
      </c>
      <c r="S31" s="358">
        <f t="shared" si="8"/>
        <v>1292.1657762096772</v>
      </c>
      <c r="U31" s="278">
        <f>+P31*$U$3</f>
        <v>2414.5693741041569</v>
      </c>
      <c r="V31" s="278">
        <f>+P31*$V$3</f>
        <v>1313.0306258958433</v>
      </c>
    </row>
    <row r="32" spans="1:22" x14ac:dyDescent="0.25">
      <c r="A32" s="282">
        <v>5525</v>
      </c>
      <c r="B32" s="284" t="s">
        <v>922</v>
      </c>
      <c r="C32" s="283" t="s">
        <v>679</v>
      </c>
      <c r="D32" s="319">
        <v>34.220000000000006</v>
      </c>
      <c r="E32" s="319">
        <v>33.749999999999993</v>
      </c>
      <c r="F32" s="319">
        <v>35.740000000000009</v>
      </c>
      <c r="G32" s="319">
        <v>37.06</v>
      </c>
      <c r="H32" s="319">
        <v>37.689999999999969</v>
      </c>
      <c r="I32" s="319">
        <v>38.180000000000007</v>
      </c>
      <c r="J32" s="319">
        <v>26.22</v>
      </c>
      <c r="K32" s="319">
        <v>33.379999999999967</v>
      </c>
      <c r="L32" s="319">
        <v>17.5</v>
      </c>
      <c r="M32" s="319">
        <v>47.990000000000066</v>
      </c>
      <c r="N32" s="319">
        <v>22.439999999999998</v>
      </c>
      <c r="O32" s="319">
        <v>28.269999999999925</v>
      </c>
      <c r="P32" s="357">
        <f t="shared" si="6"/>
        <v>392.43999999999994</v>
      </c>
      <c r="Q32" s="357"/>
      <c r="R32" s="358">
        <f t="shared" si="7"/>
        <v>256.40138608870961</v>
      </c>
      <c r="S32" s="358">
        <f t="shared" si="8"/>
        <v>136.0386139112903</v>
      </c>
    </row>
    <row r="33" spans="1:19" x14ac:dyDescent="0.25">
      <c r="A33" s="282">
        <v>5530</v>
      </c>
      <c r="B33" s="284" t="s">
        <v>922</v>
      </c>
      <c r="C33" s="283" t="s">
        <v>680</v>
      </c>
      <c r="D33" s="364"/>
      <c r="E33" s="364"/>
      <c r="F33" s="364"/>
      <c r="G33" s="364"/>
      <c r="H33" s="364"/>
      <c r="I33" s="364"/>
      <c r="J33" s="364"/>
      <c r="K33" s="364"/>
      <c r="L33" s="364"/>
      <c r="M33" s="364"/>
      <c r="N33" s="364"/>
      <c r="O33" s="364"/>
      <c r="P33" s="357">
        <f t="shared" si="6"/>
        <v>0</v>
      </c>
      <c r="Q33" s="357"/>
      <c r="R33" s="358">
        <f t="shared" si="7"/>
        <v>0</v>
      </c>
      <c r="S33" s="358">
        <f t="shared" si="8"/>
        <v>0</v>
      </c>
    </row>
    <row r="34" spans="1:19" x14ac:dyDescent="0.25">
      <c r="A34" s="282">
        <v>5535</v>
      </c>
      <c r="B34" s="284" t="s">
        <v>922</v>
      </c>
      <c r="C34" s="283" t="s">
        <v>681</v>
      </c>
      <c r="D34" s="319">
        <v>60.24</v>
      </c>
      <c r="E34" s="319">
        <v>62.470000000000006</v>
      </c>
      <c r="F34" s="319">
        <v>57.370000000000033</v>
      </c>
      <c r="G34" s="319">
        <v>53.849999999999966</v>
      </c>
      <c r="H34" s="319">
        <v>60.649999999999977</v>
      </c>
      <c r="I34" s="319">
        <v>53.310000000000059</v>
      </c>
      <c r="J34" s="319">
        <v>51.139999999999986</v>
      </c>
      <c r="K34" s="319">
        <v>64.25</v>
      </c>
      <c r="L34" s="319">
        <v>37.279999999999973</v>
      </c>
      <c r="M34" s="319">
        <v>93.749999999999943</v>
      </c>
      <c r="N34" s="319">
        <v>47.880000000000109</v>
      </c>
      <c r="O34" s="319">
        <v>52.469999999999914</v>
      </c>
      <c r="P34" s="357">
        <f t="shared" si="6"/>
        <v>694.66</v>
      </c>
      <c r="Q34" s="357"/>
      <c r="R34" s="358">
        <f t="shared" si="7"/>
        <v>453.85737147177417</v>
      </c>
      <c r="S34" s="358">
        <f t="shared" si="8"/>
        <v>240.80262852822577</v>
      </c>
    </row>
    <row r="35" spans="1:19" x14ac:dyDescent="0.25">
      <c r="A35" s="275">
        <v>5540</v>
      </c>
      <c r="B35" s="284" t="s">
        <v>922</v>
      </c>
      <c r="C35" s="277" t="s">
        <v>682</v>
      </c>
      <c r="D35" s="319">
        <v>1216.76</v>
      </c>
      <c r="E35" s="319">
        <v>778.08000000000015</v>
      </c>
      <c r="F35" s="319">
        <v>963.53999999999951</v>
      </c>
      <c r="G35" s="319">
        <v>995.52000000000044</v>
      </c>
      <c r="H35" s="319">
        <v>858.47999999999911</v>
      </c>
      <c r="I35" s="319">
        <v>1079.6000000000013</v>
      </c>
      <c r="J35" s="319">
        <v>848.61999999999898</v>
      </c>
      <c r="K35" s="319">
        <v>1148.0700000000006</v>
      </c>
      <c r="L35" s="319">
        <v>939.46999999999935</v>
      </c>
      <c r="M35" s="319">
        <v>904.1200000000008</v>
      </c>
      <c r="N35" s="319">
        <v>854.65000000000146</v>
      </c>
      <c r="O35" s="319">
        <v>1058.3799999999992</v>
      </c>
      <c r="P35" s="357">
        <f t="shared" si="6"/>
        <v>11645.29</v>
      </c>
      <c r="Q35" s="357"/>
      <c r="R35" s="358">
        <f t="shared" si="7"/>
        <v>7608.4713520665327</v>
      </c>
      <c r="S35" s="358">
        <f t="shared" si="8"/>
        <v>4036.8186479334677</v>
      </c>
    </row>
    <row r="36" spans="1:19" x14ac:dyDescent="0.25">
      <c r="A36" s="275">
        <v>5545</v>
      </c>
      <c r="B36" s="276" t="s">
        <v>683</v>
      </c>
      <c r="C36" s="277" t="s">
        <v>684</v>
      </c>
      <c r="D36" s="319">
        <v>12.5</v>
      </c>
      <c r="E36" s="319">
        <v>0</v>
      </c>
      <c r="F36" s="319">
        <v>0</v>
      </c>
      <c r="G36" s="319">
        <v>342.89000000000004</v>
      </c>
      <c r="H36" s="319">
        <v>290.7999999999999</v>
      </c>
      <c r="I36" s="319">
        <v>25.85000000000025</v>
      </c>
      <c r="J36" s="319">
        <v>30.089999999999918</v>
      </c>
      <c r="K36" s="319">
        <v>31.089999999999804</v>
      </c>
      <c r="L36" s="319">
        <v>26.030000000000086</v>
      </c>
      <c r="M36" s="319">
        <v>345.75</v>
      </c>
      <c r="N36" s="319">
        <v>95.389999999999645</v>
      </c>
      <c r="O36" s="319">
        <v>65.210000000000036</v>
      </c>
      <c r="P36" s="357">
        <f t="shared" si="6"/>
        <v>1265.5999999999997</v>
      </c>
      <c r="Q36" s="357"/>
      <c r="R36" s="358">
        <f t="shared" si="7"/>
        <v>826.8820564516127</v>
      </c>
      <c r="S36" s="358">
        <f t="shared" si="8"/>
        <v>438.71794354838693</v>
      </c>
    </row>
    <row r="37" spans="1:19" x14ac:dyDescent="0.25">
      <c r="A37" s="282">
        <v>5625</v>
      </c>
      <c r="B37" s="282" t="s">
        <v>685</v>
      </c>
      <c r="C37" s="283" t="s">
        <v>686</v>
      </c>
      <c r="D37" s="319">
        <v>1145.8</v>
      </c>
      <c r="E37" s="319">
        <v>1133.1099999999999</v>
      </c>
      <c r="F37" s="319">
        <v>1130.33</v>
      </c>
      <c r="G37" s="319">
        <v>1148.29</v>
      </c>
      <c r="H37" s="319">
        <v>1147.6899999999996</v>
      </c>
      <c r="I37" s="319">
        <v>1150.7000000000016</v>
      </c>
      <c r="J37" s="319">
        <v>1148.829999999999</v>
      </c>
      <c r="K37" s="319">
        <v>1456.4300000000021</v>
      </c>
      <c r="L37" s="319">
        <v>1205.7999999999975</v>
      </c>
      <c r="M37" s="319">
        <v>1185.2000000000007</v>
      </c>
      <c r="N37" s="319">
        <v>1182.2100000000009</v>
      </c>
      <c r="O37" s="319">
        <v>1180.2399999999961</v>
      </c>
      <c r="P37" s="357">
        <f t="shared" si="6"/>
        <v>14214.629999999997</v>
      </c>
      <c r="Q37" s="357"/>
      <c r="R37" s="358">
        <f t="shared" si="7"/>
        <v>9287.1543031754009</v>
      </c>
      <c r="S37" s="358">
        <f t="shared" si="8"/>
        <v>4927.4756968245956</v>
      </c>
    </row>
    <row r="38" spans="1:19" x14ac:dyDescent="0.25">
      <c r="A38" s="282">
        <v>5630</v>
      </c>
      <c r="B38" s="282" t="s">
        <v>685</v>
      </c>
      <c r="C38" s="283" t="s">
        <v>687</v>
      </c>
      <c r="D38" s="319">
        <v>1073.0899999999997</v>
      </c>
      <c r="E38" s="319">
        <v>797.85000000000036</v>
      </c>
      <c r="F38" s="319">
        <v>801.87999999999965</v>
      </c>
      <c r="G38" s="319">
        <v>819.00000000000045</v>
      </c>
      <c r="H38" s="319">
        <v>820.67000000000053</v>
      </c>
      <c r="I38" s="319">
        <v>813.90999999999894</v>
      </c>
      <c r="J38" s="319">
        <v>825.40000000000146</v>
      </c>
      <c r="K38" s="319">
        <v>820.49999999999818</v>
      </c>
      <c r="L38" s="319">
        <v>789.9900000000016</v>
      </c>
      <c r="M38" s="319">
        <v>960.61999999999898</v>
      </c>
      <c r="N38" s="319">
        <v>974.67000000000007</v>
      </c>
      <c r="O38" s="319">
        <v>948.69000000000051</v>
      </c>
      <c r="P38" s="357">
        <f t="shared" si="6"/>
        <v>10446.27</v>
      </c>
      <c r="Q38" s="357"/>
      <c r="R38" s="358">
        <f t="shared" si="7"/>
        <v>6825.0894594254032</v>
      </c>
      <c r="S38" s="358">
        <f t="shared" si="8"/>
        <v>3621.1805405745968</v>
      </c>
    </row>
    <row r="39" spans="1:19" x14ac:dyDescent="0.25">
      <c r="A39" s="282">
        <v>5635</v>
      </c>
      <c r="B39" s="282" t="s">
        <v>685</v>
      </c>
      <c r="C39" s="283" t="s">
        <v>688</v>
      </c>
      <c r="D39" s="319">
        <v>171.23000000000002</v>
      </c>
      <c r="E39" s="319">
        <v>127.01999999999998</v>
      </c>
      <c r="F39" s="319">
        <v>182.15999999999997</v>
      </c>
      <c r="G39" s="319">
        <v>94.659999999999968</v>
      </c>
      <c r="H39" s="319">
        <v>184.91999999999996</v>
      </c>
      <c r="I39" s="319">
        <v>174.34000000000026</v>
      </c>
      <c r="J39" s="319">
        <v>198.06999999999994</v>
      </c>
      <c r="K39" s="319">
        <v>202.03999999999996</v>
      </c>
      <c r="L39" s="319">
        <v>72.289999999999736</v>
      </c>
      <c r="M39" s="319">
        <v>146.21000000000026</v>
      </c>
      <c r="N39" s="319">
        <v>106.45999999999981</v>
      </c>
      <c r="O39" s="319">
        <v>130.35000000000036</v>
      </c>
      <c r="P39" s="357">
        <f t="shared" si="6"/>
        <v>1789.7500000000002</v>
      </c>
      <c r="Q39" s="357"/>
      <c r="R39" s="358">
        <f t="shared" si="7"/>
        <v>1169.336410030242</v>
      </c>
      <c r="S39" s="358">
        <f t="shared" si="8"/>
        <v>620.41358996975805</v>
      </c>
    </row>
    <row r="40" spans="1:19" x14ac:dyDescent="0.25">
      <c r="A40" s="282">
        <v>5645</v>
      </c>
      <c r="B40" s="282" t="s">
        <v>685</v>
      </c>
      <c r="C40" s="283" t="s">
        <v>689</v>
      </c>
      <c r="D40" s="319">
        <v>-1157.6400000000001</v>
      </c>
      <c r="E40" s="319">
        <v>-1199.3</v>
      </c>
      <c r="F40" s="319">
        <v>-1620.7800000000002</v>
      </c>
      <c r="G40" s="319">
        <v>-1177.4699999999993</v>
      </c>
      <c r="H40" s="319">
        <v>-1206.71</v>
      </c>
      <c r="I40" s="319">
        <v>-1245.0200000000004</v>
      </c>
      <c r="J40" s="319">
        <v>-1327.3400000000001</v>
      </c>
      <c r="K40" s="319">
        <v>-1272.9600000000009</v>
      </c>
      <c r="L40" s="319">
        <v>-1660.4800000000014</v>
      </c>
      <c r="M40" s="319">
        <v>-1240.0599999999977</v>
      </c>
      <c r="N40" s="319">
        <v>-1247.9199999999983</v>
      </c>
      <c r="O40" s="319">
        <v>-784.79000000000087</v>
      </c>
      <c r="P40" s="357">
        <f t="shared" si="6"/>
        <v>-15140.47</v>
      </c>
      <c r="Q40" s="357"/>
      <c r="R40" s="358">
        <f t="shared" si="7"/>
        <v>-9892.0535471270159</v>
      </c>
      <c r="S40" s="358">
        <f t="shared" si="8"/>
        <v>-5248.4164528729834</v>
      </c>
    </row>
    <row r="41" spans="1:19" x14ac:dyDescent="0.25">
      <c r="A41" s="282">
        <v>5650</v>
      </c>
      <c r="B41" s="282" t="s">
        <v>685</v>
      </c>
      <c r="C41" s="283" t="s">
        <v>690</v>
      </c>
      <c r="D41" s="319">
        <v>1.2700000000000005</v>
      </c>
      <c r="E41" s="319">
        <v>26.860000000000007</v>
      </c>
      <c r="F41" s="319">
        <v>33.249999999999986</v>
      </c>
      <c r="G41" s="319">
        <v>0.60000000000000142</v>
      </c>
      <c r="H41" s="319">
        <v>34.719999999999992</v>
      </c>
      <c r="I41" s="319">
        <v>59.860000000000014</v>
      </c>
      <c r="J41" s="319">
        <v>65.09</v>
      </c>
      <c r="K41" s="319">
        <v>60.429999999999978</v>
      </c>
      <c r="L41" s="319">
        <v>50.720000000000027</v>
      </c>
      <c r="M41" s="319">
        <v>23.889999999999986</v>
      </c>
      <c r="N41" s="319">
        <v>4.439999999999884</v>
      </c>
      <c r="O41" s="319">
        <v>69.10000000000008</v>
      </c>
      <c r="P41" s="357">
        <f t="shared" si="6"/>
        <v>430.22999999999996</v>
      </c>
      <c r="Q41" s="357"/>
      <c r="R41" s="358">
        <f t="shared" si="7"/>
        <v>281.09155115927416</v>
      </c>
      <c r="S41" s="358">
        <f t="shared" si="8"/>
        <v>149.13844884072577</v>
      </c>
    </row>
    <row r="42" spans="1:19" x14ac:dyDescent="0.25">
      <c r="A42" s="282">
        <v>5655</v>
      </c>
      <c r="B42" s="282" t="s">
        <v>685</v>
      </c>
      <c r="C42" s="283" t="s">
        <v>691</v>
      </c>
      <c r="D42" s="319">
        <v>8773.75</v>
      </c>
      <c r="E42" s="319">
        <v>6081.84</v>
      </c>
      <c r="F42" s="319">
        <v>5176.5499999999993</v>
      </c>
      <c r="G42" s="319">
        <v>4365.4000000000015</v>
      </c>
      <c r="H42" s="319">
        <v>5009.7899999999972</v>
      </c>
      <c r="I42" s="319">
        <v>7379.02</v>
      </c>
      <c r="J42" s="319">
        <v>5275.2900000000081</v>
      </c>
      <c r="K42" s="319">
        <v>6049.8999999999869</v>
      </c>
      <c r="L42" s="319">
        <v>4263.070000000007</v>
      </c>
      <c r="M42" s="319">
        <v>6009.6699999999837</v>
      </c>
      <c r="N42" s="319">
        <v>6326.2200000000157</v>
      </c>
      <c r="O42" s="319">
        <v>8039.2499999999854</v>
      </c>
      <c r="P42" s="357">
        <f t="shared" si="6"/>
        <v>72749.749999999985</v>
      </c>
      <c r="Q42" s="357"/>
      <c r="R42" s="358">
        <f t="shared" si="7"/>
        <v>47531.181168094743</v>
      </c>
      <c r="S42" s="358">
        <f t="shared" si="8"/>
        <v>25218.568831905235</v>
      </c>
    </row>
    <row r="43" spans="1:19" x14ac:dyDescent="0.25">
      <c r="A43" s="282">
        <v>5660</v>
      </c>
      <c r="B43" s="282" t="s">
        <v>685</v>
      </c>
      <c r="C43" s="283" t="s">
        <v>692</v>
      </c>
      <c r="D43" s="319">
        <v>3.4600000000000004</v>
      </c>
      <c r="E43" s="319">
        <v>25.879999999999995</v>
      </c>
      <c r="F43" s="319">
        <v>56.670000000000023</v>
      </c>
      <c r="G43" s="319">
        <v>30.549999999999983</v>
      </c>
      <c r="H43" s="319">
        <v>17.75</v>
      </c>
      <c r="I43" s="319">
        <v>62.079999999999984</v>
      </c>
      <c r="J43" s="319">
        <v>13.789999999999992</v>
      </c>
      <c r="K43" s="319">
        <v>33.470000000000027</v>
      </c>
      <c r="L43" s="319">
        <v>9.6099999999999852</v>
      </c>
      <c r="M43" s="319">
        <v>29.42999999999995</v>
      </c>
      <c r="N43" s="319">
        <v>38.500000000000114</v>
      </c>
      <c r="O43" s="319">
        <v>78.999999999999886</v>
      </c>
      <c r="P43" s="357">
        <f t="shared" si="6"/>
        <v>400.18999999999994</v>
      </c>
      <c r="Q43" s="357"/>
      <c r="R43" s="358">
        <f t="shared" si="7"/>
        <v>261.46486265120961</v>
      </c>
      <c r="S43" s="358">
        <f t="shared" si="8"/>
        <v>138.7251373487903</v>
      </c>
    </row>
    <row r="44" spans="1:19" x14ac:dyDescent="0.25">
      <c r="A44" s="282">
        <v>5665</v>
      </c>
      <c r="B44" s="282" t="s">
        <v>685</v>
      </c>
      <c r="C44" s="283" t="s">
        <v>693</v>
      </c>
      <c r="D44" s="319">
        <v>401.52</v>
      </c>
      <c r="E44" s="319">
        <v>461.35</v>
      </c>
      <c r="F44" s="319">
        <v>488.92999999999995</v>
      </c>
      <c r="G44" s="319">
        <v>353.41000000000008</v>
      </c>
      <c r="H44" s="319">
        <v>492.21000000000004</v>
      </c>
      <c r="I44" s="319">
        <v>403.26999999999953</v>
      </c>
      <c r="J44" s="319">
        <v>395.11000000000058</v>
      </c>
      <c r="K44" s="319">
        <v>380.82999999999993</v>
      </c>
      <c r="L44" s="319">
        <v>454.94000000000005</v>
      </c>
      <c r="M44" s="319">
        <v>374.27</v>
      </c>
      <c r="N44" s="319">
        <v>363.98999999999978</v>
      </c>
      <c r="O44" s="319">
        <v>369.49000000000069</v>
      </c>
      <c r="P44" s="357">
        <f t="shared" si="6"/>
        <v>4939.3200000000006</v>
      </c>
      <c r="Q44" s="357"/>
      <c r="R44" s="358">
        <f t="shared" si="7"/>
        <v>3227.1136844758066</v>
      </c>
      <c r="S44" s="358">
        <f t="shared" si="8"/>
        <v>1712.2063155241935</v>
      </c>
    </row>
    <row r="45" spans="1:19" x14ac:dyDescent="0.25">
      <c r="A45" s="282">
        <v>5670</v>
      </c>
      <c r="B45" s="282" t="s">
        <v>685</v>
      </c>
      <c r="C45" s="283" t="s">
        <v>694</v>
      </c>
      <c r="D45" s="319">
        <v>198.44</v>
      </c>
      <c r="E45" s="319">
        <v>199.32999999999998</v>
      </c>
      <c r="F45" s="319">
        <v>199.93000000000018</v>
      </c>
      <c r="G45" s="319">
        <v>200.3499999999998</v>
      </c>
      <c r="H45" s="319">
        <v>66.449999999999932</v>
      </c>
      <c r="I45" s="319">
        <v>338.10000000000025</v>
      </c>
      <c r="J45" s="319">
        <v>200.20000000000005</v>
      </c>
      <c r="K45" s="319">
        <v>201.43999999999983</v>
      </c>
      <c r="L45" s="319">
        <v>203.39999999999986</v>
      </c>
      <c r="M45" s="319">
        <v>204.03999999999996</v>
      </c>
      <c r="N45" s="319">
        <v>204.20999999999958</v>
      </c>
      <c r="O45" s="319">
        <v>199.21000000000049</v>
      </c>
      <c r="P45" s="357">
        <f t="shared" si="6"/>
        <v>2415.1</v>
      </c>
      <c r="Q45" s="357"/>
      <c r="R45" s="358">
        <f t="shared" si="7"/>
        <v>1577.9099672379032</v>
      </c>
      <c r="S45" s="358">
        <f t="shared" si="8"/>
        <v>837.19003276209673</v>
      </c>
    </row>
    <row r="46" spans="1:19" x14ac:dyDescent="0.25">
      <c r="A46" s="282">
        <v>5675</v>
      </c>
      <c r="B46" s="282" t="s">
        <v>685</v>
      </c>
      <c r="C46" s="283" t="s">
        <v>695</v>
      </c>
      <c r="D46" s="319">
        <v>-41.529999999999994</v>
      </c>
      <c r="E46" s="319">
        <v>-41.650000000000013</v>
      </c>
      <c r="F46" s="319">
        <v>-51.539999999999992</v>
      </c>
      <c r="G46" s="319">
        <v>-41.570000000000022</v>
      </c>
      <c r="H46" s="319">
        <v>-39.949999999999932</v>
      </c>
      <c r="I46" s="319">
        <v>-40.190000000000111</v>
      </c>
      <c r="J46" s="319">
        <v>-37.269999999999868</v>
      </c>
      <c r="K46" s="319">
        <v>-38.110000000000127</v>
      </c>
      <c r="L46" s="319">
        <v>-50.879999999999939</v>
      </c>
      <c r="M46" s="319">
        <v>-40.100000000000023</v>
      </c>
      <c r="N46" s="319">
        <v>-39.760000000000048</v>
      </c>
      <c r="O46" s="319">
        <v>-29.179999999999893</v>
      </c>
      <c r="P46" s="357">
        <f t="shared" si="6"/>
        <v>-491.72999999999996</v>
      </c>
      <c r="Q46" s="357"/>
      <c r="R46" s="358">
        <f t="shared" si="7"/>
        <v>-321.27268775201611</v>
      </c>
      <c r="S46" s="358">
        <f t="shared" si="8"/>
        <v>-170.45731224798385</v>
      </c>
    </row>
    <row r="47" spans="1:19" x14ac:dyDescent="0.25">
      <c r="A47" s="282">
        <v>5680</v>
      </c>
      <c r="B47" s="282" t="s">
        <v>685</v>
      </c>
      <c r="C47" s="283" t="s">
        <v>696</v>
      </c>
      <c r="D47" s="319">
        <v>-20.73</v>
      </c>
      <c r="E47" s="319">
        <v>-20.55</v>
      </c>
      <c r="F47" s="319">
        <v>-25.949999999999989</v>
      </c>
      <c r="G47" s="319">
        <v>-21.330000000000013</v>
      </c>
      <c r="H47" s="319">
        <v>-21.290000000000006</v>
      </c>
      <c r="I47" s="319">
        <v>-21.439999999999955</v>
      </c>
      <c r="J47" s="319">
        <v>-19.230000000000018</v>
      </c>
      <c r="K47" s="319">
        <v>-20.120000000000033</v>
      </c>
      <c r="L47" s="319">
        <v>-25.430000000000007</v>
      </c>
      <c r="M47" s="319">
        <v>-20.340000000000003</v>
      </c>
      <c r="N47" s="319">
        <v>-20.67999999999995</v>
      </c>
      <c r="O47" s="319">
        <v>-15.420000000000044</v>
      </c>
      <c r="P47" s="357">
        <f t="shared" si="6"/>
        <v>-252.51000000000002</v>
      </c>
      <c r="Q47" s="357"/>
      <c r="R47" s="358">
        <f t="shared" si="7"/>
        <v>-164.97786668346774</v>
      </c>
      <c r="S47" s="358">
        <f t="shared" si="8"/>
        <v>-87.532133316532253</v>
      </c>
    </row>
    <row r="48" spans="1:19" x14ac:dyDescent="0.25">
      <c r="A48" s="282">
        <v>5690</v>
      </c>
      <c r="B48" s="282" t="s">
        <v>685</v>
      </c>
      <c r="C48" s="283" t="s">
        <v>697</v>
      </c>
      <c r="D48" s="319"/>
      <c r="E48" s="319">
        <v>0</v>
      </c>
      <c r="F48" s="319">
        <v>8.7999999999999989</v>
      </c>
      <c r="G48" s="319">
        <v>0</v>
      </c>
      <c r="H48" s="319">
        <v>0</v>
      </c>
      <c r="I48" s="319">
        <v>0</v>
      </c>
      <c r="J48" s="319">
        <v>0</v>
      </c>
      <c r="K48" s="319">
        <v>0</v>
      </c>
      <c r="L48" s="319">
        <v>0</v>
      </c>
      <c r="M48" s="319">
        <v>0</v>
      </c>
      <c r="N48" s="319">
        <v>0</v>
      </c>
      <c r="O48" s="319">
        <v>0</v>
      </c>
      <c r="P48" s="357">
        <f t="shared" si="6"/>
        <v>8.7999999999999989</v>
      </c>
      <c r="Q48" s="357"/>
      <c r="R48" s="358">
        <f t="shared" si="7"/>
        <v>5.7494959677419342</v>
      </c>
      <c r="S48" s="358">
        <f t="shared" si="8"/>
        <v>3.0505040322580639</v>
      </c>
    </row>
    <row r="49" spans="1:19" x14ac:dyDescent="0.25">
      <c r="A49" s="282">
        <v>5705</v>
      </c>
      <c r="B49" s="282">
        <v>757</v>
      </c>
      <c r="C49" s="283" t="s">
        <v>923</v>
      </c>
      <c r="D49" s="319">
        <v>2786.6100000000006</v>
      </c>
      <c r="E49" s="319">
        <v>2434.2999999999993</v>
      </c>
      <c r="F49" s="319">
        <v>2735.6600000000017</v>
      </c>
      <c r="G49" s="319">
        <v>2793.6299999999974</v>
      </c>
      <c r="H49" s="319">
        <v>2746.6300000000028</v>
      </c>
      <c r="I49" s="319">
        <v>2760.0799999999981</v>
      </c>
      <c r="J49" s="319">
        <v>2749.3600000000042</v>
      </c>
      <c r="K49" s="319">
        <v>2743.5699999999961</v>
      </c>
      <c r="L49" s="319">
        <v>2727.2700000000004</v>
      </c>
      <c r="M49" s="319">
        <v>2916.1499999999978</v>
      </c>
      <c r="N49" s="319">
        <v>2842.1000000000022</v>
      </c>
      <c r="O49" s="319">
        <v>2840.1900000000023</v>
      </c>
      <c r="P49" s="357">
        <f t="shared" si="6"/>
        <v>33075.550000000003</v>
      </c>
      <c r="Q49" s="357"/>
      <c r="R49" s="358"/>
      <c r="S49" s="358"/>
    </row>
    <row r="50" spans="1:19" x14ac:dyDescent="0.25">
      <c r="A50" s="282">
        <v>5715</v>
      </c>
      <c r="B50" s="282" t="s">
        <v>699</v>
      </c>
      <c r="C50" s="283" t="s">
        <v>700</v>
      </c>
      <c r="D50" s="319">
        <v>91.420000000000016</v>
      </c>
      <c r="E50" s="319">
        <v>165.25999999999993</v>
      </c>
      <c r="F50" s="319">
        <v>90.31</v>
      </c>
      <c r="G50" s="319">
        <v>342.19</v>
      </c>
      <c r="H50" s="319">
        <v>401.32000000000005</v>
      </c>
      <c r="I50" s="319">
        <v>790.8</v>
      </c>
      <c r="J50" s="319">
        <v>949.94000000000028</v>
      </c>
      <c r="K50" s="319">
        <v>215.56999999999925</v>
      </c>
      <c r="L50" s="319">
        <v>771.65000000000055</v>
      </c>
      <c r="M50" s="319">
        <v>1413.71</v>
      </c>
      <c r="N50" s="319">
        <v>2411.2399999999989</v>
      </c>
      <c r="O50" s="319">
        <v>-391.19999999999982</v>
      </c>
      <c r="P50" s="357">
        <f t="shared" si="6"/>
        <v>7252.2099999999991</v>
      </c>
      <c r="Q50" s="357"/>
      <c r="R50" s="358">
        <f t="shared" si="7"/>
        <v>4738.2445627520156</v>
      </c>
      <c r="S50" s="358">
        <f t="shared" si="8"/>
        <v>2513.9654372479836</v>
      </c>
    </row>
    <row r="51" spans="1:19" x14ac:dyDescent="0.25">
      <c r="A51" s="282">
        <v>5735</v>
      </c>
      <c r="B51" s="282" t="s">
        <v>701</v>
      </c>
      <c r="C51" s="283" t="s">
        <v>702</v>
      </c>
      <c r="D51" s="319">
        <v>639.59</v>
      </c>
      <c r="E51" s="319">
        <v>669.5899999999998</v>
      </c>
      <c r="F51" s="319">
        <v>1270.0400000000004</v>
      </c>
      <c r="G51" s="319">
        <v>1087.9299999999994</v>
      </c>
      <c r="H51" s="319">
        <v>1062.4300000000003</v>
      </c>
      <c r="I51" s="319">
        <v>1045.8000000000002</v>
      </c>
      <c r="J51" s="319">
        <v>917.56999999999971</v>
      </c>
      <c r="K51" s="319">
        <v>1135.4300000000003</v>
      </c>
      <c r="L51" s="319">
        <v>1105.1499999999987</v>
      </c>
      <c r="M51" s="319">
        <v>934.92000000000189</v>
      </c>
      <c r="N51" s="319">
        <v>1028.119999999999</v>
      </c>
      <c r="O51" s="319">
        <v>1103.58</v>
      </c>
      <c r="P51" s="357">
        <f t="shared" si="6"/>
        <v>12000.15</v>
      </c>
      <c r="Q51" s="357"/>
      <c r="R51" s="358">
        <f t="shared" si="7"/>
        <v>7840.3197769657254</v>
      </c>
      <c r="S51" s="358">
        <f t="shared" si="8"/>
        <v>4159.8302230342733</v>
      </c>
    </row>
    <row r="52" spans="1:19" x14ac:dyDescent="0.25">
      <c r="A52" s="282">
        <v>5740</v>
      </c>
      <c r="B52" s="284" t="s">
        <v>922</v>
      </c>
      <c r="C52" s="283" t="s">
        <v>703</v>
      </c>
      <c r="D52" s="319"/>
      <c r="E52" s="319">
        <v>0</v>
      </c>
      <c r="F52" s="319">
        <v>0</v>
      </c>
      <c r="G52" s="319">
        <v>0</v>
      </c>
      <c r="H52" s="319">
        <v>0</v>
      </c>
      <c r="I52" s="319">
        <v>0</v>
      </c>
      <c r="J52" s="319">
        <v>0</v>
      </c>
      <c r="K52" s="319">
        <v>0</v>
      </c>
      <c r="L52" s="319">
        <v>0</v>
      </c>
      <c r="M52" s="319">
        <v>0</v>
      </c>
      <c r="N52" s="319">
        <v>2.83</v>
      </c>
      <c r="O52" s="319">
        <v>-4.41</v>
      </c>
      <c r="P52" s="357">
        <f t="shared" si="6"/>
        <v>-1.58</v>
      </c>
      <c r="Q52" s="357"/>
      <c r="R52" s="358">
        <f t="shared" si="7"/>
        <v>-1.0322958669354838</v>
      </c>
      <c r="S52" s="358">
        <f t="shared" si="8"/>
        <v>-0.54770413306451615</v>
      </c>
    </row>
    <row r="53" spans="1:19" x14ac:dyDescent="0.25">
      <c r="A53" s="282">
        <v>5745</v>
      </c>
      <c r="B53" s="282" t="s">
        <v>701</v>
      </c>
      <c r="C53" s="283" t="s">
        <v>704</v>
      </c>
      <c r="D53" s="319"/>
      <c r="E53" s="319">
        <v>0</v>
      </c>
      <c r="F53" s="319">
        <v>0</v>
      </c>
      <c r="G53" s="319">
        <v>0</v>
      </c>
      <c r="H53" s="319">
        <v>0</v>
      </c>
      <c r="I53" s="319">
        <v>0</v>
      </c>
      <c r="J53" s="319">
        <v>0</v>
      </c>
      <c r="K53" s="319">
        <v>0</v>
      </c>
      <c r="L53" s="319">
        <v>0</v>
      </c>
      <c r="M53" s="319">
        <v>0</v>
      </c>
      <c r="N53" s="319">
        <v>0</v>
      </c>
      <c r="O53" s="319">
        <v>0</v>
      </c>
      <c r="P53" s="357">
        <f t="shared" si="6"/>
        <v>0</v>
      </c>
      <c r="Q53" s="357"/>
      <c r="R53" s="358">
        <f t="shared" si="7"/>
        <v>0</v>
      </c>
      <c r="S53" s="358">
        <f t="shared" si="8"/>
        <v>0</v>
      </c>
    </row>
    <row r="54" spans="1:19" x14ac:dyDescent="0.25">
      <c r="A54" s="282">
        <v>5750</v>
      </c>
      <c r="B54" s="282" t="s">
        <v>701</v>
      </c>
      <c r="C54" s="283" t="s">
        <v>705</v>
      </c>
      <c r="D54" s="319">
        <v>143.57</v>
      </c>
      <c r="E54" s="319">
        <v>149.31000000000006</v>
      </c>
      <c r="F54" s="319">
        <v>142.45000000000005</v>
      </c>
      <c r="G54" s="319">
        <v>135.08999999999997</v>
      </c>
      <c r="H54" s="319">
        <v>170.57000000000005</v>
      </c>
      <c r="I54" s="319">
        <v>158.25999999999976</v>
      </c>
      <c r="J54" s="319">
        <v>168.96000000000015</v>
      </c>
      <c r="K54" s="319">
        <v>177.78999999999996</v>
      </c>
      <c r="L54" s="319">
        <v>193.48000000000002</v>
      </c>
      <c r="M54" s="319">
        <v>649.67999999999984</v>
      </c>
      <c r="N54" s="319">
        <v>302.44000000000005</v>
      </c>
      <c r="O54" s="319">
        <v>146.25999999999976</v>
      </c>
      <c r="P54" s="357">
        <f t="shared" si="6"/>
        <v>2537.8599999999997</v>
      </c>
      <c r="Q54" s="357"/>
      <c r="R54" s="358">
        <f t="shared" si="7"/>
        <v>1658.1154359879029</v>
      </c>
      <c r="S54" s="358">
        <f t="shared" si="8"/>
        <v>879.74456401209659</v>
      </c>
    </row>
    <row r="55" spans="1:19" x14ac:dyDescent="0.25">
      <c r="A55" s="282">
        <v>5785</v>
      </c>
      <c r="B55" s="282" t="s">
        <v>706</v>
      </c>
      <c r="C55" s="283" t="s">
        <v>707</v>
      </c>
      <c r="D55" s="319"/>
      <c r="E55" s="319">
        <v>0</v>
      </c>
      <c r="F55" s="319">
        <v>0</v>
      </c>
      <c r="G55" s="319">
        <v>0</v>
      </c>
      <c r="H55" s="319">
        <v>0</v>
      </c>
      <c r="I55" s="319">
        <v>0</v>
      </c>
      <c r="J55" s="319">
        <v>0</v>
      </c>
      <c r="K55" s="319">
        <v>0</v>
      </c>
      <c r="L55" s="319">
        <v>0</v>
      </c>
      <c r="M55" s="319">
        <v>0</v>
      </c>
      <c r="N55" s="319">
        <v>0</v>
      </c>
      <c r="O55" s="319">
        <v>0</v>
      </c>
      <c r="P55" s="357">
        <f t="shared" si="6"/>
        <v>0</v>
      </c>
      <c r="Q55" s="357"/>
      <c r="R55" s="358">
        <f t="shared" si="7"/>
        <v>0</v>
      </c>
      <c r="S55" s="358">
        <f t="shared" si="8"/>
        <v>0</v>
      </c>
    </row>
    <row r="56" spans="1:19" x14ac:dyDescent="0.25">
      <c r="A56" s="275">
        <v>5790</v>
      </c>
      <c r="B56" s="276" t="s">
        <v>683</v>
      </c>
      <c r="C56" s="277" t="s">
        <v>708</v>
      </c>
      <c r="D56" s="319">
        <v>98.03</v>
      </c>
      <c r="E56" s="319">
        <v>79.370000000000033</v>
      </c>
      <c r="F56" s="319">
        <v>135.32999999999998</v>
      </c>
      <c r="G56" s="319">
        <v>113.57</v>
      </c>
      <c r="H56" s="319">
        <v>116.46999999999997</v>
      </c>
      <c r="I56" s="319">
        <v>107.08000000000004</v>
      </c>
      <c r="J56" s="319">
        <v>120.94999999999993</v>
      </c>
      <c r="K56" s="319">
        <v>125.16999999999996</v>
      </c>
      <c r="L56" s="319">
        <v>122.07000000000016</v>
      </c>
      <c r="M56" s="319">
        <v>121.0999999999998</v>
      </c>
      <c r="N56" s="319">
        <v>117.26000000000022</v>
      </c>
      <c r="O56" s="319">
        <v>115.27999999999975</v>
      </c>
      <c r="P56" s="357">
        <f t="shared" si="6"/>
        <v>1371.6799999999998</v>
      </c>
      <c r="Q56" s="357"/>
      <c r="R56" s="358">
        <f t="shared" si="7"/>
        <v>896.18961693548374</v>
      </c>
      <c r="S56" s="358">
        <f t="shared" si="8"/>
        <v>475.49038306451604</v>
      </c>
    </row>
    <row r="57" spans="1:19" x14ac:dyDescent="0.25">
      <c r="A57" s="275">
        <v>5795</v>
      </c>
      <c r="B57" s="276">
        <v>775</v>
      </c>
      <c r="C57" s="277" t="s">
        <v>709</v>
      </c>
      <c r="D57" s="319"/>
      <c r="E57" s="319">
        <v>0</v>
      </c>
      <c r="F57" s="319">
        <v>0</v>
      </c>
      <c r="G57" s="319">
        <v>0</v>
      </c>
      <c r="H57" s="319">
        <v>7.4300000000000006</v>
      </c>
      <c r="I57" s="319">
        <v>0</v>
      </c>
      <c r="J57" s="319">
        <v>0</v>
      </c>
      <c r="K57" s="319">
        <v>0</v>
      </c>
      <c r="L57" s="319">
        <v>0</v>
      </c>
      <c r="M57" s="319">
        <v>0</v>
      </c>
      <c r="N57" s="319">
        <v>0</v>
      </c>
      <c r="O57" s="319">
        <v>22.63</v>
      </c>
      <c r="P57" s="357">
        <f t="shared" si="6"/>
        <v>30.06</v>
      </c>
      <c r="Q57" s="357"/>
      <c r="R57" s="358"/>
      <c r="S57" s="358"/>
    </row>
    <row r="58" spans="1:19" x14ac:dyDescent="0.25">
      <c r="A58" s="275">
        <v>5800</v>
      </c>
      <c r="B58" s="276" t="s">
        <v>683</v>
      </c>
      <c r="C58" s="277" t="s">
        <v>710</v>
      </c>
      <c r="D58" s="319"/>
      <c r="E58" s="319">
        <v>0</v>
      </c>
      <c r="F58" s="319">
        <v>1.9499999999999997</v>
      </c>
      <c r="G58" s="319">
        <v>0</v>
      </c>
      <c r="H58" s="319">
        <v>0</v>
      </c>
      <c r="I58" s="319">
        <v>0</v>
      </c>
      <c r="J58" s="319">
        <v>0</v>
      </c>
      <c r="K58" s="319">
        <v>0</v>
      </c>
      <c r="L58" s="319">
        <v>0</v>
      </c>
      <c r="M58" s="319">
        <v>0</v>
      </c>
      <c r="N58" s="319">
        <v>0</v>
      </c>
      <c r="O58" s="319">
        <v>0</v>
      </c>
      <c r="P58" s="357">
        <f t="shared" si="6"/>
        <v>1.9499999999999997</v>
      </c>
      <c r="Q58" s="357"/>
      <c r="R58" s="358">
        <f t="shared" si="7"/>
        <v>1.2740360383064513</v>
      </c>
      <c r="S58" s="358">
        <f t="shared" si="8"/>
        <v>0.67596396169354822</v>
      </c>
    </row>
    <row r="59" spans="1:19" x14ac:dyDescent="0.25">
      <c r="A59" s="275">
        <v>5805</v>
      </c>
      <c r="B59" s="276" t="s">
        <v>683</v>
      </c>
      <c r="C59" s="277" t="s">
        <v>711</v>
      </c>
      <c r="D59" s="319"/>
      <c r="E59" s="319">
        <v>0</v>
      </c>
      <c r="F59" s="319">
        <v>0</v>
      </c>
      <c r="G59" s="319">
        <v>296.20999999999998</v>
      </c>
      <c r="H59" s="319">
        <v>0</v>
      </c>
      <c r="I59" s="319">
        <v>0</v>
      </c>
      <c r="J59" s="319">
        <v>1.410000000000025</v>
      </c>
      <c r="K59" s="319">
        <v>4799.9999999999991</v>
      </c>
      <c r="L59" s="319">
        <v>0</v>
      </c>
      <c r="M59" s="319">
        <v>0</v>
      </c>
      <c r="N59" s="319">
        <v>2.1200000000008004</v>
      </c>
      <c r="O59" s="319">
        <v>4.1899999999995998</v>
      </c>
      <c r="P59" s="357">
        <f t="shared" si="6"/>
        <v>5103.9299999999994</v>
      </c>
      <c r="Q59" s="357"/>
      <c r="R59" s="358">
        <f t="shared" si="7"/>
        <v>3334.6619266633061</v>
      </c>
      <c r="S59" s="358">
        <f t="shared" si="8"/>
        <v>1769.2680733366933</v>
      </c>
    </row>
    <row r="60" spans="1:19" x14ac:dyDescent="0.25">
      <c r="A60" s="275">
        <v>5810</v>
      </c>
      <c r="B60" s="276" t="s">
        <v>683</v>
      </c>
      <c r="C60" s="277" t="s">
        <v>712</v>
      </c>
      <c r="D60" s="319">
        <v>69</v>
      </c>
      <c r="E60" s="319">
        <v>90.1</v>
      </c>
      <c r="F60" s="319">
        <v>730.58</v>
      </c>
      <c r="G60" s="319">
        <v>638.26999999999975</v>
      </c>
      <c r="H60" s="319">
        <v>37.099999999999909</v>
      </c>
      <c r="I60" s="319">
        <v>2.2500000000004547</v>
      </c>
      <c r="J60" s="319">
        <v>22.630000000000109</v>
      </c>
      <c r="K60" s="319">
        <v>-317.64000000000033</v>
      </c>
      <c r="L60" s="319">
        <v>82.8599999999999</v>
      </c>
      <c r="M60" s="319">
        <v>2.8200000000003911</v>
      </c>
      <c r="N60" s="319">
        <v>16.339999999999691</v>
      </c>
      <c r="O60" s="319">
        <v>220.50999999999976</v>
      </c>
      <c r="P60" s="357">
        <f t="shared" si="6"/>
        <v>1594.8199999999997</v>
      </c>
      <c r="Q60" s="357"/>
      <c r="R60" s="358">
        <f t="shared" si="7"/>
        <v>1041.9785408266127</v>
      </c>
      <c r="S60" s="358">
        <f t="shared" si="8"/>
        <v>552.84145917338697</v>
      </c>
    </row>
    <row r="61" spans="1:19" x14ac:dyDescent="0.25">
      <c r="A61" s="282">
        <v>5815</v>
      </c>
      <c r="B61" s="282" t="s">
        <v>683</v>
      </c>
      <c r="C61" s="283" t="s">
        <v>713</v>
      </c>
      <c r="D61" s="319"/>
      <c r="E61" s="319">
        <v>0</v>
      </c>
      <c r="F61" s="319">
        <v>0</v>
      </c>
      <c r="G61" s="319">
        <v>0</v>
      </c>
      <c r="H61" s="319">
        <v>0</v>
      </c>
      <c r="I61" s="319">
        <v>0</v>
      </c>
      <c r="J61" s="319">
        <v>0</v>
      </c>
      <c r="K61" s="319">
        <v>0</v>
      </c>
      <c r="L61" s="319">
        <v>0</v>
      </c>
      <c r="M61" s="319">
        <v>0</v>
      </c>
      <c r="N61" s="319">
        <v>0</v>
      </c>
      <c r="O61" s="319">
        <v>0</v>
      </c>
      <c r="P61" s="357">
        <f t="shared" si="6"/>
        <v>0</v>
      </c>
      <c r="Q61" s="357"/>
      <c r="R61" s="358">
        <f t="shared" si="7"/>
        <v>0</v>
      </c>
      <c r="S61" s="358">
        <f t="shared" si="8"/>
        <v>0</v>
      </c>
    </row>
    <row r="62" spans="1:19" x14ac:dyDescent="0.25">
      <c r="A62" s="275">
        <v>5820</v>
      </c>
      <c r="B62" s="276" t="s">
        <v>685</v>
      </c>
      <c r="C62" s="277" t="s">
        <v>714</v>
      </c>
      <c r="D62" s="319"/>
      <c r="E62" s="319">
        <v>0</v>
      </c>
      <c r="F62" s="319">
        <v>16.41</v>
      </c>
      <c r="G62" s="319">
        <v>29.599999999999998</v>
      </c>
      <c r="H62" s="319">
        <v>35.389999999999993</v>
      </c>
      <c r="I62" s="319">
        <v>83.910000000000039</v>
      </c>
      <c r="J62" s="319">
        <v>194.3899999999999</v>
      </c>
      <c r="K62" s="319">
        <v>-22.519999999999868</v>
      </c>
      <c r="L62" s="319">
        <v>34.669999999999902</v>
      </c>
      <c r="M62" s="319">
        <v>30.5</v>
      </c>
      <c r="N62" s="319">
        <v>7.8100000000000023</v>
      </c>
      <c r="O62" s="319">
        <v>-6.1699999999999022</v>
      </c>
      <c r="P62" s="357">
        <f t="shared" si="6"/>
        <v>403.99000000000007</v>
      </c>
      <c r="Q62" s="357"/>
      <c r="R62" s="358">
        <f t="shared" si="7"/>
        <v>263.94759954637101</v>
      </c>
      <c r="S62" s="358">
        <f t="shared" si="8"/>
        <v>140.04240045362906</v>
      </c>
    </row>
    <row r="63" spans="1:19" x14ac:dyDescent="0.25">
      <c r="A63" s="275">
        <v>5825</v>
      </c>
      <c r="B63" s="276" t="s">
        <v>683</v>
      </c>
      <c r="C63" s="277" t="s">
        <v>715</v>
      </c>
      <c r="D63" s="319">
        <v>34.33</v>
      </c>
      <c r="E63" s="319">
        <v>16.72</v>
      </c>
      <c r="F63" s="319">
        <v>8.519999999999996</v>
      </c>
      <c r="G63" s="319">
        <v>70.920000000000016</v>
      </c>
      <c r="H63" s="319">
        <v>1.6399999999999864</v>
      </c>
      <c r="I63" s="319">
        <v>7.8499999999999943</v>
      </c>
      <c r="J63" s="319">
        <v>-80.599999999999994</v>
      </c>
      <c r="K63" s="319">
        <v>17.739999999999974</v>
      </c>
      <c r="L63" s="319">
        <v>25.200000000000017</v>
      </c>
      <c r="M63" s="319">
        <v>8.5900000000000318</v>
      </c>
      <c r="N63" s="319">
        <v>29.829999999999984</v>
      </c>
      <c r="O63" s="319">
        <v>-48.710000000000008</v>
      </c>
      <c r="P63" s="357">
        <f t="shared" si="6"/>
        <v>92.03</v>
      </c>
      <c r="Q63" s="357"/>
      <c r="R63" s="358">
        <f t="shared" si="7"/>
        <v>60.127967489919349</v>
      </c>
      <c r="S63" s="358">
        <f t="shared" si="8"/>
        <v>31.902032510080645</v>
      </c>
    </row>
    <row r="64" spans="1:19" x14ac:dyDescent="0.25">
      <c r="A64" s="282">
        <v>5855</v>
      </c>
      <c r="B64" s="282" t="s">
        <v>683</v>
      </c>
      <c r="C64" s="283" t="s">
        <v>716</v>
      </c>
      <c r="D64" s="319"/>
      <c r="E64" s="319">
        <v>62.239999999999995</v>
      </c>
      <c r="F64" s="319">
        <v>17.019999999999996</v>
      </c>
      <c r="G64" s="319">
        <v>48.309999999999988</v>
      </c>
      <c r="H64" s="319">
        <v>0</v>
      </c>
      <c r="I64" s="319">
        <v>46.000000000000014</v>
      </c>
      <c r="J64" s="319">
        <v>31.509999999999991</v>
      </c>
      <c r="K64" s="319">
        <v>0</v>
      </c>
      <c r="L64" s="319">
        <v>31.250000000000028</v>
      </c>
      <c r="M64" s="319">
        <v>64.429999999999978</v>
      </c>
      <c r="N64" s="319">
        <v>32.749999999999943</v>
      </c>
      <c r="O64" s="319">
        <v>37.350000000000136</v>
      </c>
      <c r="P64" s="357">
        <f t="shared" si="6"/>
        <v>370.86000000000007</v>
      </c>
      <c r="Q64" s="357"/>
      <c r="R64" s="358">
        <f t="shared" si="7"/>
        <v>242.30205393145164</v>
      </c>
      <c r="S64" s="358">
        <f t="shared" si="8"/>
        <v>128.5579460685484</v>
      </c>
    </row>
    <row r="65" spans="1:19" x14ac:dyDescent="0.25">
      <c r="A65" s="275">
        <v>5860</v>
      </c>
      <c r="B65" s="284" t="s">
        <v>922</v>
      </c>
      <c r="C65" s="277" t="s">
        <v>717</v>
      </c>
      <c r="D65" s="319">
        <v>19.68</v>
      </c>
      <c r="E65" s="319">
        <v>26.379999999999995</v>
      </c>
      <c r="F65" s="319">
        <v>9.5100000000000051</v>
      </c>
      <c r="G65" s="319">
        <v>12.509999999999984</v>
      </c>
      <c r="H65" s="319">
        <v>2.9099999999999966</v>
      </c>
      <c r="I65" s="319">
        <v>19.090000000000018</v>
      </c>
      <c r="J65" s="319">
        <v>26.02000000000001</v>
      </c>
      <c r="K65" s="319">
        <v>20.149999999999991</v>
      </c>
      <c r="L65" s="319">
        <v>7.0300000000000296</v>
      </c>
      <c r="M65" s="319">
        <v>23.829999999999956</v>
      </c>
      <c r="N65" s="319">
        <v>29.050000000000011</v>
      </c>
      <c r="O65" s="319">
        <v>22.619999999999976</v>
      </c>
      <c r="P65" s="357">
        <f t="shared" si="6"/>
        <v>218.77999999999997</v>
      </c>
      <c r="Q65" s="357"/>
      <c r="R65" s="358">
        <f t="shared" si="7"/>
        <v>142.94030997983867</v>
      </c>
      <c r="S65" s="358">
        <f t="shared" si="8"/>
        <v>75.839690020161271</v>
      </c>
    </row>
    <row r="66" spans="1:19" x14ac:dyDescent="0.25">
      <c r="A66" s="282">
        <v>5865</v>
      </c>
      <c r="B66" s="282" t="s">
        <v>683</v>
      </c>
      <c r="C66" s="283" t="s">
        <v>718</v>
      </c>
      <c r="D66" s="319"/>
      <c r="E66" s="319">
        <v>10.240000000000002</v>
      </c>
      <c r="F66" s="319">
        <v>4.3300000000000018</v>
      </c>
      <c r="G66" s="319">
        <v>16.13</v>
      </c>
      <c r="H66" s="319">
        <v>6.0799999999999983</v>
      </c>
      <c r="I66" s="319">
        <v>3.7900000000000063</v>
      </c>
      <c r="J66" s="319">
        <v>5.6299999999999883</v>
      </c>
      <c r="K66" s="319">
        <v>8.9900000000000091</v>
      </c>
      <c r="L66" s="319">
        <v>19.060000000000009</v>
      </c>
      <c r="M66" s="319">
        <v>18.679999999999978</v>
      </c>
      <c r="N66" s="319">
        <v>19.61999999999999</v>
      </c>
      <c r="O66" s="319">
        <v>4.6800000000000352</v>
      </c>
      <c r="P66" s="357">
        <f t="shared" si="6"/>
        <v>117.23000000000002</v>
      </c>
      <c r="Q66" s="357"/>
      <c r="R66" s="358">
        <f t="shared" si="7"/>
        <v>76.592433215725819</v>
      </c>
      <c r="S66" s="358">
        <f t="shared" si="8"/>
        <v>40.637566784274199</v>
      </c>
    </row>
    <row r="67" spans="1:19" x14ac:dyDescent="0.25">
      <c r="A67" s="282">
        <v>5870</v>
      </c>
      <c r="B67" s="282" t="s">
        <v>683</v>
      </c>
      <c r="C67" s="283" t="s">
        <v>719</v>
      </c>
      <c r="D67" s="319">
        <v>118.42</v>
      </c>
      <c r="E67" s="319">
        <v>36.19000000000004</v>
      </c>
      <c r="F67" s="319">
        <v>0</v>
      </c>
      <c r="G67" s="319">
        <v>0</v>
      </c>
      <c r="H67" s="319">
        <v>2.5699999999999648</v>
      </c>
      <c r="I67" s="319">
        <v>3.3000000000000114</v>
      </c>
      <c r="J67" s="319">
        <v>0</v>
      </c>
      <c r="K67" s="319">
        <v>0</v>
      </c>
      <c r="L67" s="319">
        <v>0</v>
      </c>
      <c r="M67" s="319">
        <v>2.2799999999999443</v>
      </c>
      <c r="N67" s="319">
        <v>7.7200000000000273</v>
      </c>
      <c r="O67" s="319">
        <v>719.33999999999992</v>
      </c>
      <c r="P67" s="357">
        <f t="shared" si="6"/>
        <v>889.81999999999994</v>
      </c>
      <c r="Q67" s="357"/>
      <c r="R67" s="358">
        <f t="shared" si="7"/>
        <v>581.36551159274188</v>
      </c>
      <c r="S67" s="358">
        <f t="shared" si="8"/>
        <v>308.454488407258</v>
      </c>
    </row>
    <row r="68" spans="1:19" x14ac:dyDescent="0.25">
      <c r="A68" s="282">
        <v>5875</v>
      </c>
      <c r="B68" s="284" t="s">
        <v>922</v>
      </c>
      <c r="C68" s="283" t="s">
        <v>720</v>
      </c>
      <c r="D68" s="319">
        <v>137.04</v>
      </c>
      <c r="E68" s="319">
        <v>150.63000000000002</v>
      </c>
      <c r="F68" s="319">
        <v>325.04000000000002</v>
      </c>
      <c r="G68" s="319">
        <v>90.769999999999868</v>
      </c>
      <c r="H68" s="319">
        <v>222.11</v>
      </c>
      <c r="I68" s="319">
        <v>127.94000000000005</v>
      </c>
      <c r="J68" s="319">
        <v>112.14000000000033</v>
      </c>
      <c r="K68" s="319">
        <v>122.57999999999993</v>
      </c>
      <c r="L68" s="319">
        <v>147.22999999999979</v>
      </c>
      <c r="M68" s="319">
        <v>157.16999999999939</v>
      </c>
      <c r="N68" s="319">
        <v>166.46000000000095</v>
      </c>
      <c r="O68" s="319">
        <v>281.36999999999921</v>
      </c>
      <c r="P68" s="357">
        <f t="shared" si="6"/>
        <v>2040.4799999999996</v>
      </c>
      <c r="Q68" s="357"/>
      <c r="R68" s="358">
        <f t="shared" si="7"/>
        <v>1333.1513104838707</v>
      </c>
      <c r="S68" s="358">
        <f t="shared" si="8"/>
        <v>707.32868951612886</v>
      </c>
    </row>
    <row r="69" spans="1:19" x14ac:dyDescent="0.25">
      <c r="A69" s="275">
        <v>5880</v>
      </c>
      <c r="B69" s="284" t="s">
        <v>922</v>
      </c>
      <c r="C69" s="277" t="s">
        <v>721</v>
      </c>
      <c r="D69" s="319">
        <v>18.66</v>
      </c>
      <c r="E69" s="319">
        <v>36.399999999999991</v>
      </c>
      <c r="F69" s="319">
        <v>32.329999999999991</v>
      </c>
      <c r="G69" s="319">
        <v>32.370000000000005</v>
      </c>
      <c r="H69" s="319">
        <v>34.680000000000007</v>
      </c>
      <c r="I69" s="319">
        <v>108.06000000000006</v>
      </c>
      <c r="J69" s="319">
        <v>46.189999999999941</v>
      </c>
      <c r="K69" s="319">
        <v>34.75</v>
      </c>
      <c r="L69" s="319">
        <v>11.169999999999959</v>
      </c>
      <c r="M69" s="319">
        <v>30.460000000000036</v>
      </c>
      <c r="N69" s="319">
        <v>20.85000000000008</v>
      </c>
      <c r="O69" s="319">
        <v>386.45000000000016</v>
      </c>
      <c r="P69" s="357">
        <f t="shared" si="6"/>
        <v>792.37000000000023</v>
      </c>
      <c r="Q69" s="357"/>
      <c r="R69" s="358">
        <f t="shared" si="7"/>
        <v>517.69637726814528</v>
      </c>
      <c r="S69" s="358">
        <f t="shared" si="8"/>
        <v>274.67362273185489</v>
      </c>
    </row>
    <row r="70" spans="1:19" x14ac:dyDescent="0.25">
      <c r="A70" s="275">
        <v>5885</v>
      </c>
      <c r="B70" s="276" t="s">
        <v>683</v>
      </c>
      <c r="C70" s="277" t="s">
        <v>722</v>
      </c>
      <c r="D70" s="319">
        <v>0.4900000000000001</v>
      </c>
      <c r="E70" s="319">
        <v>8.02</v>
      </c>
      <c r="F70" s="319">
        <v>284.15999999999997</v>
      </c>
      <c r="G70" s="319">
        <v>0</v>
      </c>
      <c r="H70" s="319">
        <v>2.4600000000000932</v>
      </c>
      <c r="I70" s="319">
        <v>2.5699999999999363</v>
      </c>
      <c r="J70" s="319">
        <v>-116.26000000000002</v>
      </c>
      <c r="K70" s="319">
        <v>67.200000000000045</v>
      </c>
      <c r="L70" s="319">
        <v>14.399999999999949</v>
      </c>
      <c r="M70" s="319">
        <v>0</v>
      </c>
      <c r="N70" s="319">
        <v>21.770000000000039</v>
      </c>
      <c r="O70" s="319">
        <v>0</v>
      </c>
      <c r="P70" s="357">
        <f t="shared" si="6"/>
        <v>284.81</v>
      </c>
      <c r="Q70" s="357"/>
      <c r="R70" s="358">
        <f t="shared" si="7"/>
        <v>186.08113029233871</v>
      </c>
      <c r="S70" s="358">
        <f t="shared" si="8"/>
        <v>98.728869707661289</v>
      </c>
    </row>
    <row r="71" spans="1:19" x14ac:dyDescent="0.25">
      <c r="A71" s="282">
        <v>5890</v>
      </c>
      <c r="B71" s="282" t="s">
        <v>683</v>
      </c>
      <c r="C71" s="283" t="s">
        <v>723</v>
      </c>
      <c r="D71" s="319">
        <v>325.96000000000004</v>
      </c>
      <c r="E71" s="319">
        <v>4.3499999999999659</v>
      </c>
      <c r="F71" s="319">
        <v>4.3499999999999659</v>
      </c>
      <c r="G71" s="319">
        <v>4.339999999999975</v>
      </c>
      <c r="H71" s="319">
        <v>4.3500000000000796</v>
      </c>
      <c r="I71" s="319">
        <v>4.339999999999975</v>
      </c>
      <c r="J71" s="319">
        <v>4.8099999999999454</v>
      </c>
      <c r="K71" s="319">
        <v>4.3300000000001546</v>
      </c>
      <c r="L71" s="319">
        <v>4.339999999999975</v>
      </c>
      <c r="M71" s="319">
        <v>4.3499999999999659</v>
      </c>
      <c r="N71" s="319">
        <v>4.3299999999999272</v>
      </c>
      <c r="O71" s="319">
        <v>4.3299999999999841</v>
      </c>
      <c r="P71" s="357">
        <f t="shared" si="6"/>
        <v>374.17999999999995</v>
      </c>
      <c r="Q71" s="357"/>
      <c r="R71" s="358">
        <f t="shared" si="7"/>
        <v>244.47118195564511</v>
      </c>
      <c r="S71" s="358">
        <f t="shared" si="8"/>
        <v>129.70881804435481</v>
      </c>
    </row>
    <row r="72" spans="1:19" x14ac:dyDescent="0.25">
      <c r="A72" s="275">
        <v>5895</v>
      </c>
      <c r="B72" s="276" t="s">
        <v>683</v>
      </c>
      <c r="C72" s="277" t="s">
        <v>724</v>
      </c>
      <c r="D72" s="319">
        <v>18.190000000000001</v>
      </c>
      <c r="E72" s="319">
        <v>22.189999999999994</v>
      </c>
      <c r="F72" s="319">
        <v>64.56</v>
      </c>
      <c r="G72" s="319">
        <v>24.650000000000006</v>
      </c>
      <c r="H72" s="319">
        <v>66.570000000000022</v>
      </c>
      <c r="I72" s="319">
        <v>29.899999999999977</v>
      </c>
      <c r="J72" s="319">
        <v>70.78000000000003</v>
      </c>
      <c r="K72" s="319">
        <v>17.099999999999909</v>
      </c>
      <c r="L72" s="319">
        <v>27.710000000000093</v>
      </c>
      <c r="M72" s="319">
        <v>77.329999999999984</v>
      </c>
      <c r="N72" s="319">
        <v>25.95999999999998</v>
      </c>
      <c r="O72" s="319">
        <v>66.06</v>
      </c>
      <c r="P72" s="357">
        <f t="shared" si="6"/>
        <v>511</v>
      </c>
      <c r="Q72" s="357"/>
      <c r="R72" s="358">
        <f t="shared" si="7"/>
        <v>333.86277721774189</v>
      </c>
      <c r="S72" s="358">
        <f t="shared" si="8"/>
        <v>177.13722278225805</v>
      </c>
    </row>
    <row r="73" spans="1:19" x14ac:dyDescent="0.25">
      <c r="A73" s="275">
        <v>5900</v>
      </c>
      <c r="B73" s="276" t="s">
        <v>683</v>
      </c>
      <c r="C73" s="277" t="s">
        <v>725</v>
      </c>
      <c r="D73" s="319">
        <v>31.91</v>
      </c>
      <c r="E73" s="319">
        <v>8.41</v>
      </c>
      <c r="F73" s="319">
        <v>75.22</v>
      </c>
      <c r="G73" s="319">
        <v>10.499999999999972</v>
      </c>
      <c r="H73" s="319">
        <v>44.290000000000063</v>
      </c>
      <c r="I73" s="319">
        <v>11.109999999999928</v>
      </c>
      <c r="J73" s="319">
        <v>77.860000000000042</v>
      </c>
      <c r="K73" s="319">
        <v>19.729999999999961</v>
      </c>
      <c r="L73" s="319">
        <v>23.900000000000034</v>
      </c>
      <c r="M73" s="319">
        <v>35.44</v>
      </c>
      <c r="N73" s="319">
        <v>101.89000000000004</v>
      </c>
      <c r="O73" s="319">
        <v>63.45999999999998</v>
      </c>
      <c r="P73" s="357">
        <f t="shared" si="6"/>
        <v>503.72</v>
      </c>
      <c r="Q73" s="357"/>
      <c r="R73" s="358">
        <f t="shared" si="7"/>
        <v>329.1063760080645</v>
      </c>
      <c r="S73" s="358">
        <f t="shared" si="8"/>
        <v>174.61362399193547</v>
      </c>
    </row>
    <row r="74" spans="1:19" x14ac:dyDescent="0.25">
      <c r="A74" s="282">
        <v>5930</v>
      </c>
      <c r="B74" s="282" t="s">
        <v>683</v>
      </c>
      <c r="C74" s="283" t="s">
        <v>726</v>
      </c>
      <c r="D74" s="319">
        <v>106.47999999999999</v>
      </c>
      <c r="E74" s="319">
        <v>99.68</v>
      </c>
      <c r="F74" s="319">
        <v>97.249999999999972</v>
      </c>
      <c r="G74" s="319">
        <v>99.67999999999995</v>
      </c>
      <c r="H74" s="319">
        <v>89.000000000000114</v>
      </c>
      <c r="I74" s="319">
        <v>101.53999999999985</v>
      </c>
      <c r="J74" s="319">
        <v>104.75000000000011</v>
      </c>
      <c r="K74" s="319">
        <v>110.23000000000002</v>
      </c>
      <c r="L74" s="319">
        <v>105.83000000000015</v>
      </c>
      <c r="M74" s="319">
        <v>91.729999999999905</v>
      </c>
      <c r="N74" s="319">
        <v>87</v>
      </c>
      <c r="O74" s="319">
        <v>86.939999999999827</v>
      </c>
      <c r="P74" s="357">
        <f t="shared" si="6"/>
        <v>1180.1099999999999</v>
      </c>
      <c r="Q74" s="357"/>
      <c r="R74" s="358">
        <f t="shared" si="7"/>
        <v>771.02700982862893</v>
      </c>
      <c r="S74" s="358">
        <f t="shared" si="8"/>
        <v>409.08299017137091</v>
      </c>
    </row>
    <row r="75" spans="1:19" x14ac:dyDescent="0.25">
      <c r="A75" s="282">
        <v>5935</v>
      </c>
      <c r="B75" s="282" t="s">
        <v>683</v>
      </c>
      <c r="C75" s="283" t="s">
        <v>727</v>
      </c>
      <c r="D75" s="319">
        <v>32.56</v>
      </c>
      <c r="E75" s="319">
        <v>16.409999999999997</v>
      </c>
      <c r="F75" s="319">
        <v>14.599999999999994</v>
      </c>
      <c r="G75" s="319">
        <v>7.75</v>
      </c>
      <c r="H75" s="319">
        <v>4.4100000000000108</v>
      </c>
      <c r="I75" s="319">
        <v>3.3500000000000085</v>
      </c>
      <c r="J75" s="319">
        <v>1.3599999999999994</v>
      </c>
      <c r="K75" s="319">
        <v>1.4299999999999784</v>
      </c>
      <c r="L75" s="319">
        <v>0</v>
      </c>
      <c r="M75" s="319">
        <v>2.930000000000021</v>
      </c>
      <c r="N75" s="319">
        <v>0</v>
      </c>
      <c r="O75" s="319">
        <v>5.75</v>
      </c>
      <c r="P75" s="357">
        <f t="shared" si="6"/>
        <v>90.550000000000011</v>
      </c>
      <c r="Q75" s="357"/>
      <c r="R75" s="358">
        <f t="shared" si="7"/>
        <v>59.161006804435488</v>
      </c>
      <c r="S75" s="358">
        <f t="shared" si="8"/>
        <v>31.388993195564517</v>
      </c>
    </row>
    <row r="76" spans="1:19" x14ac:dyDescent="0.25">
      <c r="A76" s="282">
        <v>5940</v>
      </c>
      <c r="B76" s="282" t="s">
        <v>683</v>
      </c>
      <c r="C76" s="283" t="s">
        <v>728</v>
      </c>
      <c r="D76" s="319"/>
      <c r="E76" s="319">
        <v>5.1899999999999995</v>
      </c>
      <c r="F76" s="319">
        <v>0</v>
      </c>
      <c r="G76" s="319">
        <v>0</v>
      </c>
      <c r="H76" s="319">
        <v>7.0600000000000005</v>
      </c>
      <c r="I76" s="319">
        <v>0</v>
      </c>
      <c r="J76" s="319">
        <v>0</v>
      </c>
      <c r="K76" s="319">
        <v>6.5800000000000018</v>
      </c>
      <c r="L76" s="319">
        <v>0</v>
      </c>
      <c r="M76" s="319">
        <v>0</v>
      </c>
      <c r="N76" s="319">
        <v>5.5300000000000011</v>
      </c>
      <c r="O76" s="319">
        <v>-0.51000000000000512</v>
      </c>
      <c r="P76" s="357">
        <f t="shared" si="6"/>
        <v>23.849999999999998</v>
      </c>
      <c r="Q76" s="357"/>
      <c r="R76" s="358">
        <f t="shared" si="7"/>
        <v>15.582440776209676</v>
      </c>
      <c r="S76" s="358">
        <f t="shared" si="8"/>
        <v>8.2675592237903217</v>
      </c>
    </row>
    <row r="77" spans="1:19" x14ac:dyDescent="0.25">
      <c r="A77" s="275">
        <v>5945</v>
      </c>
      <c r="B77" s="276" t="s">
        <v>683</v>
      </c>
      <c r="C77" s="277" t="s">
        <v>729</v>
      </c>
      <c r="D77" s="319">
        <v>1414.0600000000002</v>
      </c>
      <c r="E77" s="319">
        <v>1534.6899999999998</v>
      </c>
      <c r="F77" s="319">
        <v>1611.46</v>
      </c>
      <c r="G77" s="319">
        <v>1602.5899999999992</v>
      </c>
      <c r="H77" s="319">
        <v>1579.2900000000018</v>
      </c>
      <c r="I77" s="319">
        <v>1589.4999999999991</v>
      </c>
      <c r="J77" s="319">
        <v>1593.3799999999992</v>
      </c>
      <c r="K77" s="319">
        <v>1496.0700000000033</v>
      </c>
      <c r="L77" s="319">
        <v>1457.779999999997</v>
      </c>
      <c r="M77" s="319">
        <v>1531.8800000000047</v>
      </c>
      <c r="N77" s="319">
        <v>1448.2099999999919</v>
      </c>
      <c r="O77" s="319">
        <v>1489.4400000000023</v>
      </c>
      <c r="P77" s="357">
        <f t="shared" si="6"/>
        <v>18348.349999999999</v>
      </c>
      <c r="Q77" s="357"/>
      <c r="R77" s="358">
        <f t="shared" si="7"/>
        <v>11987.927765877015</v>
      </c>
      <c r="S77" s="358">
        <f t="shared" si="8"/>
        <v>6360.4222341229824</v>
      </c>
    </row>
    <row r="78" spans="1:19" x14ac:dyDescent="0.25">
      <c r="A78" s="275">
        <v>5950</v>
      </c>
      <c r="B78" s="276" t="s">
        <v>683</v>
      </c>
      <c r="C78" s="277" t="s">
        <v>730</v>
      </c>
      <c r="D78" s="319">
        <v>66.59</v>
      </c>
      <c r="E78" s="319">
        <v>65.860000000000014</v>
      </c>
      <c r="F78" s="319">
        <v>32.46999999999997</v>
      </c>
      <c r="G78" s="319">
        <v>32.490000000000009</v>
      </c>
      <c r="H78" s="319">
        <v>32.279999999999973</v>
      </c>
      <c r="I78" s="319">
        <v>36.170000000000044</v>
      </c>
      <c r="J78" s="319">
        <v>97.599999999999909</v>
      </c>
      <c r="K78" s="319">
        <v>0</v>
      </c>
      <c r="L78" s="319">
        <v>36.230000000000075</v>
      </c>
      <c r="M78" s="319">
        <v>68.300000000000068</v>
      </c>
      <c r="N78" s="319">
        <v>35.869999999999834</v>
      </c>
      <c r="O78" s="319">
        <v>70.970000000000141</v>
      </c>
      <c r="P78" s="357">
        <f t="shared" si="6"/>
        <v>574.83000000000004</v>
      </c>
      <c r="Q78" s="357"/>
      <c r="R78" s="358">
        <f t="shared" si="7"/>
        <v>375.56622353830647</v>
      </c>
      <c r="S78" s="358">
        <f t="shared" si="8"/>
        <v>199.26377646169354</v>
      </c>
    </row>
    <row r="79" spans="1:19" x14ac:dyDescent="0.25">
      <c r="A79" s="275">
        <v>5955</v>
      </c>
      <c r="B79" s="276" t="s">
        <v>683</v>
      </c>
      <c r="C79" s="277" t="s">
        <v>731</v>
      </c>
      <c r="D79" s="319">
        <v>925.34999999999991</v>
      </c>
      <c r="E79" s="319">
        <v>935.3900000000001</v>
      </c>
      <c r="F79" s="319">
        <v>925.16999999999939</v>
      </c>
      <c r="G79" s="319">
        <v>925.21000000000049</v>
      </c>
      <c r="H79" s="319">
        <v>925.1899999999996</v>
      </c>
      <c r="I79" s="319">
        <v>1065.2100000000009</v>
      </c>
      <c r="J79" s="319">
        <v>925.20999999999913</v>
      </c>
      <c r="K79" s="319">
        <v>935.19999999999982</v>
      </c>
      <c r="L79" s="319">
        <v>925.23000000000047</v>
      </c>
      <c r="M79" s="319">
        <v>1472.090000000002</v>
      </c>
      <c r="N79" s="319">
        <v>925.16999999999825</v>
      </c>
      <c r="O79" s="319">
        <v>1024.7800000000007</v>
      </c>
      <c r="P79" s="357">
        <f t="shared" si="6"/>
        <v>11909.2</v>
      </c>
      <c r="Q79" s="357"/>
      <c r="R79" s="358">
        <f t="shared" si="7"/>
        <v>7780.8974294354839</v>
      </c>
      <c r="S79" s="358">
        <f t="shared" si="8"/>
        <v>4128.3025705645159</v>
      </c>
    </row>
    <row r="80" spans="1:19" x14ac:dyDescent="0.25">
      <c r="A80" s="275">
        <v>5960</v>
      </c>
      <c r="B80" s="276" t="s">
        <v>683</v>
      </c>
      <c r="C80" s="277" t="s">
        <v>732</v>
      </c>
      <c r="D80" s="319">
        <v>85.259999999999991</v>
      </c>
      <c r="E80" s="319">
        <v>5.519999999999996</v>
      </c>
      <c r="F80" s="319">
        <v>1064.77</v>
      </c>
      <c r="G80" s="319">
        <v>391.41000000000008</v>
      </c>
      <c r="H80" s="319">
        <v>352.32000000000016</v>
      </c>
      <c r="I80" s="319">
        <v>352.31999999999971</v>
      </c>
      <c r="J80" s="319">
        <v>407.11000000000013</v>
      </c>
      <c r="K80" s="319">
        <v>352.32000000000062</v>
      </c>
      <c r="L80" s="319">
        <v>0</v>
      </c>
      <c r="M80" s="319">
        <v>728.65999999999894</v>
      </c>
      <c r="N80" s="319">
        <v>435.39000000000033</v>
      </c>
      <c r="O80" s="319">
        <v>449.99999999999909</v>
      </c>
      <c r="P80" s="357">
        <f t="shared" si="6"/>
        <v>4625.079999999999</v>
      </c>
      <c r="Q80" s="357"/>
      <c r="R80" s="358">
        <f t="shared" si="7"/>
        <v>3021.8044102822573</v>
      </c>
      <c r="S80" s="358">
        <f t="shared" si="8"/>
        <v>1603.2755897177415</v>
      </c>
    </row>
    <row r="81" spans="1:19" x14ac:dyDescent="0.25">
      <c r="A81" s="275">
        <v>5965</v>
      </c>
      <c r="B81" s="276" t="s">
        <v>683</v>
      </c>
      <c r="C81" s="277" t="s">
        <v>733</v>
      </c>
      <c r="D81" s="319">
        <v>789.24000000000012</v>
      </c>
      <c r="E81" s="319">
        <v>76.609999999999786</v>
      </c>
      <c r="F81" s="319">
        <v>109.85000000000025</v>
      </c>
      <c r="G81" s="319">
        <v>657.23000000000013</v>
      </c>
      <c r="H81" s="319">
        <v>133.00999999999976</v>
      </c>
      <c r="I81" s="319">
        <v>147.83000000000015</v>
      </c>
      <c r="J81" s="319">
        <v>56.970000000000027</v>
      </c>
      <c r="K81" s="319">
        <v>151</v>
      </c>
      <c r="L81" s="319">
        <v>554.67999999999984</v>
      </c>
      <c r="M81" s="319">
        <v>111.69000000000005</v>
      </c>
      <c r="N81" s="319">
        <v>176.51000000000022</v>
      </c>
      <c r="O81" s="319">
        <v>123.75999999999976</v>
      </c>
      <c r="P81" s="357">
        <f t="shared" si="6"/>
        <v>3088.38</v>
      </c>
      <c r="Q81" s="357"/>
      <c r="R81" s="358">
        <f t="shared" si="7"/>
        <v>2017.7986769153226</v>
      </c>
      <c r="S81" s="358">
        <f t="shared" si="8"/>
        <v>1070.5813230846775</v>
      </c>
    </row>
    <row r="82" spans="1:19" x14ac:dyDescent="0.25">
      <c r="A82" s="282">
        <v>5970</v>
      </c>
      <c r="B82" s="282" t="s">
        <v>683</v>
      </c>
      <c r="C82" s="283" t="s">
        <v>734</v>
      </c>
      <c r="D82" s="319">
        <v>61.769999999999989</v>
      </c>
      <c r="E82" s="319">
        <v>61.300000000000004</v>
      </c>
      <c r="F82" s="319">
        <v>61.120000000000005</v>
      </c>
      <c r="G82" s="319">
        <v>61.300000000000011</v>
      </c>
      <c r="H82" s="319">
        <v>61.28000000000003</v>
      </c>
      <c r="I82" s="319">
        <v>61.429999999999893</v>
      </c>
      <c r="J82" s="319">
        <v>61.330000000000098</v>
      </c>
      <c r="K82" s="319">
        <v>61.159999999999968</v>
      </c>
      <c r="L82" s="319">
        <v>61.069999999999993</v>
      </c>
      <c r="M82" s="319">
        <v>61.149999999999977</v>
      </c>
      <c r="N82" s="319">
        <v>97.509999999999991</v>
      </c>
      <c r="O82" s="319">
        <v>60.880000000000109</v>
      </c>
      <c r="P82" s="357">
        <f t="shared" si="6"/>
        <v>771.30000000000007</v>
      </c>
      <c r="Q82" s="357"/>
      <c r="R82" s="358">
        <f t="shared" si="7"/>
        <v>503.93025453629036</v>
      </c>
      <c r="S82" s="358">
        <f t="shared" si="8"/>
        <v>267.36974546370971</v>
      </c>
    </row>
    <row r="83" spans="1:19" x14ac:dyDescent="0.25">
      <c r="A83" s="282">
        <v>5975</v>
      </c>
      <c r="B83" s="282" t="s">
        <v>683</v>
      </c>
      <c r="C83" s="283" t="s">
        <v>735</v>
      </c>
      <c r="D83" s="319"/>
      <c r="E83" s="319">
        <v>18.720000000000002</v>
      </c>
      <c r="F83" s="319">
        <v>-16.160000000000004</v>
      </c>
      <c r="G83" s="319">
        <v>0</v>
      </c>
      <c r="H83" s="319">
        <v>39.739999999999995</v>
      </c>
      <c r="I83" s="319">
        <v>0</v>
      </c>
      <c r="J83" s="319">
        <v>25.709999999999994</v>
      </c>
      <c r="K83" s="319">
        <v>22.650000000000006</v>
      </c>
      <c r="L83" s="319">
        <v>0</v>
      </c>
      <c r="M83" s="319">
        <v>0</v>
      </c>
      <c r="N83" s="319">
        <v>111.23000000000005</v>
      </c>
      <c r="O83" s="319">
        <v>0</v>
      </c>
      <c r="P83" s="357">
        <f t="shared" si="6"/>
        <v>201.89000000000004</v>
      </c>
      <c r="Q83" s="357"/>
      <c r="R83" s="358">
        <f t="shared" si="7"/>
        <v>131.90519783266132</v>
      </c>
      <c r="S83" s="358">
        <f t="shared" si="8"/>
        <v>69.984802167338714</v>
      </c>
    </row>
    <row r="84" spans="1:19" x14ac:dyDescent="0.25">
      <c r="A84" s="282">
        <v>5980</v>
      </c>
      <c r="B84" s="282" t="s">
        <v>683</v>
      </c>
      <c r="C84" s="283" t="s">
        <v>736</v>
      </c>
      <c r="D84" s="319"/>
      <c r="E84" s="319">
        <v>0</v>
      </c>
      <c r="F84" s="319">
        <v>0.81000000000000028</v>
      </c>
      <c r="G84" s="319">
        <v>0</v>
      </c>
      <c r="H84" s="319">
        <v>0</v>
      </c>
      <c r="I84" s="319">
        <v>0.8</v>
      </c>
      <c r="J84" s="319">
        <v>0</v>
      </c>
      <c r="K84" s="319">
        <v>0</v>
      </c>
      <c r="L84" s="319">
        <v>0.64000000000000012</v>
      </c>
      <c r="M84" s="319">
        <v>0</v>
      </c>
      <c r="N84" s="319">
        <v>0</v>
      </c>
      <c r="O84" s="319">
        <v>-119.91999999999999</v>
      </c>
      <c r="P84" s="357">
        <f t="shared" ref="P84:P140" si="9">SUM(D84:O84)</f>
        <v>-117.66999999999999</v>
      </c>
      <c r="Q84" s="357"/>
      <c r="R84" s="358">
        <f t="shared" si="7"/>
        <v>-76.879908014112885</v>
      </c>
      <c r="S84" s="358">
        <f t="shared" si="8"/>
        <v>-40.790091985887088</v>
      </c>
    </row>
    <row r="85" spans="1:19" x14ac:dyDescent="0.25">
      <c r="A85" s="282">
        <v>5985</v>
      </c>
      <c r="B85" s="282" t="s">
        <v>683</v>
      </c>
      <c r="C85" s="283" t="s">
        <v>737</v>
      </c>
      <c r="D85" s="364"/>
      <c r="E85" s="364"/>
      <c r="F85" s="364"/>
      <c r="G85" s="364"/>
      <c r="H85" s="364"/>
      <c r="I85" s="364"/>
      <c r="J85" s="364"/>
      <c r="K85" s="364"/>
      <c r="L85" s="364"/>
      <c r="M85" s="364"/>
      <c r="N85" s="364"/>
      <c r="O85" s="364"/>
      <c r="P85" s="357">
        <f t="shared" si="9"/>
        <v>0</v>
      </c>
      <c r="Q85" s="357"/>
      <c r="R85" s="358">
        <f t="shared" si="7"/>
        <v>0</v>
      </c>
      <c r="S85" s="358">
        <f t="shared" si="8"/>
        <v>0</v>
      </c>
    </row>
    <row r="86" spans="1:19" x14ac:dyDescent="0.25">
      <c r="A86" s="282">
        <v>6010</v>
      </c>
      <c r="B86" s="282" t="s">
        <v>738</v>
      </c>
      <c r="C86" s="283" t="s">
        <v>739</v>
      </c>
      <c r="D86" s="319">
        <v>330.93</v>
      </c>
      <c r="E86" s="319">
        <v>343.71999999999997</v>
      </c>
      <c r="F86" s="319">
        <v>329.26999999999987</v>
      </c>
      <c r="G86" s="319">
        <v>328.11000000000013</v>
      </c>
      <c r="H86" s="319">
        <v>327.94000000000005</v>
      </c>
      <c r="I86" s="319">
        <v>328.76999999999975</v>
      </c>
      <c r="J86" s="319">
        <v>476.90000000000009</v>
      </c>
      <c r="K86" s="319">
        <v>475.63999999999942</v>
      </c>
      <c r="L86" s="319">
        <v>473.08000000000129</v>
      </c>
      <c r="M86" s="319">
        <v>473.67999999999984</v>
      </c>
      <c r="N86" s="319">
        <v>648.65000000000009</v>
      </c>
      <c r="O86" s="319">
        <v>696.04</v>
      </c>
      <c r="P86" s="357">
        <f t="shared" si="9"/>
        <v>5232.7300000000005</v>
      </c>
      <c r="Q86" s="357"/>
      <c r="R86" s="358">
        <f t="shared" si="7"/>
        <v>3418.8136403729841</v>
      </c>
      <c r="S86" s="358">
        <f t="shared" si="8"/>
        <v>1813.9163596270162</v>
      </c>
    </row>
    <row r="87" spans="1:19" x14ac:dyDescent="0.25">
      <c r="A87" s="282">
        <v>6015</v>
      </c>
      <c r="B87" s="282" t="s">
        <v>701</v>
      </c>
      <c r="C87" s="283" t="s">
        <v>740</v>
      </c>
      <c r="D87" s="319">
        <v>2.4300000000000006</v>
      </c>
      <c r="E87" s="319">
        <v>0.27</v>
      </c>
      <c r="F87" s="319">
        <v>1.9199999999999995</v>
      </c>
      <c r="G87" s="319">
        <v>0</v>
      </c>
      <c r="H87" s="319">
        <v>0.36000000000000032</v>
      </c>
      <c r="I87" s="319">
        <v>0</v>
      </c>
      <c r="J87" s="319">
        <v>0.35999999999999943</v>
      </c>
      <c r="K87" s="319">
        <v>0</v>
      </c>
      <c r="L87" s="319">
        <v>0.35999999999999943</v>
      </c>
      <c r="M87" s="319">
        <v>0</v>
      </c>
      <c r="N87" s="319">
        <v>17.670000000000002</v>
      </c>
      <c r="O87" s="319">
        <v>0</v>
      </c>
      <c r="P87" s="357">
        <f t="shared" si="9"/>
        <v>23.37</v>
      </c>
      <c r="Q87" s="357"/>
      <c r="R87" s="358">
        <f t="shared" si="7"/>
        <v>15.268831905241935</v>
      </c>
      <c r="S87" s="358">
        <f t="shared" si="8"/>
        <v>8.101168094758064</v>
      </c>
    </row>
    <row r="88" spans="1:19" x14ac:dyDescent="0.25">
      <c r="A88" s="275">
        <v>6020</v>
      </c>
      <c r="B88" s="276" t="s">
        <v>741</v>
      </c>
      <c r="C88" s="277" t="s">
        <v>742</v>
      </c>
      <c r="D88" s="319"/>
      <c r="E88" s="319">
        <v>0</v>
      </c>
      <c r="F88" s="319">
        <v>0</v>
      </c>
      <c r="G88" s="319">
        <v>0</v>
      </c>
      <c r="H88" s="319">
        <v>0</v>
      </c>
      <c r="I88" s="319">
        <v>0</v>
      </c>
      <c r="J88" s="319">
        <v>0</v>
      </c>
      <c r="K88" s="319">
        <v>183.32</v>
      </c>
      <c r="L88" s="319">
        <v>-183.85999999999999</v>
      </c>
      <c r="M88" s="319">
        <v>0</v>
      </c>
      <c r="N88" s="319">
        <v>0</v>
      </c>
      <c r="O88" s="319">
        <v>0</v>
      </c>
      <c r="P88" s="357">
        <f t="shared" si="9"/>
        <v>-0.53999999999999204</v>
      </c>
      <c r="Q88" s="357"/>
      <c r="R88" s="358">
        <f t="shared" si="7"/>
        <v>-0.35280997983870444</v>
      </c>
      <c r="S88" s="358">
        <f t="shared" si="8"/>
        <v>-0.18719002016128755</v>
      </c>
    </row>
    <row r="89" spans="1:19" x14ac:dyDescent="0.25">
      <c r="A89" s="282">
        <v>6025</v>
      </c>
      <c r="B89" s="282" t="s">
        <v>743</v>
      </c>
      <c r="C89" s="283" t="s">
        <v>744</v>
      </c>
      <c r="D89" s="319"/>
      <c r="E89" s="319">
        <v>8.9600000000000009</v>
      </c>
      <c r="F89" s="319">
        <v>0</v>
      </c>
      <c r="G89" s="319">
        <v>97.500000000000028</v>
      </c>
      <c r="H89" s="319">
        <v>0</v>
      </c>
      <c r="I89" s="319">
        <v>0</v>
      </c>
      <c r="J89" s="319">
        <v>0</v>
      </c>
      <c r="K89" s="319">
        <v>-376.05000000000007</v>
      </c>
      <c r="L89" s="319">
        <v>0</v>
      </c>
      <c r="M89" s="319">
        <v>32.480000000000075</v>
      </c>
      <c r="N89" s="319">
        <v>0</v>
      </c>
      <c r="O89" s="319">
        <v>117.60999999999997</v>
      </c>
      <c r="P89" s="357">
        <f t="shared" si="9"/>
        <v>-119.49999999999999</v>
      </c>
      <c r="Q89" s="357"/>
      <c r="R89" s="358">
        <f t="shared" si="7"/>
        <v>-78.075541834677409</v>
      </c>
      <c r="S89" s="358">
        <f t="shared" si="8"/>
        <v>-41.424458165322569</v>
      </c>
    </row>
    <row r="90" spans="1:19" x14ac:dyDescent="0.25">
      <c r="A90" s="282">
        <v>6035</v>
      </c>
      <c r="B90" s="282" t="s">
        <v>701</v>
      </c>
      <c r="C90" s="283" t="s">
        <v>745</v>
      </c>
      <c r="D90" s="319">
        <v>175.92000000000002</v>
      </c>
      <c r="E90" s="319">
        <v>101.68</v>
      </c>
      <c r="F90" s="319">
        <v>103.66000000000003</v>
      </c>
      <c r="G90" s="319">
        <v>132.00999999999993</v>
      </c>
      <c r="H90" s="319">
        <v>106.74000000000001</v>
      </c>
      <c r="I90" s="319">
        <v>124.5200000000001</v>
      </c>
      <c r="J90" s="319">
        <v>132.02999999999975</v>
      </c>
      <c r="K90" s="319">
        <v>105.87</v>
      </c>
      <c r="L90" s="319">
        <v>102.51000000000022</v>
      </c>
      <c r="M90" s="319">
        <v>116.64999999999986</v>
      </c>
      <c r="N90" s="319">
        <v>108.98000000000002</v>
      </c>
      <c r="O90" s="319">
        <v>116.36000000000013</v>
      </c>
      <c r="P90" s="357">
        <f t="shared" si="9"/>
        <v>1426.93</v>
      </c>
      <c r="Q90" s="357"/>
      <c r="R90" s="358">
        <f t="shared" si="7"/>
        <v>932.28730468749995</v>
      </c>
      <c r="S90" s="358">
        <f t="shared" si="8"/>
        <v>494.6426953125</v>
      </c>
    </row>
    <row r="91" spans="1:19" x14ac:dyDescent="0.25">
      <c r="A91" s="282">
        <v>6040</v>
      </c>
      <c r="B91" s="282" t="s">
        <v>738</v>
      </c>
      <c r="C91" s="283" t="s">
        <v>746</v>
      </c>
      <c r="D91" s="319">
        <v>477.02</v>
      </c>
      <c r="E91" s="319">
        <v>471.74</v>
      </c>
      <c r="F91" s="319">
        <v>526.31999999999994</v>
      </c>
      <c r="G91" s="319">
        <v>472.96000000000026</v>
      </c>
      <c r="H91" s="319">
        <v>472.73999999999955</v>
      </c>
      <c r="I91" s="319">
        <v>473.95000000000027</v>
      </c>
      <c r="J91" s="319">
        <v>473.19000000000005</v>
      </c>
      <c r="K91" s="319">
        <v>471.91999999999962</v>
      </c>
      <c r="L91" s="319">
        <v>469.39000000000078</v>
      </c>
      <c r="M91" s="319">
        <v>469.98999999999978</v>
      </c>
      <c r="N91" s="319">
        <v>468.79999999999927</v>
      </c>
      <c r="O91" s="319">
        <v>423.34000000000015</v>
      </c>
      <c r="P91" s="357">
        <f t="shared" si="9"/>
        <v>5671.36</v>
      </c>
      <c r="Q91" s="357"/>
      <c r="R91" s="358">
        <f t="shared" si="7"/>
        <v>3705.3933467741931</v>
      </c>
      <c r="S91" s="358">
        <f t="shared" si="8"/>
        <v>1965.9666532258061</v>
      </c>
    </row>
    <row r="92" spans="1:19" x14ac:dyDescent="0.25">
      <c r="A92" s="282">
        <v>6045</v>
      </c>
      <c r="B92" s="282" t="s">
        <v>701</v>
      </c>
      <c r="C92" s="283" t="s">
        <v>747</v>
      </c>
      <c r="D92" s="319"/>
      <c r="E92" s="319">
        <v>0</v>
      </c>
      <c r="F92" s="319">
        <v>2.0100000000000002</v>
      </c>
      <c r="G92" s="319">
        <v>0</v>
      </c>
      <c r="H92" s="319">
        <v>0</v>
      </c>
      <c r="I92" s="319">
        <v>0</v>
      </c>
      <c r="J92" s="319">
        <v>0</v>
      </c>
      <c r="K92" s="319">
        <v>0</v>
      </c>
      <c r="L92" s="319">
        <v>20.309999999999999</v>
      </c>
      <c r="M92" s="319">
        <v>91.03</v>
      </c>
      <c r="N92" s="319">
        <v>37.539999999999978</v>
      </c>
      <c r="O92" s="319">
        <v>82.84</v>
      </c>
      <c r="P92" s="357">
        <f t="shared" si="9"/>
        <v>233.73</v>
      </c>
      <c r="Q92" s="357"/>
      <c r="R92" s="358">
        <f t="shared" ref="R92:R122" si="10">$P92*(2592.5/3968)</f>
        <v>152.70791960685483</v>
      </c>
      <c r="S92" s="358">
        <f t="shared" ref="S92:S118" si="11">$P92*(1375.5/3968)</f>
        <v>81.022080393145146</v>
      </c>
    </row>
    <row r="93" spans="1:19" x14ac:dyDescent="0.25">
      <c r="A93" s="275">
        <v>6050</v>
      </c>
      <c r="B93" s="276" t="s">
        <v>701</v>
      </c>
      <c r="C93" s="277" t="s">
        <v>748</v>
      </c>
      <c r="D93" s="319">
        <v>313.25</v>
      </c>
      <c r="E93" s="319">
        <v>942.71</v>
      </c>
      <c r="F93" s="319">
        <v>482.25999999999976</v>
      </c>
      <c r="G93" s="319">
        <v>475.94000000000005</v>
      </c>
      <c r="H93" s="319">
        <v>1611.3799999999997</v>
      </c>
      <c r="I93" s="319">
        <v>891.07000000000107</v>
      </c>
      <c r="J93" s="319">
        <v>1477.2899999999991</v>
      </c>
      <c r="K93" s="319">
        <v>325.59000000000106</v>
      </c>
      <c r="L93" s="319">
        <v>607.23999999999887</v>
      </c>
      <c r="M93" s="319">
        <v>377.51000000000022</v>
      </c>
      <c r="N93" s="319">
        <v>295.06999999999971</v>
      </c>
      <c r="O93" s="319">
        <v>818.36999999999898</v>
      </c>
      <c r="P93" s="357">
        <f t="shared" si="9"/>
        <v>8617.6799999999985</v>
      </c>
      <c r="Q93" s="357"/>
      <c r="R93" s="358">
        <f t="shared" si="10"/>
        <v>5630.3768649193535</v>
      </c>
      <c r="S93" s="358">
        <f t="shared" si="11"/>
        <v>2987.3031350806446</v>
      </c>
    </row>
    <row r="94" spans="1:19" x14ac:dyDescent="0.25">
      <c r="A94" s="275">
        <v>6065</v>
      </c>
      <c r="B94" s="276" t="s">
        <v>749</v>
      </c>
      <c r="C94" s="277" t="s">
        <v>750</v>
      </c>
      <c r="D94" s="319">
        <v>8886.6200000000008</v>
      </c>
      <c r="E94" s="319">
        <v>8886.6299999999992</v>
      </c>
      <c r="F94" s="319">
        <v>8886.619999999999</v>
      </c>
      <c r="G94" s="319">
        <v>8886.630000000001</v>
      </c>
      <c r="H94" s="319">
        <v>8886.6200000000026</v>
      </c>
      <c r="I94" s="319">
        <v>8886.6299999999974</v>
      </c>
      <c r="J94" s="319">
        <v>8886.6200000000026</v>
      </c>
      <c r="K94" s="319">
        <v>8886.6299999999974</v>
      </c>
      <c r="L94" s="319">
        <v>8886.6199999999953</v>
      </c>
      <c r="M94" s="319">
        <v>8886.6300000000047</v>
      </c>
      <c r="N94" s="319">
        <v>8886.6199999999953</v>
      </c>
      <c r="O94" s="319">
        <v>8886.6300000000047</v>
      </c>
      <c r="P94" s="357">
        <f t="shared" si="9"/>
        <v>106639.5</v>
      </c>
      <c r="Q94" s="357"/>
      <c r="R94" s="358">
        <f t="shared" si="10"/>
        <v>69673.110824092742</v>
      </c>
      <c r="S94" s="358">
        <f t="shared" si="11"/>
        <v>36966.389175907258</v>
      </c>
    </row>
    <row r="95" spans="1:19" x14ac:dyDescent="0.25">
      <c r="A95" s="275">
        <v>6070</v>
      </c>
      <c r="B95" s="276" t="s">
        <v>751</v>
      </c>
      <c r="C95" s="277" t="s">
        <v>752</v>
      </c>
      <c r="D95" s="319">
        <v>-418.29999999999995</v>
      </c>
      <c r="E95" s="319">
        <v>-6.6299999999999955</v>
      </c>
      <c r="F95" s="319">
        <v>20.789999999999964</v>
      </c>
      <c r="G95" s="319">
        <v>216.25</v>
      </c>
      <c r="H95" s="319">
        <v>133.20000000000005</v>
      </c>
      <c r="I95" s="319">
        <v>171.58999999999995</v>
      </c>
      <c r="J95" s="319">
        <v>21.449999999999989</v>
      </c>
      <c r="K95" s="319">
        <v>20.370000000000033</v>
      </c>
      <c r="L95" s="319">
        <v>0</v>
      </c>
      <c r="M95" s="319">
        <v>244.45</v>
      </c>
      <c r="N95" s="319">
        <v>6.8100000000000023</v>
      </c>
      <c r="O95" s="319">
        <v>213.45999999999992</v>
      </c>
      <c r="P95" s="357">
        <f t="shared" si="9"/>
        <v>623.43999999999994</v>
      </c>
      <c r="Q95" s="357"/>
      <c r="R95" s="358">
        <f t="shared" si="10"/>
        <v>407.32565524193541</v>
      </c>
      <c r="S95" s="358">
        <f t="shared" si="11"/>
        <v>216.11434475806448</v>
      </c>
    </row>
    <row r="96" spans="1:19" x14ac:dyDescent="0.25">
      <c r="A96" s="282">
        <v>6090</v>
      </c>
      <c r="B96" s="282" t="s">
        <v>753</v>
      </c>
      <c r="C96" s="283" t="s">
        <v>754</v>
      </c>
      <c r="D96" s="319">
        <v>25.54</v>
      </c>
      <c r="E96" s="319">
        <v>25.250000000000007</v>
      </c>
      <c r="F96" s="319">
        <v>25.950000000000003</v>
      </c>
      <c r="G96" s="319">
        <v>26.079999999999984</v>
      </c>
      <c r="H96" s="319">
        <v>26.980000000000018</v>
      </c>
      <c r="I96" s="319">
        <v>27.039999999999992</v>
      </c>
      <c r="J96" s="319">
        <v>27.849999999999994</v>
      </c>
      <c r="K96" s="319">
        <v>27.78</v>
      </c>
      <c r="L96" s="319">
        <v>27.629999999999995</v>
      </c>
      <c r="M96" s="319">
        <v>27.669999999999987</v>
      </c>
      <c r="N96" s="319">
        <v>27.600000000000023</v>
      </c>
      <c r="O96" s="319">
        <v>55.099999999999966</v>
      </c>
      <c r="P96" s="357">
        <f t="shared" si="9"/>
        <v>350.46999999999997</v>
      </c>
      <c r="Q96" s="357"/>
      <c r="R96" s="358">
        <f t="shared" si="10"/>
        <v>228.9802104334677</v>
      </c>
      <c r="S96" s="358">
        <f t="shared" si="11"/>
        <v>121.48978956653224</v>
      </c>
    </row>
    <row r="97" spans="1:19" x14ac:dyDescent="0.25">
      <c r="A97" s="282">
        <v>6110</v>
      </c>
      <c r="B97" s="282" t="s">
        <v>755</v>
      </c>
      <c r="C97" s="283" t="s">
        <v>756</v>
      </c>
      <c r="D97" s="319">
        <v>1257.7800000000002</v>
      </c>
      <c r="E97" s="319">
        <v>1143.27</v>
      </c>
      <c r="F97" s="319">
        <v>1404.9299999999994</v>
      </c>
      <c r="G97" s="319">
        <v>1559.7399999999998</v>
      </c>
      <c r="H97" s="319">
        <v>1296.79</v>
      </c>
      <c r="I97" s="319">
        <v>1317</v>
      </c>
      <c r="J97" s="319">
        <v>1329.63</v>
      </c>
      <c r="K97" s="319">
        <v>1266.8999999999996</v>
      </c>
      <c r="L97" s="319">
        <v>1307.9600000000009</v>
      </c>
      <c r="M97" s="319">
        <v>1325.7400000000016</v>
      </c>
      <c r="N97" s="319">
        <v>1144.130000000001</v>
      </c>
      <c r="O97" s="319">
        <v>1336.2699999999968</v>
      </c>
      <c r="P97" s="357">
        <f t="shared" si="9"/>
        <v>15690.14</v>
      </c>
      <c r="Q97" s="357"/>
      <c r="R97" s="358">
        <f t="shared" si="10"/>
        <v>10251.181439012096</v>
      </c>
      <c r="S97" s="358">
        <f t="shared" si="11"/>
        <v>5438.9585609879023</v>
      </c>
    </row>
    <row r="98" spans="1:19" x14ac:dyDescent="0.25">
      <c r="A98" s="282">
        <v>6115</v>
      </c>
      <c r="B98" s="282" t="s">
        <v>755</v>
      </c>
      <c r="C98" s="283" t="s">
        <v>757</v>
      </c>
      <c r="D98" s="319">
        <v>233.5</v>
      </c>
      <c r="E98" s="319">
        <v>169.59999999999997</v>
      </c>
      <c r="F98" s="319">
        <v>219.76000000000005</v>
      </c>
      <c r="G98" s="319">
        <v>287.59999999999991</v>
      </c>
      <c r="H98" s="319">
        <v>192.28000000000009</v>
      </c>
      <c r="I98" s="319">
        <v>198.1400000000001</v>
      </c>
      <c r="J98" s="319">
        <v>217.61000000000013</v>
      </c>
      <c r="K98" s="319">
        <v>239.52999999999975</v>
      </c>
      <c r="L98" s="319">
        <v>245.81999999999994</v>
      </c>
      <c r="M98" s="319">
        <v>250.37000000000012</v>
      </c>
      <c r="N98" s="319">
        <v>245.84999999999991</v>
      </c>
      <c r="O98" s="319">
        <v>275.78999999999996</v>
      </c>
      <c r="P98" s="357">
        <f t="shared" si="9"/>
        <v>2775.85</v>
      </c>
      <c r="Q98" s="357"/>
      <c r="R98" s="358">
        <f t="shared" si="10"/>
        <v>1813.6066343245966</v>
      </c>
      <c r="S98" s="358">
        <f t="shared" si="11"/>
        <v>962.24336567540308</v>
      </c>
    </row>
    <row r="99" spans="1:19" x14ac:dyDescent="0.25">
      <c r="A99" s="282">
        <v>6120</v>
      </c>
      <c r="B99" s="282" t="s">
        <v>758</v>
      </c>
      <c r="C99" s="283" t="s">
        <v>759</v>
      </c>
      <c r="D99" s="319">
        <v>1016.3499999999999</v>
      </c>
      <c r="E99" s="319">
        <v>1036.4300000000003</v>
      </c>
      <c r="F99" s="319">
        <v>996.04</v>
      </c>
      <c r="G99" s="319">
        <v>1038.6999999999998</v>
      </c>
      <c r="H99" s="319">
        <v>1021.4000000000001</v>
      </c>
      <c r="I99" s="319">
        <v>1025.4000000000005</v>
      </c>
      <c r="J99" s="319">
        <v>1312.9899999999989</v>
      </c>
      <c r="K99" s="319">
        <v>785.85999999999876</v>
      </c>
      <c r="L99" s="319">
        <v>1002.3200000000015</v>
      </c>
      <c r="M99" s="319">
        <v>1025.6599999999999</v>
      </c>
      <c r="N99" s="319">
        <v>2495.6900000000005</v>
      </c>
      <c r="O99" s="319">
        <v>87.680000000000291</v>
      </c>
      <c r="P99" s="357">
        <f t="shared" si="9"/>
        <v>12844.52</v>
      </c>
      <c r="Q99" s="357"/>
      <c r="R99" s="358">
        <f t="shared" si="10"/>
        <v>8391.9904485887091</v>
      </c>
      <c r="S99" s="358">
        <f t="shared" si="11"/>
        <v>4452.5295514112904</v>
      </c>
    </row>
    <row r="100" spans="1:19" x14ac:dyDescent="0.25">
      <c r="A100" s="282">
        <v>6125</v>
      </c>
      <c r="B100" s="282" t="s">
        <v>755</v>
      </c>
      <c r="C100" s="283" t="s">
        <v>760</v>
      </c>
      <c r="D100" s="319">
        <v>198.11</v>
      </c>
      <c r="E100" s="319">
        <v>198.73000000000002</v>
      </c>
      <c r="F100" s="319">
        <v>199.82000000000005</v>
      </c>
      <c r="G100" s="319">
        <v>202.41999999999996</v>
      </c>
      <c r="H100" s="319">
        <v>208.74</v>
      </c>
      <c r="I100" s="319">
        <v>208.73000000000013</v>
      </c>
      <c r="J100" s="319">
        <v>208.39999999999986</v>
      </c>
      <c r="K100" s="319">
        <v>206.26999999999998</v>
      </c>
      <c r="L100" s="319">
        <v>205.68000000000006</v>
      </c>
      <c r="M100" s="319">
        <v>212.14000000000033</v>
      </c>
      <c r="N100" s="319">
        <v>206.99999999999955</v>
      </c>
      <c r="O100" s="319">
        <v>206.11000000000013</v>
      </c>
      <c r="P100" s="357">
        <f t="shared" si="9"/>
        <v>2462.15</v>
      </c>
      <c r="Q100" s="357"/>
      <c r="R100" s="358">
        <f t="shared" si="10"/>
        <v>1608.6501701108871</v>
      </c>
      <c r="S100" s="358">
        <f t="shared" si="11"/>
        <v>853.4998298891129</v>
      </c>
    </row>
    <row r="101" spans="1:19" x14ac:dyDescent="0.25">
      <c r="A101" s="282">
        <v>6130</v>
      </c>
      <c r="B101" s="282" t="s">
        <v>755</v>
      </c>
      <c r="C101" s="283" t="s">
        <v>761</v>
      </c>
      <c r="D101" s="319">
        <v>471.57</v>
      </c>
      <c r="E101" s="319">
        <v>447.82</v>
      </c>
      <c r="F101" s="319">
        <v>427.76999999999987</v>
      </c>
      <c r="G101" s="319">
        <v>463.85000000000014</v>
      </c>
      <c r="H101" s="319">
        <v>461.03</v>
      </c>
      <c r="I101" s="319">
        <v>464.79999999999973</v>
      </c>
      <c r="J101" s="319">
        <v>474.67999999999984</v>
      </c>
      <c r="K101" s="319">
        <v>497.59000000000015</v>
      </c>
      <c r="L101" s="319">
        <v>519.90000000000055</v>
      </c>
      <c r="M101" s="319">
        <v>500.67000000000007</v>
      </c>
      <c r="N101" s="319">
        <v>504.74999999999818</v>
      </c>
      <c r="O101" s="319">
        <v>507.06000000000222</v>
      </c>
      <c r="P101" s="357">
        <f t="shared" si="9"/>
        <v>5741.4900000000007</v>
      </c>
      <c r="Q101" s="357"/>
      <c r="R101" s="358">
        <f t="shared" si="10"/>
        <v>3751.2129095262098</v>
      </c>
      <c r="S101" s="358">
        <f t="shared" si="11"/>
        <v>1990.2770904737904</v>
      </c>
    </row>
    <row r="102" spans="1:19" x14ac:dyDescent="0.25">
      <c r="A102" s="282">
        <v>6135</v>
      </c>
      <c r="B102" s="282" t="s">
        <v>755</v>
      </c>
      <c r="C102" s="283" t="s">
        <v>762</v>
      </c>
      <c r="D102" s="319">
        <v>2637.35</v>
      </c>
      <c r="E102" s="319">
        <v>2729.44</v>
      </c>
      <c r="F102" s="319">
        <v>3029.0200000000013</v>
      </c>
      <c r="G102" s="319">
        <v>2782.7999999999975</v>
      </c>
      <c r="H102" s="319">
        <v>3452.9100000000017</v>
      </c>
      <c r="I102" s="319">
        <v>3621.7800000000025</v>
      </c>
      <c r="J102" s="319">
        <v>3907.3099999999977</v>
      </c>
      <c r="K102" s="319">
        <v>3889.3199999999997</v>
      </c>
      <c r="L102" s="319">
        <v>3678.8899999999994</v>
      </c>
      <c r="M102" s="319">
        <v>3656.4699999999939</v>
      </c>
      <c r="N102" s="319">
        <v>3777.6500000000015</v>
      </c>
      <c r="O102" s="319">
        <v>4534.6600000000108</v>
      </c>
      <c r="P102" s="357">
        <f t="shared" si="9"/>
        <v>41697.600000000006</v>
      </c>
      <c r="Q102" s="357"/>
      <c r="R102" s="358">
        <f t="shared" si="10"/>
        <v>27243.202620967746</v>
      </c>
      <c r="S102" s="358">
        <f t="shared" si="11"/>
        <v>14454.39737903226</v>
      </c>
    </row>
    <row r="103" spans="1:19" x14ac:dyDescent="0.25">
      <c r="A103" s="275">
        <v>6140</v>
      </c>
      <c r="B103" s="276" t="s">
        <v>755</v>
      </c>
      <c r="C103" s="277" t="s">
        <v>763</v>
      </c>
      <c r="D103" s="319">
        <v>269.65999999999997</v>
      </c>
      <c r="E103" s="319">
        <v>351.74</v>
      </c>
      <c r="F103" s="319">
        <v>394.65</v>
      </c>
      <c r="G103" s="319">
        <v>421.72</v>
      </c>
      <c r="H103" s="319">
        <v>360.95999999999981</v>
      </c>
      <c r="I103" s="319">
        <v>395.40000000000032</v>
      </c>
      <c r="J103" s="319">
        <v>389.36999999999989</v>
      </c>
      <c r="K103" s="319">
        <v>395.61000000000013</v>
      </c>
      <c r="L103" s="319">
        <v>408.19999999999982</v>
      </c>
      <c r="M103" s="319">
        <v>393.98000000000093</v>
      </c>
      <c r="N103" s="319">
        <v>396.63999999999942</v>
      </c>
      <c r="O103" s="319">
        <v>392.31999999999971</v>
      </c>
      <c r="P103" s="357">
        <f t="shared" si="9"/>
        <v>4570.25</v>
      </c>
      <c r="Q103" s="357"/>
      <c r="R103" s="358">
        <f t="shared" si="10"/>
        <v>2985.9811302923385</v>
      </c>
      <c r="S103" s="358">
        <f t="shared" si="11"/>
        <v>1584.2688697076612</v>
      </c>
    </row>
    <row r="104" spans="1:19" x14ac:dyDescent="0.25">
      <c r="A104" s="275">
        <v>6145</v>
      </c>
      <c r="B104" s="275" t="s">
        <v>755</v>
      </c>
      <c r="C104" s="365" t="s">
        <v>764</v>
      </c>
      <c r="D104" s="319">
        <v>1301.9699999999998</v>
      </c>
      <c r="E104" s="319">
        <v>1196.1599999999999</v>
      </c>
      <c r="F104" s="319">
        <v>1218.8800000000006</v>
      </c>
      <c r="G104" s="319">
        <v>1282.6900000000005</v>
      </c>
      <c r="H104" s="319">
        <v>1260.9799999999977</v>
      </c>
      <c r="I104" s="319">
        <v>1339.1500000000015</v>
      </c>
      <c r="J104" s="319">
        <v>1353.58</v>
      </c>
      <c r="K104" s="319">
        <v>1258.7000000000007</v>
      </c>
      <c r="L104" s="319">
        <v>1283.4400000000023</v>
      </c>
      <c r="M104" s="319">
        <v>1271.4399999999969</v>
      </c>
      <c r="N104" s="319">
        <v>1274.9100000000017</v>
      </c>
      <c r="O104" s="319">
        <v>1363.1999999999989</v>
      </c>
      <c r="P104" s="357">
        <f t="shared" si="9"/>
        <v>15405.1</v>
      </c>
      <c r="Q104" s="357"/>
      <c r="R104" s="358">
        <f t="shared" si="10"/>
        <v>10064.950037802419</v>
      </c>
      <c r="S104" s="358">
        <f t="shared" si="11"/>
        <v>5340.14996219758</v>
      </c>
    </row>
    <row r="105" spans="1:19" x14ac:dyDescent="0.25">
      <c r="A105" s="275">
        <v>6146</v>
      </c>
      <c r="B105" s="275" t="s">
        <v>755</v>
      </c>
      <c r="C105" s="365" t="s">
        <v>765</v>
      </c>
      <c r="D105" s="319">
        <v>545.87</v>
      </c>
      <c r="E105" s="319">
        <v>508.24999999999989</v>
      </c>
      <c r="F105" s="319">
        <v>532.60000000000014</v>
      </c>
      <c r="G105" s="319">
        <v>649.03999999999974</v>
      </c>
      <c r="H105" s="319">
        <v>533.57000000000016</v>
      </c>
      <c r="I105" s="319">
        <v>550.12999999999965</v>
      </c>
      <c r="J105" s="319">
        <v>504.25000000000045</v>
      </c>
      <c r="K105" s="319">
        <v>493.15999999999985</v>
      </c>
      <c r="L105" s="319">
        <v>582.02000000000044</v>
      </c>
      <c r="M105" s="319">
        <v>510.96000000000004</v>
      </c>
      <c r="N105" s="319">
        <v>518.10999999999967</v>
      </c>
      <c r="O105" s="319">
        <v>555.30000000000109</v>
      </c>
      <c r="P105" s="357">
        <f t="shared" si="9"/>
        <v>6483.2600000000011</v>
      </c>
      <c r="Q105" s="357"/>
      <c r="R105" s="358">
        <f t="shared" si="10"/>
        <v>4235.8496849798394</v>
      </c>
      <c r="S105" s="358">
        <f t="shared" si="11"/>
        <v>2247.4103150201613</v>
      </c>
    </row>
    <row r="106" spans="1:19" x14ac:dyDescent="0.25">
      <c r="A106" s="275">
        <v>6147</v>
      </c>
      <c r="B106" s="275" t="s">
        <v>755</v>
      </c>
      <c r="C106" s="365" t="s">
        <v>766</v>
      </c>
      <c r="D106" s="364"/>
      <c r="E106" s="364"/>
      <c r="F106" s="364"/>
      <c r="G106" s="364"/>
      <c r="H106" s="364"/>
      <c r="I106" s="364"/>
      <c r="J106" s="364"/>
      <c r="K106" s="364"/>
      <c r="L106" s="364"/>
      <c r="M106" s="364"/>
      <c r="N106" s="364"/>
      <c r="O106" s="364"/>
      <c r="P106" s="357">
        <f t="shared" si="9"/>
        <v>0</v>
      </c>
      <c r="Q106" s="357"/>
      <c r="R106" s="358">
        <f t="shared" si="10"/>
        <v>0</v>
      </c>
      <c r="S106" s="358">
        <f t="shared" si="11"/>
        <v>0</v>
      </c>
    </row>
    <row r="107" spans="1:19" x14ac:dyDescent="0.25">
      <c r="A107" s="275">
        <v>6150</v>
      </c>
      <c r="B107" s="276" t="s">
        <v>755</v>
      </c>
      <c r="C107" s="277" t="s">
        <v>767</v>
      </c>
      <c r="D107" s="319">
        <v>10303.18</v>
      </c>
      <c r="E107" s="319">
        <v>13048.489999999998</v>
      </c>
      <c r="F107" s="319">
        <v>11517.879999999997</v>
      </c>
      <c r="G107" s="319">
        <v>9320.43</v>
      </c>
      <c r="H107" s="319">
        <v>9426.6600000000108</v>
      </c>
      <c r="I107" s="319">
        <v>12799.159999999996</v>
      </c>
      <c r="J107" s="319">
        <v>12289.529999999999</v>
      </c>
      <c r="K107" s="319">
        <v>12447.590000000011</v>
      </c>
      <c r="L107" s="319">
        <v>16225.639999999985</v>
      </c>
      <c r="M107" s="319">
        <v>21116.320000000007</v>
      </c>
      <c r="N107" s="319">
        <v>18624.339999999967</v>
      </c>
      <c r="O107" s="319">
        <v>14594.310000000056</v>
      </c>
      <c r="P107" s="357">
        <f t="shared" si="9"/>
        <v>161713.53000000003</v>
      </c>
      <c r="Q107" s="357"/>
      <c r="R107" s="358">
        <f t="shared" si="10"/>
        <v>105655.82825730849</v>
      </c>
      <c r="S107" s="358">
        <f t="shared" si="11"/>
        <v>56057.701742691541</v>
      </c>
    </row>
    <row r="108" spans="1:19" x14ac:dyDescent="0.25">
      <c r="A108" s="275">
        <v>6155</v>
      </c>
      <c r="B108" s="276" t="s">
        <v>755</v>
      </c>
      <c r="C108" s="277" t="s">
        <v>768</v>
      </c>
      <c r="D108" s="319">
        <v>307.99</v>
      </c>
      <c r="E108" s="319">
        <v>313.06999999999994</v>
      </c>
      <c r="F108" s="319">
        <v>367.65</v>
      </c>
      <c r="G108" s="319">
        <v>381.00000000000034</v>
      </c>
      <c r="H108" s="319">
        <v>363.40999999999963</v>
      </c>
      <c r="I108" s="319">
        <v>400.02999999999975</v>
      </c>
      <c r="J108" s="319">
        <v>397.80000000000064</v>
      </c>
      <c r="K108" s="319">
        <v>363.15000000000009</v>
      </c>
      <c r="L108" s="319">
        <v>381.85999999999967</v>
      </c>
      <c r="M108" s="319">
        <v>352.48</v>
      </c>
      <c r="N108" s="319">
        <v>336.88000000000011</v>
      </c>
      <c r="O108" s="319">
        <v>349.03999999999951</v>
      </c>
      <c r="P108" s="357">
        <f t="shared" si="9"/>
        <v>4314.3599999999997</v>
      </c>
      <c r="Q108" s="357"/>
      <c r="R108" s="358">
        <f t="shared" si="10"/>
        <v>2818.7949344758063</v>
      </c>
      <c r="S108" s="358">
        <f t="shared" si="11"/>
        <v>1495.5650655241934</v>
      </c>
    </row>
    <row r="109" spans="1:19" x14ac:dyDescent="0.25">
      <c r="A109" s="275">
        <v>6165</v>
      </c>
      <c r="B109" s="276" t="s">
        <v>755</v>
      </c>
      <c r="C109" s="277" t="s">
        <v>769</v>
      </c>
      <c r="D109" s="319">
        <v>-3481.21</v>
      </c>
      <c r="E109" s="319">
        <v>-7312.3999999999987</v>
      </c>
      <c r="F109" s="319">
        <v>-5597.08</v>
      </c>
      <c r="G109" s="319">
        <v>-1637.4300000000039</v>
      </c>
      <c r="H109" s="319">
        <v>-2142.5699999999961</v>
      </c>
      <c r="I109" s="319">
        <v>-4871.8100000000013</v>
      </c>
      <c r="J109" s="319">
        <v>-2310.9200000000055</v>
      </c>
      <c r="K109" s="319">
        <v>-2475.1799999999967</v>
      </c>
      <c r="L109" s="319">
        <v>-6583.02</v>
      </c>
      <c r="M109" s="319">
        <v>-11206.580000000002</v>
      </c>
      <c r="N109" s="319">
        <v>-8321.7999999999956</v>
      </c>
      <c r="O109" s="319">
        <v>-4379.4099999999962</v>
      </c>
      <c r="P109" s="357">
        <f t="shared" si="9"/>
        <v>-60319.409999999996</v>
      </c>
      <c r="Q109" s="357"/>
      <c r="R109" s="358">
        <f t="shared" si="10"/>
        <v>-39409.795974042332</v>
      </c>
      <c r="S109" s="358">
        <f t="shared" si="11"/>
        <v>-20909.614025957657</v>
      </c>
    </row>
    <row r="110" spans="1:19" x14ac:dyDescent="0.25">
      <c r="A110" s="275">
        <v>6185</v>
      </c>
      <c r="B110" s="275" t="s">
        <v>683</v>
      </c>
      <c r="C110" s="365" t="s">
        <v>770</v>
      </c>
      <c r="D110" s="319">
        <v>6.19</v>
      </c>
      <c r="E110" s="319">
        <v>70.41</v>
      </c>
      <c r="F110" s="319">
        <v>169.62</v>
      </c>
      <c r="G110" s="319">
        <v>-41.489999999999981</v>
      </c>
      <c r="H110" s="319">
        <v>9.0199999999999534</v>
      </c>
      <c r="I110" s="319">
        <v>42.34</v>
      </c>
      <c r="J110" s="319">
        <v>105.11000000000001</v>
      </c>
      <c r="K110" s="319">
        <v>77.990000000000009</v>
      </c>
      <c r="L110" s="319">
        <v>45.979999999999961</v>
      </c>
      <c r="M110" s="319">
        <v>42.200000000000045</v>
      </c>
      <c r="N110" s="319">
        <v>165.27999999999997</v>
      </c>
      <c r="O110" s="319">
        <v>24.509999999999991</v>
      </c>
      <c r="P110" s="357">
        <f t="shared" si="9"/>
        <v>717.16</v>
      </c>
      <c r="Q110" s="357"/>
      <c r="R110" s="358">
        <f t="shared" si="10"/>
        <v>468.55778729838704</v>
      </c>
      <c r="S110" s="358">
        <f t="shared" si="11"/>
        <v>248.60221270161287</v>
      </c>
    </row>
    <row r="111" spans="1:19" x14ac:dyDescent="0.25">
      <c r="A111" s="275">
        <v>6190</v>
      </c>
      <c r="B111" s="275" t="s">
        <v>683</v>
      </c>
      <c r="C111" s="365" t="s">
        <v>771</v>
      </c>
      <c r="D111" s="319">
        <v>8.32</v>
      </c>
      <c r="E111" s="319">
        <v>27.83</v>
      </c>
      <c r="F111" s="319">
        <v>58.159999999999989</v>
      </c>
      <c r="G111" s="319">
        <v>11.680000000000021</v>
      </c>
      <c r="H111" s="319">
        <v>48.91</v>
      </c>
      <c r="I111" s="319">
        <v>23.28</v>
      </c>
      <c r="J111" s="319">
        <v>87.689999999999941</v>
      </c>
      <c r="K111" s="319">
        <v>8.8500000000000796</v>
      </c>
      <c r="L111" s="319">
        <v>95.159999999999968</v>
      </c>
      <c r="M111" s="319">
        <v>151.39999999999998</v>
      </c>
      <c r="N111" s="319">
        <v>54.440000000000055</v>
      </c>
      <c r="O111" s="319">
        <v>36.389999999999986</v>
      </c>
      <c r="P111" s="357">
        <f t="shared" si="9"/>
        <v>612.11</v>
      </c>
      <c r="Q111" s="357"/>
      <c r="R111" s="358">
        <f t="shared" si="10"/>
        <v>399.92317918346771</v>
      </c>
      <c r="S111" s="358">
        <f t="shared" si="11"/>
        <v>212.18682081653225</v>
      </c>
    </row>
    <row r="112" spans="1:19" x14ac:dyDescent="0.25">
      <c r="A112" s="275">
        <v>6195</v>
      </c>
      <c r="B112" s="275" t="s">
        <v>683</v>
      </c>
      <c r="C112" s="365" t="s">
        <v>772</v>
      </c>
      <c r="D112" s="319">
        <v>0.43000000000000005</v>
      </c>
      <c r="E112" s="319">
        <v>6.41</v>
      </c>
      <c r="F112" s="319">
        <v>5.49</v>
      </c>
      <c r="G112" s="319">
        <v>10.01</v>
      </c>
      <c r="H112" s="319">
        <v>3.9400000000000013</v>
      </c>
      <c r="I112" s="319">
        <v>4.3199999999999967</v>
      </c>
      <c r="J112" s="319">
        <v>83.070000000000007</v>
      </c>
      <c r="K112" s="319">
        <v>3.8700000000000045</v>
      </c>
      <c r="L112" s="319">
        <v>14.029999999999987</v>
      </c>
      <c r="M112" s="319">
        <v>13.080000000000013</v>
      </c>
      <c r="N112" s="319">
        <v>14.919999999999987</v>
      </c>
      <c r="O112" s="319">
        <v>13.059999999999974</v>
      </c>
      <c r="P112" s="357">
        <f t="shared" si="9"/>
        <v>172.62999999999997</v>
      </c>
      <c r="Q112" s="357"/>
      <c r="R112" s="358">
        <f t="shared" si="10"/>
        <v>112.78812373991933</v>
      </c>
      <c r="S112" s="358">
        <f t="shared" si="11"/>
        <v>59.841876260080632</v>
      </c>
    </row>
    <row r="113" spans="1:19" x14ac:dyDescent="0.25">
      <c r="A113" s="275">
        <v>6200</v>
      </c>
      <c r="B113" s="276" t="s">
        <v>683</v>
      </c>
      <c r="C113" s="277" t="s">
        <v>773</v>
      </c>
      <c r="D113" s="319">
        <v>8.25</v>
      </c>
      <c r="E113" s="319">
        <v>23.870000000000005</v>
      </c>
      <c r="F113" s="319">
        <v>174.72000000000003</v>
      </c>
      <c r="G113" s="319">
        <v>4.2499999999999716</v>
      </c>
      <c r="H113" s="319">
        <v>62.03</v>
      </c>
      <c r="I113" s="319">
        <v>27.009999999999991</v>
      </c>
      <c r="J113" s="319">
        <v>52.010000000000048</v>
      </c>
      <c r="K113" s="319">
        <v>6.6199999999999477</v>
      </c>
      <c r="L113" s="319">
        <v>3.8000000000000114</v>
      </c>
      <c r="M113" s="319">
        <v>19.359999999999957</v>
      </c>
      <c r="N113" s="319">
        <v>53.610000000000127</v>
      </c>
      <c r="O113" s="319">
        <v>26.879999999999939</v>
      </c>
      <c r="P113" s="357">
        <f t="shared" si="9"/>
        <v>462.41</v>
      </c>
      <c r="Q113" s="357"/>
      <c r="R113" s="358">
        <f t="shared" si="10"/>
        <v>302.11641255040325</v>
      </c>
      <c r="S113" s="358">
        <f t="shared" si="11"/>
        <v>160.29358744959677</v>
      </c>
    </row>
    <row r="114" spans="1:19" x14ac:dyDescent="0.25">
      <c r="A114" s="275">
        <v>6205</v>
      </c>
      <c r="B114" s="276" t="s">
        <v>683</v>
      </c>
      <c r="C114" s="277" t="s">
        <v>774</v>
      </c>
      <c r="D114" s="319"/>
      <c r="E114" s="319">
        <v>1.4200000000000002</v>
      </c>
      <c r="F114" s="319">
        <v>0</v>
      </c>
      <c r="G114" s="319">
        <v>10.62</v>
      </c>
      <c r="H114" s="319">
        <v>0.72000000000000242</v>
      </c>
      <c r="I114" s="319">
        <v>2.6699999999999982</v>
      </c>
      <c r="J114" s="319">
        <v>1.0899999999999999</v>
      </c>
      <c r="K114" s="319">
        <v>4.2899999999999991</v>
      </c>
      <c r="L114" s="319">
        <v>0.49000000000000199</v>
      </c>
      <c r="M114" s="319">
        <v>0</v>
      </c>
      <c r="N114" s="319">
        <v>18.059999999999999</v>
      </c>
      <c r="O114" s="319">
        <v>0</v>
      </c>
      <c r="P114" s="357">
        <f t="shared" si="9"/>
        <v>39.36</v>
      </c>
      <c r="Q114" s="357"/>
      <c r="R114" s="358">
        <f t="shared" si="10"/>
        <v>25.715927419354838</v>
      </c>
      <c r="S114" s="358">
        <f t="shared" si="11"/>
        <v>13.64407258064516</v>
      </c>
    </row>
    <row r="115" spans="1:19" x14ac:dyDescent="0.25">
      <c r="A115" s="275">
        <v>6207</v>
      </c>
      <c r="B115" s="275" t="s">
        <v>683</v>
      </c>
      <c r="C115" s="365" t="s">
        <v>775</v>
      </c>
      <c r="D115" s="319">
        <v>66.14</v>
      </c>
      <c r="E115" s="319">
        <v>127.50000000000001</v>
      </c>
      <c r="F115" s="319">
        <v>77.539999999999992</v>
      </c>
      <c r="G115" s="319">
        <v>412.87000000000006</v>
      </c>
      <c r="H115" s="319">
        <v>-297.45000000000005</v>
      </c>
      <c r="I115" s="319">
        <v>7.2999999999999545</v>
      </c>
      <c r="J115" s="319">
        <v>133.83000000000004</v>
      </c>
      <c r="K115" s="319">
        <v>63.879999999999995</v>
      </c>
      <c r="L115" s="319">
        <v>51.75</v>
      </c>
      <c r="M115" s="319">
        <v>65.800000000000068</v>
      </c>
      <c r="N115" s="319">
        <v>136.20999999999992</v>
      </c>
      <c r="O115" s="319">
        <v>48.839999999999918</v>
      </c>
      <c r="P115" s="357">
        <f t="shared" si="9"/>
        <v>894.20999999999992</v>
      </c>
      <c r="Q115" s="357"/>
      <c r="R115" s="358">
        <f t="shared" si="10"/>
        <v>584.23372605846771</v>
      </c>
      <c r="S115" s="358">
        <f t="shared" si="11"/>
        <v>309.97627394153221</v>
      </c>
    </row>
    <row r="116" spans="1:19" x14ac:dyDescent="0.25">
      <c r="A116" s="275">
        <v>6215</v>
      </c>
      <c r="B116" s="276" t="s">
        <v>776</v>
      </c>
      <c r="C116" s="277" t="s">
        <v>777</v>
      </c>
      <c r="D116" s="319">
        <v>770.92000000000007</v>
      </c>
      <c r="E116" s="319">
        <v>757.73999999999978</v>
      </c>
      <c r="F116" s="319">
        <v>931.07000000000016</v>
      </c>
      <c r="G116" s="319">
        <v>915.61000000000013</v>
      </c>
      <c r="H116" s="319">
        <v>963.20000000000073</v>
      </c>
      <c r="I116" s="319">
        <v>1066.3199999999997</v>
      </c>
      <c r="J116" s="319">
        <v>1039.1399999999994</v>
      </c>
      <c r="K116" s="319">
        <v>975.45000000000073</v>
      </c>
      <c r="L116" s="319">
        <v>824.17999999999847</v>
      </c>
      <c r="M116" s="319">
        <v>866.86000000000058</v>
      </c>
      <c r="N116" s="319">
        <v>784.02000000000044</v>
      </c>
      <c r="O116" s="319">
        <v>755.05000000000109</v>
      </c>
      <c r="P116" s="357">
        <f t="shared" si="9"/>
        <v>10649.560000000001</v>
      </c>
      <c r="Q116" s="357"/>
      <c r="R116" s="358">
        <f t="shared" si="10"/>
        <v>6957.9093497983877</v>
      </c>
      <c r="S116" s="358">
        <f t="shared" si="11"/>
        <v>3691.6506502016132</v>
      </c>
    </row>
    <row r="117" spans="1:19" x14ac:dyDescent="0.25">
      <c r="A117" s="275">
        <v>6220</v>
      </c>
      <c r="B117" s="276" t="s">
        <v>776</v>
      </c>
      <c r="C117" s="277" t="s">
        <v>778</v>
      </c>
      <c r="D117" s="319">
        <v>316.28999999999996</v>
      </c>
      <c r="E117" s="319">
        <v>424</v>
      </c>
      <c r="F117" s="319">
        <v>262.58000000000004</v>
      </c>
      <c r="G117" s="319">
        <v>679.09</v>
      </c>
      <c r="H117" s="319">
        <v>482.19000000000005</v>
      </c>
      <c r="I117" s="319">
        <v>390.92999999999984</v>
      </c>
      <c r="J117" s="319">
        <v>508.21000000000004</v>
      </c>
      <c r="K117" s="319">
        <v>377.82000000000016</v>
      </c>
      <c r="L117" s="319">
        <v>488.78999999999951</v>
      </c>
      <c r="M117" s="319">
        <v>355.63000000000011</v>
      </c>
      <c r="N117" s="319">
        <v>466.65000000000055</v>
      </c>
      <c r="O117" s="319">
        <v>378.64999999999964</v>
      </c>
      <c r="P117" s="357">
        <f t="shared" si="9"/>
        <v>5130.83</v>
      </c>
      <c r="Q117" s="357"/>
      <c r="R117" s="358">
        <f t="shared" si="10"/>
        <v>3352.23709047379</v>
      </c>
      <c r="S117" s="358">
        <f t="shared" si="11"/>
        <v>1778.5929095262095</v>
      </c>
    </row>
    <row r="118" spans="1:19" x14ac:dyDescent="0.25">
      <c r="A118" s="275">
        <v>6225</v>
      </c>
      <c r="B118" s="275" t="s">
        <v>776</v>
      </c>
      <c r="C118" s="365" t="s">
        <v>779</v>
      </c>
      <c r="D118" s="319"/>
      <c r="E118" s="319">
        <v>0</v>
      </c>
      <c r="F118" s="319">
        <v>0</v>
      </c>
      <c r="G118" s="319">
        <v>0</v>
      </c>
      <c r="H118" s="319">
        <v>256.19</v>
      </c>
      <c r="I118" s="319">
        <v>-1.8300000000000125</v>
      </c>
      <c r="J118" s="319">
        <v>0</v>
      </c>
      <c r="K118" s="319">
        <v>0</v>
      </c>
      <c r="L118" s="319">
        <v>0</v>
      </c>
      <c r="M118" s="319">
        <v>0</v>
      </c>
      <c r="N118" s="319">
        <v>149.09000000000006</v>
      </c>
      <c r="O118" s="319">
        <v>0.17999999999994998</v>
      </c>
      <c r="P118" s="357">
        <f t="shared" si="9"/>
        <v>403.63</v>
      </c>
      <c r="Q118" s="357"/>
      <c r="R118" s="358">
        <f t="shared" si="10"/>
        <v>263.71239289314514</v>
      </c>
      <c r="S118" s="358">
        <f t="shared" si="11"/>
        <v>139.91760710685483</v>
      </c>
    </row>
    <row r="119" spans="1:19" x14ac:dyDescent="0.25">
      <c r="A119" s="275">
        <v>6230</v>
      </c>
      <c r="B119" s="275" t="s">
        <v>776</v>
      </c>
      <c r="C119" s="365" t="s">
        <v>780</v>
      </c>
      <c r="D119" s="319">
        <v>83.63</v>
      </c>
      <c r="E119" s="319">
        <v>83.65</v>
      </c>
      <c r="F119" s="319">
        <v>83.359999999999985</v>
      </c>
      <c r="G119" s="319">
        <v>83.140000000000043</v>
      </c>
      <c r="H119" s="319">
        <v>133.93</v>
      </c>
      <c r="I119" s="319">
        <v>105.74000000000001</v>
      </c>
      <c r="J119" s="319">
        <v>0</v>
      </c>
      <c r="K119" s="319">
        <v>92.449999999999932</v>
      </c>
      <c r="L119" s="319">
        <v>0</v>
      </c>
      <c r="M119" s="319">
        <v>353.65000000000009</v>
      </c>
      <c r="N119" s="319">
        <v>0</v>
      </c>
      <c r="O119" s="319">
        <v>169.07999999999981</v>
      </c>
      <c r="P119" s="357">
        <f t="shared" si="9"/>
        <v>1188.6299999999999</v>
      </c>
      <c r="Q119" s="357"/>
      <c r="R119" s="358"/>
      <c r="S119" s="358"/>
    </row>
    <row r="120" spans="1:19" x14ac:dyDescent="0.25">
      <c r="A120" s="275">
        <v>6255</v>
      </c>
      <c r="B120" s="276" t="s">
        <v>781</v>
      </c>
      <c r="C120" s="277" t="s">
        <v>782</v>
      </c>
      <c r="D120" s="319"/>
      <c r="E120" s="319">
        <v>11340</v>
      </c>
      <c r="F120" s="319">
        <v>25</v>
      </c>
      <c r="G120" s="319">
        <v>470</v>
      </c>
      <c r="H120" s="319">
        <v>410</v>
      </c>
      <c r="I120" s="319">
        <v>640</v>
      </c>
      <c r="J120" s="319">
        <v>506</v>
      </c>
      <c r="K120" s="319">
        <v>1800</v>
      </c>
      <c r="L120" s="319">
        <v>660</v>
      </c>
      <c r="M120" s="319">
        <v>0</v>
      </c>
      <c r="N120" s="319">
        <v>680</v>
      </c>
      <c r="O120" s="319">
        <v>820</v>
      </c>
      <c r="P120" s="357">
        <f t="shared" si="9"/>
        <v>17351</v>
      </c>
      <c r="Q120" s="357"/>
      <c r="R120" s="358">
        <f t="shared" ref="R120:R129" si="12">P120</f>
        <v>17351</v>
      </c>
      <c r="S120" s="359"/>
    </row>
    <row r="121" spans="1:19" x14ac:dyDescent="0.25">
      <c r="A121" s="275">
        <v>6260</v>
      </c>
      <c r="B121" s="280" t="s">
        <v>924</v>
      </c>
      <c r="C121" s="277" t="s">
        <v>784</v>
      </c>
      <c r="D121" s="319">
        <v>643.17000000000007</v>
      </c>
      <c r="E121" s="319">
        <v>0</v>
      </c>
      <c r="F121" s="319">
        <v>98.299999999999955</v>
      </c>
      <c r="G121" s="319">
        <v>0</v>
      </c>
      <c r="H121" s="319">
        <v>0</v>
      </c>
      <c r="I121" s="319">
        <v>454.02</v>
      </c>
      <c r="J121" s="319">
        <v>0</v>
      </c>
      <c r="K121" s="319">
        <v>0</v>
      </c>
      <c r="L121" s="319">
        <v>0</v>
      </c>
      <c r="M121" s="319">
        <v>0</v>
      </c>
      <c r="N121" s="319">
        <v>0</v>
      </c>
      <c r="O121" s="319">
        <v>0</v>
      </c>
      <c r="P121" s="357">
        <f t="shared" si="9"/>
        <v>1195.49</v>
      </c>
      <c r="Q121" s="357"/>
      <c r="R121" s="358">
        <f t="shared" si="12"/>
        <v>1195.49</v>
      </c>
      <c r="S121" s="359"/>
    </row>
    <row r="122" spans="1:19" x14ac:dyDescent="0.25">
      <c r="A122" s="275">
        <v>6265</v>
      </c>
      <c r="B122" s="276" t="s">
        <v>781</v>
      </c>
      <c r="C122" s="277" t="s">
        <v>785</v>
      </c>
      <c r="D122" s="319"/>
      <c r="E122" s="319">
        <v>0</v>
      </c>
      <c r="F122" s="319">
        <v>0</v>
      </c>
      <c r="G122" s="319">
        <v>0</v>
      </c>
      <c r="H122" s="319">
        <v>0</v>
      </c>
      <c r="I122" s="319">
        <v>0</v>
      </c>
      <c r="J122" s="319">
        <v>0</v>
      </c>
      <c r="K122" s="319">
        <v>0</v>
      </c>
      <c r="L122" s="319">
        <v>600</v>
      </c>
      <c r="M122" s="319">
        <v>1350</v>
      </c>
      <c r="N122" s="319">
        <v>300</v>
      </c>
      <c r="O122" s="319">
        <v>150</v>
      </c>
      <c r="P122" s="357">
        <f t="shared" si="9"/>
        <v>2400</v>
      </c>
      <c r="Q122" s="357"/>
      <c r="R122" s="358">
        <f t="shared" si="10"/>
        <v>1568.0443548387095</v>
      </c>
      <c r="S122" s="358">
        <f t="shared" ref="S122" si="13">$P122*(1375.5/3968)</f>
        <v>831.95564516129025</v>
      </c>
    </row>
    <row r="123" spans="1:19" x14ac:dyDescent="0.25">
      <c r="A123" s="275">
        <v>6270</v>
      </c>
      <c r="B123" s="276">
        <v>735</v>
      </c>
      <c r="C123" s="277" t="s">
        <v>786</v>
      </c>
      <c r="D123" s="319">
        <v>135.86000000000001</v>
      </c>
      <c r="E123" s="319">
        <v>-135.59</v>
      </c>
      <c r="F123" s="319">
        <v>0</v>
      </c>
      <c r="G123" s="319">
        <v>0</v>
      </c>
      <c r="H123" s="319">
        <v>0</v>
      </c>
      <c r="I123" s="319">
        <v>0</v>
      </c>
      <c r="J123" s="319">
        <v>0</v>
      </c>
      <c r="K123" s="319">
        <v>0</v>
      </c>
      <c r="L123" s="319">
        <v>0</v>
      </c>
      <c r="M123" s="319">
        <v>0</v>
      </c>
      <c r="N123" s="319">
        <v>0</v>
      </c>
      <c r="O123" s="319">
        <v>0</v>
      </c>
      <c r="P123" s="357">
        <f t="shared" si="9"/>
        <v>0.27000000000001023</v>
      </c>
      <c r="Q123" s="357"/>
      <c r="R123" s="359"/>
      <c r="S123" s="358">
        <f>P123</f>
        <v>0.27000000000001023</v>
      </c>
    </row>
    <row r="124" spans="1:19" x14ac:dyDescent="0.25">
      <c r="A124" s="275">
        <v>6285</v>
      </c>
      <c r="B124" s="276">
        <v>620</v>
      </c>
      <c r="C124" s="277" t="s">
        <v>787</v>
      </c>
      <c r="D124" s="319">
        <v>97.72</v>
      </c>
      <c r="E124" s="319">
        <v>56.109999999999985</v>
      </c>
      <c r="F124" s="319">
        <v>0</v>
      </c>
      <c r="G124" s="319">
        <v>613.51</v>
      </c>
      <c r="H124" s="319">
        <v>15.509999999999991</v>
      </c>
      <c r="I124" s="319">
        <v>107.2800000000002</v>
      </c>
      <c r="J124" s="319">
        <v>118.98999999999978</v>
      </c>
      <c r="K124" s="319">
        <v>6.720000000000141</v>
      </c>
      <c r="L124" s="319">
        <v>343.31000000000006</v>
      </c>
      <c r="M124" s="319">
        <v>6.9499999999998181</v>
      </c>
      <c r="N124" s="319">
        <v>137.70000000000005</v>
      </c>
      <c r="O124" s="319">
        <v>0</v>
      </c>
      <c r="P124" s="357">
        <f t="shared" si="9"/>
        <v>1503.8</v>
      </c>
      <c r="Q124" s="357"/>
      <c r="R124" s="358">
        <f t="shared" si="12"/>
        <v>1503.8</v>
      </c>
      <c r="S124" s="359"/>
    </row>
    <row r="125" spans="1:19" x14ac:dyDescent="0.25">
      <c r="A125" s="275">
        <v>6290</v>
      </c>
      <c r="B125" s="280" t="s">
        <v>925</v>
      </c>
      <c r="C125" s="277" t="s">
        <v>789</v>
      </c>
      <c r="D125" s="319"/>
      <c r="E125" s="319">
        <v>375</v>
      </c>
      <c r="F125" s="319">
        <v>340</v>
      </c>
      <c r="G125" s="319">
        <v>6.4199999999999591</v>
      </c>
      <c r="H125" s="319">
        <v>1306.4099999999999</v>
      </c>
      <c r="I125" s="319">
        <v>0</v>
      </c>
      <c r="J125" s="319">
        <v>0</v>
      </c>
      <c r="K125" s="319">
        <v>0</v>
      </c>
      <c r="L125" s="319">
        <v>75</v>
      </c>
      <c r="M125" s="319">
        <v>523.77000000000044</v>
      </c>
      <c r="N125" s="319">
        <v>5.0799999999999272</v>
      </c>
      <c r="O125" s="319">
        <v>0</v>
      </c>
      <c r="P125" s="357">
        <f t="shared" si="9"/>
        <v>2631.6800000000003</v>
      </c>
      <c r="Q125" s="357"/>
      <c r="R125" s="358">
        <f t="shared" si="12"/>
        <v>2631.6800000000003</v>
      </c>
      <c r="S125" s="359"/>
    </row>
    <row r="126" spans="1:19" x14ac:dyDescent="0.25">
      <c r="A126" s="275">
        <v>6295</v>
      </c>
      <c r="B126" s="280" t="s">
        <v>925</v>
      </c>
      <c r="C126" s="277" t="s">
        <v>790</v>
      </c>
      <c r="D126" s="364"/>
      <c r="E126" s="364"/>
      <c r="F126" s="364"/>
      <c r="G126" s="364"/>
      <c r="H126" s="364"/>
      <c r="I126" s="364"/>
      <c r="J126" s="364"/>
      <c r="K126" s="364"/>
      <c r="L126" s="364"/>
      <c r="M126" s="364"/>
      <c r="N126" s="364"/>
      <c r="O126" s="364"/>
      <c r="P126" s="357">
        <f t="shared" si="9"/>
        <v>0</v>
      </c>
      <c r="Q126" s="357"/>
      <c r="R126" s="358">
        <f t="shared" si="12"/>
        <v>0</v>
      </c>
      <c r="S126" s="359"/>
    </row>
    <row r="127" spans="1:19" x14ac:dyDescent="0.25">
      <c r="A127" s="275">
        <v>6300</v>
      </c>
      <c r="B127" s="280" t="s">
        <v>925</v>
      </c>
      <c r="C127" s="277" t="s">
        <v>791</v>
      </c>
      <c r="D127" s="319"/>
      <c r="E127" s="319">
        <v>0</v>
      </c>
      <c r="F127" s="319">
        <v>0</v>
      </c>
      <c r="G127" s="319">
        <v>0</v>
      </c>
      <c r="H127" s="319">
        <v>360</v>
      </c>
      <c r="I127" s="319">
        <v>0</v>
      </c>
      <c r="J127" s="319">
        <v>0</v>
      </c>
      <c r="K127" s="319">
        <v>0</v>
      </c>
      <c r="L127" s="319">
        <v>0</v>
      </c>
      <c r="M127" s="319">
        <v>0</v>
      </c>
      <c r="N127" s="319">
        <v>0</v>
      </c>
      <c r="O127" s="319">
        <v>881</v>
      </c>
      <c r="P127" s="357">
        <f t="shared" si="9"/>
        <v>1241</v>
      </c>
      <c r="Q127" s="357"/>
      <c r="R127" s="358">
        <f t="shared" si="12"/>
        <v>1241</v>
      </c>
      <c r="S127" s="359"/>
    </row>
    <row r="128" spans="1:19" x14ac:dyDescent="0.25">
      <c r="A128" s="275">
        <v>6305</v>
      </c>
      <c r="B128" s="276" t="s">
        <v>792</v>
      </c>
      <c r="C128" s="277" t="s">
        <v>793</v>
      </c>
      <c r="D128" s="319"/>
      <c r="E128" s="319">
        <v>0</v>
      </c>
      <c r="F128" s="319">
        <v>0</v>
      </c>
      <c r="G128" s="319">
        <v>0</v>
      </c>
      <c r="H128" s="319">
        <v>0</v>
      </c>
      <c r="I128" s="319">
        <v>801</v>
      </c>
      <c r="J128" s="319">
        <v>0</v>
      </c>
      <c r="K128" s="319">
        <v>0</v>
      </c>
      <c r="L128" s="319">
        <v>0</v>
      </c>
      <c r="M128" s="319">
        <v>3.3000000000000682</v>
      </c>
      <c r="N128" s="319">
        <v>0</v>
      </c>
      <c r="O128" s="319">
        <v>0</v>
      </c>
      <c r="P128" s="357">
        <f t="shared" si="9"/>
        <v>804.30000000000007</v>
      </c>
      <c r="Q128" s="357"/>
      <c r="R128" s="358">
        <f t="shared" si="12"/>
        <v>804.30000000000007</v>
      </c>
      <c r="S128" s="359"/>
    </row>
    <row r="129" spans="1:23" x14ac:dyDescent="0.25">
      <c r="A129" s="275">
        <v>6310</v>
      </c>
      <c r="B129" s="280" t="s">
        <v>925</v>
      </c>
      <c r="C129" s="277" t="s">
        <v>794</v>
      </c>
      <c r="D129" s="319"/>
      <c r="E129" s="319">
        <v>519.74000000000012</v>
      </c>
      <c r="F129" s="319">
        <v>154.04999999999995</v>
      </c>
      <c r="G129" s="319">
        <v>1444.62</v>
      </c>
      <c r="H129" s="319">
        <v>57.769999999999982</v>
      </c>
      <c r="I129" s="319">
        <v>0</v>
      </c>
      <c r="J129" s="319">
        <v>75.730000000000018</v>
      </c>
      <c r="K129" s="319">
        <v>213.30999999999995</v>
      </c>
      <c r="L129" s="319">
        <v>371.51000000000022</v>
      </c>
      <c r="M129" s="319">
        <v>1214.6300000000006</v>
      </c>
      <c r="N129" s="319">
        <v>1176.4899999999998</v>
      </c>
      <c r="O129" s="319">
        <v>4586.5599999999995</v>
      </c>
      <c r="P129" s="357">
        <f t="shared" si="9"/>
        <v>9814.41</v>
      </c>
      <c r="Q129" s="357"/>
      <c r="R129" s="358">
        <f t="shared" si="12"/>
        <v>9814.41</v>
      </c>
      <c r="S129" s="359"/>
    </row>
    <row r="130" spans="1:23" x14ac:dyDescent="0.25">
      <c r="A130" s="275">
        <v>6320</v>
      </c>
      <c r="B130" s="276">
        <v>720</v>
      </c>
      <c r="C130" s="277" t="s">
        <v>795</v>
      </c>
      <c r="D130" s="319">
        <v>31.88</v>
      </c>
      <c r="E130" s="319">
        <v>0</v>
      </c>
      <c r="F130" s="319">
        <v>0</v>
      </c>
      <c r="G130" s="319">
        <v>0</v>
      </c>
      <c r="H130" s="319">
        <v>0</v>
      </c>
      <c r="I130" s="319">
        <v>0</v>
      </c>
      <c r="J130" s="319">
        <v>0</v>
      </c>
      <c r="K130" s="319">
        <v>0</v>
      </c>
      <c r="L130" s="319">
        <v>0</v>
      </c>
      <c r="M130" s="319">
        <v>0</v>
      </c>
      <c r="N130" s="319">
        <v>0</v>
      </c>
      <c r="O130" s="319">
        <v>43.39</v>
      </c>
      <c r="P130" s="357">
        <f t="shared" si="9"/>
        <v>75.27</v>
      </c>
      <c r="Q130" s="357"/>
      <c r="R130" s="359"/>
      <c r="S130" s="358">
        <f>P130</f>
        <v>75.27</v>
      </c>
    </row>
    <row r="131" spans="1:23" x14ac:dyDescent="0.25">
      <c r="A131" s="275">
        <v>6325</v>
      </c>
      <c r="B131" s="280" t="s">
        <v>926</v>
      </c>
      <c r="C131" s="277" t="s">
        <v>797</v>
      </c>
      <c r="D131" s="319"/>
      <c r="E131" s="319">
        <v>0</v>
      </c>
      <c r="F131" s="319">
        <v>0</v>
      </c>
      <c r="G131" s="319">
        <v>0</v>
      </c>
      <c r="H131" s="319">
        <v>230</v>
      </c>
      <c r="I131" s="319">
        <v>0</v>
      </c>
      <c r="J131" s="319">
        <v>0</v>
      </c>
      <c r="K131" s="319">
        <v>0</v>
      </c>
      <c r="L131" s="319">
        <v>165.88</v>
      </c>
      <c r="M131" s="319">
        <v>0</v>
      </c>
      <c r="N131" s="319">
        <v>0</v>
      </c>
      <c r="O131" s="319">
        <v>340</v>
      </c>
      <c r="P131" s="357">
        <f t="shared" si="9"/>
        <v>735.88</v>
      </c>
      <c r="Q131" s="357"/>
      <c r="R131" s="359"/>
      <c r="S131" s="358">
        <f>P131</f>
        <v>735.88</v>
      </c>
    </row>
    <row r="132" spans="1:23" x14ac:dyDescent="0.25">
      <c r="A132" s="275">
        <v>6335</v>
      </c>
      <c r="B132" s="280" t="s">
        <v>926</v>
      </c>
      <c r="C132" s="277" t="s">
        <v>798</v>
      </c>
      <c r="D132" s="319"/>
      <c r="E132" s="319">
        <v>0</v>
      </c>
      <c r="F132" s="319">
        <v>151</v>
      </c>
      <c r="G132" s="319">
        <v>0</v>
      </c>
      <c r="H132" s="319">
        <v>0</v>
      </c>
      <c r="I132" s="319">
        <v>0</v>
      </c>
      <c r="J132" s="319">
        <v>0</v>
      </c>
      <c r="K132" s="319">
        <v>0</v>
      </c>
      <c r="L132" s="319">
        <v>0</v>
      </c>
      <c r="M132" s="319">
        <v>0</v>
      </c>
      <c r="N132" s="319">
        <v>0</v>
      </c>
      <c r="O132" s="319">
        <v>0</v>
      </c>
      <c r="P132" s="357">
        <f t="shared" si="9"/>
        <v>151</v>
      </c>
      <c r="Q132" s="357"/>
      <c r="R132" s="359"/>
      <c r="S132" s="358">
        <f>P132</f>
        <v>151</v>
      </c>
    </row>
    <row r="133" spans="1:23" x14ac:dyDescent="0.25">
      <c r="A133" s="275">
        <v>6340</v>
      </c>
      <c r="B133" s="276">
        <v>775</v>
      </c>
      <c r="C133" s="277" t="s">
        <v>799</v>
      </c>
      <c r="D133" s="364"/>
      <c r="E133" s="364"/>
      <c r="F133" s="364"/>
      <c r="G133" s="364"/>
      <c r="H133" s="364"/>
      <c r="I133" s="364"/>
      <c r="J133" s="364"/>
      <c r="K133" s="364"/>
      <c r="L133" s="364"/>
      <c r="M133" s="364"/>
      <c r="N133" s="364"/>
      <c r="O133" s="364"/>
      <c r="P133" s="357">
        <f t="shared" si="9"/>
        <v>0</v>
      </c>
      <c r="Q133" s="357"/>
      <c r="R133" s="359"/>
      <c r="S133" s="358">
        <f>P133</f>
        <v>0</v>
      </c>
    </row>
    <row r="134" spans="1:23" x14ac:dyDescent="0.25">
      <c r="A134" s="275">
        <v>6345</v>
      </c>
      <c r="B134" s="280" t="s">
        <v>926</v>
      </c>
      <c r="C134" s="277" t="s">
        <v>800</v>
      </c>
      <c r="D134" s="319"/>
      <c r="E134" s="319">
        <v>0</v>
      </c>
      <c r="F134" s="319">
        <v>0</v>
      </c>
      <c r="G134" s="319">
        <v>0</v>
      </c>
      <c r="H134" s="319">
        <v>1.53</v>
      </c>
      <c r="I134" s="319">
        <v>0</v>
      </c>
      <c r="J134" s="319">
        <v>0</v>
      </c>
      <c r="K134" s="319">
        <v>0</v>
      </c>
      <c r="L134" s="319">
        <v>0</v>
      </c>
      <c r="M134" s="319">
        <v>10.520000000000001</v>
      </c>
      <c r="N134" s="319">
        <v>505.13999999999993</v>
      </c>
      <c r="O134" s="319">
        <v>0</v>
      </c>
      <c r="P134" s="357">
        <f t="shared" si="9"/>
        <v>517.18999999999994</v>
      </c>
      <c r="Q134" s="357"/>
      <c r="R134" s="359"/>
      <c r="S134" s="358">
        <f>P134</f>
        <v>517.18999999999994</v>
      </c>
    </row>
    <row r="135" spans="1:23" x14ac:dyDescent="0.25">
      <c r="A135" s="275">
        <v>6355</v>
      </c>
      <c r="B135" s="280" t="s">
        <v>927</v>
      </c>
      <c r="C135" s="277" t="s">
        <v>802</v>
      </c>
      <c r="D135" s="319">
        <v>-1198.23</v>
      </c>
      <c r="E135" s="319">
        <v>962.52</v>
      </c>
      <c r="F135" s="319">
        <v>962.42000000000007</v>
      </c>
      <c r="G135" s="319">
        <v>962.42999999999984</v>
      </c>
      <c r="H135" s="319">
        <v>1103.1600000000008</v>
      </c>
      <c r="I135" s="319">
        <v>1032.7499999999991</v>
      </c>
      <c r="J135" s="319">
        <v>1032.7500000000005</v>
      </c>
      <c r="K135" s="319">
        <v>1032.8400000000011</v>
      </c>
      <c r="L135" s="319">
        <v>1032.7399999999989</v>
      </c>
      <c r="M135" s="319">
        <v>1032.7499999999991</v>
      </c>
      <c r="N135" s="319">
        <v>1032.840000000002</v>
      </c>
      <c r="O135" s="319">
        <v>1032.75</v>
      </c>
      <c r="P135" s="357">
        <f t="shared" si="9"/>
        <v>10021.720000000001</v>
      </c>
      <c r="Q135" s="357"/>
      <c r="R135" s="358">
        <f t="shared" ref="R135:R139" si="14">$P135*(2592.5/3968)</f>
        <v>6547.7089465725812</v>
      </c>
      <c r="S135" s="358">
        <f>$P135*(1375.5/3968)</f>
        <v>3474.0110534274195</v>
      </c>
    </row>
    <row r="136" spans="1:23" x14ac:dyDescent="0.25">
      <c r="A136" s="275">
        <v>6360</v>
      </c>
      <c r="B136" s="276" t="s">
        <v>683</v>
      </c>
      <c r="C136" s="277" t="s">
        <v>803</v>
      </c>
      <c r="D136" s="319"/>
      <c r="E136" s="319">
        <v>0</v>
      </c>
      <c r="F136" s="319">
        <v>0</v>
      </c>
      <c r="G136" s="319">
        <v>0</v>
      </c>
      <c r="H136" s="319">
        <v>0</v>
      </c>
      <c r="I136" s="319">
        <v>0</v>
      </c>
      <c r="J136" s="319">
        <v>0</v>
      </c>
      <c r="K136" s="319">
        <v>0</v>
      </c>
      <c r="L136" s="319">
        <v>0</v>
      </c>
      <c r="M136" s="319">
        <v>0</v>
      </c>
      <c r="N136" s="319">
        <v>0</v>
      </c>
      <c r="O136" s="319">
        <v>36.590000000000003</v>
      </c>
      <c r="P136" s="357">
        <f t="shared" si="9"/>
        <v>36.590000000000003</v>
      </c>
      <c r="Q136" s="357"/>
      <c r="R136" s="358">
        <f t="shared" si="14"/>
        <v>23.906142893145162</v>
      </c>
      <c r="S136" s="358">
        <f>$P136*(1375.5/3968)</f>
        <v>12.683857106854839</v>
      </c>
    </row>
    <row r="137" spans="1:23" x14ac:dyDescent="0.25">
      <c r="A137" s="275">
        <v>6365</v>
      </c>
      <c r="B137" s="275" t="s">
        <v>804</v>
      </c>
      <c r="C137" s="365" t="s">
        <v>805</v>
      </c>
      <c r="D137" s="319"/>
      <c r="E137" s="319">
        <v>0</v>
      </c>
      <c r="F137" s="319">
        <v>34.979999999999997</v>
      </c>
      <c r="G137" s="319">
        <v>0</v>
      </c>
      <c r="H137" s="319">
        <v>0</v>
      </c>
      <c r="I137" s="319">
        <v>0</v>
      </c>
      <c r="J137" s="319">
        <v>0</v>
      </c>
      <c r="K137" s="319">
        <v>0</v>
      </c>
      <c r="L137" s="319">
        <v>0</v>
      </c>
      <c r="M137" s="319">
        <v>0</v>
      </c>
      <c r="N137" s="319">
        <v>0</v>
      </c>
      <c r="O137" s="319">
        <v>17.57</v>
      </c>
      <c r="P137" s="357">
        <f t="shared" si="9"/>
        <v>52.55</v>
      </c>
      <c r="Q137" s="357"/>
      <c r="R137" s="358">
        <f t="shared" si="14"/>
        <v>34.333637852822577</v>
      </c>
      <c r="S137" s="358">
        <f>$P137*(1375.5/3968)</f>
        <v>18.216362147177417</v>
      </c>
    </row>
    <row r="138" spans="1:23" x14ac:dyDescent="0.25">
      <c r="A138" s="275">
        <v>6385</v>
      </c>
      <c r="B138" s="276" t="s">
        <v>683</v>
      </c>
      <c r="C138" s="277" t="s">
        <v>806</v>
      </c>
      <c r="D138" s="319"/>
      <c r="E138" s="319">
        <v>0</v>
      </c>
      <c r="F138" s="319">
        <v>4.4799999999999995</v>
      </c>
      <c r="G138" s="319">
        <v>0</v>
      </c>
      <c r="H138" s="319">
        <v>0.27000000000000046</v>
      </c>
      <c r="I138" s="319">
        <v>33.729999999999997</v>
      </c>
      <c r="J138" s="319">
        <v>3.259999999999998</v>
      </c>
      <c r="K138" s="319">
        <v>0</v>
      </c>
      <c r="L138" s="319">
        <v>0</v>
      </c>
      <c r="M138" s="319">
        <v>0</v>
      </c>
      <c r="N138" s="319">
        <v>0</v>
      </c>
      <c r="O138" s="319">
        <v>0</v>
      </c>
      <c r="P138" s="357">
        <f t="shared" si="9"/>
        <v>41.739999999999995</v>
      </c>
      <c r="Q138" s="357"/>
      <c r="R138" s="358">
        <f t="shared" si="14"/>
        <v>27.270904737903223</v>
      </c>
      <c r="S138" s="358">
        <f>$P138*(1375.5/3968)</f>
        <v>14.469095262096772</v>
      </c>
    </row>
    <row r="139" spans="1:23" x14ac:dyDescent="0.25">
      <c r="A139" s="275">
        <v>6390</v>
      </c>
      <c r="B139" s="276" t="s">
        <v>683</v>
      </c>
      <c r="C139" s="277" t="s">
        <v>807</v>
      </c>
      <c r="D139" s="319">
        <v>9.24</v>
      </c>
      <c r="E139" s="319">
        <v>7.6699999999999964</v>
      </c>
      <c r="F139" s="319">
        <v>16.360000000000007</v>
      </c>
      <c r="G139" s="319">
        <v>11.309999999999995</v>
      </c>
      <c r="H139" s="319">
        <v>17.060000000000002</v>
      </c>
      <c r="I139" s="319">
        <v>866.52999999999986</v>
      </c>
      <c r="J139" s="319">
        <v>21.970000000000368</v>
      </c>
      <c r="K139" s="319">
        <v>12.589999999999804</v>
      </c>
      <c r="L139" s="319">
        <v>6.7199999999999136</v>
      </c>
      <c r="M139" s="319">
        <v>8.0599999999999454</v>
      </c>
      <c r="N139" s="319">
        <v>12.21000000000015</v>
      </c>
      <c r="O139" s="319">
        <v>1871.86</v>
      </c>
      <c r="P139" s="357">
        <f t="shared" si="9"/>
        <v>2861.58</v>
      </c>
      <c r="Q139" s="357"/>
      <c r="R139" s="358">
        <f t="shared" si="14"/>
        <v>1869.6184853830644</v>
      </c>
      <c r="S139" s="358">
        <f>$P139*(1375.5/3968)</f>
        <v>991.96151461693535</v>
      </c>
    </row>
    <row r="140" spans="1:23" x14ac:dyDescent="0.25">
      <c r="A140" s="275">
        <v>6410</v>
      </c>
      <c r="B140" s="280" t="s">
        <v>928</v>
      </c>
      <c r="C140" s="277" t="s">
        <v>809</v>
      </c>
      <c r="D140" s="319">
        <v>181.16</v>
      </c>
      <c r="E140" s="319">
        <v>-180.79999999999998</v>
      </c>
      <c r="F140" s="319">
        <v>0</v>
      </c>
      <c r="G140" s="319">
        <v>0</v>
      </c>
      <c r="H140" s="319">
        <v>0</v>
      </c>
      <c r="I140" s="319">
        <v>0</v>
      </c>
      <c r="J140" s="319">
        <v>0</v>
      </c>
      <c r="K140" s="319">
        <v>0</v>
      </c>
      <c r="L140" s="319">
        <v>0</v>
      </c>
      <c r="M140" s="319">
        <v>0</v>
      </c>
      <c r="N140" s="319">
        <v>0</v>
      </c>
      <c r="O140" s="319">
        <v>0</v>
      </c>
      <c r="P140" s="357">
        <f t="shared" si="9"/>
        <v>0.36000000000001364</v>
      </c>
      <c r="Q140" s="357"/>
      <c r="R140" s="358"/>
      <c r="S140" s="358">
        <f>P140</f>
        <v>0.36000000000001364</v>
      </c>
    </row>
    <row r="141" spans="1:23" x14ac:dyDescent="0.25">
      <c r="A141" s="292" t="s">
        <v>810</v>
      </c>
      <c r="B141" s="280"/>
      <c r="C141" s="277"/>
      <c r="D141" s="366">
        <f>SUM(D20:D140)</f>
        <v>72743.37000000001</v>
      </c>
      <c r="E141" s="366">
        <f t="shared" ref="E141:O141" si="15">SUM(E20:E140)</f>
        <v>94409.98000000001</v>
      </c>
      <c r="F141" s="366">
        <f t="shared" si="15"/>
        <v>82510.98</v>
      </c>
      <c r="G141" s="366">
        <f t="shared" si="15"/>
        <v>105374.76999999997</v>
      </c>
      <c r="H141" s="366">
        <f t="shared" si="15"/>
        <v>68205.760000000038</v>
      </c>
      <c r="I141" s="366">
        <f t="shared" si="15"/>
        <v>77789.679999999993</v>
      </c>
      <c r="J141" s="366">
        <f t="shared" si="15"/>
        <v>100069.45000000001</v>
      </c>
      <c r="K141" s="366">
        <f t="shared" si="15"/>
        <v>77169.039999999994</v>
      </c>
      <c r="L141" s="366">
        <f t="shared" si="15"/>
        <v>96866.000000000015</v>
      </c>
      <c r="M141" s="366">
        <f t="shared" si="15"/>
        <v>96780.909999999989</v>
      </c>
      <c r="N141" s="366">
        <f t="shared" si="15"/>
        <v>101631.51000000002</v>
      </c>
      <c r="O141" s="366">
        <f t="shared" si="15"/>
        <v>104521.44000000009</v>
      </c>
      <c r="P141" s="362">
        <f>SUM(P20:P140)</f>
        <v>1078072.8899999997</v>
      </c>
      <c r="Q141" s="362"/>
      <c r="R141" s="362">
        <f>SUM(R20:R140)</f>
        <v>545196.50103956671</v>
      </c>
      <c r="S141" s="362">
        <f>SUM(S20:S140)</f>
        <v>498582.14896043338</v>
      </c>
      <c r="V141" s="278">
        <f>521680+433568+122330</f>
        <v>1077578</v>
      </c>
      <c r="W141" s="278">
        <f>+P141-V141</f>
        <v>494.88999999966472</v>
      </c>
    </row>
    <row r="142" spans="1:23" x14ac:dyDescent="0.25">
      <c r="A142" s="275"/>
      <c r="B142" s="280"/>
      <c r="C142" s="277"/>
      <c r="P142" s="357"/>
      <c r="Q142" s="357"/>
      <c r="R142" s="358"/>
      <c r="S142" s="358"/>
    </row>
    <row r="143" spans="1:23" x14ac:dyDescent="0.25">
      <c r="A143" s="275">
        <v>6445</v>
      </c>
      <c r="B143" s="276">
        <v>403</v>
      </c>
      <c r="C143" s="277" t="s">
        <v>812</v>
      </c>
      <c r="D143" s="319">
        <v>32.07</v>
      </c>
      <c r="E143" s="319">
        <v>32.07</v>
      </c>
      <c r="F143" s="319">
        <v>32.070000000000007</v>
      </c>
      <c r="G143" s="319">
        <v>121.32</v>
      </c>
      <c r="H143" s="319">
        <v>121.31999999999996</v>
      </c>
      <c r="I143" s="319">
        <v>121.32000000000011</v>
      </c>
      <c r="J143" s="319">
        <v>121.31999999999994</v>
      </c>
      <c r="K143" s="319">
        <v>121.32000000000005</v>
      </c>
      <c r="L143" s="319">
        <v>121.31999999999994</v>
      </c>
      <c r="M143" s="319">
        <v>121.31999999999994</v>
      </c>
      <c r="N143" s="319">
        <v>121.32000000000005</v>
      </c>
      <c r="O143" s="319">
        <v>121.32000000000016</v>
      </c>
      <c r="P143" s="357">
        <f t="shared" ref="P143:P176" si="16">SUM(D143:O143)</f>
        <v>1188.0900000000001</v>
      </c>
      <c r="Q143" s="357"/>
      <c r="R143" s="358">
        <f t="shared" ref="R143:R215" si="17">P143</f>
        <v>1188.0900000000001</v>
      </c>
      <c r="S143" s="359"/>
    </row>
    <row r="144" spans="1:23" x14ac:dyDescent="0.25">
      <c r="A144" s="275">
        <v>6450</v>
      </c>
      <c r="B144" s="276">
        <v>403</v>
      </c>
      <c r="C144" s="277" t="s">
        <v>813</v>
      </c>
      <c r="D144" s="319">
        <v>21.14</v>
      </c>
      <c r="E144" s="319">
        <v>21.14</v>
      </c>
      <c r="F144" s="319">
        <v>21.139999999999993</v>
      </c>
      <c r="G144" s="319">
        <v>21.140000000000008</v>
      </c>
      <c r="H144" s="319">
        <v>21.14</v>
      </c>
      <c r="I144" s="319">
        <v>21.139999999999986</v>
      </c>
      <c r="J144" s="319">
        <v>21.140000000000029</v>
      </c>
      <c r="K144" s="319">
        <v>21.139999999999986</v>
      </c>
      <c r="L144" s="319">
        <v>21.139999999999986</v>
      </c>
      <c r="M144" s="319">
        <v>21.140000000000015</v>
      </c>
      <c r="N144" s="319">
        <v>21.139999999999986</v>
      </c>
      <c r="O144" s="319">
        <v>21.139999999999986</v>
      </c>
      <c r="P144" s="357">
        <f t="shared" si="16"/>
        <v>253.67999999999998</v>
      </c>
      <c r="Q144" s="357"/>
      <c r="R144" s="358">
        <f t="shared" si="17"/>
        <v>253.67999999999998</v>
      </c>
      <c r="S144" s="359"/>
    </row>
    <row r="145" spans="1:19" x14ac:dyDescent="0.25">
      <c r="A145" s="275">
        <v>6455</v>
      </c>
      <c r="B145" s="276">
        <v>403</v>
      </c>
      <c r="C145" s="277" t="s">
        <v>814</v>
      </c>
      <c r="D145" s="319">
        <v>728.55000000000007</v>
      </c>
      <c r="E145" s="319">
        <v>728.55000000000007</v>
      </c>
      <c r="F145" s="319">
        <v>728.55</v>
      </c>
      <c r="G145" s="319">
        <v>728.55000000000018</v>
      </c>
      <c r="H145" s="319">
        <v>728.54999999999973</v>
      </c>
      <c r="I145" s="319">
        <v>728.55000000000018</v>
      </c>
      <c r="J145" s="319">
        <v>728.55000000000018</v>
      </c>
      <c r="K145" s="319">
        <v>728.55000000000018</v>
      </c>
      <c r="L145" s="319">
        <v>728.55000000000018</v>
      </c>
      <c r="M145" s="319">
        <v>728.54999999999927</v>
      </c>
      <c r="N145" s="319">
        <v>728.55000000000018</v>
      </c>
      <c r="O145" s="319">
        <v>728.55000000000018</v>
      </c>
      <c r="P145" s="357">
        <f t="shared" si="16"/>
        <v>8742.6</v>
      </c>
      <c r="Q145" s="357"/>
      <c r="R145" s="358">
        <f t="shared" si="17"/>
        <v>8742.6</v>
      </c>
      <c r="S145" s="359"/>
    </row>
    <row r="146" spans="1:19" x14ac:dyDescent="0.25">
      <c r="A146" s="275">
        <v>6460</v>
      </c>
      <c r="B146" s="276">
        <v>403</v>
      </c>
      <c r="C146" s="277" t="s">
        <v>815</v>
      </c>
      <c r="D146" s="319">
        <v>333.63</v>
      </c>
      <c r="E146" s="319">
        <v>342.32999999999993</v>
      </c>
      <c r="F146" s="319">
        <v>339.18000000000018</v>
      </c>
      <c r="G146" s="319">
        <v>336.20999999999981</v>
      </c>
      <c r="H146" s="319">
        <v>336.21000000000004</v>
      </c>
      <c r="I146" s="319">
        <v>336.36999999999989</v>
      </c>
      <c r="J146" s="319">
        <v>336.37000000000035</v>
      </c>
      <c r="K146" s="319">
        <v>336.36999999999989</v>
      </c>
      <c r="L146" s="319">
        <v>336.36999999999989</v>
      </c>
      <c r="M146" s="319">
        <v>336.36999999999989</v>
      </c>
      <c r="N146" s="319">
        <v>337.38999999999942</v>
      </c>
      <c r="O146" s="319">
        <v>337.78000000000065</v>
      </c>
      <c r="P146" s="357">
        <f t="shared" si="16"/>
        <v>4044.58</v>
      </c>
      <c r="Q146" s="357"/>
      <c r="R146" s="358">
        <f t="shared" si="17"/>
        <v>4044.58</v>
      </c>
      <c r="S146" s="359"/>
    </row>
    <row r="147" spans="1:19" x14ac:dyDescent="0.25">
      <c r="A147" s="275">
        <v>6465</v>
      </c>
      <c r="B147" s="276">
        <v>403</v>
      </c>
      <c r="C147" s="277" t="s">
        <v>816</v>
      </c>
      <c r="D147" s="364"/>
      <c r="E147" s="364"/>
      <c r="F147" s="364"/>
      <c r="G147" s="364"/>
      <c r="H147" s="364"/>
      <c r="I147" s="364"/>
      <c r="J147" s="364"/>
      <c r="K147" s="364"/>
      <c r="L147" s="364"/>
      <c r="M147" s="364"/>
      <c r="N147" s="364"/>
      <c r="O147" s="364"/>
      <c r="P147" s="357">
        <f t="shared" si="16"/>
        <v>0</v>
      </c>
      <c r="Q147" s="357"/>
      <c r="R147" s="358">
        <f t="shared" si="17"/>
        <v>0</v>
      </c>
      <c r="S147" s="359"/>
    </row>
    <row r="148" spans="1:19" x14ac:dyDescent="0.25">
      <c r="A148" s="284">
        <v>6470</v>
      </c>
      <c r="B148" s="280">
        <v>403</v>
      </c>
      <c r="C148" s="367" t="s">
        <v>929</v>
      </c>
      <c r="D148" s="319"/>
      <c r="E148" s="319">
        <v>0</v>
      </c>
      <c r="F148" s="319">
        <v>0</v>
      </c>
      <c r="G148" s="319">
        <v>0</v>
      </c>
      <c r="H148" s="319">
        <v>0</v>
      </c>
      <c r="I148" s="319">
        <v>0</v>
      </c>
      <c r="J148" s="319">
        <v>0</v>
      </c>
      <c r="K148" s="319">
        <v>0</v>
      </c>
      <c r="L148" s="319">
        <v>0</v>
      </c>
      <c r="M148" s="319">
        <v>0</v>
      </c>
      <c r="N148" s="319">
        <v>0</v>
      </c>
      <c r="O148" s="319">
        <v>0</v>
      </c>
      <c r="P148" s="357">
        <f t="shared" si="16"/>
        <v>0</v>
      </c>
      <c r="Q148" s="357"/>
      <c r="R148" s="358">
        <f t="shared" si="17"/>
        <v>0</v>
      </c>
      <c r="S148" s="359"/>
    </row>
    <row r="149" spans="1:19" x14ac:dyDescent="0.25">
      <c r="A149" s="275">
        <v>6485</v>
      </c>
      <c r="B149" s="276">
        <v>403</v>
      </c>
      <c r="C149" s="277" t="s">
        <v>818</v>
      </c>
      <c r="D149" s="319">
        <v>589.09</v>
      </c>
      <c r="E149" s="319">
        <v>589.09</v>
      </c>
      <c r="F149" s="319">
        <v>589.08999999999992</v>
      </c>
      <c r="G149" s="319">
        <v>589.09000000000015</v>
      </c>
      <c r="H149" s="319">
        <v>589.08999999999969</v>
      </c>
      <c r="I149" s="319">
        <v>589.09000000000015</v>
      </c>
      <c r="J149" s="319">
        <v>589.08999999999924</v>
      </c>
      <c r="K149" s="319">
        <v>589.09000000000106</v>
      </c>
      <c r="L149" s="319">
        <v>589.08999999999924</v>
      </c>
      <c r="M149" s="319">
        <v>589.09000000000015</v>
      </c>
      <c r="N149" s="319">
        <v>589.09000000000106</v>
      </c>
      <c r="O149" s="319">
        <v>589.08999999999924</v>
      </c>
      <c r="P149" s="357">
        <f t="shared" si="16"/>
        <v>7069.08</v>
      </c>
      <c r="Q149" s="357"/>
      <c r="R149" s="358">
        <f t="shared" si="17"/>
        <v>7069.08</v>
      </c>
      <c r="S149" s="359"/>
    </row>
    <row r="150" spans="1:19" x14ac:dyDescent="0.25">
      <c r="A150" s="275">
        <v>6495</v>
      </c>
      <c r="B150" s="276">
        <v>403</v>
      </c>
      <c r="C150" s="277" t="s">
        <v>819</v>
      </c>
      <c r="D150" s="319">
        <v>7.09</v>
      </c>
      <c r="E150" s="319">
        <v>7.09</v>
      </c>
      <c r="F150" s="319">
        <v>7.09</v>
      </c>
      <c r="G150" s="319">
        <v>7.09</v>
      </c>
      <c r="H150" s="319">
        <v>7.0900000000000034</v>
      </c>
      <c r="I150" s="319">
        <v>7.0899999999999963</v>
      </c>
      <c r="J150" s="319">
        <v>7.0900000000000034</v>
      </c>
      <c r="K150" s="319">
        <v>7.0899999999999963</v>
      </c>
      <c r="L150" s="319">
        <v>7.0900000000000034</v>
      </c>
      <c r="M150" s="319">
        <v>7.9500000000000028</v>
      </c>
      <c r="N150" s="319">
        <v>7.9499999999999886</v>
      </c>
      <c r="O150" s="319">
        <v>7.9500000000000028</v>
      </c>
      <c r="P150" s="357">
        <f t="shared" si="16"/>
        <v>87.66</v>
      </c>
      <c r="Q150" s="357"/>
      <c r="R150" s="358">
        <f t="shared" si="17"/>
        <v>87.66</v>
      </c>
      <c r="S150" s="359"/>
    </row>
    <row r="151" spans="1:19" x14ac:dyDescent="0.25">
      <c r="A151" s="275">
        <v>6500</v>
      </c>
      <c r="B151" s="276">
        <v>403</v>
      </c>
      <c r="C151" s="277" t="s">
        <v>820</v>
      </c>
      <c r="D151" s="319">
        <v>4.4700000000000006</v>
      </c>
      <c r="E151" s="319">
        <v>4.4700000000000006</v>
      </c>
      <c r="F151" s="319">
        <v>4.4699999999999989</v>
      </c>
      <c r="G151" s="319">
        <v>4.4700000000000024</v>
      </c>
      <c r="H151" s="319">
        <v>4.4699999999999989</v>
      </c>
      <c r="I151" s="319">
        <v>4.4699999999999989</v>
      </c>
      <c r="J151" s="319">
        <v>4.4699999999999989</v>
      </c>
      <c r="K151" s="319">
        <v>4.470000000000006</v>
      </c>
      <c r="L151" s="319">
        <v>4.4699999999999918</v>
      </c>
      <c r="M151" s="319">
        <v>4.470000000000006</v>
      </c>
      <c r="N151" s="319">
        <v>4.4699999999999989</v>
      </c>
      <c r="O151" s="319">
        <v>4.4699999999999989</v>
      </c>
      <c r="P151" s="357">
        <f t="shared" si="16"/>
        <v>53.64</v>
      </c>
      <c r="Q151" s="357"/>
      <c r="R151" s="358">
        <f t="shared" si="17"/>
        <v>53.64</v>
      </c>
      <c r="S151" s="359"/>
    </row>
    <row r="152" spans="1:19" x14ac:dyDescent="0.25">
      <c r="A152" s="275">
        <v>6505</v>
      </c>
      <c r="B152" s="276">
        <v>403</v>
      </c>
      <c r="C152" s="277" t="s">
        <v>821</v>
      </c>
      <c r="D152" s="319">
        <v>205.42</v>
      </c>
      <c r="E152" s="319">
        <v>205.42</v>
      </c>
      <c r="F152" s="319">
        <v>205.42000000000002</v>
      </c>
      <c r="G152" s="319">
        <v>205.41999999999996</v>
      </c>
      <c r="H152" s="319">
        <v>205.41999999999996</v>
      </c>
      <c r="I152" s="319">
        <v>205.42000000000007</v>
      </c>
      <c r="J152" s="319">
        <v>205.42000000000007</v>
      </c>
      <c r="K152" s="319">
        <v>205.41999999999985</v>
      </c>
      <c r="L152" s="319">
        <v>205.42000000000007</v>
      </c>
      <c r="M152" s="319">
        <v>205.41999999999985</v>
      </c>
      <c r="N152" s="319">
        <v>205.42000000000007</v>
      </c>
      <c r="O152" s="319">
        <v>205.42000000000007</v>
      </c>
      <c r="P152" s="357">
        <f t="shared" si="16"/>
        <v>2465.04</v>
      </c>
      <c r="Q152" s="357"/>
      <c r="R152" s="358">
        <f t="shared" si="17"/>
        <v>2465.04</v>
      </c>
      <c r="S152" s="359"/>
    </row>
    <row r="153" spans="1:19" x14ac:dyDescent="0.25">
      <c r="A153" s="275">
        <v>6510</v>
      </c>
      <c r="B153" s="276">
        <v>403</v>
      </c>
      <c r="C153" s="277" t="s">
        <v>822</v>
      </c>
      <c r="D153" s="319">
        <v>4731.32</v>
      </c>
      <c r="E153" s="319">
        <v>5159.4600000000009</v>
      </c>
      <c r="F153" s="319">
        <v>5130.4000000000015</v>
      </c>
      <c r="G153" s="319">
        <v>5130.3999999999996</v>
      </c>
      <c r="H153" s="319">
        <v>5133.34</v>
      </c>
      <c r="I153" s="319">
        <v>5132.32</v>
      </c>
      <c r="J153" s="319">
        <v>5132.3199999999961</v>
      </c>
      <c r="K153" s="319">
        <v>5132.32</v>
      </c>
      <c r="L153" s="319">
        <v>5132.32</v>
      </c>
      <c r="M153" s="319">
        <v>5139.2000000000044</v>
      </c>
      <c r="N153" s="319">
        <v>5096.760000000002</v>
      </c>
      <c r="O153" s="319">
        <v>5175.4400000000023</v>
      </c>
      <c r="P153" s="357">
        <f t="shared" si="16"/>
        <v>61225.600000000006</v>
      </c>
      <c r="Q153" s="357"/>
      <c r="R153" s="358">
        <f t="shared" si="17"/>
        <v>61225.600000000006</v>
      </c>
      <c r="S153" s="359"/>
    </row>
    <row r="154" spans="1:19" x14ac:dyDescent="0.25">
      <c r="A154" s="275">
        <v>6515</v>
      </c>
      <c r="B154" s="276">
        <v>403</v>
      </c>
      <c r="C154" s="277" t="s">
        <v>823</v>
      </c>
      <c r="D154" s="319">
        <v>35.21</v>
      </c>
      <c r="E154" s="319">
        <v>35.21</v>
      </c>
      <c r="F154" s="319">
        <v>35.209999999999994</v>
      </c>
      <c r="G154" s="319">
        <v>35.54000000000002</v>
      </c>
      <c r="H154" s="319">
        <v>35.539999999999964</v>
      </c>
      <c r="I154" s="319">
        <v>35.54000000000002</v>
      </c>
      <c r="J154" s="319">
        <v>35.539999999999992</v>
      </c>
      <c r="K154" s="319">
        <v>35.539999999999992</v>
      </c>
      <c r="L154" s="319">
        <v>35.54000000000002</v>
      </c>
      <c r="M154" s="319">
        <v>35.539999999999964</v>
      </c>
      <c r="N154" s="319">
        <v>35.54000000000002</v>
      </c>
      <c r="O154" s="319">
        <v>35.54000000000002</v>
      </c>
      <c r="P154" s="357">
        <f t="shared" si="16"/>
        <v>425.49</v>
      </c>
      <c r="Q154" s="357"/>
      <c r="R154" s="358">
        <f t="shared" si="17"/>
        <v>425.49</v>
      </c>
      <c r="S154" s="359"/>
    </row>
    <row r="155" spans="1:19" x14ac:dyDescent="0.25">
      <c r="A155" s="275">
        <v>6520</v>
      </c>
      <c r="B155" s="276">
        <v>403</v>
      </c>
      <c r="C155" s="277" t="s">
        <v>824</v>
      </c>
      <c r="D155" s="319">
        <v>599.42999999999995</v>
      </c>
      <c r="E155" s="319">
        <v>599.42999999999995</v>
      </c>
      <c r="F155" s="319">
        <v>599.43000000000006</v>
      </c>
      <c r="G155" s="319">
        <v>599.42999999999984</v>
      </c>
      <c r="H155" s="319">
        <v>599.43000000000029</v>
      </c>
      <c r="I155" s="319">
        <v>600.54999999999973</v>
      </c>
      <c r="J155" s="319">
        <v>599.50999999999931</v>
      </c>
      <c r="K155" s="319">
        <v>599.51000000000113</v>
      </c>
      <c r="L155" s="319">
        <v>599.50999999999931</v>
      </c>
      <c r="M155" s="319">
        <v>628.80000000000018</v>
      </c>
      <c r="N155" s="319">
        <v>613.49000000000069</v>
      </c>
      <c r="O155" s="319">
        <v>613.05999999999949</v>
      </c>
      <c r="P155" s="357">
        <f t="shared" si="16"/>
        <v>7251.58</v>
      </c>
      <c r="Q155" s="357"/>
      <c r="R155" s="358">
        <f t="shared" si="17"/>
        <v>7251.58</v>
      </c>
      <c r="S155" s="359"/>
    </row>
    <row r="156" spans="1:19" x14ac:dyDescent="0.25">
      <c r="A156" s="275">
        <v>6525</v>
      </c>
      <c r="B156" s="276">
        <v>403</v>
      </c>
      <c r="C156" s="277" t="s">
        <v>825</v>
      </c>
      <c r="D156" s="319">
        <v>821.22</v>
      </c>
      <c r="E156" s="319">
        <v>822.03999999999974</v>
      </c>
      <c r="F156" s="319">
        <v>822.04</v>
      </c>
      <c r="G156" s="319">
        <v>822.04000000000042</v>
      </c>
      <c r="H156" s="319">
        <v>822.04</v>
      </c>
      <c r="I156" s="319">
        <v>822.03999999999905</v>
      </c>
      <c r="J156" s="319">
        <v>857.96000000000095</v>
      </c>
      <c r="K156" s="319">
        <v>857.96</v>
      </c>
      <c r="L156" s="319">
        <v>857.95999999999913</v>
      </c>
      <c r="M156" s="319">
        <v>858.43000000000211</v>
      </c>
      <c r="N156" s="319">
        <v>858.42999999999847</v>
      </c>
      <c r="O156" s="319">
        <v>859.31000000000131</v>
      </c>
      <c r="P156" s="357">
        <f t="shared" si="16"/>
        <v>10081.470000000001</v>
      </c>
      <c r="Q156" s="357"/>
      <c r="R156" s="358">
        <f t="shared" si="17"/>
        <v>10081.470000000001</v>
      </c>
      <c r="S156" s="359"/>
    </row>
    <row r="157" spans="1:19" x14ac:dyDescent="0.25">
      <c r="A157" s="275">
        <v>6530</v>
      </c>
      <c r="B157" s="276">
        <v>403</v>
      </c>
      <c r="C157" s="277" t="s">
        <v>826</v>
      </c>
      <c r="D157" s="319">
        <v>3671.9199999999996</v>
      </c>
      <c r="E157" s="319">
        <v>3676.3299999999995</v>
      </c>
      <c r="F157" s="319">
        <v>3680.3200000000006</v>
      </c>
      <c r="G157" s="319">
        <v>3689.1499999999978</v>
      </c>
      <c r="H157" s="319">
        <v>3689.5900000000038</v>
      </c>
      <c r="I157" s="319">
        <v>3693.4299999999967</v>
      </c>
      <c r="J157" s="319">
        <v>3697.1800000000039</v>
      </c>
      <c r="K157" s="319">
        <v>3698.8899999999921</v>
      </c>
      <c r="L157" s="319">
        <v>3708.4000000000124</v>
      </c>
      <c r="M157" s="319">
        <v>3739.3199999999924</v>
      </c>
      <c r="N157" s="319">
        <v>3744.3099999999977</v>
      </c>
      <c r="O157" s="319">
        <v>3746.0000000000073</v>
      </c>
      <c r="P157" s="357">
        <f t="shared" si="16"/>
        <v>44434.840000000004</v>
      </c>
      <c r="Q157" s="357"/>
      <c r="R157" s="358">
        <f t="shared" si="17"/>
        <v>44434.840000000004</v>
      </c>
      <c r="S157" s="359"/>
    </row>
    <row r="158" spans="1:19" x14ac:dyDescent="0.25">
      <c r="A158" s="275">
        <v>6535</v>
      </c>
      <c r="B158" s="276">
        <v>403</v>
      </c>
      <c r="C158" s="277" t="s">
        <v>827</v>
      </c>
      <c r="D158" s="319">
        <v>686.74</v>
      </c>
      <c r="E158" s="319">
        <v>686.74</v>
      </c>
      <c r="F158" s="319">
        <v>688.82000000000016</v>
      </c>
      <c r="G158" s="319">
        <v>688.85999999999967</v>
      </c>
      <c r="H158" s="319">
        <v>689.45000000000027</v>
      </c>
      <c r="I158" s="319">
        <v>690.71000000000049</v>
      </c>
      <c r="J158" s="319">
        <v>693.46999999999935</v>
      </c>
      <c r="K158" s="319">
        <v>694.96</v>
      </c>
      <c r="L158" s="319">
        <v>696.75</v>
      </c>
      <c r="M158" s="319">
        <v>702.15999999999894</v>
      </c>
      <c r="N158" s="319">
        <v>706.72000000000116</v>
      </c>
      <c r="O158" s="319">
        <v>707.25999999999931</v>
      </c>
      <c r="P158" s="357">
        <f t="shared" si="16"/>
        <v>8332.64</v>
      </c>
      <c r="Q158" s="357"/>
      <c r="R158" s="358">
        <f t="shared" si="17"/>
        <v>8332.64</v>
      </c>
      <c r="S158" s="359"/>
    </row>
    <row r="159" spans="1:19" x14ac:dyDescent="0.25">
      <c r="A159" s="275">
        <v>6540</v>
      </c>
      <c r="B159" s="276">
        <v>403</v>
      </c>
      <c r="C159" s="277" t="s">
        <v>828</v>
      </c>
      <c r="D159" s="319">
        <v>1014.33</v>
      </c>
      <c r="E159" s="319">
        <v>1028.5100000000002</v>
      </c>
      <c r="F159" s="319">
        <v>1028.5099999999998</v>
      </c>
      <c r="G159" s="319">
        <v>1028.5100000000007</v>
      </c>
      <c r="H159" s="319">
        <v>1028.5099999999993</v>
      </c>
      <c r="I159" s="319">
        <v>1028.5100000000002</v>
      </c>
      <c r="J159" s="319">
        <v>1028.5100000000002</v>
      </c>
      <c r="K159" s="319">
        <v>1028.5100000000011</v>
      </c>
      <c r="L159" s="319">
        <v>1029.2199999999993</v>
      </c>
      <c r="M159" s="319">
        <v>1039.2199999999993</v>
      </c>
      <c r="N159" s="319">
        <v>1039.2200000000012</v>
      </c>
      <c r="O159" s="319">
        <v>1039.2199999999993</v>
      </c>
      <c r="P159" s="357">
        <f t="shared" si="16"/>
        <v>12360.78</v>
      </c>
      <c r="Q159" s="357"/>
      <c r="R159" s="358">
        <f t="shared" si="17"/>
        <v>12360.78</v>
      </c>
      <c r="S159" s="359"/>
    </row>
    <row r="160" spans="1:19" x14ac:dyDescent="0.25">
      <c r="A160" s="275">
        <v>6545</v>
      </c>
      <c r="B160" s="276">
        <v>403</v>
      </c>
      <c r="C160" s="277" t="s">
        <v>829</v>
      </c>
      <c r="D160" s="319">
        <v>422.95</v>
      </c>
      <c r="E160" s="319">
        <v>438.60999999999996</v>
      </c>
      <c r="F160" s="319">
        <v>444.84000000000015</v>
      </c>
      <c r="G160" s="319">
        <v>447.02999999999975</v>
      </c>
      <c r="H160" s="319">
        <v>448.21000000000049</v>
      </c>
      <c r="I160" s="319">
        <v>454.24999999999955</v>
      </c>
      <c r="J160" s="319">
        <v>455.75999999999976</v>
      </c>
      <c r="K160" s="319">
        <v>456.76000000000067</v>
      </c>
      <c r="L160" s="319">
        <v>457.4399999999996</v>
      </c>
      <c r="M160" s="319">
        <v>474.90000000000009</v>
      </c>
      <c r="N160" s="319">
        <v>488.49000000000069</v>
      </c>
      <c r="O160" s="319">
        <v>490.16999999999916</v>
      </c>
      <c r="P160" s="357">
        <f t="shared" si="16"/>
        <v>5479.41</v>
      </c>
      <c r="Q160" s="357"/>
      <c r="R160" s="358">
        <f t="shared" si="17"/>
        <v>5479.41</v>
      </c>
      <c r="S160" s="359"/>
    </row>
    <row r="161" spans="1:21" x14ac:dyDescent="0.25">
      <c r="A161" s="275">
        <v>6550</v>
      </c>
      <c r="B161" s="276">
        <v>403</v>
      </c>
      <c r="C161" s="277" t="s">
        <v>830</v>
      </c>
      <c r="D161" s="319">
        <v>83.55</v>
      </c>
      <c r="E161" s="319">
        <v>84.410000000000011</v>
      </c>
      <c r="F161" s="319">
        <v>121.76000000000002</v>
      </c>
      <c r="G161" s="319">
        <v>118.07</v>
      </c>
      <c r="H161" s="319">
        <v>118.07</v>
      </c>
      <c r="I161" s="319">
        <v>118.07000000000005</v>
      </c>
      <c r="J161" s="319">
        <v>118.06999999999994</v>
      </c>
      <c r="K161" s="319">
        <v>118.07000000000005</v>
      </c>
      <c r="L161" s="319">
        <v>118.06999999999994</v>
      </c>
      <c r="M161" s="319">
        <v>118.07000000000005</v>
      </c>
      <c r="N161" s="319">
        <v>118.06999999999994</v>
      </c>
      <c r="O161" s="319">
        <v>118.06999999999994</v>
      </c>
      <c r="P161" s="357">
        <f t="shared" si="16"/>
        <v>1352.35</v>
      </c>
      <c r="Q161" s="357"/>
      <c r="R161" s="358">
        <f t="shared" si="17"/>
        <v>1352.35</v>
      </c>
      <c r="S161" s="359"/>
    </row>
    <row r="162" spans="1:21" x14ac:dyDescent="0.25">
      <c r="A162" s="275">
        <v>6555</v>
      </c>
      <c r="B162" s="276">
        <v>403</v>
      </c>
      <c r="C162" s="277" t="s">
        <v>831</v>
      </c>
      <c r="D162" s="319">
        <v>28.699999999999996</v>
      </c>
      <c r="E162" s="319">
        <v>28.699999999999996</v>
      </c>
      <c r="F162" s="319">
        <v>28.700000000000017</v>
      </c>
      <c r="G162" s="319">
        <v>28.699999999999974</v>
      </c>
      <c r="H162" s="319">
        <v>28.700000000000017</v>
      </c>
      <c r="I162" s="319">
        <v>28.700000000000017</v>
      </c>
      <c r="J162" s="319">
        <v>28.69999999999996</v>
      </c>
      <c r="K162" s="319">
        <v>28.699999999999989</v>
      </c>
      <c r="L162" s="319">
        <v>28.699999999999989</v>
      </c>
      <c r="M162" s="319">
        <v>28.700000000000045</v>
      </c>
      <c r="N162" s="319">
        <v>28.700000000000045</v>
      </c>
      <c r="O162" s="319">
        <v>28.699999999999989</v>
      </c>
      <c r="P162" s="357">
        <f t="shared" si="16"/>
        <v>344.40000000000003</v>
      </c>
      <c r="Q162" s="357"/>
      <c r="R162" s="358">
        <f t="shared" si="17"/>
        <v>344.40000000000003</v>
      </c>
      <c r="S162" s="359"/>
    </row>
    <row r="163" spans="1:21" x14ac:dyDescent="0.25">
      <c r="A163" s="275">
        <v>6570</v>
      </c>
      <c r="B163" s="276">
        <v>403</v>
      </c>
      <c r="C163" s="277" t="s">
        <v>832</v>
      </c>
      <c r="D163" s="319">
        <v>4.1100000000000003</v>
      </c>
      <c r="E163" s="319">
        <v>4.1100000000000003</v>
      </c>
      <c r="F163" s="319">
        <v>4.1099999999999994</v>
      </c>
      <c r="G163" s="319">
        <v>4.1100000000000012</v>
      </c>
      <c r="H163" s="319">
        <v>4.1099999999999994</v>
      </c>
      <c r="I163" s="319">
        <v>4.1099999999999994</v>
      </c>
      <c r="J163" s="319">
        <v>4.1099999999999994</v>
      </c>
      <c r="K163" s="319">
        <v>4.110000000000003</v>
      </c>
      <c r="L163" s="319">
        <v>4.1099999999999994</v>
      </c>
      <c r="M163" s="319">
        <v>4.1099999999999994</v>
      </c>
      <c r="N163" s="319">
        <v>4.1099999999999994</v>
      </c>
      <c r="O163" s="319">
        <v>4.1099999999999994</v>
      </c>
      <c r="P163" s="357">
        <f t="shared" si="16"/>
        <v>49.32</v>
      </c>
      <c r="Q163" s="357"/>
      <c r="R163" s="358">
        <f t="shared" si="17"/>
        <v>49.32</v>
      </c>
      <c r="S163" s="359"/>
    </row>
    <row r="164" spans="1:21" x14ac:dyDescent="0.25">
      <c r="A164" s="284">
        <v>6580</v>
      </c>
      <c r="B164" s="280">
        <v>403</v>
      </c>
      <c r="C164" s="367" t="s">
        <v>930</v>
      </c>
      <c r="D164" s="319">
        <v>234.74</v>
      </c>
      <c r="E164" s="319">
        <v>234.18</v>
      </c>
      <c r="F164" s="319">
        <v>233.33999999999997</v>
      </c>
      <c r="G164" s="319">
        <v>233.53000000000009</v>
      </c>
      <c r="H164" s="319">
        <v>233.24999999999989</v>
      </c>
      <c r="I164" s="319">
        <v>233.9699999999998</v>
      </c>
      <c r="J164" s="319">
        <v>234.19000000000028</v>
      </c>
      <c r="K164" s="319">
        <v>233.83999999999992</v>
      </c>
      <c r="L164" s="319">
        <v>234.23000000000047</v>
      </c>
      <c r="M164" s="319">
        <v>234.23999999999978</v>
      </c>
      <c r="N164" s="319">
        <v>234.69999999999936</v>
      </c>
      <c r="O164" s="319">
        <v>234.83000000000038</v>
      </c>
      <c r="P164" s="357">
        <f t="shared" si="16"/>
        <v>2809.04</v>
      </c>
      <c r="Q164" s="357"/>
      <c r="R164" s="358">
        <f t="shared" ref="R164:R170" si="18">$P164*(2592.5/3968)</f>
        <v>1835.2913810483869</v>
      </c>
      <c r="S164" s="358">
        <f t="shared" ref="S164:S170" si="19">$P164*(1375.5/3968)</f>
        <v>973.7486189516128</v>
      </c>
      <c r="U164" s="278">
        <f>P164*$V$3</f>
        <v>989.47192546583847</v>
      </c>
    </row>
    <row r="165" spans="1:21" x14ac:dyDescent="0.25">
      <c r="A165" s="275">
        <v>6585</v>
      </c>
      <c r="B165" s="276">
        <v>403</v>
      </c>
      <c r="C165" s="277" t="s">
        <v>834</v>
      </c>
      <c r="D165" s="319">
        <v>118.75999999999999</v>
      </c>
      <c r="E165" s="319">
        <v>118.47999999999999</v>
      </c>
      <c r="F165" s="319">
        <v>117.82000000000002</v>
      </c>
      <c r="G165" s="319">
        <v>117.92999999999995</v>
      </c>
      <c r="H165" s="319">
        <v>119.02000000000004</v>
      </c>
      <c r="I165" s="319">
        <v>119.82999999999993</v>
      </c>
      <c r="J165" s="319">
        <v>119.90000000000009</v>
      </c>
      <c r="K165" s="319">
        <v>119.63999999999987</v>
      </c>
      <c r="L165" s="319">
        <v>119.58000000000015</v>
      </c>
      <c r="M165" s="319">
        <v>119.86000000000013</v>
      </c>
      <c r="N165" s="319">
        <v>119.75999999999999</v>
      </c>
      <c r="O165" s="319">
        <v>120.49999999999977</v>
      </c>
      <c r="P165" s="357">
        <f t="shared" si="16"/>
        <v>1431.08</v>
      </c>
      <c r="Q165" s="357"/>
      <c r="R165" s="358">
        <f t="shared" si="18"/>
        <v>934.99871471774179</v>
      </c>
      <c r="S165" s="358">
        <f t="shared" si="19"/>
        <v>496.08128528225802</v>
      </c>
      <c r="U165" s="278">
        <f t="shared" ref="U165:U176" si="20">P165*$V$3</f>
        <v>504.09160535117053</v>
      </c>
    </row>
    <row r="166" spans="1:21" x14ac:dyDescent="0.25">
      <c r="A166" s="275">
        <v>6595</v>
      </c>
      <c r="B166" s="276">
        <v>403</v>
      </c>
      <c r="C166" s="277" t="s">
        <v>835</v>
      </c>
      <c r="D166" s="319">
        <v>132.24</v>
      </c>
      <c r="E166" s="319">
        <v>132</v>
      </c>
      <c r="F166" s="319">
        <v>131.43999999999994</v>
      </c>
      <c r="G166" s="319">
        <v>131.92000000000007</v>
      </c>
      <c r="H166" s="319">
        <v>131.80000000000007</v>
      </c>
      <c r="I166" s="319">
        <v>131.98000000000002</v>
      </c>
      <c r="J166" s="319">
        <v>131.87999999999988</v>
      </c>
      <c r="K166" s="319">
        <v>131.72000000000003</v>
      </c>
      <c r="L166" s="319">
        <v>131.8599999999999</v>
      </c>
      <c r="M166" s="319">
        <v>131.86999999999989</v>
      </c>
      <c r="N166" s="319">
        <v>131.74</v>
      </c>
      <c r="O166" s="319">
        <v>131.61000000000013</v>
      </c>
      <c r="P166" s="357">
        <f t="shared" si="16"/>
        <v>1582.06</v>
      </c>
      <c r="Q166" s="357"/>
      <c r="R166" s="358">
        <f t="shared" si="18"/>
        <v>1033.641771673387</v>
      </c>
      <c r="S166" s="358">
        <f t="shared" si="19"/>
        <v>548.41822832661285</v>
      </c>
      <c r="U166" s="278">
        <f t="shared" si="20"/>
        <v>557.27364309603433</v>
      </c>
    </row>
    <row r="167" spans="1:21" x14ac:dyDescent="0.25">
      <c r="A167" s="275">
        <v>6600</v>
      </c>
      <c r="B167" s="276">
        <v>403</v>
      </c>
      <c r="C167" s="277" t="s">
        <v>836</v>
      </c>
      <c r="D167" s="319">
        <v>34.6</v>
      </c>
      <c r="E167" s="319">
        <v>34.6</v>
      </c>
      <c r="F167" s="319">
        <v>34.599999999999994</v>
      </c>
      <c r="G167" s="319">
        <v>44.2</v>
      </c>
      <c r="H167" s="319">
        <v>44.199999999999989</v>
      </c>
      <c r="I167" s="319">
        <v>44.200000000000017</v>
      </c>
      <c r="J167" s="319">
        <v>44.200000000000017</v>
      </c>
      <c r="K167" s="319">
        <v>44.199999999999989</v>
      </c>
      <c r="L167" s="319">
        <v>44.199999999999989</v>
      </c>
      <c r="M167" s="319">
        <v>44.199999999999989</v>
      </c>
      <c r="N167" s="319">
        <v>44.199999999999989</v>
      </c>
      <c r="O167" s="319">
        <v>44.199999999999989</v>
      </c>
      <c r="P167" s="357">
        <f t="shared" si="16"/>
        <v>501.59999999999997</v>
      </c>
      <c r="Q167" s="357"/>
      <c r="R167" s="358">
        <f t="shared" si="18"/>
        <v>327.72127016129031</v>
      </c>
      <c r="S167" s="358">
        <f t="shared" si="19"/>
        <v>173.87872983870966</v>
      </c>
      <c r="U167" s="278">
        <f t="shared" si="20"/>
        <v>176.68638318203534</v>
      </c>
    </row>
    <row r="168" spans="1:21" x14ac:dyDescent="0.25">
      <c r="A168" s="275">
        <v>6605</v>
      </c>
      <c r="B168" s="276">
        <v>403</v>
      </c>
      <c r="C168" s="277" t="s">
        <v>837</v>
      </c>
      <c r="D168" s="319">
        <v>29.66</v>
      </c>
      <c r="E168" s="319">
        <v>29.66</v>
      </c>
      <c r="F168" s="319">
        <v>29.660000000000004</v>
      </c>
      <c r="G168" s="319">
        <v>41.08</v>
      </c>
      <c r="H168" s="319">
        <v>41.080000000000013</v>
      </c>
      <c r="I168" s="319">
        <v>41.079999999999984</v>
      </c>
      <c r="J168" s="319">
        <v>41.080000000000013</v>
      </c>
      <c r="K168" s="319">
        <v>33.639999999999986</v>
      </c>
      <c r="L168" s="319">
        <v>33.639999999999986</v>
      </c>
      <c r="M168" s="319">
        <v>33.640000000000043</v>
      </c>
      <c r="N168" s="319">
        <v>34.689999999999941</v>
      </c>
      <c r="O168" s="319">
        <v>34.690000000000055</v>
      </c>
      <c r="P168" s="357">
        <f t="shared" si="16"/>
        <v>423.6</v>
      </c>
      <c r="Q168" s="357"/>
      <c r="R168" s="358">
        <f t="shared" si="18"/>
        <v>276.75982862903226</v>
      </c>
      <c r="S168" s="358">
        <f t="shared" si="19"/>
        <v>146.84017137096774</v>
      </c>
      <c r="U168" s="278">
        <f t="shared" si="20"/>
        <v>149.21122790253224</v>
      </c>
    </row>
    <row r="169" spans="1:21" x14ac:dyDescent="0.25">
      <c r="A169" s="275">
        <v>6610</v>
      </c>
      <c r="B169" s="276">
        <v>403</v>
      </c>
      <c r="C169" s="277" t="s">
        <v>838</v>
      </c>
      <c r="D169" s="319">
        <v>47.120000000000005</v>
      </c>
      <c r="E169" s="319">
        <v>47.019999999999996</v>
      </c>
      <c r="F169" s="319">
        <v>46.939999999999984</v>
      </c>
      <c r="G169" s="319">
        <v>46.970000000000027</v>
      </c>
      <c r="H169" s="319">
        <v>46.930000000000007</v>
      </c>
      <c r="I169" s="319">
        <v>47.059999999999945</v>
      </c>
      <c r="J169" s="319">
        <v>46.94</v>
      </c>
      <c r="K169" s="319">
        <v>46.880000000000052</v>
      </c>
      <c r="L169" s="319">
        <v>46.819999999999936</v>
      </c>
      <c r="M169" s="319">
        <v>46.850000000000136</v>
      </c>
      <c r="N169" s="319">
        <v>46.779999999999859</v>
      </c>
      <c r="O169" s="319">
        <v>46.720000000000027</v>
      </c>
      <c r="P169" s="357">
        <f t="shared" si="16"/>
        <v>563.03</v>
      </c>
      <c r="Q169" s="357"/>
      <c r="R169" s="358">
        <f t="shared" si="18"/>
        <v>367.85667212701611</v>
      </c>
      <c r="S169" s="358">
        <f t="shared" si="19"/>
        <v>195.17332787298383</v>
      </c>
      <c r="U169" s="278">
        <f t="shared" si="20"/>
        <v>198.32482919254656</v>
      </c>
    </row>
    <row r="170" spans="1:21" x14ac:dyDescent="0.25">
      <c r="A170" s="275">
        <v>6615</v>
      </c>
      <c r="B170" s="276">
        <v>403</v>
      </c>
      <c r="C170" s="277" t="s">
        <v>839</v>
      </c>
      <c r="D170" s="364"/>
      <c r="E170" s="364"/>
      <c r="F170" s="364"/>
      <c r="G170" s="364"/>
      <c r="H170" s="364"/>
      <c r="I170" s="364"/>
      <c r="J170" s="364"/>
      <c r="K170" s="364"/>
      <c r="L170" s="364"/>
      <c r="M170" s="364"/>
      <c r="N170" s="364"/>
      <c r="O170" s="364"/>
      <c r="P170" s="357">
        <f t="shared" si="16"/>
        <v>0</v>
      </c>
      <c r="Q170" s="357"/>
      <c r="R170" s="358">
        <f t="shared" si="18"/>
        <v>0</v>
      </c>
      <c r="S170" s="358">
        <f t="shared" si="19"/>
        <v>0</v>
      </c>
      <c r="U170" s="278">
        <f t="shared" si="20"/>
        <v>0</v>
      </c>
    </row>
    <row r="171" spans="1:21" x14ac:dyDescent="0.25">
      <c r="A171" s="275">
        <v>6620</v>
      </c>
      <c r="B171" s="276">
        <v>403</v>
      </c>
      <c r="C171" s="277" t="s">
        <v>840</v>
      </c>
      <c r="D171" s="319">
        <v>-3057.25</v>
      </c>
      <c r="E171" s="319">
        <v>-3057.25</v>
      </c>
      <c r="F171" s="319">
        <v>-3057.25</v>
      </c>
      <c r="G171" s="319">
        <v>-3057.25</v>
      </c>
      <c r="H171" s="319">
        <v>-3057.25</v>
      </c>
      <c r="I171" s="319">
        <v>-3057.25</v>
      </c>
      <c r="J171" s="319">
        <v>-3057.25</v>
      </c>
      <c r="K171" s="319">
        <v>-3057.25</v>
      </c>
      <c r="L171" s="319">
        <v>-3057.25</v>
      </c>
      <c r="M171" s="319">
        <v>-3057.25</v>
      </c>
      <c r="N171" s="319">
        <v>-3057.25</v>
      </c>
      <c r="O171" s="319">
        <v>-3057.25</v>
      </c>
      <c r="P171" s="357">
        <f t="shared" si="16"/>
        <v>-36687</v>
      </c>
      <c r="Q171" s="357"/>
      <c r="R171" s="358">
        <f t="shared" si="17"/>
        <v>-36687</v>
      </c>
      <c r="S171" s="358"/>
      <c r="U171" s="278"/>
    </row>
    <row r="172" spans="1:21" x14ac:dyDescent="0.25">
      <c r="A172" s="286">
        <v>6825</v>
      </c>
      <c r="B172" s="287">
        <v>403</v>
      </c>
      <c r="C172" s="288" t="s">
        <v>834</v>
      </c>
      <c r="D172" s="329">
        <v>4.83</v>
      </c>
      <c r="E172" s="329">
        <v>4.83</v>
      </c>
      <c r="F172" s="329">
        <v>4.83</v>
      </c>
      <c r="G172" s="329">
        <v>4.83</v>
      </c>
      <c r="H172" s="329">
        <v>4.8299999999999983</v>
      </c>
      <c r="I172" s="329">
        <v>4.8300000000000018</v>
      </c>
      <c r="J172" s="329">
        <v>4.8300000000000018</v>
      </c>
      <c r="K172" s="329">
        <v>4.8299999999999983</v>
      </c>
      <c r="L172" s="329">
        <v>4.8299999999999983</v>
      </c>
      <c r="M172" s="329">
        <v>4.8299999999999983</v>
      </c>
      <c r="N172" s="329">
        <v>4.8300000000000054</v>
      </c>
      <c r="O172" s="329">
        <v>4.8299999999999983</v>
      </c>
      <c r="P172" s="368">
        <f t="shared" si="16"/>
        <v>57.96</v>
      </c>
      <c r="Q172" s="357"/>
      <c r="R172" s="358">
        <f>$P172*(2592.5/3968)</f>
        <v>37.868271169354834</v>
      </c>
      <c r="S172" s="358">
        <f>$P172*(1375.5/3968)</f>
        <v>20.09172883064516</v>
      </c>
      <c r="U172" s="278">
        <f t="shared" si="20"/>
        <v>20.416153846153847</v>
      </c>
    </row>
    <row r="173" spans="1:21" x14ac:dyDescent="0.25">
      <c r="A173" s="275">
        <v>6835</v>
      </c>
      <c r="B173" s="276">
        <v>403</v>
      </c>
      <c r="C173" s="277" t="s">
        <v>835</v>
      </c>
      <c r="D173" s="319">
        <v>13.809999999999999</v>
      </c>
      <c r="E173" s="319">
        <v>13.809999999999999</v>
      </c>
      <c r="F173" s="319">
        <v>13.810000000000002</v>
      </c>
      <c r="G173" s="319">
        <v>13.809999999999995</v>
      </c>
      <c r="H173" s="319">
        <v>13.810000000000002</v>
      </c>
      <c r="I173" s="319">
        <v>13.810000000000002</v>
      </c>
      <c r="J173" s="319">
        <v>13.810000000000002</v>
      </c>
      <c r="K173" s="319">
        <v>13.809999999999988</v>
      </c>
      <c r="L173" s="319">
        <v>13.810000000000016</v>
      </c>
      <c r="M173" s="319">
        <v>13.809999999999988</v>
      </c>
      <c r="N173" s="319">
        <v>13.810000000000002</v>
      </c>
      <c r="O173" s="319">
        <v>13.810000000000002</v>
      </c>
      <c r="P173" s="357">
        <f t="shared" si="16"/>
        <v>165.72</v>
      </c>
      <c r="Q173" s="357"/>
      <c r="R173" s="358">
        <f>$P173*(2592.5/3968)</f>
        <v>108.2734627016129</v>
      </c>
      <c r="S173" s="358">
        <f>$P173*(1375.5/3968)</f>
        <v>57.446537298387092</v>
      </c>
      <c r="U173" s="278">
        <f t="shared" si="20"/>
        <v>58.374137601528901</v>
      </c>
    </row>
    <row r="174" spans="1:21" x14ac:dyDescent="0.25">
      <c r="A174" s="286">
        <v>6845</v>
      </c>
      <c r="B174" s="287">
        <v>403</v>
      </c>
      <c r="C174" s="288" t="s">
        <v>837</v>
      </c>
      <c r="D174" s="329"/>
      <c r="E174" s="329">
        <v>0</v>
      </c>
      <c r="F174" s="329">
        <v>3.28</v>
      </c>
      <c r="G174" s="329">
        <v>3.28</v>
      </c>
      <c r="H174" s="329">
        <v>3.2800000000000002</v>
      </c>
      <c r="I174" s="329">
        <v>3.2799999999999994</v>
      </c>
      <c r="J174" s="329">
        <v>3.2799999999999994</v>
      </c>
      <c r="K174" s="329">
        <v>3.2800000000000011</v>
      </c>
      <c r="L174" s="329">
        <v>3.2800000000000011</v>
      </c>
      <c r="M174" s="329">
        <v>18.5</v>
      </c>
      <c r="N174" s="329">
        <v>18.5</v>
      </c>
      <c r="O174" s="329">
        <v>18.499999999999993</v>
      </c>
      <c r="P174" s="368">
        <f t="shared" si="16"/>
        <v>78.459999999999994</v>
      </c>
      <c r="Q174" s="357"/>
      <c r="R174" s="358">
        <f>$P174*(2592.5/3968)</f>
        <v>51.261983366935475</v>
      </c>
      <c r="S174" s="358">
        <f>$P174*(1375.5/3968)</f>
        <v>27.198016633064512</v>
      </c>
      <c r="U174" s="278">
        <f t="shared" si="20"/>
        <v>27.63718824653607</v>
      </c>
    </row>
    <row r="175" spans="1:21" x14ac:dyDescent="0.25">
      <c r="A175" s="275">
        <v>6905</v>
      </c>
      <c r="B175" s="275" t="s">
        <v>842</v>
      </c>
      <c r="C175" s="365" t="s">
        <v>843</v>
      </c>
      <c r="D175" s="319">
        <v>2019.0299999999997</v>
      </c>
      <c r="E175" s="319">
        <v>1028.3100000000004</v>
      </c>
      <c r="F175" s="319">
        <v>6965.7900000000009</v>
      </c>
      <c r="G175" s="319">
        <v>1263.5399999999991</v>
      </c>
      <c r="H175" s="319">
        <v>1269.2199999999993</v>
      </c>
      <c r="I175" s="319">
        <v>1266.7200000000012</v>
      </c>
      <c r="J175" s="319">
        <v>1375.0400000000009</v>
      </c>
      <c r="K175" s="319">
        <v>1279.1499999999978</v>
      </c>
      <c r="L175" s="319">
        <v>1403.5699999999997</v>
      </c>
      <c r="M175" s="319">
        <v>1492.6800000000003</v>
      </c>
      <c r="N175" s="319">
        <v>1355.7700000000004</v>
      </c>
      <c r="O175" s="319">
        <v>1566.3199999999997</v>
      </c>
      <c r="P175" s="357">
        <f t="shared" si="16"/>
        <v>22285.14</v>
      </c>
      <c r="Q175" s="357"/>
      <c r="R175" s="358">
        <f>$P175*(2592.5/3968)</f>
        <v>14560.036655745967</v>
      </c>
      <c r="S175" s="358">
        <f>$P175*(1375.5/3968)</f>
        <v>7725.1033442540311</v>
      </c>
      <c r="U175" s="278">
        <f t="shared" si="20"/>
        <v>7849.84207596751</v>
      </c>
    </row>
    <row r="176" spans="1:21" x14ac:dyDescent="0.25">
      <c r="A176" s="275">
        <v>6920</v>
      </c>
      <c r="B176" s="275" t="s">
        <v>842</v>
      </c>
      <c r="C176" s="365" t="s">
        <v>844</v>
      </c>
      <c r="D176" s="319">
        <v>4526.74</v>
      </c>
      <c r="E176" s="319">
        <v>4526.0399999999991</v>
      </c>
      <c r="F176" s="319">
        <v>4542.3100000000013</v>
      </c>
      <c r="G176" s="319">
        <v>5074.2000000000007</v>
      </c>
      <c r="H176" s="319">
        <v>4607.6599999999962</v>
      </c>
      <c r="I176" s="319">
        <v>4330.8300000000054</v>
      </c>
      <c r="J176" s="319">
        <v>4724.5699999999961</v>
      </c>
      <c r="K176" s="319">
        <v>4841.1099999999933</v>
      </c>
      <c r="L176" s="319">
        <v>4765.0000000000146</v>
      </c>
      <c r="M176" s="319">
        <v>4773.8799999999974</v>
      </c>
      <c r="N176" s="319">
        <v>4764.1100000000006</v>
      </c>
      <c r="O176" s="319">
        <v>4559.9999999999927</v>
      </c>
      <c r="P176" s="357">
        <f t="shared" si="16"/>
        <v>56036.45</v>
      </c>
      <c r="Q176" s="357"/>
      <c r="R176" s="358">
        <f>$P176*(2592.5/3968)</f>
        <v>36611.516286542334</v>
      </c>
      <c r="S176" s="358">
        <f>$P176*(1375.5/3968)</f>
        <v>19424.93371345766</v>
      </c>
      <c r="U176" s="278">
        <f t="shared" si="20"/>
        <v>19738.591859770662</v>
      </c>
    </row>
    <row r="177" spans="1:21" x14ac:dyDescent="0.25">
      <c r="A177" s="292" t="s">
        <v>845</v>
      </c>
      <c r="B177" s="276"/>
      <c r="C177" s="277"/>
      <c r="D177" s="362">
        <f t="shared" ref="D177:P177" si="21">SUM(D143:D176)</f>
        <v>18125.22</v>
      </c>
      <c r="E177" s="362">
        <f t="shared" si="21"/>
        <v>17605.39</v>
      </c>
      <c r="F177" s="362">
        <f t="shared" si="21"/>
        <v>23577.720000000008</v>
      </c>
      <c r="G177" s="362">
        <f t="shared" si="21"/>
        <v>18523.170000000002</v>
      </c>
      <c r="H177" s="362">
        <f t="shared" si="21"/>
        <v>18068.11</v>
      </c>
      <c r="I177" s="362">
        <f t="shared" si="21"/>
        <v>17802.020000000004</v>
      </c>
      <c r="J177" s="362">
        <f t="shared" si="21"/>
        <v>18347.049999999996</v>
      </c>
      <c r="K177" s="362">
        <f t="shared" si="21"/>
        <v>18363.629999999986</v>
      </c>
      <c r="L177" s="362">
        <f t="shared" si="21"/>
        <v>18425.040000000023</v>
      </c>
      <c r="M177" s="362">
        <f t="shared" si="21"/>
        <v>18639.869999999995</v>
      </c>
      <c r="N177" s="362">
        <f t="shared" si="21"/>
        <v>18460.810000000005</v>
      </c>
      <c r="O177" s="362">
        <f t="shared" si="21"/>
        <v>18551.36</v>
      </c>
      <c r="P177" s="362">
        <f t="shared" si="21"/>
        <v>224489.39</v>
      </c>
      <c r="Q177" s="362"/>
      <c r="R177" s="362">
        <f>SUM(R143:R176)</f>
        <v>194700.47629788308</v>
      </c>
      <c r="S177" s="362">
        <f>SUM(S143:S176)</f>
        <v>29788.913702116934</v>
      </c>
      <c r="U177" s="362">
        <f t="shared" ref="U177" si="22">SUM(U143:U176)</f>
        <v>30269.92102962255</v>
      </c>
    </row>
    <row r="178" spans="1:21" x14ac:dyDescent="0.25">
      <c r="A178" s="275"/>
      <c r="B178" s="276"/>
      <c r="C178" s="277"/>
      <c r="D178" s="357"/>
      <c r="E178" s="357"/>
      <c r="F178" s="357"/>
      <c r="G178" s="357"/>
      <c r="H178" s="357"/>
      <c r="I178" s="357"/>
      <c r="J178" s="357"/>
      <c r="K178" s="357"/>
      <c r="L178" s="357"/>
      <c r="M178" s="357"/>
      <c r="N178" s="357"/>
      <c r="O178" s="357"/>
      <c r="P178" s="357"/>
      <c r="Q178" s="357"/>
      <c r="R178" s="358"/>
      <c r="S178" s="358"/>
    </row>
    <row r="179" spans="1:21" x14ac:dyDescent="0.25">
      <c r="A179" s="286">
        <v>6640</v>
      </c>
      <c r="B179" s="287">
        <v>403</v>
      </c>
      <c r="C179" s="288" t="s">
        <v>812</v>
      </c>
      <c r="D179" s="329"/>
      <c r="E179" s="329">
        <v>0</v>
      </c>
      <c r="F179" s="329">
        <v>0</v>
      </c>
      <c r="G179" s="329">
        <v>0.25</v>
      </c>
      <c r="H179" s="329">
        <v>0.25</v>
      </c>
      <c r="I179" s="329">
        <v>0.25</v>
      </c>
      <c r="J179" s="329">
        <v>0.25</v>
      </c>
      <c r="K179" s="329">
        <v>0.25</v>
      </c>
      <c r="L179" s="329">
        <v>0.25</v>
      </c>
      <c r="M179" s="329">
        <v>0.25</v>
      </c>
      <c r="N179" s="329">
        <v>0.25</v>
      </c>
      <c r="O179" s="329">
        <v>0.25</v>
      </c>
      <c r="P179" s="368">
        <f t="shared" ref="P179:P196" si="23">SUM(D179:O179)</f>
        <v>2.25</v>
      </c>
      <c r="Q179" s="357"/>
      <c r="R179" s="358"/>
      <c r="S179" s="358"/>
    </row>
    <row r="180" spans="1:21" x14ac:dyDescent="0.25">
      <c r="A180" s="275">
        <v>6655</v>
      </c>
      <c r="B180" s="276">
        <v>403</v>
      </c>
      <c r="C180" s="277" t="s">
        <v>931</v>
      </c>
      <c r="D180" s="319">
        <v>408.17</v>
      </c>
      <c r="E180" s="319">
        <v>408.17</v>
      </c>
      <c r="F180" s="319">
        <v>408.16999999999996</v>
      </c>
      <c r="G180" s="319">
        <v>408.17000000000007</v>
      </c>
      <c r="H180" s="319">
        <v>408.16999999999985</v>
      </c>
      <c r="I180" s="319">
        <v>408.17000000000007</v>
      </c>
      <c r="J180" s="319">
        <v>408.17000000000007</v>
      </c>
      <c r="K180" s="319">
        <v>408.17000000000007</v>
      </c>
      <c r="L180" s="319">
        <v>408.17000000000007</v>
      </c>
      <c r="M180" s="319">
        <v>408.16999999999962</v>
      </c>
      <c r="N180" s="319">
        <v>408.17000000000007</v>
      </c>
      <c r="O180" s="319">
        <v>408.17000000000007</v>
      </c>
      <c r="P180" s="357">
        <f t="shared" si="23"/>
        <v>4898.04</v>
      </c>
      <c r="Q180" s="357"/>
      <c r="R180" s="358"/>
      <c r="S180" s="358"/>
    </row>
    <row r="181" spans="1:21" ht="12" x14ac:dyDescent="0.3">
      <c r="A181" s="275">
        <v>6660</v>
      </c>
      <c r="B181" s="276">
        <v>403</v>
      </c>
      <c r="C181" s="277" t="s">
        <v>846</v>
      </c>
      <c r="D181" s="369">
        <v>2662.35</v>
      </c>
      <c r="E181" s="369">
        <v>2662.89</v>
      </c>
      <c r="F181" s="369">
        <v>2662.8900000000003</v>
      </c>
      <c r="G181" s="369">
        <v>2665.9899999999989</v>
      </c>
      <c r="H181" s="369">
        <v>2665.9799999999996</v>
      </c>
      <c r="I181" s="369">
        <v>2665.9800000000014</v>
      </c>
      <c r="J181" s="369">
        <v>2665.9799999999977</v>
      </c>
      <c r="K181" s="369">
        <v>2665.9800000000032</v>
      </c>
      <c r="L181" s="369">
        <v>2665.9799999999996</v>
      </c>
      <c r="M181" s="369">
        <v>2665.9799999999959</v>
      </c>
      <c r="N181" s="369">
        <v>2665.9800000000032</v>
      </c>
      <c r="O181" s="369">
        <v>2665.9799999999996</v>
      </c>
      <c r="P181" s="357">
        <f t="shared" si="23"/>
        <v>31981.96</v>
      </c>
      <c r="Q181" s="357"/>
      <c r="R181" s="359"/>
      <c r="S181" s="358">
        <f t="shared" ref="S181:S193" si="24">P181</f>
        <v>31981.96</v>
      </c>
    </row>
    <row r="182" spans="1:21" x14ac:dyDescent="0.25">
      <c r="A182" s="284">
        <v>6680</v>
      </c>
      <c r="B182" s="280">
        <v>403</v>
      </c>
      <c r="C182" s="367" t="s">
        <v>932</v>
      </c>
      <c r="D182" s="319">
        <v>0.31</v>
      </c>
      <c r="E182" s="319">
        <v>0.31</v>
      </c>
      <c r="F182" s="319">
        <v>0.31000000000000005</v>
      </c>
      <c r="G182" s="319">
        <v>0.30999999999999994</v>
      </c>
      <c r="H182" s="319">
        <v>0.31000000000000005</v>
      </c>
      <c r="I182" s="319">
        <v>0.31000000000000005</v>
      </c>
      <c r="J182" s="319">
        <v>0.30999999999999983</v>
      </c>
      <c r="K182" s="319">
        <v>0.31000000000000005</v>
      </c>
      <c r="L182" s="319">
        <v>0.31000000000000005</v>
      </c>
      <c r="M182" s="319">
        <v>0.31000000000000005</v>
      </c>
      <c r="N182" s="319">
        <v>0.31000000000000005</v>
      </c>
      <c r="O182" s="319">
        <v>0.31000000000000005</v>
      </c>
      <c r="P182" s="357">
        <f t="shared" si="23"/>
        <v>3.72</v>
      </c>
      <c r="Q182" s="357"/>
      <c r="R182" s="359"/>
      <c r="S182" s="358">
        <f>P182</f>
        <v>3.72</v>
      </c>
    </row>
    <row r="183" spans="1:21" x14ac:dyDescent="0.25">
      <c r="A183" s="275">
        <v>6685</v>
      </c>
      <c r="B183" s="276">
        <v>403</v>
      </c>
      <c r="C183" s="277" t="s">
        <v>847</v>
      </c>
      <c r="D183" s="319">
        <v>2.1800000000000002</v>
      </c>
      <c r="E183" s="319">
        <v>2.1800000000000002</v>
      </c>
      <c r="F183" s="319">
        <v>2.1799999999999997</v>
      </c>
      <c r="G183" s="319">
        <v>2.1800000000000006</v>
      </c>
      <c r="H183" s="319">
        <v>2.1799999999999997</v>
      </c>
      <c r="I183" s="319">
        <v>2.1799999999999997</v>
      </c>
      <c r="J183" s="319">
        <v>2.1799999999999997</v>
      </c>
      <c r="K183" s="319">
        <v>2.1800000000000015</v>
      </c>
      <c r="L183" s="319">
        <v>2.1799999999999997</v>
      </c>
      <c r="M183" s="319">
        <v>2.1799999999999997</v>
      </c>
      <c r="N183" s="319">
        <v>2.1799999999999997</v>
      </c>
      <c r="O183" s="319">
        <v>2.1799999999999997</v>
      </c>
      <c r="P183" s="357">
        <f t="shared" si="23"/>
        <v>26.16</v>
      </c>
      <c r="Q183" s="357"/>
      <c r="R183" s="359"/>
      <c r="S183" s="358">
        <f t="shared" si="24"/>
        <v>26.16</v>
      </c>
    </row>
    <row r="184" spans="1:21" x14ac:dyDescent="0.25">
      <c r="A184" s="275">
        <v>6710</v>
      </c>
      <c r="B184" s="276">
        <v>403</v>
      </c>
      <c r="C184" s="277" t="s">
        <v>848</v>
      </c>
      <c r="D184" s="319">
        <v>78.370000000000019</v>
      </c>
      <c r="E184" s="319">
        <v>77.92</v>
      </c>
      <c r="F184" s="319">
        <v>77.920000000000016</v>
      </c>
      <c r="G184" s="319">
        <v>77.920000000000016</v>
      </c>
      <c r="H184" s="319">
        <v>77.919999999999902</v>
      </c>
      <c r="I184" s="319">
        <v>77.920000000000073</v>
      </c>
      <c r="J184" s="319">
        <v>77.919999999999959</v>
      </c>
      <c r="K184" s="319">
        <v>77.920000000000073</v>
      </c>
      <c r="L184" s="319">
        <v>77.919999999999959</v>
      </c>
      <c r="M184" s="319">
        <v>77.919999999999845</v>
      </c>
      <c r="N184" s="319">
        <v>77.920000000000073</v>
      </c>
      <c r="O184" s="319">
        <v>78.370000000000118</v>
      </c>
      <c r="P184" s="357">
        <f t="shared" si="23"/>
        <v>935.94</v>
      </c>
      <c r="Q184" s="357"/>
      <c r="R184" s="359"/>
      <c r="S184" s="358">
        <f t="shared" si="24"/>
        <v>935.94</v>
      </c>
    </row>
    <row r="185" spans="1:21" x14ac:dyDescent="0.25">
      <c r="A185" s="275">
        <v>6715</v>
      </c>
      <c r="B185" s="276">
        <v>403</v>
      </c>
      <c r="C185" s="277" t="s">
        <v>849</v>
      </c>
      <c r="D185" s="319">
        <v>3042.2799999999997</v>
      </c>
      <c r="E185" s="319">
        <v>3042.4300000000003</v>
      </c>
      <c r="F185" s="319">
        <v>3045.4099999999989</v>
      </c>
      <c r="G185" s="319">
        <v>3046.010000000002</v>
      </c>
      <c r="H185" s="319">
        <v>3066.2499999999982</v>
      </c>
      <c r="I185" s="319">
        <v>3060.5000000000018</v>
      </c>
      <c r="J185" s="319">
        <v>3060.4999999999964</v>
      </c>
      <c r="K185" s="319">
        <v>3060.6500000000015</v>
      </c>
      <c r="L185" s="319">
        <v>3061.6200000000026</v>
      </c>
      <c r="M185" s="319">
        <v>3062.9599999999991</v>
      </c>
      <c r="N185" s="319">
        <v>3062.9599999999991</v>
      </c>
      <c r="O185" s="319">
        <v>3064.5199999999968</v>
      </c>
      <c r="P185" s="357">
        <f t="shared" si="23"/>
        <v>36676.089999999997</v>
      </c>
      <c r="Q185" s="357"/>
      <c r="R185" s="359"/>
      <c r="S185" s="358">
        <f t="shared" si="24"/>
        <v>36676.089999999997</v>
      </c>
    </row>
    <row r="186" spans="1:21" x14ac:dyDescent="0.25">
      <c r="A186" s="275">
        <v>6717</v>
      </c>
      <c r="B186" s="276">
        <v>403</v>
      </c>
      <c r="C186" s="277" t="s">
        <v>850</v>
      </c>
      <c r="D186" s="319">
        <v>551.61</v>
      </c>
      <c r="E186" s="319">
        <v>551.61</v>
      </c>
      <c r="F186" s="319">
        <v>551.83000000000015</v>
      </c>
      <c r="G186" s="319">
        <v>551.82999999999993</v>
      </c>
      <c r="H186" s="319">
        <v>551.82999999999993</v>
      </c>
      <c r="I186" s="319">
        <v>556.77999999999975</v>
      </c>
      <c r="J186" s="319">
        <v>556.7800000000002</v>
      </c>
      <c r="K186" s="319">
        <v>556.7800000000002</v>
      </c>
      <c r="L186" s="319">
        <v>556.77999999999975</v>
      </c>
      <c r="M186" s="319">
        <v>556.78000000000065</v>
      </c>
      <c r="N186" s="319">
        <v>556.77999999999975</v>
      </c>
      <c r="O186" s="319">
        <v>556.77999999999975</v>
      </c>
      <c r="P186" s="357">
        <f t="shared" si="23"/>
        <v>6656.17</v>
      </c>
      <c r="Q186" s="357"/>
      <c r="R186" s="359"/>
      <c r="S186" s="358">
        <f t="shared" si="24"/>
        <v>6656.17</v>
      </c>
    </row>
    <row r="187" spans="1:21" x14ac:dyDescent="0.25">
      <c r="A187" s="275">
        <v>6725</v>
      </c>
      <c r="B187" s="276">
        <v>403</v>
      </c>
      <c r="C187" s="277" t="s">
        <v>933</v>
      </c>
      <c r="D187" s="319">
        <v>201.73</v>
      </c>
      <c r="E187" s="319">
        <v>201.73</v>
      </c>
      <c r="F187" s="319">
        <v>201.73000000000008</v>
      </c>
      <c r="G187" s="319">
        <v>201.7299999999999</v>
      </c>
      <c r="H187" s="319">
        <v>201.73000000000002</v>
      </c>
      <c r="I187" s="319">
        <v>201.73000000000013</v>
      </c>
      <c r="J187" s="319">
        <v>201.72999999999979</v>
      </c>
      <c r="K187" s="319">
        <v>201.73000000000002</v>
      </c>
      <c r="L187" s="319">
        <v>201.73000000000002</v>
      </c>
      <c r="M187" s="319">
        <v>201.73000000000002</v>
      </c>
      <c r="N187" s="319">
        <v>201.73000000000025</v>
      </c>
      <c r="O187" s="319">
        <v>201.73000000000002</v>
      </c>
      <c r="P187" s="357">
        <f t="shared" si="23"/>
        <v>2420.7600000000002</v>
      </c>
      <c r="Q187" s="357"/>
      <c r="R187" s="359"/>
      <c r="S187" s="358"/>
    </row>
    <row r="188" spans="1:21" x14ac:dyDescent="0.25">
      <c r="A188" s="275">
        <v>6730</v>
      </c>
      <c r="B188" s="276">
        <v>403</v>
      </c>
      <c r="C188" s="277" t="s">
        <v>851</v>
      </c>
      <c r="D188" s="319">
        <v>152.9</v>
      </c>
      <c r="E188" s="319">
        <v>152.9</v>
      </c>
      <c r="F188" s="319">
        <v>152.89999999999998</v>
      </c>
      <c r="G188" s="319">
        <v>152.90000000000003</v>
      </c>
      <c r="H188" s="319">
        <v>152.89999999999998</v>
      </c>
      <c r="I188" s="319">
        <v>152.89999999999998</v>
      </c>
      <c r="J188" s="319">
        <v>152.89999999999998</v>
      </c>
      <c r="K188" s="319">
        <v>152.90000000000009</v>
      </c>
      <c r="L188" s="319">
        <v>152.89999999999986</v>
      </c>
      <c r="M188" s="319">
        <v>152.90000000000009</v>
      </c>
      <c r="N188" s="319">
        <v>152.90000000000009</v>
      </c>
      <c r="O188" s="319">
        <v>152.89999999999986</v>
      </c>
      <c r="P188" s="357">
        <f t="shared" si="23"/>
        <v>1834.8</v>
      </c>
      <c r="Q188" s="357"/>
      <c r="R188" s="359"/>
      <c r="S188" s="358">
        <f t="shared" si="24"/>
        <v>1834.8</v>
      </c>
    </row>
    <row r="189" spans="1:21" x14ac:dyDescent="0.25">
      <c r="A189" s="275">
        <v>6735</v>
      </c>
      <c r="B189" s="276">
        <v>403</v>
      </c>
      <c r="C189" s="277" t="s">
        <v>852</v>
      </c>
      <c r="D189" s="364"/>
      <c r="E189" s="364"/>
      <c r="F189" s="364"/>
      <c r="G189" s="364"/>
      <c r="H189" s="364"/>
      <c r="I189" s="364"/>
      <c r="J189" s="364"/>
      <c r="K189" s="364"/>
      <c r="L189" s="364"/>
      <c r="M189" s="364"/>
      <c r="N189" s="364"/>
      <c r="O189" s="364"/>
      <c r="P189" s="357">
        <f t="shared" si="23"/>
        <v>0</v>
      </c>
      <c r="Q189" s="357"/>
      <c r="R189" s="359"/>
      <c r="S189" s="358">
        <f t="shared" si="24"/>
        <v>0</v>
      </c>
    </row>
    <row r="190" spans="1:21" x14ac:dyDescent="0.25">
      <c r="A190" s="275">
        <v>6745</v>
      </c>
      <c r="B190" s="276">
        <v>403</v>
      </c>
      <c r="C190" s="277" t="s">
        <v>853</v>
      </c>
      <c r="D190" s="319">
        <v>75</v>
      </c>
      <c r="E190" s="319">
        <v>75</v>
      </c>
      <c r="F190" s="319">
        <v>77.519999999999982</v>
      </c>
      <c r="G190" s="319">
        <v>75.78000000000003</v>
      </c>
      <c r="H190" s="319">
        <v>75.78000000000003</v>
      </c>
      <c r="I190" s="319">
        <v>75.779999999999973</v>
      </c>
      <c r="J190" s="319">
        <v>75.779999999999973</v>
      </c>
      <c r="K190" s="319">
        <v>75.780000000000086</v>
      </c>
      <c r="L190" s="319">
        <v>82.379999999999882</v>
      </c>
      <c r="M190" s="319">
        <v>80.030000000000086</v>
      </c>
      <c r="N190" s="319">
        <v>87.539999999999964</v>
      </c>
      <c r="O190" s="319">
        <v>84.559999999999945</v>
      </c>
      <c r="P190" s="357">
        <f t="shared" si="23"/>
        <v>940.93</v>
      </c>
      <c r="Q190" s="357"/>
      <c r="R190" s="359"/>
      <c r="S190" s="358">
        <f t="shared" si="24"/>
        <v>940.93</v>
      </c>
    </row>
    <row r="191" spans="1:21" x14ac:dyDescent="0.25">
      <c r="A191" s="275">
        <v>6760</v>
      </c>
      <c r="B191" s="276">
        <v>403</v>
      </c>
      <c r="C191" s="277" t="s">
        <v>854</v>
      </c>
      <c r="D191" s="319">
        <v>2.73</v>
      </c>
      <c r="E191" s="319">
        <v>2.73</v>
      </c>
      <c r="F191" s="319">
        <v>2.7299999999999995</v>
      </c>
      <c r="G191" s="319">
        <v>2.7300000000000004</v>
      </c>
      <c r="H191" s="319">
        <v>2.7300000000000004</v>
      </c>
      <c r="I191" s="319">
        <v>2.7299999999999986</v>
      </c>
      <c r="J191" s="319">
        <v>2.7300000000000004</v>
      </c>
      <c r="K191" s="319">
        <v>2.7300000000000004</v>
      </c>
      <c r="L191" s="319">
        <v>2.7300000000000004</v>
      </c>
      <c r="M191" s="319">
        <v>2.7300000000000004</v>
      </c>
      <c r="N191" s="319">
        <v>2.7300000000000004</v>
      </c>
      <c r="O191" s="319">
        <v>2.7299999999999969</v>
      </c>
      <c r="P191" s="357">
        <f t="shared" si="23"/>
        <v>32.76</v>
      </c>
      <c r="Q191" s="357"/>
      <c r="R191" s="359"/>
      <c r="S191" s="358">
        <f t="shared" si="24"/>
        <v>32.76</v>
      </c>
    </row>
    <row r="192" spans="1:21" x14ac:dyDescent="0.25">
      <c r="A192" s="275">
        <v>6765</v>
      </c>
      <c r="B192" s="276">
        <v>403</v>
      </c>
      <c r="C192" s="277" t="s">
        <v>855</v>
      </c>
      <c r="D192" s="319">
        <v>-2299.7799999999997</v>
      </c>
      <c r="E192" s="319">
        <v>-2299.7799999999997</v>
      </c>
      <c r="F192" s="319">
        <v>-2299.7800000000007</v>
      </c>
      <c r="G192" s="319">
        <v>-2299.7799999999988</v>
      </c>
      <c r="H192" s="319">
        <v>-2299.7800000000007</v>
      </c>
      <c r="I192" s="319">
        <v>-2299.7800000000007</v>
      </c>
      <c r="J192" s="319">
        <v>-2299.7800000000007</v>
      </c>
      <c r="K192" s="319">
        <v>-2299.779999999997</v>
      </c>
      <c r="L192" s="319">
        <v>-2299.7800000000025</v>
      </c>
      <c r="M192" s="319">
        <v>-2299.7799999999988</v>
      </c>
      <c r="N192" s="319">
        <v>-2299.7799999999988</v>
      </c>
      <c r="O192" s="319">
        <v>-2299.7800000000025</v>
      </c>
      <c r="P192" s="357">
        <f t="shared" si="23"/>
        <v>-27597.360000000001</v>
      </c>
      <c r="Q192" s="357"/>
      <c r="R192" s="359"/>
      <c r="S192" s="358">
        <f t="shared" si="24"/>
        <v>-27597.360000000001</v>
      </c>
    </row>
    <row r="193" spans="1:19" x14ac:dyDescent="0.25">
      <c r="A193" s="275">
        <v>6800</v>
      </c>
      <c r="B193" s="276">
        <v>403</v>
      </c>
      <c r="C193" s="277" t="s">
        <v>856</v>
      </c>
      <c r="D193" s="357"/>
      <c r="E193" s="357"/>
      <c r="F193" s="357"/>
      <c r="G193" s="357"/>
      <c r="H193" s="357"/>
      <c r="I193" s="357"/>
      <c r="J193" s="357"/>
      <c r="K193" s="357"/>
      <c r="L193" s="357"/>
      <c r="M193" s="357"/>
      <c r="N193" s="357"/>
      <c r="O193" s="357"/>
      <c r="P193" s="357">
        <f t="shared" si="23"/>
        <v>0</v>
      </c>
      <c r="Q193" s="357"/>
      <c r="R193" s="359"/>
      <c r="S193" s="358">
        <f t="shared" si="24"/>
        <v>0</v>
      </c>
    </row>
    <row r="194" spans="1:19" x14ac:dyDescent="0.25">
      <c r="A194" s="275">
        <v>6860</v>
      </c>
      <c r="B194" s="276">
        <v>403</v>
      </c>
      <c r="C194" s="277" t="s">
        <v>857</v>
      </c>
      <c r="D194" s="319">
        <v>-2559.5</v>
      </c>
      <c r="E194" s="319">
        <v>-2559.5</v>
      </c>
      <c r="F194" s="319">
        <v>-2559.5</v>
      </c>
      <c r="G194" s="319">
        <v>-2559.5</v>
      </c>
      <c r="H194" s="319">
        <v>-2559.5</v>
      </c>
      <c r="I194" s="319">
        <v>-2559.5</v>
      </c>
      <c r="J194" s="319">
        <v>-2559.5</v>
      </c>
      <c r="K194" s="319">
        <v>-2559.5</v>
      </c>
      <c r="L194" s="319">
        <v>-2559.5</v>
      </c>
      <c r="M194" s="319">
        <v>-2559.5</v>
      </c>
      <c r="N194" s="319">
        <v>-2559.5</v>
      </c>
      <c r="O194" s="319">
        <v>-2559.5</v>
      </c>
      <c r="P194" s="357">
        <f t="shared" si="23"/>
        <v>-30714</v>
      </c>
      <c r="Q194" s="357"/>
      <c r="R194" s="359"/>
      <c r="S194" s="358">
        <f>P194</f>
        <v>-30714</v>
      </c>
    </row>
    <row r="195" spans="1:19" x14ac:dyDescent="0.25">
      <c r="A195" s="275">
        <v>6885</v>
      </c>
      <c r="B195" s="276">
        <v>403</v>
      </c>
      <c r="C195" s="277" t="s">
        <v>858</v>
      </c>
      <c r="D195" s="364"/>
      <c r="E195" s="364"/>
      <c r="F195" s="364"/>
      <c r="G195" s="364"/>
      <c r="H195" s="364"/>
      <c r="I195" s="364"/>
      <c r="J195" s="364"/>
      <c r="K195" s="364"/>
      <c r="L195" s="364"/>
      <c r="M195" s="364"/>
      <c r="N195" s="364"/>
      <c r="O195" s="364"/>
      <c r="P195" s="357">
        <f t="shared" si="23"/>
        <v>0</v>
      </c>
      <c r="Q195" s="357"/>
      <c r="R195" s="359"/>
      <c r="S195" s="358">
        <f>P195</f>
        <v>0</v>
      </c>
    </row>
    <row r="196" spans="1:19" x14ac:dyDescent="0.25">
      <c r="A196" s="275">
        <v>6890</v>
      </c>
      <c r="B196" s="276">
        <v>403</v>
      </c>
      <c r="C196" s="277" t="s">
        <v>859</v>
      </c>
      <c r="D196" s="319">
        <v>5.5600000000000005</v>
      </c>
      <c r="E196" s="319">
        <v>5.879999999999999</v>
      </c>
      <c r="F196" s="319">
        <v>5.8800000000000008</v>
      </c>
      <c r="G196" s="319">
        <v>5.879999999999999</v>
      </c>
      <c r="H196" s="319">
        <v>5.879999999999999</v>
      </c>
      <c r="I196" s="319">
        <v>5.8800000000000026</v>
      </c>
      <c r="J196" s="319">
        <v>5.8800000000000026</v>
      </c>
      <c r="K196" s="319">
        <v>5.8799999999999955</v>
      </c>
      <c r="L196" s="319">
        <v>5.8799999999999955</v>
      </c>
      <c r="M196" s="319">
        <v>5.8800000000000097</v>
      </c>
      <c r="N196" s="319">
        <v>5.8799999999999955</v>
      </c>
      <c r="O196" s="319">
        <v>5.8799999999999955</v>
      </c>
      <c r="P196" s="357">
        <f t="shared" si="23"/>
        <v>70.239999999999995</v>
      </c>
      <c r="Q196" s="357"/>
      <c r="R196" s="359"/>
      <c r="S196" s="358">
        <f>P196</f>
        <v>70.239999999999995</v>
      </c>
    </row>
    <row r="197" spans="1:19" x14ac:dyDescent="0.25">
      <c r="A197" s="292" t="s">
        <v>860</v>
      </c>
      <c r="D197" s="285">
        <f t="shared" ref="D197:P197" si="25">SUM(D179:D196)</f>
        <v>2323.9099999999985</v>
      </c>
      <c r="E197" s="285">
        <f t="shared" si="25"/>
        <v>2324.4699999999984</v>
      </c>
      <c r="F197" s="285">
        <f t="shared" si="25"/>
        <v>2330.1899999999978</v>
      </c>
      <c r="G197" s="285">
        <f t="shared" si="25"/>
        <v>2332.4000000000005</v>
      </c>
      <c r="H197" s="285">
        <f t="shared" si="25"/>
        <v>2352.6299999999956</v>
      </c>
      <c r="I197" s="285">
        <f t="shared" si="25"/>
        <v>2351.8300000000017</v>
      </c>
      <c r="J197" s="285">
        <f t="shared" si="25"/>
        <v>2351.8299999999927</v>
      </c>
      <c r="K197" s="285">
        <f t="shared" si="25"/>
        <v>2351.9800000000068</v>
      </c>
      <c r="L197" s="285">
        <f t="shared" si="25"/>
        <v>2359.5499999999993</v>
      </c>
      <c r="M197" s="285">
        <f t="shared" si="25"/>
        <v>2358.5399999999954</v>
      </c>
      <c r="N197" s="285">
        <f t="shared" si="25"/>
        <v>2366.0500000000029</v>
      </c>
      <c r="O197" s="285">
        <f t="shared" si="25"/>
        <v>2365.0799999999917</v>
      </c>
      <c r="P197" s="285">
        <f t="shared" si="25"/>
        <v>28168.459999999988</v>
      </c>
      <c r="Q197" s="285"/>
      <c r="R197" s="285">
        <f>SUM(R179:R196)</f>
        <v>0</v>
      </c>
      <c r="S197" s="285">
        <f>SUM(S179:S196)</f>
        <v>20847.409999999985</v>
      </c>
    </row>
    <row r="199" spans="1:19" x14ac:dyDescent="0.25">
      <c r="A199" s="291">
        <v>6960</v>
      </c>
      <c r="B199" s="291">
        <v>406</v>
      </c>
      <c r="C199" s="291" t="s">
        <v>934</v>
      </c>
      <c r="D199" s="290">
        <v>-90.91</v>
      </c>
      <c r="E199" s="290">
        <v>-90.91</v>
      </c>
      <c r="F199" s="290">
        <v>-90.91</v>
      </c>
      <c r="G199" s="290">
        <v>-90.91</v>
      </c>
      <c r="H199" s="290">
        <v>-90.91</v>
      </c>
      <c r="I199" s="290">
        <v>-90.91</v>
      </c>
      <c r="J199" s="290">
        <v>-90.91</v>
      </c>
      <c r="K199" s="290">
        <v>-90.91</v>
      </c>
      <c r="L199" s="290">
        <v>-90.91</v>
      </c>
      <c r="M199" s="290">
        <v>-90.91</v>
      </c>
      <c r="N199" s="290">
        <v>-90.91</v>
      </c>
      <c r="O199" s="290">
        <v>-90.91</v>
      </c>
      <c r="P199" s="368">
        <f t="shared" ref="P199:P200" si="26">SUM(D199:O199)</f>
        <v>-1090.9199999999998</v>
      </c>
    </row>
    <row r="200" spans="1:19" x14ac:dyDescent="0.25">
      <c r="A200" s="291">
        <v>6965</v>
      </c>
      <c r="B200" s="291">
        <v>406</v>
      </c>
      <c r="C200" s="291" t="s">
        <v>935</v>
      </c>
      <c r="D200" s="290">
        <v>102.05</v>
      </c>
      <c r="E200" s="290">
        <v>50.54</v>
      </c>
      <c r="F200" s="290">
        <v>50.53</v>
      </c>
      <c r="G200" s="290">
        <v>50.54</v>
      </c>
      <c r="H200" s="290">
        <v>50.54</v>
      </c>
      <c r="I200" s="290">
        <v>50.54</v>
      </c>
      <c r="J200" s="290">
        <v>50.53</v>
      </c>
      <c r="K200" s="290">
        <v>50.54</v>
      </c>
      <c r="L200" s="290">
        <v>50.54</v>
      </c>
      <c r="M200" s="290">
        <v>50.54</v>
      </c>
      <c r="N200" s="290">
        <v>50.53</v>
      </c>
      <c r="O200" s="290">
        <v>50.53</v>
      </c>
      <c r="P200" s="368">
        <f t="shared" si="26"/>
        <v>657.94999999999993</v>
      </c>
    </row>
    <row r="201" spans="1:19" x14ac:dyDescent="0.25">
      <c r="A201" s="291"/>
      <c r="B201" s="291"/>
      <c r="C201" s="291"/>
      <c r="D201" s="370">
        <f>SUM(D199:D200)</f>
        <v>11.14</v>
      </c>
      <c r="E201" s="370">
        <f t="shared" ref="E201:P201" si="27">SUM(E199:E200)</f>
        <v>-40.369999999999997</v>
      </c>
      <c r="F201" s="370">
        <f t="shared" si="27"/>
        <v>-40.379999999999995</v>
      </c>
      <c r="G201" s="370">
        <f t="shared" si="27"/>
        <v>-40.369999999999997</v>
      </c>
      <c r="H201" s="370">
        <f t="shared" si="27"/>
        <v>-40.369999999999997</v>
      </c>
      <c r="I201" s="370">
        <f t="shared" si="27"/>
        <v>-40.369999999999997</v>
      </c>
      <c r="J201" s="370">
        <f t="shared" si="27"/>
        <v>-40.379999999999995</v>
      </c>
      <c r="K201" s="370">
        <f t="shared" si="27"/>
        <v>-40.369999999999997</v>
      </c>
      <c r="L201" s="370">
        <f t="shared" si="27"/>
        <v>-40.369999999999997</v>
      </c>
      <c r="M201" s="370">
        <f t="shared" si="27"/>
        <v>-40.369999999999997</v>
      </c>
      <c r="N201" s="370">
        <f t="shared" si="27"/>
        <v>-40.379999999999995</v>
      </c>
      <c r="O201" s="370">
        <f t="shared" si="27"/>
        <v>-40.379999999999995</v>
      </c>
      <c r="P201" s="370">
        <f t="shared" si="27"/>
        <v>-432.96999999999991</v>
      </c>
    </row>
    <row r="203" spans="1:19" x14ac:dyDescent="0.25">
      <c r="A203" s="275">
        <v>6995</v>
      </c>
      <c r="B203" s="276">
        <v>407.1</v>
      </c>
      <c r="C203" s="277" t="s">
        <v>861</v>
      </c>
      <c r="D203" s="319">
        <v>-68.080000000000013</v>
      </c>
      <c r="E203" s="319">
        <v>-68.080000000000013</v>
      </c>
      <c r="F203" s="319">
        <v>-68.079999999999956</v>
      </c>
      <c r="G203" s="319">
        <v>-68.080000000000069</v>
      </c>
      <c r="H203" s="319">
        <v>-68.079999999999927</v>
      </c>
      <c r="I203" s="319">
        <v>-68.079999999999984</v>
      </c>
      <c r="J203" s="319">
        <v>-68.080000000000098</v>
      </c>
      <c r="K203" s="319">
        <v>-68.080000000000041</v>
      </c>
      <c r="L203" s="319">
        <v>-68.079999999999927</v>
      </c>
      <c r="M203" s="319">
        <v>-68.079999999999927</v>
      </c>
      <c r="N203" s="319">
        <v>-68.079999999999927</v>
      </c>
      <c r="O203" s="319">
        <v>-68.080000000000041</v>
      </c>
      <c r="P203" s="357">
        <f t="shared" ref="P203:P216" si="28">SUM(D203:O203)</f>
        <v>-816.95999999999992</v>
      </c>
      <c r="Q203" s="357"/>
      <c r="R203" s="358">
        <f t="shared" si="17"/>
        <v>-816.95999999999992</v>
      </c>
      <c r="S203" s="359"/>
    </row>
    <row r="204" spans="1:19" x14ac:dyDescent="0.25">
      <c r="A204" s="275">
        <v>7000</v>
      </c>
      <c r="B204" s="276">
        <v>407.1</v>
      </c>
      <c r="C204" s="277" t="s">
        <v>862</v>
      </c>
      <c r="D204" s="319">
        <v>-28.88</v>
      </c>
      <c r="E204" s="319">
        <v>-28.88</v>
      </c>
      <c r="F204" s="319">
        <v>-28.879999999999988</v>
      </c>
      <c r="G204" s="319">
        <v>-28.88000000000001</v>
      </c>
      <c r="H204" s="319">
        <v>-28.879999999999981</v>
      </c>
      <c r="I204" s="319">
        <v>-28.879999999999995</v>
      </c>
      <c r="J204" s="319">
        <v>-28.880000000000024</v>
      </c>
      <c r="K204" s="319">
        <v>-28.879999999999995</v>
      </c>
      <c r="L204" s="319">
        <v>-28.880000000000024</v>
      </c>
      <c r="M204" s="319">
        <v>-28.879999999999939</v>
      </c>
      <c r="N204" s="319">
        <v>-28.880000000000052</v>
      </c>
      <c r="O204" s="319">
        <v>-28.879999999999939</v>
      </c>
      <c r="P204" s="357">
        <f t="shared" si="28"/>
        <v>-346.55999999999995</v>
      </c>
      <c r="Q204" s="357"/>
      <c r="R204" s="358">
        <f t="shared" si="17"/>
        <v>-346.55999999999995</v>
      </c>
      <c r="S204" s="359"/>
    </row>
    <row r="205" spans="1:19" x14ac:dyDescent="0.25">
      <c r="A205" s="275">
        <v>7025</v>
      </c>
      <c r="B205" s="276">
        <v>407.1</v>
      </c>
      <c r="C205" s="277" t="s">
        <v>863</v>
      </c>
      <c r="D205" s="319">
        <v>-108.13999999999999</v>
      </c>
      <c r="E205" s="319">
        <v>-108.13999999999999</v>
      </c>
      <c r="F205" s="319">
        <v>-108.14000000000004</v>
      </c>
      <c r="G205" s="319">
        <v>-108.13999999999993</v>
      </c>
      <c r="H205" s="319">
        <v>-108.13999999999999</v>
      </c>
      <c r="I205" s="319">
        <v>-108.1400000000001</v>
      </c>
      <c r="J205" s="319">
        <v>-108.13999999999999</v>
      </c>
      <c r="K205" s="319">
        <v>-108.13999999999987</v>
      </c>
      <c r="L205" s="319">
        <v>-108.1400000000001</v>
      </c>
      <c r="M205" s="319">
        <v>-108.13999999999987</v>
      </c>
      <c r="N205" s="319">
        <v>-108.1400000000001</v>
      </c>
      <c r="O205" s="319">
        <v>-108.1400000000001</v>
      </c>
      <c r="P205" s="357">
        <f t="shared" si="28"/>
        <v>-1297.68</v>
      </c>
      <c r="Q205" s="357"/>
      <c r="R205" s="358">
        <f t="shared" si="17"/>
        <v>-1297.68</v>
      </c>
      <c r="S205" s="359"/>
    </row>
    <row r="206" spans="1:19" x14ac:dyDescent="0.25">
      <c r="A206" s="275">
        <v>7045</v>
      </c>
      <c r="B206" s="276">
        <v>407.1</v>
      </c>
      <c r="C206" s="277" t="s">
        <v>864</v>
      </c>
      <c r="D206" s="319">
        <v>-425.12</v>
      </c>
      <c r="E206" s="319">
        <v>-425.12</v>
      </c>
      <c r="F206" s="319">
        <v>-425.12000000000012</v>
      </c>
      <c r="G206" s="319">
        <v>-425.11999999999989</v>
      </c>
      <c r="H206" s="319">
        <v>-425.12000000000035</v>
      </c>
      <c r="I206" s="319">
        <v>-425.11999999999989</v>
      </c>
      <c r="J206" s="319">
        <v>-425.11999999999989</v>
      </c>
      <c r="K206" s="319">
        <v>-425.11999999999989</v>
      </c>
      <c r="L206" s="319">
        <v>-425.11999999999989</v>
      </c>
      <c r="M206" s="319">
        <v>-425.1200000000008</v>
      </c>
      <c r="N206" s="319">
        <v>-425.11999999999898</v>
      </c>
      <c r="O206" s="319">
        <v>-425.1200000000008</v>
      </c>
      <c r="P206" s="357">
        <f t="shared" si="28"/>
        <v>-5101.4400000000005</v>
      </c>
      <c r="Q206" s="357"/>
      <c r="R206" s="358">
        <f t="shared" si="17"/>
        <v>-5101.4400000000005</v>
      </c>
      <c r="S206" s="359"/>
    </row>
    <row r="207" spans="1:19" x14ac:dyDescent="0.25">
      <c r="A207" s="275">
        <v>7060</v>
      </c>
      <c r="B207" s="276">
        <v>407.1</v>
      </c>
      <c r="C207" s="277" t="s">
        <v>866</v>
      </c>
      <c r="D207" s="319">
        <v>-672.95</v>
      </c>
      <c r="E207" s="319">
        <v>-672.95</v>
      </c>
      <c r="F207" s="319">
        <v>-672.94999999999982</v>
      </c>
      <c r="G207" s="319">
        <v>-672.95000000000027</v>
      </c>
      <c r="H207" s="319">
        <v>-672.94999999999982</v>
      </c>
      <c r="I207" s="319">
        <v>-672.94999999999982</v>
      </c>
      <c r="J207" s="319">
        <v>-672.95000000000073</v>
      </c>
      <c r="K207" s="319">
        <v>-672.94999999999982</v>
      </c>
      <c r="L207" s="319">
        <v>-672.94999999999982</v>
      </c>
      <c r="M207" s="319">
        <v>-672.94999999999982</v>
      </c>
      <c r="N207" s="319">
        <v>-672.95000000000073</v>
      </c>
      <c r="O207" s="319">
        <v>-672.94999999999891</v>
      </c>
      <c r="P207" s="357">
        <f t="shared" si="28"/>
        <v>-8075.4</v>
      </c>
      <c r="Q207" s="357"/>
      <c r="R207" s="358">
        <f t="shared" si="17"/>
        <v>-8075.4</v>
      </c>
      <c r="S207" s="359"/>
    </row>
    <row r="208" spans="1:19" x14ac:dyDescent="0.25">
      <c r="A208" s="275">
        <v>7065</v>
      </c>
      <c r="B208" s="276">
        <v>407.1</v>
      </c>
      <c r="C208" s="277" t="s">
        <v>867</v>
      </c>
      <c r="D208" s="319">
        <v>-108.98</v>
      </c>
      <c r="E208" s="319">
        <v>-108.98</v>
      </c>
      <c r="F208" s="319">
        <v>-108.97999999999993</v>
      </c>
      <c r="G208" s="319">
        <v>-108.98000000000008</v>
      </c>
      <c r="H208" s="319">
        <v>-108.97999999999996</v>
      </c>
      <c r="I208" s="319">
        <v>-108.9799999999999</v>
      </c>
      <c r="J208" s="319">
        <v>-108.98000000000002</v>
      </c>
      <c r="K208" s="319">
        <v>-108.98000000000013</v>
      </c>
      <c r="L208" s="319">
        <v>-108.98000000000002</v>
      </c>
      <c r="M208" s="319">
        <v>-108.9799999999999</v>
      </c>
      <c r="N208" s="319">
        <v>-108.98000000000002</v>
      </c>
      <c r="O208" s="319">
        <v>-108.97999999999979</v>
      </c>
      <c r="P208" s="357">
        <f t="shared" si="28"/>
        <v>-1307.7599999999998</v>
      </c>
      <c r="Q208" s="357"/>
      <c r="R208" s="358">
        <f t="shared" si="17"/>
        <v>-1307.7599999999998</v>
      </c>
      <c r="S208" s="359"/>
    </row>
    <row r="209" spans="1:20" x14ac:dyDescent="0.25">
      <c r="A209" s="275">
        <v>7070</v>
      </c>
      <c r="B209" s="276">
        <v>407.1</v>
      </c>
      <c r="C209" s="277" t="s">
        <v>868</v>
      </c>
      <c r="D209" s="319">
        <v>-565.71</v>
      </c>
      <c r="E209" s="319">
        <v>-565.71</v>
      </c>
      <c r="F209" s="319">
        <v>-565.71</v>
      </c>
      <c r="G209" s="319">
        <v>-565.71</v>
      </c>
      <c r="H209" s="319">
        <v>-565.71</v>
      </c>
      <c r="I209" s="319">
        <v>-565.71</v>
      </c>
      <c r="J209" s="319">
        <v>-565.71</v>
      </c>
      <c r="K209" s="319">
        <v>-565.71</v>
      </c>
      <c r="L209" s="319">
        <v>-565.71</v>
      </c>
      <c r="M209" s="319">
        <v>-565.71</v>
      </c>
      <c r="N209" s="319">
        <v>-565.70999999999913</v>
      </c>
      <c r="O209" s="319">
        <v>-565.71000000000095</v>
      </c>
      <c r="P209" s="357">
        <f t="shared" si="28"/>
        <v>-6788.52</v>
      </c>
      <c r="Q209" s="357"/>
      <c r="R209" s="358">
        <f t="shared" si="17"/>
        <v>-6788.52</v>
      </c>
      <c r="S209" s="359"/>
    </row>
    <row r="210" spans="1:20" x14ac:dyDescent="0.25">
      <c r="A210" s="275">
        <v>7075</v>
      </c>
      <c r="B210" s="276">
        <v>407.1</v>
      </c>
      <c r="C210" s="277" t="s">
        <v>869</v>
      </c>
      <c r="D210" s="319">
        <v>-133.62</v>
      </c>
      <c r="E210" s="319">
        <v>-133.62</v>
      </c>
      <c r="F210" s="319">
        <v>-133.61999999999995</v>
      </c>
      <c r="G210" s="319">
        <v>-133.62000000000006</v>
      </c>
      <c r="H210" s="319">
        <v>-133.62</v>
      </c>
      <c r="I210" s="319">
        <v>-133.61999999999989</v>
      </c>
      <c r="J210" s="319">
        <v>-133.62</v>
      </c>
      <c r="K210" s="319">
        <v>-133.62000000000012</v>
      </c>
      <c r="L210" s="319">
        <v>-133.61999999999989</v>
      </c>
      <c r="M210" s="319">
        <v>-133.62000000000012</v>
      </c>
      <c r="N210" s="319">
        <v>-133.61999999999989</v>
      </c>
      <c r="O210" s="319">
        <v>-133.61999999999989</v>
      </c>
      <c r="P210" s="357">
        <f t="shared" si="28"/>
        <v>-1603.4399999999998</v>
      </c>
      <c r="Q210" s="357"/>
      <c r="R210" s="358">
        <f t="shared" si="17"/>
        <v>-1603.4399999999998</v>
      </c>
      <c r="S210" s="359"/>
    </row>
    <row r="211" spans="1:20" x14ac:dyDescent="0.25">
      <c r="A211" s="275">
        <v>7080</v>
      </c>
      <c r="B211" s="276">
        <v>407.1</v>
      </c>
      <c r="C211" s="277" t="s">
        <v>870</v>
      </c>
      <c r="D211" s="319">
        <v>-255.64</v>
      </c>
      <c r="E211" s="319">
        <v>-255.64</v>
      </c>
      <c r="F211" s="319">
        <v>-255.64</v>
      </c>
      <c r="G211" s="319">
        <v>-255.64</v>
      </c>
      <c r="H211" s="319">
        <v>-255.6400000000001</v>
      </c>
      <c r="I211" s="319">
        <v>-255.63999999999987</v>
      </c>
      <c r="J211" s="319">
        <v>-255.6400000000001</v>
      </c>
      <c r="K211" s="319">
        <v>-255.63999999999987</v>
      </c>
      <c r="L211" s="319">
        <v>-255.63999999999987</v>
      </c>
      <c r="M211" s="319">
        <v>-255.64000000000033</v>
      </c>
      <c r="N211" s="319">
        <v>-255.63999999999987</v>
      </c>
      <c r="O211" s="319">
        <v>-255.63999999999987</v>
      </c>
      <c r="P211" s="357">
        <f t="shared" si="28"/>
        <v>-3067.68</v>
      </c>
      <c r="Q211" s="357"/>
      <c r="R211" s="358">
        <f t="shared" si="17"/>
        <v>-3067.68</v>
      </c>
      <c r="S211" s="359"/>
    </row>
    <row r="212" spans="1:20" x14ac:dyDescent="0.25">
      <c r="A212" s="275">
        <v>7085</v>
      </c>
      <c r="B212" s="276">
        <v>407.1</v>
      </c>
      <c r="C212" s="277" t="s">
        <v>871</v>
      </c>
      <c r="D212" s="319">
        <v>-6.75</v>
      </c>
      <c r="E212" s="319">
        <v>-6.75</v>
      </c>
      <c r="F212" s="319">
        <v>-6.75</v>
      </c>
      <c r="G212" s="319">
        <v>-6.75</v>
      </c>
      <c r="H212" s="319">
        <v>-6.75</v>
      </c>
      <c r="I212" s="319">
        <v>-6.75</v>
      </c>
      <c r="J212" s="319">
        <v>-6.75</v>
      </c>
      <c r="K212" s="319">
        <v>-6.75</v>
      </c>
      <c r="L212" s="319">
        <v>-6.75</v>
      </c>
      <c r="M212" s="319">
        <v>-6.75</v>
      </c>
      <c r="N212" s="319">
        <v>-6.75</v>
      </c>
      <c r="O212" s="319">
        <v>-6.75</v>
      </c>
      <c r="P212" s="357">
        <f t="shared" si="28"/>
        <v>-81</v>
      </c>
      <c r="Q212" s="357"/>
      <c r="R212" s="358">
        <f t="shared" si="17"/>
        <v>-81</v>
      </c>
      <c r="S212" s="359"/>
    </row>
    <row r="213" spans="1:20" x14ac:dyDescent="0.25">
      <c r="A213" s="275">
        <v>7090</v>
      </c>
      <c r="B213" s="276">
        <v>407.1</v>
      </c>
      <c r="C213" s="277" t="s">
        <v>872</v>
      </c>
      <c r="D213" s="319">
        <v>-34.229999999999997</v>
      </c>
      <c r="E213" s="319">
        <v>-34.229999999999997</v>
      </c>
      <c r="F213" s="319">
        <v>-34.230000000000004</v>
      </c>
      <c r="G213" s="319">
        <v>-34.22999999999999</v>
      </c>
      <c r="H213" s="319">
        <v>-34.22999999999999</v>
      </c>
      <c r="I213" s="319">
        <v>-34.230000000000018</v>
      </c>
      <c r="J213" s="319">
        <v>-34.22999999999999</v>
      </c>
      <c r="K213" s="319">
        <v>-34.22999999999999</v>
      </c>
      <c r="L213" s="319">
        <v>-34.230000000000018</v>
      </c>
      <c r="M213" s="319">
        <v>-34.229999999999961</v>
      </c>
      <c r="N213" s="319">
        <v>-34.230000000000075</v>
      </c>
      <c r="O213" s="319">
        <v>-34.229999999999961</v>
      </c>
      <c r="P213" s="357">
        <f t="shared" si="28"/>
        <v>-410.76</v>
      </c>
      <c r="Q213" s="357"/>
      <c r="R213" s="358">
        <f t="shared" si="17"/>
        <v>-410.76</v>
      </c>
      <c r="S213" s="359"/>
    </row>
    <row r="214" spans="1:20" x14ac:dyDescent="0.25">
      <c r="A214" s="275">
        <v>7160</v>
      </c>
      <c r="B214" s="276">
        <v>407.1</v>
      </c>
      <c r="C214" s="277" t="s">
        <v>873</v>
      </c>
      <c r="D214" s="319">
        <v>-1607.25</v>
      </c>
      <c r="E214" s="319">
        <v>-1607.25</v>
      </c>
      <c r="F214" s="319">
        <v>-1607.25</v>
      </c>
      <c r="G214" s="319">
        <v>-1607.25</v>
      </c>
      <c r="H214" s="319">
        <v>-1607.25</v>
      </c>
      <c r="I214" s="319">
        <v>-1607.25</v>
      </c>
      <c r="J214" s="319">
        <v>-1607.25</v>
      </c>
      <c r="K214" s="319">
        <v>-1607.25</v>
      </c>
      <c r="L214" s="319">
        <v>-1607.25</v>
      </c>
      <c r="M214" s="319">
        <v>-1607.25</v>
      </c>
      <c r="N214" s="319">
        <v>-1607.25</v>
      </c>
      <c r="O214" s="319">
        <v>-1607.25</v>
      </c>
      <c r="P214" s="357">
        <f>SUM(D214:O214)</f>
        <v>-19287</v>
      </c>
      <c r="Q214" s="357"/>
      <c r="R214" s="358">
        <f t="shared" si="17"/>
        <v>-19287</v>
      </c>
      <c r="S214" s="359"/>
    </row>
    <row r="215" spans="1:20" x14ac:dyDescent="0.25">
      <c r="A215" s="275">
        <v>7165</v>
      </c>
      <c r="B215" s="276">
        <v>407.1</v>
      </c>
      <c r="C215" s="277" t="s">
        <v>874</v>
      </c>
      <c r="D215" s="319">
        <v>-56.660000000000004</v>
      </c>
      <c r="E215" s="319">
        <v>-56.660000000000004</v>
      </c>
      <c r="F215" s="319">
        <v>-56.659999999999982</v>
      </c>
      <c r="G215" s="319">
        <v>-56.660000000000025</v>
      </c>
      <c r="H215" s="319">
        <v>-57.16</v>
      </c>
      <c r="I215" s="319">
        <v>-57.159999999999968</v>
      </c>
      <c r="J215" s="319">
        <v>-57.160000000000082</v>
      </c>
      <c r="K215" s="319">
        <v>-57.159999999999968</v>
      </c>
      <c r="L215" s="319">
        <v>-57.160000000000025</v>
      </c>
      <c r="M215" s="319">
        <v>-57.159999999999968</v>
      </c>
      <c r="N215" s="319">
        <v>-59.699999999999932</v>
      </c>
      <c r="O215" s="319">
        <v>-59.700000000000045</v>
      </c>
      <c r="P215" s="357">
        <f t="shared" si="28"/>
        <v>-689</v>
      </c>
      <c r="Q215" s="357"/>
      <c r="R215" s="358">
        <f t="shared" si="17"/>
        <v>-689</v>
      </c>
      <c r="S215" s="359"/>
    </row>
    <row r="216" spans="1:20" x14ac:dyDescent="0.25">
      <c r="A216" s="275">
        <v>7185</v>
      </c>
      <c r="B216" s="276">
        <v>407.1</v>
      </c>
      <c r="C216" s="277" t="s">
        <v>875</v>
      </c>
      <c r="D216" s="319">
        <v>-5.52</v>
      </c>
      <c r="E216" s="319">
        <v>-5.52</v>
      </c>
      <c r="F216" s="319">
        <v>-5.5200000000000031</v>
      </c>
      <c r="G216" s="319">
        <v>-5.519999999999996</v>
      </c>
      <c r="H216" s="319">
        <v>-5.52</v>
      </c>
      <c r="I216" s="319">
        <v>-5.5200000000000067</v>
      </c>
      <c r="J216" s="319">
        <v>-5.519999999999996</v>
      </c>
      <c r="K216" s="319">
        <v>-5.519999999999996</v>
      </c>
      <c r="L216" s="319">
        <v>-5.5200000000000031</v>
      </c>
      <c r="M216" s="319">
        <v>-5.519999999999996</v>
      </c>
      <c r="N216" s="319">
        <v>-5.8300000000000054</v>
      </c>
      <c r="O216" s="319">
        <v>-5.8800000000000097</v>
      </c>
      <c r="P216" s="357">
        <f t="shared" si="28"/>
        <v>-66.910000000000011</v>
      </c>
      <c r="Q216" s="357"/>
      <c r="R216" s="359"/>
      <c r="S216" s="358">
        <f t="shared" ref="S216:S228" si="29">P216</f>
        <v>-66.910000000000011</v>
      </c>
    </row>
    <row r="217" spans="1:20" x14ac:dyDescent="0.25">
      <c r="A217" s="292" t="s">
        <v>34</v>
      </c>
      <c r="B217" s="276"/>
      <c r="C217" s="277"/>
      <c r="D217" s="362">
        <f>SUM(D203:D216)</f>
        <v>-4077.5299999999997</v>
      </c>
      <c r="E217" s="362">
        <f t="shared" ref="E217:S217" si="30">SUM(E203:E216)</f>
        <v>-4077.5299999999997</v>
      </c>
      <c r="F217" s="362">
        <f t="shared" si="30"/>
        <v>-4077.5299999999997</v>
      </c>
      <c r="G217" s="362">
        <f t="shared" si="30"/>
        <v>-4077.5299999999997</v>
      </c>
      <c r="H217" s="362">
        <f t="shared" si="30"/>
        <v>-4078.0299999999997</v>
      </c>
      <c r="I217" s="362">
        <f t="shared" si="30"/>
        <v>-4078.0299999999993</v>
      </c>
      <c r="J217" s="362">
        <f t="shared" si="30"/>
        <v>-4078.0300000000011</v>
      </c>
      <c r="K217" s="362">
        <f t="shared" si="30"/>
        <v>-4078.0299999999993</v>
      </c>
      <c r="L217" s="362">
        <f t="shared" si="30"/>
        <v>-4078.0299999999993</v>
      </c>
      <c r="M217" s="362">
        <f t="shared" si="30"/>
        <v>-4078.0300000000007</v>
      </c>
      <c r="N217" s="362">
        <f t="shared" si="30"/>
        <v>-4080.8799999999983</v>
      </c>
      <c r="O217" s="362">
        <f t="shared" si="30"/>
        <v>-4080.9300000000003</v>
      </c>
      <c r="P217" s="362">
        <f t="shared" si="30"/>
        <v>-48940.11</v>
      </c>
      <c r="Q217" s="362"/>
      <c r="R217" s="362">
        <f t="shared" si="30"/>
        <v>-48873.2</v>
      </c>
      <c r="S217" s="362">
        <f t="shared" si="30"/>
        <v>-66.910000000000011</v>
      </c>
      <c r="T217" s="278"/>
    </row>
    <row r="218" spans="1:20" x14ac:dyDescent="0.25">
      <c r="A218" s="275"/>
      <c r="B218" s="276"/>
      <c r="C218" s="277"/>
      <c r="D218" s="357"/>
      <c r="E218" s="357"/>
      <c r="F218" s="357"/>
      <c r="G218" s="357"/>
      <c r="H218" s="357"/>
      <c r="I218" s="357"/>
      <c r="J218" s="357"/>
      <c r="K218" s="357"/>
      <c r="L218" s="357"/>
      <c r="M218" s="357"/>
      <c r="N218" s="357"/>
      <c r="O218" s="357"/>
      <c r="P218" s="357"/>
      <c r="Q218" s="357"/>
      <c r="R218" s="359"/>
      <c r="S218" s="358"/>
    </row>
    <row r="219" spans="1:20" x14ac:dyDescent="0.25">
      <c r="A219" s="275">
        <v>7220</v>
      </c>
      <c r="B219" s="276">
        <v>407.1</v>
      </c>
      <c r="C219" s="277" t="s">
        <v>936</v>
      </c>
      <c r="D219" s="319">
        <v>-179.32</v>
      </c>
      <c r="E219" s="319">
        <v>-179.32</v>
      </c>
      <c r="F219" s="319">
        <v>-179.32000000000005</v>
      </c>
      <c r="G219" s="319">
        <v>-179.31999999999994</v>
      </c>
      <c r="H219" s="319">
        <v>-179.32000000000005</v>
      </c>
      <c r="I219" s="319">
        <v>-179.32000000000005</v>
      </c>
      <c r="J219" s="319">
        <v>-179.31999999999994</v>
      </c>
      <c r="K219" s="319">
        <v>-179.31999999999994</v>
      </c>
      <c r="L219" s="319">
        <v>-179.32000000000016</v>
      </c>
      <c r="M219" s="319">
        <v>-179.31999999999994</v>
      </c>
      <c r="N219" s="319">
        <v>-179.31999999999994</v>
      </c>
      <c r="O219" s="319">
        <v>-179.32000000000016</v>
      </c>
      <c r="P219" s="357">
        <f t="shared" ref="P219:P229" si="31">SUM(D219:O219)</f>
        <v>-2151.84</v>
      </c>
      <c r="Q219" s="357"/>
      <c r="R219" s="359"/>
      <c r="S219" s="358"/>
    </row>
    <row r="220" spans="1:20" x14ac:dyDescent="0.25">
      <c r="A220" s="275">
        <v>7225</v>
      </c>
      <c r="B220" s="276">
        <v>407.1</v>
      </c>
      <c r="C220" s="277" t="s">
        <v>876</v>
      </c>
      <c r="D220" s="319">
        <v>-380.2</v>
      </c>
      <c r="E220" s="319">
        <v>-380.2</v>
      </c>
      <c r="F220" s="319">
        <v>-380.19999999999993</v>
      </c>
      <c r="G220" s="319">
        <v>-380.20000000000005</v>
      </c>
      <c r="H220" s="319">
        <v>-380.20000000000005</v>
      </c>
      <c r="I220" s="319">
        <v>-380.19999999999982</v>
      </c>
      <c r="J220" s="319">
        <v>-380.20000000000027</v>
      </c>
      <c r="K220" s="319">
        <v>-380.19999999999982</v>
      </c>
      <c r="L220" s="319">
        <v>-380.20000000000027</v>
      </c>
      <c r="M220" s="319">
        <v>-380.19999999999982</v>
      </c>
      <c r="N220" s="319">
        <v>-380.19999999999982</v>
      </c>
      <c r="O220" s="319">
        <v>-380.19999999999982</v>
      </c>
      <c r="P220" s="357">
        <f t="shared" si="31"/>
        <v>-4562.3999999999996</v>
      </c>
      <c r="Q220" s="357"/>
      <c r="R220" s="359"/>
      <c r="S220" s="358">
        <f t="shared" si="29"/>
        <v>-4562.3999999999996</v>
      </c>
    </row>
    <row r="221" spans="1:20" x14ac:dyDescent="0.25">
      <c r="A221" s="275">
        <v>7245</v>
      </c>
      <c r="B221" s="276">
        <v>407.1</v>
      </c>
      <c r="C221" s="277" t="s">
        <v>877</v>
      </c>
      <c r="D221" s="319">
        <v>-39.79</v>
      </c>
      <c r="E221" s="319">
        <v>-39.79</v>
      </c>
      <c r="F221" s="319">
        <v>-39.790000000000006</v>
      </c>
      <c r="G221" s="319">
        <v>-39.789999999999992</v>
      </c>
      <c r="H221" s="319">
        <v>-39.79000000000002</v>
      </c>
      <c r="I221" s="319">
        <v>-39.789999999999992</v>
      </c>
      <c r="J221" s="319">
        <v>-39.789999999999964</v>
      </c>
      <c r="K221" s="319">
        <v>-39.79000000000002</v>
      </c>
      <c r="L221" s="319">
        <v>-39.79000000000002</v>
      </c>
      <c r="M221" s="319">
        <v>-39.79000000000002</v>
      </c>
      <c r="N221" s="319">
        <v>-39.79000000000002</v>
      </c>
      <c r="O221" s="319">
        <v>-39.789999999999964</v>
      </c>
      <c r="P221" s="357">
        <f t="shared" si="31"/>
        <v>-477.48</v>
      </c>
      <c r="Q221" s="357"/>
      <c r="R221" s="359"/>
      <c r="S221" s="358">
        <f t="shared" si="29"/>
        <v>-477.48</v>
      </c>
    </row>
    <row r="222" spans="1:20" x14ac:dyDescent="0.25">
      <c r="A222" s="275">
        <v>7275</v>
      </c>
      <c r="B222" s="276">
        <v>407.1</v>
      </c>
      <c r="C222" s="277" t="s">
        <v>878</v>
      </c>
      <c r="D222" s="319">
        <v>-224.64</v>
      </c>
      <c r="E222" s="319">
        <v>-224.64</v>
      </c>
      <c r="F222" s="319">
        <v>-224.6400000000001</v>
      </c>
      <c r="G222" s="319">
        <v>-224.63999999999987</v>
      </c>
      <c r="H222" s="319">
        <v>-224.63999999999987</v>
      </c>
      <c r="I222" s="319">
        <v>-224.64000000000033</v>
      </c>
      <c r="J222" s="319">
        <v>-224.63999999999987</v>
      </c>
      <c r="K222" s="319">
        <v>-224.63999999999987</v>
      </c>
      <c r="L222" s="319">
        <v>-224.64000000000033</v>
      </c>
      <c r="M222" s="319">
        <v>-224.63999999999942</v>
      </c>
      <c r="N222" s="319">
        <v>-224.64000000000033</v>
      </c>
      <c r="O222" s="319">
        <v>-224.64000000000033</v>
      </c>
      <c r="P222" s="357">
        <f t="shared" si="31"/>
        <v>-2695.6800000000003</v>
      </c>
      <c r="Q222" s="357"/>
      <c r="R222" s="359"/>
      <c r="S222" s="358">
        <f t="shared" si="29"/>
        <v>-2695.6800000000003</v>
      </c>
    </row>
    <row r="223" spans="1:20" x14ac:dyDescent="0.25">
      <c r="A223" s="275">
        <v>7280</v>
      </c>
      <c r="B223" s="276">
        <v>407.1</v>
      </c>
      <c r="C223" s="277" t="s">
        <v>879</v>
      </c>
      <c r="D223" s="319">
        <v>-874.61999999999989</v>
      </c>
      <c r="E223" s="319">
        <v>-874.61999999999989</v>
      </c>
      <c r="F223" s="319">
        <v>-874.62000000000035</v>
      </c>
      <c r="G223" s="319">
        <v>-874.61999999999944</v>
      </c>
      <c r="H223" s="319">
        <v>-874.6200000000008</v>
      </c>
      <c r="I223" s="319">
        <v>-874.61999999999989</v>
      </c>
      <c r="J223" s="319">
        <v>-874.61999999999989</v>
      </c>
      <c r="K223" s="319">
        <v>-874.61999999999898</v>
      </c>
      <c r="L223" s="319">
        <v>-874.6200000000008</v>
      </c>
      <c r="M223" s="319">
        <v>-874.6200000000008</v>
      </c>
      <c r="N223" s="319">
        <v>-874.61999999999898</v>
      </c>
      <c r="O223" s="319">
        <v>-874.6200000000008</v>
      </c>
      <c r="P223" s="357">
        <f t="shared" si="31"/>
        <v>-10495.44</v>
      </c>
      <c r="Q223" s="357"/>
      <c r="R223" s="359"/>
      <c r="S223" s="358">
        <f t="shared" si="29"/>
        <v>-10495.44</v>
      </c>
    </row>
    <row r="224" spans="1:20" x14ac:dyDescent="0.25">
      <c r="A224" s="275">
        <v>7283</v>
      </c>
      <c r="B224" s="276">
        <v>407.1</v>
      </c>
      <c r="C224" s="277" t="s">
        <v>937</v>
      </c>
      <c r="D224" s="319">
        <v>-64.3</v>
      </c>
      <c r="E224" s="319">
        <v>-64.3</v>
      </c>
      <c r="F224" s="319">
        <v>-64.300000000000011</v>
      </c>
      <c r="G224" s="319">
        <v>-64.299999999999983</v>
      </c>
      <c r="H224" s="319">
        <v>-64.300000000000011</v>
      </c>
      <c r="I224" s="319">
        <v>-64.300000000000011</v>
      </c>
      <c r="J224" s="319">
        <v>-64.300000000000011</v>
      </c>
      <c r="K224" s="319">
        <v>-64.299999999999955</v>
      </c>
      <c r="L224" s="319">
        <v>-64.300000000000068</v>
      </c>
      <c r="M224" s="319">
        <v>-64.299999999999955</v>
      </c>
      <c r="N224" s="319">
        <v>-64.299999999999955</v>
      </c>
      <c r="O224" s="319">
        <v>-64.300000000000068</v>
      </c>
      <c r="P224" s="357">
        <f t="shared" si="31"/>
        <v>-771.6</v>
      </c>
      <c r="Q224" s="357"/>
      <c r="R224" s="359"/>
      <c r="S224" s="358"/>
    </row>
    <row r="225" spans="1:19" x14ac:dyDescent="0.25">
      <c r="A225" s="275">
        <v>7325</v>
      </c>
      <c r="B225" s="276">
        <v>407.1</v>
      </c>
      <c r="C225" s="277" t="s">
        <v>54</v>
      </c>
      <c r="D225" s="364"/>
      <c r="E225" s="364"/>
      <c r="F225" s="364"/>
      <c r="G225" s="364"/>
      <c r="H225" s="364"/>
      <c r="I225" s="364"/>
      <c r="J225" s="364"/>
      <c r="K225" s="364"/>
      <c r="L225" s="364"/>
      <c r="M225" s="364"/>
      <c r="N225" s="364"/>
      <c r="O225" s="364"/>
      <c r="P225" s="357">
        <f t="shared" si="31"/>
        <v>0</v>
      </c>
      <c r="Q225" s="357"/>
      <c r="R225" s="359"/>
      <c r="S225" s="358">
        <f t="shared" si="29"/>
        <v>0</v>
      </c>
    </row>
    <row r="226" spans="1:19" x14ac:dyDescent="0.25">
      <c r="A226" s="275">
        <v>7330</v>
      </c>
      <c r="B226" s="276">
        <v>407.1</v>
      </c>
      <c r="C226" s="277" t="s">
        <v>880</v>
      </c>
      <c r="D226" s="364"/>
      <c r="E226" s="364"/>
      <c r="F226" s="364"/>
      <c r="G226" s="364"/>
      <c r="H226" s="364"/>
      <c r="I226" s="364"/>
      <c r="J226" s="364"/>
      <c r="K226" s="364"/>
      <c r="L226" s="364"/>
      <c r="M226" s="364"/>
      <c r="N226" s="364"/>
      <c r="O226" s="364"/>
      <c r="P226" s="357">
        <f t="shared" si="31"/>
        <v>0</v>
      </c>
      <c r="Q226" s="357"/>
      <c r="R226" s="359"/>
      <c r="S226" s="358">
        <f t="shared" si="29"/>
        <v>0</v>
      </c>
    </row>
    <row r="227" spans="1:19" x14ac:dyDescent="0.25">
      <c r="A227" s="275">
        <v>7425</v>
      </c>
      <c r="B227" s="276">
        <v>407.1</v>
      </c>
      <c r="C227" s="277" t="s">
        <v>881</v>
      </c>
      <c r="D227" s="319">
        <v>-2243.87</v>
      </c>
      <c r="E227" s="319">
        <v>-2243.87</v>
      </c>
      <c r="F227" s="319">
        <v>-2243.87</v>
      </c>
      <c r="G227" s="319">
        <v>-2243.87</v>
      </c>
      <c r="H227" s="319">
        <v>-2243.8700000000008</v>
      </c>
      <c r="I227" s="319">
        <v>-2243.869999999999</v>
      </c>
      <c r="J227" s="319">
        <v>-2243.8700000000008</v>
      </c>
      <c r="K227" s="319">
        <v>-2243.869999999999</v>
      </c>
      <c r="L227" s="319">
        <v>-2243.8700000000026</v>
      </c>
      <c r="M227" s="319">
        <v>-2243.869999999999</v>
      </c>
      <c r="N227" s="319">
        <v>-2243.869999999999</v>
      </c>
      <c r="O227" s="319">
        <v>-2243.869999999999</v>
      </c>
      <c r="P227" s="357">
        <f t="shared" si="31"/>
        <v>-26926.44</v>
      </c>
      <c r="Q227" s="357"/>
      <c r="R227" s="359"/>
      <c r="S227" s="358">
        <f t="shared" si="29"/>
        <v>-26926.44</v>
      </c>
    </row>
    <row r="228" spans="1:19" x14ac:dyDescent="0.25">
      <c r="A228" s="275">
        <v>7430</v>
      </c>
      <c r="B228" s="276">
        <v>407.1</v>
      </c>
      <c r="C228" s="277" t="s">
        <v>882</v>
      </c>
      <c r="D228" s="319">
        <v>-12.3</v>
      </c>
      <c r="E228" s="319">
        <v>-12.3</v>
      </c>
      <c r="F228" s="319">
        <v>-12.299999999999997</v>
      </c>
      <c r="G228" s="319">
        <v>-12.300000000000004</v>
      </c>
      <c r="H228" s="319">
        <v>-12.299999999999997</v>
      </c>
      <c r="I228" s="319">
        <v>-12.299999999999997</v>
      </c>
      <c r="J228" s="319">
        <v>-12.299999999999997</v>
      </c>
      <c r="K228" s="319">
        <v>-12.300000000000011</v>
      </c>
      <c r="L228" s="319">
        <v>-12.299999999999997</v>
      </c>
      <c r="M228" s="319">
        <v>-12.299999999999997</v>
      </c>
      <c r="N228" s="319">
        <v>-12.300000000000011</v>
      </c>
      <c r="O228" s="319">
        <v>-12.299999999999983</v>
      </c>
      <c r="P228" s="357">
        <f t="shared" si="31"/>
        <v>-147.6</v>
      </c>
      <c r="Q228" s="357"/>
      <c r="R228" s="359"/>
      <c r="S228" s="358">
        <f t="shared" si="29"/>
        <v>-147.6</v>
      </c>
    </row>
    <row r="229" spans="1:19" x14ac:dyDescent="0.25">
      <c r="A229" s="275">
        <v>7470</v>
      </c>
      <c r="B229" s="276">
        <v>407.1</v>
      </c>
      <c r="C229" s="277" t="s">
        <v>938</v>
      </c>
      <c r="D229" s="319">
        <v>14.83</v>
      </c>
      <c r="E229" s="319">
        <v>14.83</v>
      </c>
      <c r="F229" s="319">
        <v>14.830000000000002</v>
      </c>
      <c r="G229" s="319">
        <v>14.829999999999998</v>
      </c>
      <c r="H229" s="319">
        <v>14.830000000000005</v>
      </c>
      <c r="I229" s="319">
        <v>14.829999999999998</v>
      </c>
      <c r="J229" s="319">
        <v>14.829999999999998</v>
      </c>
      <c r="K229" s="319">
        <v>14.829999999999998</v>
      </c>
      <c r="L229" s="319">
        <v>14.829999999999998</v>
      </c>
      <c r="M229" s="319">
        <v>14.830000000000013</v>
      </c>
      <c r="N229" s="319">
        <v>14.829999999999984</v>
      </c>
      <c r="O229" s="319">
        <v>14.830000000000013</v>
      </c>
      <c r="P229" s="357">
        <f t="shared" si="31"/>
        <v>177.96</v>
      </c>
      <c r="Q229" s="357"/>
      <c r="R229" s="359"/>
      <c r="S229" s="358"/>
    </row>
    <row r="230" spans="1:19" x14ac:dyDescent="0.25">
      <c r="A230" s="292" t="s">
        <v>51</v>
      </c>
      <c r="B230" s="276"/>
      <c r="C230" s="277"/>
      <c r="D230" s="362">
        <f>SUM(D219:D229)</f>
        <v>-4004.21</v>
      </c>
      <c r="E230" s="362">
        <f t="shared" ref="E230:O230" si="32">SUM(E219:E229)</f>
        <v>-4004.21</v>
      </c>
      <c r="F230" s="362">
        <f t="shared" si="32"/>
        <v>-4004.2100000000005</v>
      </c>
      <c r="G230" s="362">
        <f t="shared" si="32"/>
        <v>-4004.2099999999991</v>
      </c>
      <c r="H230" s="362">
        <f t="shared" si="32"/>
        <v>-4004.2100000000019</v>
      </c>
      <c r="I230" s="362">
        <f t="shared" si="32"/>
        <v>-4004.2099999999991</v>
      </c>
      <c r="J230" s="362">
        <f t="shared" si="32"/>
        <v>-4004.2100000000009</v>
      </c>
      <c r="K230" s="362">
        <f t="shared" si="32"/>
        <v>-4004.2099999999978</v>
      </c>
      <c r="L230" s="362">
        <f t="shared" si="32"/>
        <v>-4004.2100000000046</v>
      </c>
      <c r="M230" s="362">
        <f t="shared" si="32"/>
        <v>-4004.2099999999991</v>
      </c>
      <c r="N230" s="362">
        <f t="shared" si="32"/>
        <v>-4004.2099999999982</v>
      </c>
      <c r="O230" s="362">
        <f t="shared" si="32"/>
        <v>-4004.2100000000005</v>
      </c>
      <c r="P230" s="362">
        <f>SUM(P219:P229)</f>
        <v>-48050.52</v>
      </c>
      <c r="Q230" s="362"/>
      <c r="R230" s="362">
        <f t="shared" ref="R230:S230" si="33">SUM(R220:R228)</f>
        <v>0</v>
      </c>
      <c r="S230" s="362">
        <f t="shared" si="33"/>
        <v>-45305.04</v>
      </c>
    </row>
    <row r="231" spans="1:19" x14ac:dyDescent="0.25">
      <c r="A231" s="275"/>
      <c r="B231" s="276"/>
      <c r="C231" s="277"/>
      <c r="D231" s="357"/>
      <c r="E231" s="357"/>
      <c r="F231" s="357"/>
      <c r="G231" s="357"/>
      <c r="H231" s="357"/>
      <c r="I231" s="357"/>
      <c r="J231" s="357"/>
      <c r="K231" s="357"/>
      <c r="L231" s="357"/>
      <c r="M231" s="357"/>
      <c r="N231" s="357"/>
      <c r="O231" s="357"/>
      <c r="P231" s="357"/>
      <c r="Q231" s="357"/>
      <c r="R231" s="359"/>
      <c r="S231" s="358"/>
    </row>
    <row r="232" spans="1:19" x14ac:dyDescent="0.25">
      <c r="A232" s="275">
        <v>7510</v>
      </c>
      <c r="B232" s="275" t="s">
        <v>883</v>
      </c>
      <c r="C232" s="365" t="s">
        <v>884</v>
      </c>
      <c r="D232" s="319">
        <v>1777.5900000000001</v>
      </c>
      <c r="E232" s="319">
        <v>1829.1899999999996</v>
      </c>
      <c r="F232" s="319">
        <v>1728.9899999999998</v>
      </c>
      <c r="G232" s="319">
        <v>1851.5400000000009</v>
      </c>
      <c r="H232" s="319">
        <v>1608.3399999999992</v>
      </c>
      <c r="I232" s="319">
        <v>1687.75</v>
      </c>
      <c r="J232" s="319">
        <v>1764.17</v>
      </c>
      <c r="K232" s="319">
        <v>1645.6999999999989</v>
      </c>
      <c r="L232" s="319">
        <v>1668.9600000000009</v>
      </c>
      <c r="M232" s="319">
        <v>1673.25</v>
      </c>
      <c r="N232" s="319">
        <v>1588.0000000000036</v>
      </c>
      <c r="O232" s="319">
        <v>1734.0599999999977</v>
      </c>
      <c r="P232" s="357">
        <f t="shared" ref="P232:P239" si="34">SUM(D232:O232)</f>
        <v>20557.54</v>
      </c>
      <c r="Q232" s="357"/>
      <c r="R232" s="358">
        <f t="shared" ref="R232:R254" si="35">$P232*(2592.5/3968)</f>
        <v>13431.306060987903</v>
      </c>
      <c r="S232" s="358">
        <f t="shared" ref="S232:S254" si="36">$P232*(1375.5/3968)</f>
        <v>7126.2339390120969</v>
      </c>
    </row>
    <row r="233" spans="1:19" x14ac:dyDescent="0.25">
      <c r="A233" s="275">
        <v>7515</v>
      </c>
      <c r="B233" s="275" t="s">
        <v>883</v>
      </c>
      <c r="C233" s="365" t="s">
        <v>885</v>
      </c>
      <c r="D233" s="319">
        <v>367.65999999999997</v>
      </c>
      <c r="E233" s="319">
        <v>56.920000000000016</v>
      </c>
      <c r="F233" s="319">
        <v>20.630000000000052</v>
      </c>
      <c r="G233" s="319">
        <v>3.3600000000000136</v>
      </c>
      <c r="H233" s="319">
        <v>2.6499999999999773</v>
      </c>
      <c r="I233" s="319">
        <v>3.4499999999999318</v>
      </c>
      <c r="J233" s="319">
        <v>5.2200000000000841</v>
      </c>
      <c r="K233" s="319">
        <v>2.8900000000000432</v>
      </c>
      <c r="L233" s="319">
        <v>1.3299999999999272</v>
      </c>
      <c r="M233" s="319">
        <v>3.8100000000000023</v>
      </c>
      <c r="N233" s="319">
        <v>2.7400000000000091</v>
      </c>
      <c r="O233" s="319">
        <v>2</v>
      </c>
      <c r="P233" s="357">
        <f t="shared" si="34"/>
        <v>472.66</v>
      </c>
      <c r="Q233" s="357"/>
      <c r="R233" s="358">
        <f t="shared" si="35"/>
        <v>308.81326864919356</v>
      </c>
      <c r="S233" s="358">
        <f t="shared" si="36"/>
        <v>163.84673135080644</v>
      </c>
    </row>
    <row r="234" spans="1:19" x14ac:dyDescent="0.25">
      <c r="A234" s="275">
        <v>7520</v>
      </c>
      <c r="B234" s="275" t="s">
        <v>883</v>
      </c>
      <c r="C234" s="365" t="s">
        <v>886</v>
      </c>
      <c r="D234" s="319">
        <v>712.95</v>
      </c>
      <c r="E234" s="319">
        <v>304.52999999999997</v>
      </c>
      <c r="F234" s="319">
        <v>174.66000000000008</v>
      </c>
      <c r="G234" s="319">
        <v>49.649999999999864</v>
      </c>
      <c r="H234" s="319">
        <v>30.349999999999909</v>
      </c>
      <c r="I234" s="319">
        <v>33.6400000000001</v>
      </c>
      <c r="J234" s="319">
        <v>-336.01</v>
      </c>
      <c r="K234" s="319">
        <v>28.530000000000086</v>
      </c>
      <c r="L234" s="319">
        <v>18.329999999999814</v>
      </c>
      <c r="M234" s="319">
        <v>26.399999999999864</v>
      </c>
      <c r="N234" s="319">
        <v>19.520000000000437</v>
      </c>
      <c r="O234" s="319">
        <v>-249.47000000000014</v>
      </c>
      <c r="P234" s="357">
        <f t="shared" si="34"/>
        <v>813.08</v>
      </c>
      <c r="Q234" s="357"/>
      <c r="R234" s="358">
        <f t="shared" si="35"/>
        <v>531.22729334677422</v>
      </c>
      <c r="S234" s="358">
        <f t="shared" si="36"/>
        <v>281.85270665322582</v>
      </c>
    </row>
    <row r="235" spans="1:19" x14ac:dyDescent="0.25">
      <c r="A235" s="275">
        <v>7535</v>
      </c>
      <c r="B235" s="276" t="s">
        <v>887</v>
      </c>
      <c r="C235" s="277" t="s">
        <v>888</v>
      </c>
      <c r="D235" s="319"/>
      <c r="E235" s="319">
        <v>0.11000000000000001</v>
      </c>
      <c r="F235" s="319">
        <v>0</v>
      </c>
      <c r="G235" s="319">
        <v>8.92</v>
      </c>
      <c r="H235" s="319">
        <v>21.4</v>
      </c>
      <c r="I235" s="319">
        <v>85.15</v>
      </c>
      <c r="J235" s="319">
        <v>0</v>
      </c>
      <c r="K235" s="319">
        <v>45.2</v>
      </c>
      <c r="L235" s="319">
        <v>0</v>
      </c>
      <c r="M235" s="319">
        <v>0</v>
      </c>
      <c r="N235" s="319">
        <v>1.5699999999999932</v>
      </c>
      <c r="O235" s="319">
        <v>12.580000000000013</v>
      </c>
      <c r="P235" s="357">
        <f t="shared" si="34"/>
        <v>174.93000000000004</v>
      </c>
      <c r="Q235" s="357"/>
      <c r="R235" s="358">
        <f t="shared" si="35"/>
        <v>114.29083291330647</v>
      </c>
      <c r="S235" s="358">
        <f t="shared" si="36"/>
        <v>60.639167086693554</v>
      </c>
    </row>
    <row r="236" spans="1:19" x14ac:dyDescent="0.25">
      <c r="A236" s="275">
        <v>7540</v>
      </c>
      <c r="B236" s="276" t="s">
        <v>887</v>
      </c>
      <c r="C236" s="277" t="s">
        <v>889</v>
      </c>
      <c r="D236" s="319">
        <v>41040.400000000001</v>
      </c>
      <c r="E236" s="319">
        <v>0</v>
      </c>
      <c r="F236" s="319">
        <v>0</v>
      </c>
      <c r="G236" s="319">
        <v>0</v>
      </c>
      <c r="H236" s="319">
        <v>0</v>
      </c>
      <c r="I236" s="319">
        <v>0</v>
      </c>
      <c r="J236" s="319">
        <v>42137.23</v>
      </c>
      <c r="K236" s="319">
        <v>0</v>
      </c>
      <c r="L236" s="319">
        <v>0</v>
      </c>
      <c r="M236" s="319">
        <v>0</v>
      </c>
      <c r="N236" s="319">
        <v>0</v>
      </c>
      <c r="O236" s="319">
        <v>-1974.679999999993</v>
      </c>
      <c r="P236" s="357">
        <f t="shared" si="34"/>
        <v>81202.950000000012</v>
      </c>
      <c r="Q236" s="357"/>
      <c r="R236" s="358">
        <f t="shared" si="35"/>
        <v>53054.094726562507</v>
      </c>
      <c r="S236" s="358">
        <f t="shared" si="36"/>
        <v>28148.855273437501</v>
      </c>
    </row>
    <row r="237" spans="1:19" x14ac:dyDescent="0.25">
      <c r="A237" s="275">
        <v>7545</v>
      </c>
      <c r="B237" s="276" t="s">
        <v>890</v>
      </c>
      <c r="C237" s="277" t="s">
        <v>891</v>
      </c>
      <c r="D237" s="319"/>
      <c r="E237" s="319">
        <v>0</v>
      </c>
      <c r="F237" s="319">
        <v>4.43</v>
      </c>
      <c r="G237" s="319">
        <v>0</v>
      </c>
      <c r="H237" s="319">
        <v>0</v>
      </c>
      <c r="I237" s="319">
        <v>0</v>
      </c>
      <c r="J237" s="319">
        <v>0</v>
      </c>
      <c r="K237" s="319">
        <v>0</v>
      </c>
      <c r="L237" s="319">
        <v>0</v>
      </c>
      <c r="M237" s="319">
        <v>0</v>
      </c>
      <c r="N237" s="319">
        <v>76114.3</v>
      </c>
      <c r="O237" s="319">
        <v>0</v>
      </c>
      <c r="P237" s="357">
        <f t="shared" si="34"/>
        <v>76118.73</v>
      </c>
      <c r="Q237" s="357"/>
      <c r="R237" s="358">
        <f t="shared" si="35"/>
        <v>49732.310364163299</v>
      </c>
      <c r="S237" s="358">
        <f t="shared" si="36"/>
        <v>26386.41963583669</v>
      </c>
    </row>
    <row r="238" spans="1:19" x14ac:dyDescent="0.25">
      <c r="A238" s="275">
        <v>7550</v>
      </c>
      <c r="B238" s="276" t="s">
        <v>890</v>
      </c>
      <c r="C238" s="277" t="s">
        <v>892</v>
      </c>
      <c r="D238" s="319">
        <v>-58157.87</v>
      </c>
      <c r="E238" s="319">
        <v>27135.480000000003</v>
      </c>
      <c r="F238" s="319">
        <v>27719.14</v>
      </c>
      <c r="G238" s="319">
        <v>27715.23</v>
      </c>
      <c r="H238" s="319">
        <v>27720.570000000003</v>
      </c>
      <c r="I238" s="319">
        <v>27724.37999999999</v>
      </c>
      <c r="J238" s="319">
        <v>-57828.659999999989</v>
      </c>
      <c r="K238" s="319">
        <v>27677.679999999997</v>
      </c>
      <c r="L238" s="319">
        <v>27723.279999999999</v>
      </c>
      <c r="M238" s="319">
        <v>27723.380000000005</v>
      </c>
      <c r="N238" s="319">
        <v>-115395.44</v>
      </c>
      <c r="O238" s="319">
        <v>10243.24</v>
      </c>
      <c r="P238" s="357">
        <f t="shared" si="34"/>
        <v>0.40999999999803549</v>
      </c>
      <c r="Q238" s="357"/>
      <c r="R238" s="358">
        <f t="shared" si="35"/>
        <v>0.26787424395032938</v>
      </c>
      <c r="S238" s="358">
        <f t="shared" si="36"/>
        <v>0.14212575604770608</v>
      </c>
    </row>
    <row r="239" spans="1:19" x14ac:dyDescent="0.25">
      <c r="A239" s="275">
        <v>7555</v>
      </c>
      <c r="B239" s="276" t="s">
        <v>890</v>
      </c>
      <c r="C239" s="277" t="s">
        <v>893</v>
      </c>
      <c r="D239" s="319"/>
      <c r="E239" s="319">
        <v>588.25</v>
      </c>
      <c r="F239" s="319">
        <v>0</v>
      </c>
      <c r="G239" s="319">
        <v>0</v>
      </c>
      <c r="H239" s="319">
        <v>0</v>
      </c>
      <c r="I239" s="319">
        <v>0</v>
      </c>
      <c r="J239" s="319">
        <v>505.86999999999989</v>
      </c>
      <c r="K239" s="319">
        <v>0</v>
      </c>
      <c r="L239" s="319">
        <v>0</v>
      </c>
      <c r="M239" s="319">
        <v>0</v>
      </c>
      <c r="N239" s="319">
        <v>10278.439999999999</v>
      </c>
      <c r="O239" s="319">
        <v>-431.31000000000131</v>
      </c>
      <c r="P239" s="357">
        <f t="shared" si="34"/>
        <v>10941.249999999996</v>
      </c>
      <c r="Q239" s="357"/>
      <c r="R239" s="358">
        <f t="shared" si="35"/>
        <v>7148.4855405745939</v>
      </c>
      <c r="S239" s="358">
        <f t="shared" si="36"/>
        <v>3792.7644594254016</v>
      </c>
    </row>
    <row r="240" spans="1:19" x14ac:dyDescent="0.25">
      <c r="A240" s="292" t="s">
        <v>894</v>
      </c>
      <c r="B240" s="276"/>
      <c r="C240" s="277"/>
      <c r="D240" s="362">
        <f>SUM(D232:D239)</f>
        <v>-14259.270000000004</v>
      </c>
      <c r="E240" s="362">
        <f t="shared" ref="E240:S240" si="37">SUM(E232:E239)</f>
        <v>29914.480000000003</v>
      </c>
      <c r="F240" s="362">
        <f t="shared" si="37"/>
        <v>29647.85</v>
      </c>
      <c r="G240" s="362">
        <f t="shared" si="37"/>
        <v>29628.7</v>
      </c>
      <c r="H240" s="362">
        <f t="shared" si="37"/>
        <v>29383.31</v>
      </c>
      <c r="I240" s="362">
        <f t="shared" si="37"/>
        <v>29534.369999999992</v>
      </c>
      <c r="J240" s="362">
        <f t="shared" si="37"/>
        <v>-13752.179999999989</v>
      </c>
      <c r="K240" s="362">
        <f t="shared" si="37"/>
        <v>29399.999999999996</v>
      </c>
      <c r="L240" s="362">
        <f t="shared" si="37"/>
        <v>29411.9</v>
      </c>
      <c r="M240" s="362">
        <f t="shared" si="37"/>
        <v>29426.840000000004</v>
      </c>
      <c r="N240" s="362">
        <f t="shared" si="37"/>
        <v>-27390.87</v>
      </c>
      <c r="O240" s="362">
        <f t="shared" si="37"/>
        <v>9336.4200000000019</v>
      </c>
      <c r="P240" s="362">
        <f>SUM(P232:P239)</f>
        <v>190281.55000000002</v>
      </c>
      <c r="Q240" s="362"/>
      <c r="R240" s="362">
        <f t="shared" si="37"/>
        <v>124320.79596144152</v>
      </c>
      <c r="S240" s="362">
        <f t="shared" si="37"/>
        <v>65960.754038558458</v>
      </c>
    </row>
    <row r="241" spans="1:19" x14ac:dyDescent="0.25">
      <c r="A241" s="275"/>
      <c r="B241" s="276"/>
      <c r="C241" s="277"/>
      <c r="D241" s="357"/>
      <c r="E241" s="357"/>
      <c r="F241" s="357"/>
      <c r="G241" s="357"/>
      <c r="H241" s="357"/>
      <c r="I241" s="357"/>
      <c r="J241" s="357"/>
      <c r="K241" s="357"/>
      <c r="L241" s="357"/>
      <c r="M241" s="357"/>
      <c r="N241" s="357"/>
      <c r="O241" s="357"/>
      <c r="P241" s="357"/>
      <c r="Q241" s="357"/>
      <c r="R241" s="358"/>
      <c r="S241" s="358"/>
    </row>
    <row r="242" spans="1:19" ht="12" x14ac:dyDescent="0.3">
      <c r="A242" s="275">
        <v>7585</v>
      </c>
      <c r="B242" s="276">
        <v>412.11</v>
      </c>
      <c r="C242" s="277" t="s">
        <v>895</v>
      </c>
      <c r="D242" s="369">
        <v>-196.33</v>
      </c>
      <c r="E242" s="369">
        <v>-196.33</v>
      </c>
      <c r="F242" s="369">
        <v>-196.32999999999998</v>
      </c>
      <c r="G242" s="369">
        <v>-196.33000000000004</v>
      </c>
      <c r="H242" s="369">
        <v>-196.32999999999993</v>
      </c>
      <c r="I242" s="369">
        <v>-196.33000000000004</v>
      </c>
      <c r="J242" s="369">
        <v>-196.32999999999993</v>
      </c>
      <c r="K242" s="369">
        <v>-196.33000000000015</v>
      </c>
      <c r="L242" s="369">
        <v>-196.32999999999993</v>
      </c>
      <c r="M242" s="369">
        <v>-196.32999999999993</v>
      </c>
      <c r="N242" s="369">
        <v>-196.33000000000015</v>
      </c>
      <c r="O242" s="369">
        <v>-196.32999999999993</v>
      </c>
      <c r="P242" s="357">
        <f>SUM(D242:O242)</f>
        <v>-2355.96</v>
      </c>
      <c r="Q242" s="357"/>
      <c r="R242" s="358">
        <f t="shared" si="35"/>
        <v>-1539.2707409274194</v>
      </c>
      <c r="S242" s="358">
        <f t="shared" si="36"/>
        <v>-816.68925907258063</v>
      </c>
    </row>
    <row r="243" spans="1:19" x14ac:dyDescent="0.25">
      <c r="A243" s="305" t="s">
        <v>896</v>
      </c>
      <c r="B243" s="276"/>
      <c r="C243" s="277"/>
      <c r="D243" s="362">
        <f>SUM(D242)</f>
        <v>-196.33</v>
      </c>
      <c r="E243" s="362">
        <f t="shared" ref="E243:S243" si="38">SUM(E242)</f>
        <v>-196.33</v>
      </c>
      <c r="F243" s="362">
        <f t="shared" si="38"/>
        <v>-196.32999999999998</v>
      </c>
      <c r="G243" s="362">
        <f t="shared" si="38"/>
        <v>-196.33000000000004</v>
      </c>
      <c r="H243" s="362">
        <f t="shared" si="38"/>
        <v>-196.32999999999993</v>
      </c>
      <c r="I243" s="362">
        <f t="shared" si="38"/>
        <v>-196.33000000000004</v>
      </c>
      <c r="J243" s="362">
        <f t="shared" si="38"/>
        <v>-196.32999999999993</v>
      </c>
      <c r="K243" s="362">
        <f t="shared" si="38"/>
        <v>-196.33000000000015</v>
      </c>
      <c r="L243" s="362">
        <f t="shared" si="38"/>
        <v>-196.32999999999993</v>
      </c>
      <c r="M243" s="362">
        <f t="shared" si="38"/>
        <v>-196.32999999999993</v>
      </c>
      <c r="N243" s="362">
        <f t="shared" si="38"/>
        <v>-196.33000000000015</v>
      </c>
      <c r="O243" s="362">
        <f t="shared" si="38"/>
        <v>-196.32999999999993</v>
      </c>
      <c r="P243" s="362">
        <f t="shared" si="38"/>
        <v>-2355.96</v>
      </c>
      <c r="Q243" s="362"/>
      <c r="R243" s="362">
        <f t="shared" si="38"/>
        <v>-1539.2707409274194</v>
      </c>
      <c r="S243" s="362">
        <f t="shared" si="38"/>
        <v>-816.68925907258063</v>
      </c>
    </row>
    <row r="244" spans="1:19" x14ac:dyDescent="0.25">
      <c r="A244" s="275"/>
      <c r="B244" s="276"/>
      <c r="C244" s="277"/>
      <c r="D244" s="357"/>
      <c r="E244" s="357"/>
      <c r="F244" s="357"/>
      <c r="G244" s="357"/>
      <c r="H244" s="357"/>
      <c r="I244" s="357"/>
      <c r="J244" s="357"/>
      <c r="K244" s="357"/>
      <c r="L244" s="357"/>
      <c r="M244" s="357"/>
      <c r="N244" s="357"/>
      <c r="O244" s="357"/>
      <c r="P244" s="357"/>
      <c r="Q244" s="357"/>
      <c r="R244" s="358"/>
      <c r="S244" s="358"/>
    </row>
    <row r="245" spans="1:19" ht="12" x14ac:dyDescent="0.3">
      <c r="A245" s="275">
        <v>7595</v>
      </c>
      <c r="B245" s="276" t="s">
        <v>897</v>
      </c>
      <c r="C245" s="277" t="s">
        <v>898</v>
      </c>
      <c r="D245" s="357">
        <v>0</v>
      </c>
      <c r="E245" s="357">
        <v>0</v>
      </c>
      <c r="F245" s="357">
        <v>0</v>
      </c>
      <c r="G245" s="357">
        <v>0</v>
      </c>
      <c r="H245" s="357">
        <v>0</v>
      </c>
      <c r="I245" s="357">
        <v>0</v>
      </c>
      <c r="J245" s="357">
        <v>0</v>
      </c>
      <c r="K245" s="357">
        <v>0</v>
      </c>
      <c r="L245" s="357">
        <v>0</v>
      </c>
      <c r="M245" s="357">
        <v>0</v>
      </c>
      <c r="N245" s="357">
        <v>0</v>
      </c>
      <c r="O245" s="369">
        <v>120303.55</v>
      </c>
      <c r="P245" s="357">
        <f t="shared" ref="P245:P247" si="39">SUM(D245:O245)</f>
        <v>120303.55</v>
      </c>
      <c r="Q245" s="357"/>
      <c r="R245" s="358">
        <f t="shared" si="35"/>
        <v>78600.542685231849</v>
      </c>
      <c r="S245" s="358">
        <f t="shared" si="36"/>
        <v>41703.00731476814</v>
      </c>
    </row>
    <row r="246" spans="1:19" ht="12" x14ac:dyDescent="0.3">
      <c r="A246" s="275">
        <v>7600</v>
      </c>
      <c r="B246" s="276" t="s">
        <v>899</v>
      </c>
      <c r="C246" s="277" t="s">
        <v>900</v>
      </c>
      <c r="D246" s="357">
        <v>0</v>
      </c>
      <c r="E246" s="357">
        <v>0</v>
      </c>
      <c r="F246" s="357">
        <v>0</v>
      </c>
      <c r="G246" s="357">
        <v>0</v>
      </c>
      <c r="H246" s="357">
        <v>0</v>
      </c>
      <c r="I246" s="357">
        <v>0</v>
      </c>
      <c r="J246" s="357">
        <v>0</v>
      </c>
      <c r="K246" s="357">
        <v>0</v>
      </c>
      <c r="L246" s="357">
        <v>0</v>
      </c>
      <c r="M246" s="357">
        <v>0</v>
      </c>
      <c r="N246" s="357">
        <v>0</v>
      </c>
      <c r="O246" s="369">
        <v>20284.03</v>
      </c>
      <c r="P246" s="357">
        <f t="shared" si="39"/>
        <v>20284.03</v>
      </c>
      <c r="Q246" s="357"/>
      <c r="R246" s="358">
        <f t="shared" si="35"/>
        <v>13252.607806199596</v>
      </c>
      <c r="S246" s="358">
        <f t="shared" si="36"/>
        <v>7031.4221938004021</v>
      </c>
    </row>
    <row r="247" spans="1:19" ht="12" x14ac:dyDescent="0.3">
      <c r="A247" s="275">
        <v>7610</v>
      </c>
      <c r="B247" s="276">
        <v>409</v>
      </c>
      <c r="C247" s="277" t="s">
        <v>901</v>
      </c>
      <c r="D247" s="357"/>
      <c r="E247" s="357"/>
      <c r="F247" s="357"/>
      <c r="G247" s="357"/>
      <c r="H247" s="357"/>
      <c r="I247" s="357"/>
      <c r="J247" s="357"/>
      <c r="K247" s="357"/>
      <c r="L247" s="357"/>
      <c r="M247" s="357"/>
      <c r="N247" s="357"/>
      <c r="O247" s="369">
        <v>1.47</v>
      </c>
      <c r="P247" s="357">
        <f t="shared" si="39"/>
        <v>1.47</v>
      </c>
      <c r="Q247" s="357"/>
      <c r="R247" s="358"/>
      <c r="S247" s="358"/>
    </row>
    <row r="248" spans="1:19" x14ac:dyDescent="0.25">
      <c r="A248" s="371" t="s">
        <v>939</v>
      </c>
      <c r="B248" s="276"/>
      <c r="C248" s="277"/>
      <c r="D248" s="362">
        <f>SUM(D245:D246)</f>
        <v>0</v>
      </c>
      <c r="E248" s="362">
        <f t="shared" ref="E248:S248" si="40">SUM(E245:E246)</f>
        <v>0</v>
      </c>
      <c r="F248" s="362">
        <f t="shared" si="40"/>
        <v>0</v>
      </c>
      <c r="G248" s="362">
        <f t="shared" si="40"/>
        <v>0</v>
      </c>
      <c r="H248" s="362">
        <f t="shared" si="40"/>
        <v>0</v>
      </c>
      <c r="I248" s="362">
        <f t="shared" si="40"/>
        <v>0</v>
      </c>
      <c r="J248" s="362">
        <f t="shared" si="40"/>
        <v>0</v>
      </c>
      <c r="K248" s="362">
        <f t="shared" si="40"/>
        <v>0</v>
      </c>
      <c r="L248" s="362">
        <f t="shared" si="40"/>
        <v>0</v>
      </c>
      <c r="M248" s="362">
        <f t="shared" si="40"/>
        <v>0</v>
      </c>
      <c r="N248" s="362">
        <f t="shared" si="40"/>
        <v>0</v>
      </c>
      <c r="O248" s="362">
        <f>SUM(O245:O247)</f>
        <v>140589.05000000002</v>
      </c>
      <c r="P248" s="362">
        <f>SUM(P245:P247)</f>
        <v>140589.05000000002</v>
      </c>
      <c r="Q248" s="362"/>
      <c r="R248" s="362">
        <f t="shared" si="40"/>
        <v>91853.150491431443</v>
      </c>
      <c r="S248" s="362">
        <f t="shared" si="40"/>
        <v>48734.429508568544</v>
      </c>
    </row>
    <row r="249" spans="1:19" x14ac:dyDescent="0.25">
      <c r="A249" s="275"/>
      <c r="B249" s="276"/>
      <c r="C249" s="277"/>
      <c r="D249" s="357"/>
      <c r="E249" s="357"/>
      <c r="F249" s="357"/>
      <c r="G249" s="357"/>
      <c r="H249" s="357"/>
      <c r="I249" s="357"/>
      <c r="J249" s="357"/>
      <c r="K249" s="357"/>
      <c r="L249" s="357"/>
      <c r="M249" s="357"/>
      <c r="N249" s="357"/>
      <c r="O249" s="357"/>
      <c r="P249" s="357"/>
      <c r="Q249" s="357"/>
      <c r="R249" s="358"/>
      <c r="S249" s="358"/>
    </row>
    <row r="250" spans="1:19" x14ac:dyDescent="0.25">
      <c r="A250" s="275">
        <v>7685</v>
      </c>
      <c r="B250" s="275">
        <v>419</v>
      </c>
      <c r="C250" s="365" t="s">
        <v>903</v>
      </c>
      <c r="D250" s="357"/>
      <c r="E250" s="357"/>
      <c r="F250" s="357"/>
      <c r="G250" s="357"/>
      <c r="H250" s="357"/>
      <c r="I250" s="357"/>
      <c r="J250" s="357"/>
      <c r="K250" s="357"/>
      <c r="L250" s="357"/>
      <c r="M250" s="357"/>
      <c r="N250" s="357"/>
      <c r="O250" s="357"/>
      <c r="P250" s="357">
        <f t="shared" ref="P250:P254" si="41">SUM(D250:O250)</f>
        <v>0</v>
      </c>
      <c r="Q250" s="357"/>
      <c r="R250" s="358">
        <f t="shared" si="35"/>
        <v>0</v>
      </c>
      <c r="S250" s="358">
        <f t="shared" si="36"/>
        <v>0</v>
      </c>
    </row>
    <row r="251" spans="1:19" x14ac:dyDescent="0.25">
      <c r="A251" s="275">
        <v>7710</v>
      </c>
      <c r="B251" s="275" t="s">
        <v>904</v>
      </c>
      <c r="C251" s="365" t="s">
        <v>905</v>
      </c>
      <c r="D251" s="319"/>
      <c r="E251" s="319">
        <v>0</v>
      </c>
      <c r="F251" s="319">
        <v>83606.64</v>
      </c>
      <c r="G251" s="319">
        <v>0</v>
      </c>
      <c r="H251" s="319">
        <v>0</v>
      </c>
      <c r="I251" s="319">
        <v>82759.279999999984</v>
      </c>
      <c r="J251" s="319">
        <v>0</v>
      </c>
      <c r="K251" s="319">
        <v>0</v>
      </c>
      <c r="L251" s="319">
        <v>80568.22</v>
      </c>
      <c r="M251" s="319">
        <v>0</v>
      </c>
      <c r="N251" s="319">
        <v>0</v>
      </c>
      <c r="O251" s="319">
        <v>91324.290000000008</v>
      </c>
      <c r="P251" s="357">
        <f t="shared" si="41"/>
        <v>338258.43</v>
      </c>
      <c r="Q251" s="357"/>
      <c r="R251" s="358">
        <f t="shared" si="35"/>
        <v>221001.759015877</v>
      </c>
      <c r="S251" s="358">
        <f t="shared" si="36"/>
        <v>117256.67098412297</v>
      </c>
    </row>
    <row r="252" spans="1:19" x14ac:dyDescent="0.25">
      <c r="A252" s="282">
        <v>7735</v>
      </c>
      <c r="B252" s="372" t="s">
        <v>906</v>
      </c>
      <c r="C252" s="373" t="s">
        <v>907</v>
      </c>
      <c r="D252" s="319">
        <v>214.29999999999998</v>
      </c>
      <c r="E252" s="319">
        <v>315.36</v>
      </c>
      <c r="F252" s="319">
        <v>279.72000000000003</v>
      </c>
      <c r="G252" s="319">
        <v>295.97000000000014</v>
      </c>
      <c r="H252" s="319">
        <v>519.93999999999983</v>
      </c>
      <c r="I252" s="319">
        <v>270.32000000000016</v>
      </c>
      <c r="J252" s="319">
        <v>268.69999999999982</v>
      </c>
      <c r="K252" s="319">
        <v>269.37000000000035</v>
      </c>
      <c r="L252" s="319">
        <v>272.62999999999965</v>
      </c>
      <c r="M252" s="319">
        <v>286.36000000000013</v>
      </c>
      <c r="N252" s="319">
        <v>269.9399999999996</v>
      </c>
      <c r="O252" s="319">
        <v>320.33000000000038</v>
      </c>
      <c r="P252" s="357">
        <f t="shared" si="41"/>
        <v>3582.94</v>
      </c>
      <c r="Q252" s="357"/>
      <c r="R252" s="358">
        <f t="shared" si="35"/>
        <v>2340.9203503024191</v>
      </c>
      <c r="S252" s="358">
        <f t="shared" si="36"/>
        <v>1242.0196496975805</v>
      </c>
    </row>
    <row r="253" spans="1:19" x14ac:dyDescent="0.25">
      <c r="A253" s="275">
        <v>7750</v>
      </c>
      <c r="B253" s="275">
        <v>420</v>
      </c>
      <c r="C253" s="365" t="s">
        <v>908</v>
      </c>
      <c r="D253" s="319">
        <v>-1032.8800000000001</v>
      </c>
      <c r="E253" s="319">
        <v>-1320.87</v>
      </c>
      <c r="F253" s="319">
        <v>-654.04000000000042</v>
      </c>
      <c r="G253" s="319">
        <v>-678.01999999999953</v>
      </c>
      <c r="H253" s="319">
        <v>-683.85000000000082</v>
      </c>
      <c r="I253" s="319">
        <v>-929.95999999999913</v>
      </c>
      <c r="J253" s="319">
        <v>-1031.3699999999999</v>
      </c>
      <c r="K253" s="319">
        <v>-1166.2600000000011</v>
      </c>
      <c r="L253" s="319">
        <v>-2229.3000000000002</v>
      </c>
      <c r="M253" s="319">
        <v>-3439.4599999999991</v>
      </c>
      <c r="N253" s="319">
        <v>-3617.0500000000011</v>
      </c>
      <c r="O253" s="319">
        <v>-3708.3199999999961</v>
      </c>
      <c r="P253" s="357">
        <f t="shared" si="41"/>
        <v>-20491.379999999997</v>
      </c>
      <c r="Q253" s="357"/>
      <c r="R253" s="358">
        <f t="shared" si="35"/>
        <v>-13388.080304939514</v>
      </c>
      <c r="S253" s="358">
        <f t="shared" si="36"/>
        <v>-7103.299695060482</v>
      </c>
    </row>
    <row r="254" spans="1:19" x14ac:dyDescent="0.25">
      <c r="A254" s="282">
        <v>7765</v>
      </c>
      <c r="B254" s="372">
        <v>414</v>
      </c>
      <c r="C254" s="373" t="s">
        <v>909</v>
      </c>
      <c r="D254" s="319"/>
      <c r="E254" s="319">
        <v>0</v>
      </c>
      <c r="F254" s="319">
        <v>0</v>
      </c>
      <c r="G254" s="319">
        <v>-283.59999999999997</v>
      </c>
      <c r="H254" s="319">
        <v>0</v>
      </c>
      <c r="I254" s="319">
        <v>0</v>
      </c>
      <c r="J254" s="319">
        <v>0</v>
      </c>
      <c r="K254" s="319">
        <v>0</v>
      </c>
      <c r="L254" s="319">
        <v>0</v>
      </c>
      <c r="M254" s="319">
        <v>0</v>
      </c>
      <c r="N254" s="319">
        <v>0</v>
      </c>
      <c r="O254" s="319">
        <v>0</v>
      </c>
      <c r="P254" s="357">
        <f t="shared" si="41"/>
        <v>-283.59999999999997</v>
      </c>
      <c r="Q254" s="357"/>
      <c r="R254" s="358">
        <f t="shared" si="35"/>
        <v>-185.29057459677415</v>
      </c>
      <c r="S254" s="358">
        <f t="shared" si="36"/>
        <v>-98.309425403225788</v>
      </c>
    </row>
    <row r="255" spans="1:19" x14ac:dyDescent="0.25">
      <c r="A255" s="374" t="s">
        <v>910</v>
      </c>
      <c r="B255" s="372"/>
      <c r="C255" s="373"/>
      <c r="D255" s="362">
        <f>SUM(D250:D254)</f>
        <v>-818.58000000000015</v>
      </c>
      <c r="E255" s="362">
        <f t="shared" ref="E255:S255" si="42">SUM(E250:E254)</f>
        <v>-1005.5099999999999</v>
      </c>
      <c r="F255" s="362">
        <f t="shared" si="42"/>
        <v>83232.320000000007</v>
      </c>
      <c r="G255" s="362">
        <f t="shared" si="42"/>
        <v>-665.64999999999941</v>
      </c>
      <c r="H255" s="362">
        <f t="shared" si="42"/>
        <v>-163.91000000000099</v>
      </c>
      <c r="I255" s="362">
        <f t="shared" si="42"/>
        <v>82099.639999999985</v>
      </c>
      <c r="J255" s="362">
        <f t="shared" si="42"/>
        <v>-762.67000000000007</v>
      </c>
      <c r="K255" s="362">
        <f t="shared" si="42"/>
        <v>-896.89000000000078</v>
      </c>
      <c r="L255" s="362">
        <f t="shared" si="42"/>
        <v>78611.55</v>
      </c>
      <c r="M255" s="362">
        <f t="shared" si="42"/>
        <v>-3153.099999999999</v>
      </c>
      <c r="N255" s="362">
        <f t="shared" si="42"/>
        <v>-3347.1100000000015</v>
      </c>
      <c r="O255" s="362">
        <f t="shared" si="42"/>
        <v>87936.300000000017</v>
      </c>
      <c r="P255" s="362">
        <f t="shared" si="42"/>
        <v>321066.39</v>
      </c>
      <c r="Q255" s="362"/>
      <c r="R255" s="362">
        <f t="shared" si="42"/>
        <v>209769.30848664313</v>
      </c>
      <c r="S255" s="362">
        <f t="shared" si="42"/>
        <v>111297.08151335684</v>
      </c>
    </row>
    <row r="256" spans="1:19" x14ac:dyDescent="0.25">
      <c r="A256" s="282"/>
      <c r="B256" s="372"/>
      <c r="C256" s="373"/>
      <c r="D256" s="357"/>
      <c r="E256" s="357"/>
      <c r="F256" s="357"/>
      <c r="G256" s="357"/>
      <c r="H256" s="357"/>
      <c r="I256" s="357"/>
      <c r="J256" s="357"/>
      <c r="K256" s="357"/>
      <c r="L256" s="357"/>
      <c r="M256" s="357"/>
      <c r="N256" s="357"/>
      <c r="O256" s="357"/>
      <c r="P256" s="357"/>
      <c r="Q256" s="357"/>
      <c r="R256" s="358"/>
      <c r="S256" s="358"/>
    </row>
    <row r="257" spans="1:19" x14ac:dyDescent="0.25">
      <c r="R257" s="359"/>
      <c r="S257" s="375"/>
    </row>
    <row r="258" spans="1:19" s="270" customFormat="1" ht="11" thickBot="1" x14ac:dyDescent="0.3">
      <c r="C258" s="270" t="s">
        <v>911</v>
      </c>
      <c r="D258" s="376">
        <f>SUM(D6:D255)/2</f>
        <v>-70209.960000000006</v>
      </c>
      <c r="E258" s="376">
        <f t="shared" ref="E258:S258" si="43">SUM(E6:E255)/2</f>
        <v>1416.3699999999519</v>
      </c>
      <c r="F258" s="376">
        <f t="shared" si="43"/>
        <v>63752.159999999996</v>
      </c>
      <c r="G258" s="376">
        <f t="shared" si="43"/>
        <v>-19662.250000000018</v>
      </c>
      <c r="H258" s="376">
        <f t="shared" si="43"/>
        <v>-58232.740000000136</v>
      </c>
      <c r="I258" s="376">
        <f t="shared" si="43"/>
        <v>21972.740000000151</v>
      </c>
      <c r="J258" s="376">
        <f t="shared" si="43"/>
        <v>-52153.090000000127</v>
      </c>
      <c r="K258" s="376">
        <f t="shared" si="43"/>
        <v>-29190.97</v>
      </c>
      <c r="L258" s="376">
        <f t="shared" si="43"/>
        <v>76002.510000000009</v>
      </c>
      <c r="M258" s="376">
        <f t="shared" si="43"/>
        <v>-18092.509999999984</v>
      </c>
      <c r="N258" s="376">
        <f t="shared" si="43"/>
        <v>-76898.759999999849</v>
      </c>
      <c r="O258" s="376">
        <f t="shared" si="43"/>
        <v>197301.92999999993</v>
      </c>
      <c r="P258" s="376">
        <f t="shared" si="43"/>
        <v>36005.430000000095</v>
      </c>
      <c r="Q258" s="376"/>
      <c r="R258" s="376">
        <f t="shared" si="43"/>
        <v>110095.00343372028</v>
      </c>
      <c r="S258" s="376">
        <f t="shared" si="43"/>
        <v>-112668.30769027292</v>
      </c>
    </row>
    <row r="259" spans="1:19" x14ac:dyDescent="0.25">
      <c r="R259" s="359"/>
      <c r="S259" s="375"/>
    </row>
    <row r="260" spans="1:19" x14ac:dyDescent="0.25">
      <c r="C260" s="270" t="s">
        <v>912</v>
      </c>
      <c r="D260" s="357">
        <v>-70209.960000000006</v>
      </c>
      <c r="E260" s="357">
        <v>1416.3700000001195</v>
      </c>
      <c r="F260" s="357">
        <v>63752.160000000011</v>
      </c>
      <c r="G260" s="357">
        <v>-19662.249999999985</v>
      </c>
      <c r="H260" s="357">
        <v>-58232.740000000013</v>
      </c>
      <c r="I260" s="357">
        <v>21972.739999999918</v>
      </c>
      <c r="J260" s="357">
        <v>-52153.090000000011</v>
      </c>
      <c r="K260" s="357">
        <v>-29190.970000000118</v>
      </c>
      <c r="L260" s="357">
        <v>76002.510000000038</v>
      </c>
      <c r="M260" s="357">
        <v>-18092.510000000097</v>
      </c>
      <c r="N260" s="357">
        <v>-76898.759999999864</v>
      </c>
      <c r="O260" s="357">
        <v>197301.93999999997</v>
      </c>
      <c r="P260" s="357">
        <f>SUM(D260:O260)</f>
        <v>36005.439999999973</v>
      </c>
      <c r="R260" s="377"/>
      <c r="S260" s="378"/>
    </row>
    <row r="261" spans="1:19" x14ac:dyDescent="0.25">
      <c r="C261" s="270"/>
      <c r="R261" s="359"/>
      <c r="S261" s="375"/>
    </row>
    <row r="262" spans="1:19" ht="11" thickBot="1" x14ac:dyDescent="0.3">
      <c r="C262" s="270" t="s">
        <v>913</v>
      </c>
      <c r="D262" s="379">
        <f>+D258-D260</f>
        <v>0</v>
      </c>
      <c r="E262" s="379">
        <f t="shared" ref="E262:O262" si="44">+E258-E260</f>
        <v>-1.6757439880166203E-10</v>
      </c>
      <c r="F262" s="379">
        <f t="shared" si="44"/>
        <v>0</v>
      </c>
      <c r="G262" s="379">
        <f t="shared" si="44"/>
        <v>-3.2741809263825417E-11</v>
      </c>
      <c r="H262" s="379">
        <f t="shared" si="44"/>
        <v>-1.2369127944111824E-10</v>
      </c>
      <c r="I262" s="379">
        <f t="shared" si="44"/>
        <v>2.3283064365386963E-10</v>
      </c>
      <c r="J262" s="379">
        <f t="shared" si="44"/>
        <v>-1.1641532182693481E-10</v>
      </c>
      <c r="K262" s="379">
        <f t="shared" si="44"/>
        <v>1.1641532182693481E-10</v>
      </c>
      <c r="L262" s="379">
        <f t="shared" si="44"/>
        <v>0</v>
      </c>
      <c r="M262" s="379">
        <f t="shared" si="44"/>
        <v>1.127773430198431E-10</v>
      </c>
      <c r="N262" s="379">
        <f t="shared" si="44"/>
        <v>0</v>
      </c>
      <c r="O262" s="379">
        <f t="shared" si="44"/>
        <v>-1.0000000038417056E-2</v>
      </c>
      <c r="P262" s="379">
        <f>+P258-P260</f>
        <v>-9.9999998783459887E-3</v>
      </c>
      <c r="R262" s="379">
        <f t="shared" ref="R262:S262" si="45">+R258-R260</f>
        <v>110095.00343372028</v>
      </c>
      <c r="S262" s="379">
        <f t="shared" si="45"/>
        <v>-112668.30769027292</v>
      </c>
    </row>
    <row r="263" spans="1:19" ht="11" thickTop="1" x14ac:dyDescent="0.25">
      <c r="C263" s="270"/>
    </row>
    <row r="264" spans="1:19" x14ac:dyDescent="0.25">
      <c r="L264" s="271" t="s">
        <v>914</v>
      </c>
      <c r="N264" s="358">
        <f>(R258-SUM(R250:R254))*-1</f>
        <v>99674.305052922849</v>
      </c>
      <c r="O264" s="358">
        <f>(S258-SUM(S250:S254))*-1</f>
        <v>223965.38920362975</v>
      </c>
    </row>
    <row r="265" spans="1:19" x14ac:dyDescent="0.25">
      <c r="L265" s="271" t="s">
        <v>915</v>
      </c>
      <c r="N265" s="358"/>
      <c r="O265" s="358"/>
    </row>
    <row r="266" spans="1:19" x14ac:dyDescent="0.25">
      <c r="L266" s="271" t="s">
        <v>916</v>
      </c>
      <c r="N266" s="380" t="e">
        <f>N264/N265</f>
        <v>#DIV/0!</v>
      </c>
      <c r="O266" s="380" t="e">
        <f>O264/O265</f>
        <v>#DIV/0!</v>
      </c>
      <c r="S266" s="381"/>
    </row>
    <row r="267" spans="1:19" x14ac:dyDescent="0.25">
      <c r="S267" s="381"/>
    </row>
    <row r="270" spans="1:19" x14ac:dyDescent="0.25">
      <c r="A270" s="275">
        <v>5270</v>
      </c>
      <c r="B270" s="276" t="s">
        <v>657</v>
      </c>
      <c r="C270" s="277" t="s">
        <v>658</v>
      </c>
      <c r="D270" s="382">
        <v>42005</v>
      </c>
      <c r="E270" s="278">
        <v>-1.94</v>
      </c>
    </row>
    <row r="271" spans="1:19" x14ac:dyDescent="0.25">
      <c r="D271" s="382">
        <v>42036</v>
      </c>
      <c r="E271" s="278">
        <v>0</v>
      </c>
    </row>
    <row r="272" spans="1:19" x14ac:dyDescent="0.25">
      <c r="D272" s="382">
        <v>42064</v>
      </c>
      <c r="E272" s="278">
        <v>0</v>
      </c>
    </row>
    <row r="273" spans="1:5" x14ac:dyDescent="0.25">
      <c r="D273" s="382">
        <v>42095</v>
      </c>
      <c r="E273" s="278">
        <v>0</v>
      </c>
    </row>
    <row r="274" spans="1:5" x14ac:dyDescent="0.25">
      <c r="D274" s="382">
        <v>42125</v>
      </c>
      <c r="E274" s="278">
        <v>-450</v>
      </c>
    </row>
    <row r="275" spans="1:5" x14ac:dyDescent="0.25">
      <c r="D275" s="382">
        <v>42156</v>
      </c>
      <c r="E275" s="278">
        <v>0</v>
      </c>
    </row>
    <row r="276" spans="1:5" x14ac:dyDescent="0.25">
      <c r="D276" s="382">
        <v>42186</v>
      </c>
      <c r="E276" s="278">
        <v>0</v>
      </c>
    </row>
    <row r="277" spans="1:5" x14ac:dyDescent="0.25">
      <c r="D277" s="382">
        <v>42217</v>
      </c>
      <c r="E277" s="278">
        <v>-3.6100000000000136</v>
      </c>
    </row>
    <row r="278" spans="1:5" x14ac:dyDescent="0.25">
      <c r="D278" s="382">
        <v>42248</v>
      </c>
      <c r="E278" s="278">
        <v>0</v>
      </c>
    </row>
    <row r="279" spans="1:5" x14ac:dyDescent="0.25">
      <c r="D279" s="382">
        <v>42278</v>
      </c>
      <c r="E279" s="278">
        <v>0</v>
      </c>
    </row>
    <row r="280" spans="1:5" x14ac:dyDescent="0.25">
      <c r="D280" s="382">
        <v>42309</v>
      </c>
      <c r="E280" s="278">
        <v>-2.3000000000000114</v>
      </c>
    </row>
    <row r="281" spans="1:5" x14ac:dyDescent="0.25">
      <c r="D281" s="382">
        <v>42339</v>
      </c>
      <c r="E281" s="278">
        <v>0</v>
      </c>
    </row>
    <row r="282" spans="1:5" x14ac:dyDescent="0.25">
      <c r="D282" s="383" t="s">
        <v>645</v>
      </c>
      <c r="E282" s="366">
        <f>SUM(E270:E281)</f>
        <v>-457.85</v>
      </c>
    </row>
    <row r="285" spans="1:5" x14ac:dyDescent="0.25">
      <c r="A285" s="275">
        <v>5285</v>
      </c>
      <c r="B285" s="372" t="s">
        <v>659</v>
      </c>
      <c r="C285" s="277" t="s">
        <v>660</v>
      </c>
      <c r="D285" s="382">
        <v>42005</v>
      </c>
      <c r="E285" s="319">
        <v>-1175.6000000000001</v>
      </c>
    </row>
    <row r="286" spans="1:5" x14ac:dyDescent="0.25">
      <c r="D286" s="382">
        <v>42036</v>
      </c>
      <c r="E286" s="319">
        <v>-1114.3</v>
      </c>
    </row>
    <row r="287" spans="1:5" x14ac:dyDescent="0.25">
      <c r="D287" s="382">
        <v>42064</v>
      </c>
      <c r="E287" s="319">
        <v>-1168.2999999999997</v>
      </c>
    </row>
    <row r="288" spans="1:5" x14ac:dyDescent="0.25">
      <c r="D288" s="382">
        <v>42095</v>
      </c>
      <c r="E288" s="319">
        <v>-2443.0500000000002</v>
      </c>
    </row>
    <row r="289" spans="4:6" x14ac:dyDescent="0.25">
      <c r="D289" s="382">
        <v>42125</v>
      </c>
      <c r="E289" s="319">
        <v>-1459.0999999999995</v>
      </c>
    </row>
    <row r="290" spans="4:6" x14ac:dyDescent="0.25">
      <c r="D290" s="382">
        <v>42156</v>
      </c>
      <c r="E290" s="319">
        <v>-2087.0000000000009</v>
      </c>
    </row>
    <row r="291" spans="4:6" x14ac:dyDescent="0.25">
      <c r="D291" s="382">
        <v>42186</v>
      </c>
      <c r="E291" s="319">
        <v>-2534.6000000000004</v>
      </c>
    </row>
    <row r="292" spans="4:6" x14ac:dyDescent="0.25">
      <c r="D292" s="382">
        <v>42217</v>
      </c>
      <c r="E292" s="319">
        <v>-1462.3999999999996</v>
      </c>
    </row>
    <row r="293" spans="4:6" x14ac:dyDescent="0.25">
      <c r="D293" s="382">
        <v>42248</v>
      </c>
      <c r="E293" s="319">
        <v>-1461.6999999999989</v>
      </c>
    </row>
    <row r="294" spans="4:6" x14ac:dyDescent="0.25">
      <c r="D294" s="382">
        <v>42278</v>
      </c>
      <c r="E294" s="319">
        <v>-2021.9000000000015</v>
      </c>
    </row>
    <row r="295" spans="4:6" x14ac:dyDescent="0.25">
      <c r="D295" s="382">
        <v>42309</v>
      </c>
      <c r="E295" s="319">
        <v>-1099.7999999999993</v>
      </c>
    </row>
    <row r="296" spans="4:6" x14ac:dyDescent="0.25">
      <c r="D296" s="382">
        <v>42339</v>
      </c>
      <c r="E296" s="319">
        <v>-1540.2999999999993</v>
      </c>
    </row>
    <row r="297" spans="4:6" x14ac:dyDescent="0.25">
      <c r="D297" s="383" t="s">
        <v>645</v>
      </c>
      <c r="E297" s="366">
        <f>SUM(E285:E296)</f>
        <v>-19568.05</v>
      </c>
      <c r="F297" s="278">
        <f>+E282+E297</f>
        <v>-20025.899999999998</v>
      </c>
    </row>
    <row r="299" spans="4:6" x14ac:dyDescent="0.25">
      <c r="D299" s="271" t="s">
        <v>940</v>
      </c>
      <c r="E299" s="278">
        <v>-16603</v>
      </c>
    </row>
    <row r="300" spans="4:6" x14ac:dyDescent="0.25">
      <c r="D300" s="271" t="s">
        <v>941</v>
      </c>
      <c r="E300" s="278">
        <v>-3176</v>
      </c>
      <c r="F300" s="278">
        <f>+E299+E300</f>
        <v>-19779</v>
      </c>
    </row>
    <row r="301" spans="4:6" x14ac:dyDescent="0.25">
      <c r="E301" s="271" t="s">
        <v>942</v>
      </c>
      <c r="F301" s="366">
        <f>+F297-F300</f>
        <v>-246.89999999999782</v>
      </c>
    </row>
  </sheetData>
  <mergeCells count="1">
    <mergeCell ref="R4:S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5"/>
  <sheetViews>
    <sheetView workbookViewId="0">
      <selection sqref="A1:XFD1048576"/>
    </sheetView>
  </sheetViews>
  <sheetFormatPr defaultColWidth="9.1796875" defaultRowHeight="12" x14ac:dyDescent="0.3"/>
  <cols>
    <col min="1" max="1" width="8.81640625" style="1" customWidth="1"/>
    <col min="2" max="2" width="39.54296875" style="3" customWidth="1"/>
    <col min="3" max="3" width="8.7265625" style="31" customWidth="1"/>
    <col min="4" max="7" width="9.7265625" style="32" customWidth="1"/>
    <col min="8" max="8" width="11.26953125" style="32" customWidth="1"/>
    <col min="9" max="13" width="9.7265625" style="32" customWidth="1"/>
    <col min="14" max="14" width="10.1796875" style="32" customWidth="1"/>
    <col min="15" max="15" width="11.54296875" style="33" customWidth="1"/>
    <col min="16" max="16" width="13.7265625" style="41" customWidth="1"/>
    <col min="17" max="17" width="9.26953125" style="3" bestFit="1" customWidth="1"/>
    <col min="18" max="18" width="9.81640625" style="3" bestFit="1" customWidth="1"/>
    <col min="19" max="19" width="10.54296875" style="3" bestFit="1" customWidth="1"/>
    <col min="20" max="16384" width="9.1796875" style="3"/>
  </cols>
  <sheetData>
    <row r="1" spans="1:18" ht="9" customHeight="1" x14ac:dyDescent="0.3"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2"/>
      <c r="R1" s="2"/>
    </row>
    <row r="2" spans="1:18" s="10" customFormat="1" ht="24.75" customHeight="1" x14ac:dyDescent="0.3">
      <c r="A2" s="4"/>
      <c r="B2" s="5" t="s">
        <v>0</v>
      </c>
      <c r="C2" s="5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7" t="s">
        <v>13</v>
      </c>
      <c r="P2" s="34">
        <v>42369</v>
      </c>
      <c r="Q2" s="8"/>
      <c r="R2" s="9"/>
    </row>
    <row r="3" spans="1:18" s="2" customFormat="1" x14ac:dyDescent="0.3">
      <c r="A3" s="11"/>
      <c r="C3" s="12"/>
      <c r="D3" s="35">
        <v>3</v>
      </c>
      <c r="E3" s="35">
        <v>4</v>
      </c>
      <c r="F3" s="35">
        <v>5</v>
      </c>
      <c r="G3" s="35">
        <v>6</v>
      </c>
      <c r="H3" s="35">
        <v>7</v>
      </c>
      <c r="I3" s="35">
        <v>8</v>
      </c>
      <c r="J3" s="35">
        <v>9</v>
      </c>
      <c r="K3" s="35">
        <v>10</v>
      </c>
      <c r="L3" s="35">
        <v>11</v>
      </c>
      <c r="M3" s="35">
        <v>12</v>
      </c>
      <c r="N3" s="35">
        <v>13</v>
      </c>
      <c r="O3" s="36">
        <v>14</v>
      </c>
      <c r="P3" s="37"/>
    </row>
    <row r="4" spans="1:18" s="2" customFormat="1" x14ac:dyDescent="0.3">
      <c r="A4" s="11"/>
      <c r="C4" s="15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4"/>
    </row>
    <row r="5" spans="1:18" s="2" customFormat="1" x14ac:dyDescent="0.3">
      <c r="A5" s="11">
        <v>6985</v>
      </c>
      <c r="B5" s="2" t="s">
        <v>14</v>
      </c>
      <c r="C5" s="17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4">
        <f t="shared" ref="P5:P24" si="0">SUM(D5:O5)</f>
        <v>0</v>
      </c>
    </row>
    <row r="6" spans="1:18" s="2" customFormat="1" x14ac:dyDescent="0.3">
      <c r="A6" s="11">
        <v>6995</v>
      </c>
      <c r="B6" s="2" t="s">
        <v>15</v>
      </c>
      <c r="C6" s="17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4">
        <f t="shared" si="0"/>
        <v>0</v>
      </c>
    </row>
    <row r="7" spans="1:18" s="2" customFormat="1" x14ac:dyDescent="0.3">
      <c r="A7" s="11">
        <v>7000</v>
      </c>
      <c r="B7" s="2" t="s">
        <v>16</v>
      </c>
      <c r="C7" s="17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4">
        <f t="shared" si="0"/>
        <v>0</v>
      </c>
    </row>
    <row r="8" spans="1:18" s="2" customFormat="1" x14ac:dyDescent="0.3">
      <c r="A8" s="11">
        <v>7025</v>
      </c>
      <c r="B8" s="2" t="s">
        <v>17</v>
      </c>
      <c r="C8" s="17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4">
        <f t="shared" si="0"/>
        <v>0</v>
      </c>
    </row>
    <row r="9" spans="1:18" s="2" customFormat="1" x14ac:dyDescent="0.3">
      <c r="A9" s="11">
        <v>7035</v>
      </c>
      <c r="B9" s="2" t="s">
        <v>18</v>
      </c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4">
        <f t="shared" si="0"/>
        <v>0</v>
      </c>
    </row>
    <row r="10" spans="1:18" s="2" customFormat="1" x14ac:dyDescent="0.3">
      <c r="A10" s="11">
        <v>7045</v>
      </c>
      <c r="B10" s="2" t="s">
        <v>19</v>
      </c>
      <c r="C10" s="15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4">
        <f t="shared" si="0"/>
        <v>0</v>
      </c>
    </row>
    <row r="11" spans="1:18" s="2" customFormat="1" x14ac:dyDescent="0.3">
      <c r="A11" s="11">
        <v>7050</v>
      </c>
      <c r="B11" s="2" t="s">
        <v>20</v>
      </c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4">
        <f t="shared" si="0"/>
        <v>0</v>
      </c>
    </row>
    <row r="12" spans="1:18" s="2" customFormat="1" x14ac:dyDescent="0.3">
      <c r="A12" s="11">
        <v>7055</v>
      </c>
      <c r="B12" s="2" t="s">
        <v>21</v>
      </c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4">
        <f t="shared" si="0"/>
        <v>0</v>
      </c>
    </row>
    <row r="13" spans="1:18" s="2" customFormat="1" x14ac:dyDescent="0.3">
      <c r="A13" s="11">
        <v>7060</v>
      </c>
      <c r="B13" s="2" t="s">
        <v>22</v>
      </c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4">
        <f t="shared" si="0"/>
        <v>0</v>
      </c>
    </row>
    <row r="14" spans="1:18" s="2" customFormat="1" x14ac:dyDescent="0.3">
      <c r="A14" s="11">
        <v>7065</v>
      </c>
      <c r="B14" s="2" t="s">
        <v>23</v>
      </c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4">
        <f t="shared" si="0"/>
        <v>0</v>
      </c>
    </row>
    <row r="15" spans="1:18" s="2" customFormat="1" x14ac:dyDescent="0.3">
      <c r="A15" s="11">
        <v>7070</v>
      </c>
      <c r="B15" s="2" t="s">
        <v>24</v>
      </c>
      <c r="C15" s="17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4">
        <f t="shared" si="0"/>
        <v>0</v>
      </c>
    </row>
    <row r="16" spans="1:18" s="2" customFormat="1" x14ac:dyDescent="0.3">
      <c r="A16" s="11">
        <v>7075</v>
      </c>
      <c r="B16" s="2" t="s">
        <v>25</v>
      </c>
      <c r="C16" s="17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4">
        <f t="shared" si="0"/>
        <v>0</v>
      </c>
    </row>
    <row r="17" spans="1:16" s="2" customFormat="1" x14ac:dyDescent="0.3">
      <c r="A17" s="11">
        <v>7080</v>
      </c>
      <c r="B17" s="2" t="s">
        <v>26</v>
      </c>
      <c r="C17" s="17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4">
        <f t="shared" si="0"/>
        <v>0</v>
      </c>
    </row>
    <row r="18" spans="1:16" s="2" customFormat="1" x14ac:dyDescent="0.3">
      <c r="A18" s="11">
        <v>7085</v>
      </c>
      <c r="B18" s="2" t="s">
        <v>27</v>
      </c>
      <c r="C18" s="17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4">
        <f t="shared" si="0"/>
        <v>0</v>
      </c>
    </row>
    <row r="19" spans="1:16" s="2" customFormat="1" x14ac:dyDescent="0.3">
      <c r="A19" s="11">
        <v>7090</v>
      </c>
      <c r="B19" s="2" t="s">
        <v>28</v>
      </c>
      <c r="C19" s="15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4">
        <f t="shared" si="0"/>
        <v>0</v>
      </c>
    </row>
    <row r="20" spans="1:16" s="2" customFormat="1" x14ac:dyDescent="0.3">
      <c r="A20" s="11">
        <v>7160</v>
      </c>
      <c r="B20" s="2" t="s">
        <v>29</v>
      </c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4">
        <f t="shared" si="0"/>
        <v>0</v>
      </c>
    </row>
    <row r="21" spans="1:16" s="2" customFormat="1" x14ac:dyDescent="0.3">
      <c r="A21" s="11">
        <v>7165</v>
      </c>
      <c r="B21" s="2" t="s">
        <v>30</v>
      </c>
      <c r="C21" s="15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4"/>
      <c r="P21" s="14">
        <f t="shared" si="0"/>
        <v>0</v>
      </c>
    </row>
    <row r="22" spans="1:16" s="2" customFormat="1" x14ac:dyDescent="0.3">
      <c r="A22" s="11">
        <v>7175</v>
      </c>
      <c r="B22" s="2" t="s">
        <v>31</v>
      </c>
      <c r="C22" s="15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4">
        <f t="shared" si="0"/>
        <v>0</v>
      </c>
    </row>
    <row r="23" spans="1:16" s="2" customFormat="1" x14ac:dyDescent="0.3">
      <c r="A23" s="11">
        <v>7180</v>
      </c>
      <c r="B23" s="2" t="s">
        <v>32</v>
      </c>
      <c r="C23" s="17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4">
        <f t="shared" si="0"/>
        <v>0</v>
      </c>
    </row>
    <row r="24" spans="1:16" s="2" customFormat="1" x14ac:dyDescent="0.3">
      <c r="A24" s="11">
        <v>7185</v>
      </c>
      <c r="B24" s="2" t="s">
        <v>33</v>
      </c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4">
        <f t="shared" si="0"/>
        <v>0</v>
      </c>
    </row>
    <row r="25" spans="1:16" s="2" customFormat="1" x14ac:dyDescent="0.3">
      <c r="A25" s="11"/>
      <c r="B25" s="19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4"/>
      <c r="P25" s="14"/>
    </row>
    <row r="26" spans="1:16" s="2" customFormat="1" x14ac:dyDescent="0.3">
      <c r="A26" s="11"/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4"/>
      <c r="P26" s="14"/>
    </row>
    <row r="27" spans="1:16" s="2" customFormat="1" ht="12" customHeight="1" thickBot="1" x14ac:dyDescent="0.35">
      <c r="A27" s="11"/>
      <c r="B27" s="12" t="s">
        <v>34</v>
      </c>
      <c r="C27" s="20"/>
      <c r="D27" s="21">
        <f t="shared" ref="D27:O27" si="1">SUM(D4:D26)</f>
        <v>0</v>
      </c>
      <c r="E27" s="21">
        <f t="shared" si="1"/>
        <v>0</v>
      </c>
      <c r="F27" s="21">
        <f t="shared" si="1"/>
        <v>0</v>
      </c>
      <c r="G27" s="21">
        <f t="shared" si="1"/>
        <v>0</v>
      </c>
      <c r="H27" s="21">
        <f t="shared" si="1"/>
        <v>0</v>
      </c>
      <c r="I27" s="21">
        <f t="shared" si="1"/>
        <v>0</v>
      </c>
      <c r="J27" s="21">
        <f t="shared" si="1"/>
        <v>0</v>
      </c>
      <c r="K27" s="21">
        <f t="shared" si="1"/>
        <v>0</v>
      </c>
      <c r="L27" s="21">
        <f t="shared" si="1"/>
        <v>0</v>
      </c>
      <c r="M27" s="21">
        <f t="shared" si="1"/>
        <v>0</v>
      </c>
      <c r="N27" s="21">
        <f t="shared" si="1"/>
        <v>0</v>
      </c>
      <c r="O27" s="21">
        <f t="shared" si="1"/>
        <v>0</v>
      </c>
      <c r="P27" s="21">
        <f>SUM(P4:P26)</f>
        <v>0</v>
      </c>
    </row>
    <row r="28" spans="1:16" s="2" customFormat="1" ht="12" customHeight="1" thickTop="1" x14ac:dyDescent="0.3">
      <c r="A28" s="11"/>
      <c r="B28" s="12"/>
      <c r="C28" s="20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s="19" customFormat="1" ht="13.5" customHeight="1" x14ac:dyDescent="0.3">
      <c r="A29" s="22"/>
      <c r="B29" s="23"/>
      <c r="C29" s="24"/>
      <c r="D29" s="25"/>
      <c r="E29" s="25"/>
      <c r="F29" s="25"/>
      <c r="G29" s="25"/>
      <c r="H29" s="14"/>
      <c r="I29" s="14"/>
      <c r="J29" s="14"/>
      <c r="K29" s="14"/>
      <c r="L29" s="14"/>
      <c r="M29" s="14"/>
      <c r="N29" s="14"/>
      <c r="O29" s="14"/>
      <c r="P29" s="14"/>
    </row>
    <row r="30" spans="1:16" s="27" customFormat="1" x14ac:dyDescent="0.3">
      <c r="A30" s="26"/>
      <c r="B30" s="5" t="s">
        <v>35</v>
      </c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  <c r="P30" s="34"/>
    </row>
    <row r="31" spans="1:16" s="2" customFormat="1" x14ac:dyDescent="0.3">
      <c r="A31" s="11"/>
      <c r="C31" s="28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14"/>
      <c r="P31" s="14"/>
    </row>
    <row r="32" spans="1:16" s="2" customFormat="1" x14ac:dyDescent="0.3">
      <c r="A32" s="11">
        <v>7205</v>
      </c>
      <c r="B32" s="2" t="s">
        <v>14</v>
      </c>
      <c r="C32" s="17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14">
        <f>SUM(D32:O32)</f>
        <v>0</v>
      </c>
    </row>
    <row r="33" spans="1:16" s="2" customFormat="1" x14ac:dyDescent="0.3">
      <c r="A33" s="11">
        <v>7225</v>
      </c>
      <c r="B33" s="2" t="s">
        <v>36</v>
      </c>
      <c r="C33" s="15"/>
      <c r="D33" s="38">
        <f>IFERROR(VLOOKUP($A33,'[2]O&amp;M per TB'!$B$4:Q$375,D$3,FALSE),0)</f>
        <v>-555.22</v>
      </c>
      <c r="E33" s="38">
        <f>IFERROR(VLOOKUP($A33,'[2]O&amp;M per TB'!$B$4:Q$375,E$3,FALSE),0)</f>
        <v>-555.22</v>
      </c>
      <c r="F33" s="38">
        <f>IFERROR(VLOOKUP($A33,'[2]O&amp;M per TB'!$B$4:Q$375,F$3,FALSE),0)</f>
        <v>-555.22</v>
      </c>
      <c r="G33" s="38">
        <f>IFERROR(VLOOKUP($A33,'[2]O&amp;M per TB'!$B$4:Q$375,G$3,FALSE),0)</f>
        <v>-555.22</v>
      </c>
      <c r="H33" s="38">
        <f>IFERROR(VLOOKUP($A33,'[2]O&amp;M per TB'!$B$4:Q$375,H$3,FALSE),0)</f>
        <v>-555.22000000000025</v>
      </c>
      <c r="I33" s="38">
        <f>IFERROR(VLOOKUP($A33,'[2]O&amp;M per TB'!$B$4:Q$375,I$3,FALSE),0)</f>
        <v>-555.2199999999998</v>
      </c>
      <c r="J33" s="38">
        <f>IFERROR(VLOOKUP($A33,'[2]O&amp;M per TB'!$B$4:Q$375,J$3,FALSE),0)</f>
        <v>-555.2199999999998</v>
      </c>
      <c r="K33" s="38">
        <f>IFERROR(VLOOKUP($A33,'[2]O&amp;M per TB'!$B$4:Q$375,K$3,FALSE),0)</f>
        <v>-555.22000000000025</v>
      </c>
      <c r="L33" s="38">
        <f>IFERROR(VLOOKUP($A33,'[2]O&amp;M per TB'!$B$4:Q$375,L$3,FALSE),0)</f>
        <v>-555.21999999999935</v>
      </c>
      <c r="M33" s="38">
        <f>IFERROR(VLOOKUP($A33,'[2]O&amp;M per TB'!$B$4:Q$375,M$3,FALSE),0)</f>
        <v>-555.22000000000116</v>
      </c>
      <c r="N33" s="38">
        <f>IFERROR(VLOOKUP($A33,'[2]O&amp;M per TB'!$B$4:Q$375,N$3,FALSE),0)</f>
        <v>-555.21999999999935</v>
      </c>
      <c r="O33" s="38">
        <f>IFERROR(VLOOKUP($A33,'[2]O&amp;M per TB'!$B$4:Q$375,O$3,FALSE),0)</f>
        <v>-555.22000000000025</v>
      </c>
      <c r="P33" s="14">
        <f>SUM(D33:O33)</f>
        <v>-6662.64</v>
      </c>
    </row>
    <row r="34" spans="1:16" s="2" customFormat="1" x14ac:dyDescent="0.3">
      <c r="A34" s="11">
        <v>7230</v>
      </c>
      <c r="B34" s="2" t="s">
        <v>37</v>
      </c>
      <c r="C34" s="15"/>
      <c r="D34" s="38">
        <f>IFERROR(VLOOKUP($A34,'[2]O&amp;M per TB'!$B$4:Q$375,D$3,FALSE),0)</f>
        <v>-4138.68</v>
      </c>
      <c r="E34" s="38">
        <f>IFERROR(VLOOKUP($A34,'[2]O&amp;M per TB'!$B$4:Q$375,E$3,FALSE),0)</f>
        <v>-4138.68</v>
      </c>
      <c r="F34" s="38">
        <f>IFERROR(VLOOKUP($A34,'[2]O&amp;M per TB'!$B$4:Q$375,F$3,FALSE),0)</f>
        <v>-4138.68</v>
      </c>
      <c r="G34" s="38">
        <f>IFERROR(VLOOKUP($A34,'[2]O&amp;M per TB'!$B$4:Q$375,G$3,FALSE),0)</f>
        <v>-4138.68</v>
      </c>
      <c r="H34" s="38">
        <f>IFERROR(VLOOKUP($A34,'[2]O&amp;M per TB'!$B$4:Q$375,H$3,FALSE),0)</f>
        <v>-4138.68</v>
      </c>
      <c r="I34" s="38">
        <f>IFERROR(VLOOKUP($A34,'[2]O&amp;M per TB'!$B$4:Q$375,I$3,FALSE),0)</f>
        <v>-4138.68</v>
      </c>
      <c r="J34" s="38">
        <f>IFERROR(VLOOKUP($A34,'[2]O&amp;M per TB'!$B$4:Q$375,J$3,FALSE),0)</f>
        <v>-4138.6799999999967</v>
      </c>
      <c r="K34" s="38">
        <f>IFERROR(VLOOKUP($A34,'[2]O&amp;M per TB'!$B$4:Q$375,K$3,FALSE),0)</f>
        <v>-4138.6800000000039</v>
      </c>
      <c r="L34" s="38">
        <f>IFERROR(VLOOKUP($A34,'[2]O&amp;M per TB'!$B$4:Q$375,L$3,FALSE),0)</f>
        <v>-4138.68</v>
      </c>
      <c r="M34" s="38">
        <f>IFERROR(VLOOKUP($A34,'[2]O&amp;M per TB'!$B$4:Q$375,M$3,FALSE),0)</f>
        <v>-4138.68</v>
      </c>
      <c r="N34" s="38">
        <f>IFERROR(VLOOKUP($A34,'[2]O&amp;M per TB'!$B$4:Q$375,N$3,FALSE),0)</f>
        <v>-4138.68</v>
      </c>
      <c r="O34" s="38">
        <f>IFERROR(VLOOKUP($A34,'[2]O&amp;M per TB'!$B$4:Q$375,O$3,FALSE),0)</f>
        <v>-4138.68</v>
      </c>
      <c r="P34" s="14">
        <f>SUM(D34:O34)</f>
        <v>-49664.160000000003</v>
      </c>
    </row>
    <row r="35" spans="1:16" s="2" customFormat="1" x14ac:dyDescent="0.3">
      <c r="A35" s="11">
        <v>7240</v>
      </c>
      <c r="B35" s="39" t="s">
        <v>52</v>
      </c>
      <c r="C35" s="15"/>
      <c r="D35" s="38">
        <f>IFERROR(VLOOKUP($A35,'[2]O&amp;M per TB'!$B$4:Q$375,D$3,FALSE),0)</f>
        <v>0.44</v>
      </c>
      <c r="E35" s="38">
        <f>IFERROR(VLOOKUP($A35,'[2]O&amp;M per TB'!$B$4:Q$375,E$3,FALSE),0)</f>
        <v>0.44</v>
      </c>
      <c r="F35" s="38">
        <f>IFERROR(VLOOKUP($A35,'[2]O&amp;M per TB'!$B$4:Q$375,F$3,FALSE),0)</f>
        <v>0.44000000000000006</v>
      </c>
      <c r="G35" s="38">
        <f>IFERROR(VLOOKUP($A35,'[2]O&amp;M per TB'!$B$4:Q$375,G$3,FALSE),0)</f>
        <v>0.43999999999999995</v>
      </c>
      <c r="H35" s="38">
        <f>IFERROR(VLOOKUP($A35,'[2]O&amp;M per TB'!$B$4:Q$375,H$3,FALSE),0)</f>
        <v>0.44000000000000017</v>
      </c>
      <c r="I35" s="38">
        <f>IFERROR(VLOOKUP($A35,'[2]O&amp;M per TB'!$B$4:Q$375,I$3,FALSE),0)</f>
        <v>0.43999999999999995</v>
      </c>
      <c r="J35" s="38">
        <f>IFERROR(VLOOKUP($A35,'[2]O&amp;M per TB'!$B$4:Q$375,J$3,FALSE),0)</f>
        <v>0.43999999999999995</v>
      </c>
      <c r="K35" s="38">
        <f>IFERROR(VLOOKUP($A35,'[2]O&amp;M per TB'!$B$4:Q$375,K$3,FALSE),0)</f>
        <v>0.43999999999999995</v>
      </c>
      <c r="L35" s="38">
        <f>IFERROR(VLOOKUP($A35,'[2]O&amp;M per TB'!$B$4:Q$375,L$3,FALSE),0)</f>
        <v>0.43999999999999995</v>
      </c>
      <c r="M35" s="38">
        <f>IFERROR(VLOOKUP($A35,'[2]O&amp;M per TB'!$B$4:Q$375,M$3,FALSE),0)</f>
        <v>0.44000000000000039</v>
      </c>
      <c r="N35" s="38">
        <f>IFERROR(VLOOKUP($A35,'[2]O&amp;M per TB'!$B$4:Q$375,N$3,FALSE),0)</f>
        <v>0.4399999999999995</v>
      </c>
      <c r="O35" s="38">
        <f>IFERROR(VLOOKUP($A35,'[2]O&amp;M per TB'!$B$4:Q$375,O$3,FALSE),0)</f>
        <v>0.44000000000000039</v>
      </c>
      <c r="P35" s="14">
        <f>SUM(D35:O35)</f>
        <v>5.28</v>
      </c>
    </row>
    <row r="36" spans="1:16" s="2" customFormat="1" x14ac:dyDescent="0.3">
      <c r="A36" s="11">
        <v>7245</v>
      </c>
      <c r="B36" s="2" t="s">
        <v>38</v>
      </c>
      <c r="C36" s="20"/>
      <c r="D36" s="38">
        <f>IFERROR(VLOOKUP($A36,'[2]O&amp;M per TB'!$B$4:Q$375,D$3,FALSE),0)</f>
        <v>0</v>
      </c>
      <c r="E36" s="38">
        <f>IFERROR(VLOOKUP($A36,'[2]O&amp;M per TB'!$B$4:Q$375,E$3,FALSE),0)</f>
        <v>0</v>
      </c>
      <c r="F36" s="38">
        <f>IFERROR(VLOOKUP($A36,'[2]O&amp;M per TB'!$B$4:Q$375,F$3,FALSE),0)</f>
        <v>0</v>
      </c>
      <c r="G36" s="38">
        <f>IFERROR(VLOOKUP($A36,'[2]O&amp;M per TB'!$B$4:Q$375,G$3,FALSE),0)</f>
        <v>0</v>
      </c>
      <c r="H36" s="38">
        <f>IFERROR(VLOOKUP($A36,'[2]O&amp;M per TB'!$B$4:Q$375,H$3,FALSE),0)</f>
        <v>0</v>
      </c>
      <c r="I36" s="38">
        <f>IFERROR(VLOOKUP($A36,'[2]O&amp;M per TB'!$B$4:Q$375,I$3,FALSE),0)</f>
        <v>0</v>
      </c>
      <c r="J36" s="38">
        <f>IFERROR(VLOOKUP($A36,'[2]O&amp;M per TB'!$B$4:Q$375,J$3,FALSE),0)</f>
        <v>0</v>
      </c>
      <c r="K36" s="38">
        <f>IFERROR(VLOOKUP($A36,'[2]O&amp;M per TB'!$B$4:Q$375,K$3,FALSE),0)</f>
        <v>0</v>
      </c>
      <c r="L36" s="38">
        <f>IFERROR(VLOOKUP($A36,'[2]O&amp;M per TB'!$B$4:Q$375,L$3,FALSE),0)</f>
        <v>0</v>
      </c>
      <c r="M36" s="38">
        <f>IFERROR(VLOOKUP($A36,'[2]O&amp;M per TB'!$B$4:Q$375,M$3,FALSE),0)</f>
        <v>0</v>
      </c>
      <c r="N36" s="38">
        <f>IFERROR(VLOOKUP($A36,'[2]O&amp;M per TB'!$B$4:Q$375,N$3,FALSE),0)</f>
        <v>0</v>
      </c>
      <c r="O36" s="38">
        <f>IFERROR(VLOOKUP($A36,'[2]O&amp;M per TB'!$B$4:Q$375,O$3,FALSE),0)</f>
        <v>0</v>
      </c>
      <c r="P36" s="14">
        <f>SUM(D36:O36)</f>
        <v>0</v>
      </c>
    </row>
    <row r="37" spans="1:16" s="2" customFormat="1" x14ac:dyDescent="0.3">
      <c r="A37" s="11">
        <v>7275</v>
      </c>
      <c r="B37" s="2" t="s">
        <v>39</v>
      </c>
      <c r="C37" s="15"/>
      <c r="D37" s="38">
        <f>IFERROR(VLOOKUP($A37,'[2]O&amp;M per TB'!$B$4:Q$375,D$3,FALSE),0)</f>
        <v>-217.14999999999998</v>
      </c>
      <c r="E37" s="38">
        <f>IFERROR(VLOOKUP($A37,'[2]O&amp;M per TB'!$B$4:Q$375,E$3,FALSE),0)</f>
        <v>-217.14999999999998</v>
      </c>
      <c r="F37" s="38">
        <f>IFERROR(VLOOKUP($A37,'[2]O&amp;M per TB'!$B$4:Q$375,F$3,FALSE),0)</f>
        <v>-217.14999999999998</v>
      </c>
      <c r="G37" s="38">
        <f>IFERROR(VLOOKUP($A37,'[2]O&amp;M per TB'!$B$4:Q$375,G$3,FALSE),0)</f>
        <v>-217.14999999999998</v>
      </c>
      <c r="H37" s="38">
        <f>IFERROR(VLOOKUP($A37,'[2]O&amp;M per TB'!$B$4:Q$375,H$3,FALSE),0)</f>
        <v>-217.15000000000009</v>
      </c>
      <c r="I37" s="38">
        <f>IFERROR(VLOOKUP($A37,'[2]O&amp;M per TB'!$B$4:Q$375,I$3,FALSE),0)</f>
        <v>-217.14999999999986</v>
      </c>
      <c r="J37" s="38">
        <f>IFERROR(VLOOKUP($A37,'[2]O&amp;M per TB'!$B$4:Q$375,J$3,FALSE),0)</f>
        <v>-217.15000000000032</v>
      </c>
      <c r="K37" s="38">
        <f>IFERROR(VLOOKUP($A37,'[2]O&amp;M per TB'!$B$4:Q$375,K$3,FALSE),0)</f>
        <v>-217.14999999999964</v>
      </c>
      <c r="L37" s="38">
        <f>IFERROR(VLOOKUP($A37,'[2]O&amp;M per TB'!$B$4:Q$375,L$3,FALSE),0)</f>
        <v>-217.15000000000032</v>
      </c>
      <c r="M37" s="38">
        <f>IFERROR(VLOOKUP($A37,'[2]O&amp;M per TB'!$B$4:Q$375,M$3,FALSE),0)</f>
        <v>-217.14999999999986</v>
      </c>
      <c r="N37" s="38">
        <f>IFERROR(VLOOKUP($A37,'[2]O&amp;M per TB'!$B$4:Q$375,N$3,FALSE),0)</f>
        <v>-217.15000000000009</v>
      </c>
      <c r="O37" s="38">
        <f>IFERROR(VLOOKUP($A37,'[2]O&amp;M per TB'!$B$4:Q$375,O$3,FALSE),0)</f>
        <v>-217.14999999999964</v>
      </c>
      <c r="P37" s="14">
        <f t="shared" ref="P37:P50" si="2">SUM(D37:O37)</f>
        <v>-2605.7999999999997</v>
      </c>
    </row>
    <row r="38" spans="1:16" s="2" customFormat="1" x14ac:dyDescent="0.3">
      <c r="A38" s="11">
        <v>7280</v>
      </c>
      <c r="B38" s="2" t="s">
        <v>40</v>
      </c>
      <c r="C38" s="15"/>
      <c r="D38" s="38">
        <f>IFERROR(VLOOKUP($A38,'[2]O&amp;M per TB'!$B$4:Q$375,D$3,FALSE),0)</f>
        <v>-1895.61</v>
      </c>
      <c r="E38" s="38">
        <f>IFERROR(VLOOKUP($A38,'[2]O&amp;M per TB'!$B$4:Q$375,E$3,FALSE),0)</f>
        <v>-1895.61</v>
      </c>
      <c r="F38" s="38">
        <f>IFERROR(VLOOKUP($A38,'[2]O&amp;M per TB'!$B$4:Q$375,F$3,FALSE),0)</f>
        <v>-1895.6100000000001</v>
      </c>
      <c r="G38" s="38">
        <f>IFERROR(VLOOKUP($A38,'[2]O&amp;M per TB'!$B$4:Q$375,G$3,FALSE),0)</f>
        <v>-1895.6099999999997</v>
      </c>
      <c r="H38" s="38">
        <f>IFERROR(VLOOKUP($A38,'[2]O&amp;M per TB'!$B$4:Q$375,H$3,FALSE),0)</f>
        <v>-1895.6099999999997</v>
      </c>
      <c r="I38" s="38">
        <f>IFERROR(VLOOKUP($A38,'[2]O&amp;M per TB'!$B$4:Q$375,I$3,FALSE),0)</f>
        <v>-1895.6100000000006</v>
      </c>
      <c r="J38" s="38">
        <f>IFERROR(VLOOKUP($A38,'[2]O&amp;M per TB'!$B$4:Q$375,J$3,FALSE),0)</f>
        <v>-1895.6100000000006</v>
      </c>
      <c r="K38" s="38">
        <f>IFERROR(VLOOKUP($A38,'[2]O&amp;M per TB'!$B$4:Q$375,K$3,FALSE),0)</f>
        <v>-1895.6099999999988</v>
      </c>
      <c r="L38" s="38">
        <f>IFERROR(VLOOKUP($A38,'[2]O&amp;M per TB'!$B$4:Q$375,L$3,FALSE),0)</f>
        <v>-1895.6099999999988</v>
      </c>
      <c r="M38" s="38">
        <f>IFERROR(VLOOKUP($A38,'[2]O&amp;M per TB'!$B$4:Q$375,M$3,FALSE),0)</f>
        <v>-1895.6100000000006</v>
      </c>
      <c r="N38" s="38">
        <f>IFERROR(VLOOKUP($A38,'[2]O&amp;M per TB'!$B$4:Q$375,N$3,FALSE),0)</f>
        <v>-1895.6100000000006</v>
      </c>
      <c r="O38" s="38">
        <f>IFERROR(VLOOKUP($A38,'[2]O&amp;M per TB'!$B$4:Q$375,O$3,FALSE),0)</f>
        <v>-1895.6100000000006</v>
      </c>
      <c r="P38" s="14">
        <f t="shared" si="2"/>
        <v>-22747.32</v>
      </c>
    </row>
    <row r="39" spans="1:16" s="2" customFormat="1" x14ac:dyDescent="0.3">
      <c r="A39" s="11">
        <v>7283</v>
      </c>
      <c r="B39" s="2" t="s">
        <v>41</v>
      </c>
      <c r="C39" s="15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14">
        <f t="shared" si="2"/>
        <v>0</v>
      </c>
    </row>
    <row r="40" spans="1:16" s="2" customFormat="1" x14ac:dyDescent="0.3">
      <c r="A40" s="11">
        <v>7285</v>
      </c>
      <c r="B40" s="39" t="s">
        <v>53</v>
      </c>
      <c r="C40" s="15"/>
      <c r="D40" s="38">
        <f>IFERROR(VLOOKUP($A40,'[2]O&amp;M per TB'!$B$4:Q$375,D$3,FALSE),0)</f>
        <v>-27.77</v>
      </c>
      <c r="E40" s="38">
        <f>IFERROR(VLOOKUP($A40,'[2]O&amp;M per TB'!$B$4:Q$375,E$3,FALSE),0)</f>
        <v>-27.77</v>
      </c>
      <c r="F40" s="38">
        <f>IFERROR(VLOOKUP($A40,'[2]O&amp;M per TB'!$B$4:Q$375,F$3,FALSE),0)</f>
        <v>-27.770000000000003</v>
      </c>
      <c r="G40" s="38">
        <f>IFERROR(VLOOKUP($A40,'[2]O&amp;M per TB'!$B$4:Q$375,G$3,FALSE),0)</f>
        <v>-27.769999999999996</v>
      </c>
      <c r="H40" s="38">
        <f>IFERROR(VLOOKUP($A40,'[2]O&amp;M per TB'!$B$4:Q$375,H$3,FALSE),0)</f>
        <v>-27.769999999999996</v>
      </c>
      <c r="I40" s="38">
        <f>IFERROR(VLOOKUP($A40,'[2]O&amp;M per TB'!$B$4:Q$375,I$3,FALSE),0)</f>
        <v>-27.77000000000001</v>
      </c>
      <c r="J40" s="38">
        <f>IFERROR(VLOOKUP($A40,'[2]O&amp;M per TB'!$B$4:Q$375,J$3,FALSE),0)</f>
        <v>-27.769999999999982</v>
      </c>
      <c r="K40" s="38">
        <f>IFERROR(VLOOKUP($A40,'[2]O&amp;M per TB'!$B$4:Q$375,K$3,FALSE),0)</f>
        <v>-27.77000000000001</v>
      </c>
      <c r="L40" s="38">
        <f>IFERROR(VLOOKUP($A40,'[2]O&amp;M per TB'!$B$4:Q$375,L$3,FALSE),0)</f>
        <v>-27.77000000000001</v>
      </c>
      <c r="M40" s="38">
        <f>IFERROR(VLOOKUP($A40,'[2]O&amp;M per TB'!$B$4:Q$375,M$3,FALSE),0)</f>
        <v>-27.769999999999982</v>
      </c>
      <c r="N40" s="38">
        <f>IFERROR(VLOOKUP($A40,'[2]O&amp;M per TB'!$B$4:Q$375,N$3,FALSE),0)</f>
        <v>-27.770000000000039</v>
      </c>
      <c r="O40" s="38">
        <f>IFERROR(VLOOKUP($A40,'[2]O&amp;M per TB'!$B$4:Q$375,O$3,FALSE),0)</f>
        <v>-27.769999999999982</v>
      </c>
      <c r="P40" s="14">
        <f>SUM(D40:O40)</f>
        <v>-333.24</v>
      </c>
    </row>
    <row r="41" spans="1:16" s="2" customFormat="1" x14ac:dyDescent="0.3">
      <c r="A41" s="11">
        <v>7290</v>
      </c>
      <c r="B41" s="2" t="s">
        <v>42</v>
      </c>
      <c r="C41" s="15"/>
      <c r="D41" s="38">
        <f>IFERROR(VLOOKUP($A41,'[2]O&amp;M per TB'!$B$4:Q$375,D$3,FALSE),0)</f>
        <v>-221.33</v>
      </c>
      <c r="E41" s="38">
        <f>IFERROR(VLOOKUP($A41,'[2]O&amp;M per TB'!$B$4:Q$375,E$3,FALSE),0)</f>
        <v>-221.33</v>
      </c>
      <c r="F41" s="38">
        <f>IFERROR(VLOOKUP($A41,'[2]O&amp;M per TB'!$B$4:Q$375,F$3,FALSE),0)</f>
        <v>-221.32999999999998</v>
      </c>
      <c r="G41" s="38">
        <f>IFERROR(VLOOKUP($A41,'[2]O&amp;M per TB'!$B$4:Q$375,G$3,FALSE),0)</f>
        <v>-221.33000000000004</v>
      </c>
      <c r="H41" s="38">
        <f>IFERROR(VLOOKUP($A41,'[2]O&amp;M per TB'!$B$4:Q$375,H$3,FALSE),0)</f>
        <v>-221.33000000000004</v>
      </c>
      <c r="I41" s="38">
        <f>IFERROR(VLOOKUP($A41,'[2]O&amp;M per TB'!$B$4:Q$375,I$3,FALSE),0)</f>
        <v>-221.32999999999993</v>
      </c>
      <c r="J41" s="38">
        <f>IFERROR(VLOOKUP($A41,'[2]O&amp;M per TB'!$B$4:Q$375,J$3,FALSE),0)</f>
        <v>-221.32999999999993</v>
      </c>
      <c r="K41" s="38">
        <f>IFERROR(VLOOKUP($A41,'[2]O&amp;M per TB'!$B$4:Q$375,K$3,FALSE),0)</f>
        <v>-221.33000000000015</v>
      </c>
      <c r="L41" s="38">
        <f>IFERROR(VLOOKUP($A41,'[2]O&amp;M per TB'!$B$4:Q$375,L$3,FALSE),0)</f>
        <v>-221.32999999999993</v>
      </c>
      <c r="M41" s="38">
        <f>IFERROR(VLOOKUP($A41,'[2]O&amp;M per TB'!$B$4:Q$375,M$3,FALSE),0)</f>
        <v>-221.33000000000015</v>
      </c>
      <c r="N41" s="38">
        <f>IFERROR(VLOOKUP($A41,'[2]O&amp;M per TB'!$B$4:Q$375,N$3,FALSE),0)</f>
        <v>-221.32999999999993</v>
      </c>
      <c r="O41" s="38">
        <f>IFERROR(VLOOKUP($A41,'[2]O&amp;M per TB'!$B$4:Q$375,O$3,FALSE),0)</f>
        <v>-221.32999999999993</v>
      </c>
      <c r="P41" s="14">
        <f t="shared" si="2"/>
        <v>-2655.96</v>
      </c>
    </row>
    <row r="42" spans="1:16" s="2" customFormat="1" x14ac:dyDescent="0.3">
      <c r="A42" s="11">
        <v>7325</v>
      </c>
      <c r="B42" s="39" t="s">
        <v>54</v>
      </c>
      <c r="C42" s="15"/>
      <c r="D42" s="38">
        <f>IFERROR(VLOOKUP($A42,'[2]O&amp;M per TB'!$B$4:Q$375,D$3,FALSE),0)</f>
        <v>-21.35</v>
      </c>
      <c r="E42" s="38">
        <f>IFERROR(VLOOKUP($A42,'[2]O&amp;M per TB'!$B$4:Q$375,E$3,FALSE),0)</f>
        <v>-21.35</v>
      </c>
      <c r="F42" s="38">
        <f>IFERROR(VLOOKUP($A42,'[2]O&amp;M per TB'!$B$4:Q$375,F$3,FALSE),0)</f>
        <v>-21.349999999999994</v>
      </c>
      <c r="G42" s="38">
        <f>IFERROR(VLOOKUP($A42,'[2]O&amp;M per TB'!$B$4:Q$375,G$3,FALSE),0)</f>
        <v>-21.350000000000009</v>
      </c>
      <c r="H42" s="38">
        <f>IFERROR(VLOOKUP($A42,'[2]O&amp;M per TB'!$B$4:Q$375,H$3,FALSE),0)</f>
        <v>-21.349999999999994</v>
      </c>
      <c r="I42" s="38">
        <f>IFERROR(VLOOKUP($A42,'[2]O&amp;M per TB'!$B$4:Q$375,I$3,FALSE),0)</f>
        <v>-21.349999999999994</v>
      </c>
      <c r="J42" s="38">
        <f>IFERROR(VLOOKUP($A42,'[2]O&amp;M per TB'!$B$4:Q$375,J$3,FALSE),0)</f>
        <v>-21.349999999999994</v>
      </c>
      <c r="K42" s="38">
        <f>IFERROR(VLOOKUP($A42,'[2]O&amp;M per TB'!$B$4:Q$375,K$3,FALSE),0)</f>
        <v>-21.350000000000023</v>
      </c>
      <c r="L42" s="38">
        <f>IFERROR(VLOOKUP($A42,'[2]O&amp;M per TB'!$B$4:Q$375,L$3,FALSE),0)</f>
        <v>-21.349999999999994</v>
      </c>
      <c r="M42" s="38">
        <f>IFERROR(VLOOKUP($A42,'[2]O&amp;M per TB'!$B$4:Q$375,M$3,FALSE),0)</f>
        <v>-21.349999999999994</v>
      </c>
      <c r="N42" s="38">
        <f>IFERROR(VLOOKUP($A42,'[2]O&amp;M per TB'!$B$4:Q$375,N$3,FALSE),0)</f>
        <v>-21.349999999999994</v>
      </c>
      <c r="O42" s="38">
        <f>IFERROR(VLOOKUP($A42,'[2]O&amp;M per TB'!$B$4:Q$375,O$3,FALSE),0)</f>
        <v>-21.349999999999994</v>
      </c>
      <c r="P42" s="14">
        <f>SUM(D42:O42)</f>
        <v>-256.2</v>
      </c>
    </row>
    <row r="43" spans="1:16" s="2" customFormat="1" x14ac:dyDescent="0.3">
      <c r="A43" s="11">
        <v>7330</v>
      </c>
      <c r="B43" s="2" t="s">
        <v>43</v>
      </c>
      <c r="C43" s="17"/>
      <c r="D43" s="38">
        <f>IFERROR(VLOOKUP($A43,'[2]O&amp;M per TB'!$B$4:Q$375,D$3,FALSE),0)</f>
        <v>-2617.7800000000002</v>
      </c>
      <c r="E43" s="38">
        <f>IFERROR(VLOOKUP($A43,'[2]O&amp;M per TB'!$B$4:Q$375,E$3,FALSE),0)</f>
        <v>-2617.7800000000002</v>
      </c>
      <c r="F43" s="38">
        <f>IFERROR(VLOOKUP($A43,'[2]O&amp;M per TB'!$B$4:Q$375,F$3,FALSE),0)</f>
        <v>-2617.7799999999997</v>
      </c>
      <c r="G43" s="38">
        <f>IFERROR(VLOOKUP($A43,'[2]O&amp;M per TB'!$B$4:Q$375,G$3,FALSE),0)</f>
        <v>-2617.7800000000007</v>
      </c>
      <c r="H43" s="38">
        <f>IFERROR(VLOOKUP($A43,'[2]O&amp;M per TB'!$B$4:Q$375,H$3,FALSE),0)</f>
        <v>-3092.4999999999982</v>
      </c>
      <c r="I43" s="38">
        <f>IFERROR(VLOOKUP($A43,'[2]O&amp;M per TB'!$B$4:Q$375,I$3,FALSE),0)</f>
        <v>-3092.5</v>
      </c>
      <c r="J43" s="38">
        <f>IFERROR(VLOOKUP($A43,'[2]O&amp;M per TB'!$B$4:Q$375,J$3,FALSE),0)</f>
        <v>-3092.5</v>
      </c>
      <c r="K43" s="38">
        <f>IFERROR(VLOOKUP($A43,'[2]O&amp;M per TB'!$B$4:Q$375,K$3,FALSE),0)</f>
        <v>-3092.5000000000036</v>
      </c>
      <c r="L43" s="38">
        <f>IFERROR(VLOOKUP($A43,'[2]O&amp;M per TB'!$B$4:Q$375,L$3,FALSE),0)</f>
        <v>-3092.4999999999964</v>
      </c>
      <c r="M43" s="38">
        <f>IFERROR(VLOOKUP($A43,'[2]O&amp;M per TB'!$B$4:Q$375,M$3,FALSE),0)</f>
        <v>-3092.5</v>
      </c>
      <c r="N43" s="38">
        <f>IFERROR(VLOOKUP($A43,'[2]O&amp;M per TB'!$B$4:Q$375,N$3,FALSE),0)</f>
        <v>-3092.5000000000036</v>
      </c>
      <c r="O43" s="38">
        <f>IFERROR(VLOOKUP($A43,'[2]O&amp;M per TB'!$B$4:Q$375,O$3,FALSE),0)</f>
        <v>-3092.5</v>
      </c>
      <c r="P43" s="14">
        <f t="shared" si="2"/>
        <v>-35211.120000000003</v>
      </c>
    </row>
    <row r="44" spans="1:16" s="2" customFormat="1" x14ac:dyDescent="0.3">
      <c r="A44" s="11">
        <v>7350</v>
      </c>
      <c r="B44" s="2" t="s">
        <v>44</v>
      </c>
      <c r="C44" s="15"/>
      <c r="D44" s="38">
        <f>IFERROR(VLOOKUP($A44,'[2]O&amp;M per TB'!$B$4:Q$375,D$3,FALSE),0)</f>
        <v>-32.53</v>
      </c>
      <c r="E44" s="38">
        <f>IFERROR(VLOOKUP($A44,'[2]O&amp;M per TB'!$B$4:Q$375,E$3,FALSE),0)</f>
        <v>-32.53</v>
      </c>
      <c r="F44" s="38">
        <f>IFERROR(VLOOKUP($A44,'[2]O&amp;M per TB'!$B$4:Q$375,F$3,FALSE),0)</f>
        <v>-32.53</v>
      </c>
      <c r="G44" s="38">
        <f>IFERROR(VLOOKUP($A44,'[2]O&amp;M per TB'!$B$4:Q$375,G$3,FALSE),0)</f>
        <v>-32.53</v>
      </c>
      <c r="H44" s="38">
        <f>IFERROR(VLOOKUP($A44,'[2]O&amp;M per TB'!$B$4:Q$375,H$3,FALSE),0)</f>
        <v>-32.53</v>
      </c>
      <c r="I44" s="38">
        <f>IFERROR(VLOOKUP($A44,'[2]O&amp;M per TB'!$B$4:Q$375,I$3,FALSE),0)</f>
        <v>-32.53</v>
      </c>
      <c r="J44" s="38">
        <f>IFERROR(VLOOKUP($A44,'[2]O&amp;M per TB'!$B$4:Q$375,J$3,FALSE),0)</f>
        <v>-32.53</v>
      </c>
      <c r="K44" s="38">
        <f>IFERROR(VLOOKUP($A44,'[2]O&amp;M per TB'!$B$4:Q$375,K$3,FALSE),0)</f>
        <v>-32.53</v>
      </c>
      <c r="L44" s="38">
        <f>IFERROR(VLOOKUP($A44,'[2]O&amp;M per TB'!$B$4:Q$375,L$3,FALSE),0)</f>
        <v>-32.529999999999973</v>
      </c>
      <c r="M44" s="38">
        <f>IFERROR(VLOOKUP($A44,'[2]O&amp;M per TB'!$B$4:Q$375,M$3,FALSE),0)</f>
        <v>-32.53000000000003</v>
      </c>
      <c r="N44" s="38">
        <f>IFERROR(VLOOKUP($A44,'[2]O&amp;M per TB'!$B$4:Q$375,N$3,FALSE),0)</f>
        <v>-32.529999999999973</v>
      </c>
      <c r="O44" s="38">
        <f>IFERROR(VLOOKUP($A44,'[2]O&amp;M per TB'!$B$4:Q$375,O$3,FALSE),0)</f>
        <v>-32.53000000000003</v>
      </c>
      <c r="P44" s="14">
        <f t="shared" si="2"/>
        <v>-390.36</v>
      </c>
    </row>
    <row r="45" spans="1:16" s="2" customFormat="1" x14ac:dyDescent="0.3">
      <c r="A45" s="11">
        <v>7425</v>
      </c>
      <c r="B45" s="2" t="s">
        <v>45</v>
      </c>
      <c r="C45" s="17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14">
        <f t="shared" si="2"/>
        <v>0</v>
      </c>
    </row>
    <row r="46" spans="1:16" s="2" customFormat="1" x14ac:dyDescent="0.3">
      <c r="A46" s="11">
        <v>7430</v>
      </c>
      <c r="B46" s="2" t="s">
        <v>46</v>
      </c>
      <c r="C46" s="17"/>
      <c r="D46" s="38">
        <f>IFERROR(VLOOKUP($A46,'[2]O&amp;M per TB'!$B$4:Q$375,D$3,FALSE),0)</f>
        <v>-326.22000000000003</v>
      </c>
      <c r="E46" s="38">
        <f>IFERROR(VLOOKUP($A46,'[2]O&amp;M per TB'!$B$4:Q$375,E$3,FALSE),0)</f>
        <v>-326.22000000000003</v>
      </c>
      <c r="F46" s="38">
        <f>IFERROR(VLOOKUP($A46,'[2]O&amp;M per TB'!$B$4:Q$375,F$3,FALSE),0)</f>
        <v>-326.21999999999991</v>
      </c>
      <c r="G46" s="38">
        <f>IFERROR(VLOOKUP($A46,'[2]O&amp;M per TB'!$B$4:Q$375,G$3,FALSE),0)</f>
        <v>-326.22000000000014</v>
      </c>
      <c r="H46" s="38">
        <f>IFERROR(VLOOKUP($A46,'[2]O&amp;M per TB'!$B$4:Q$375,H$3,FALSE),0)</f>
        <v>-326.2199999999998</v>
      </c>
      <c r="I46" s="38">
        <f>IFERROR(VLOOKUP($A46,'[2]O&amp;M per TB'!$B$4:Q$375,I$3,FALSE),0)</f>
        <v>-326.22000000000003</v>
      </c>
      <c r="J46" s="38">
        <f>IFERROR(VLOOKUP($A46,'[2]O&amp;M per TB'!$B$4:Q$375,J$3,FALSE),0)</f>
        <v>-326.22000000000003</v>
      </c>
      <c r="K46" s="38">
        <f>IFERROR(VLOOKUP($A46,'[2]O&amp;M per TB'!$B$4:Q$375,K$3,FALSE),0)</f>
        <v>-326.22000000000025</v>
      </c>
      <c r="L46" s="38">
        <f>IFERROR(VLOOKUP($A46,'[2]O&amp;M per TB'!$B$4:Q$375,L$3,FALSE),0)</f>
        <v>-326.2199999999998</v>
      </c>
      <c r="M46" s="38">
        <f>IFERROR(VLOOKUP($A46,'[2]O&amp;M per TB'!$B$4:Q$375,M$3,FALSE),0)</f>
        <v>-326.2199999999998</v>
      </c>
      <c r="N46" s="38">
        <f>IFERROR(VLOOKUP($A46,'[2]O&amp;M per TB'!$B$4:Q$375,N$3,FALSE),0)</f>
        <v>-326.22000000000025</v>
      </c>
      <c r="O46" s="38">
        <f>IFERROR(VLOOKUP($A46,'[2]O&amp;M per TB'!$B$4:Q$375,O$3,FALSE),0)</f>
        <v>-326.2199999999998</v>
      </c>
      <c r="P46" s="14">
        <f t="shared" si="2"/>
        <v>-3914.64</v>
      </c>
    </row>
    <row r="47" spans="1:16" s="2" customFormat="1" x14ac:dyDescent="0.3">
      <c r="A47" s="11">
        <v>7440</v>
      </c>
      <c r="B47" s="2" t="s">
        <v>47</v>
      </c>
      <c r="C47" s="17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14">
        <f t="shared" si="2"/>
        <v>0</v>
      </c>
    </row>
    <row r="48" spans="1:16" s="2" customFormat="1" x14ac:dyDescent="0.3">
      <c r="A48" s="11">
        <v>7445</v>
      </c>
      <c r="B48" s="2" t="s">
        <v>48</v>
      </c>
      <c r="C48" s="15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14">
        <f t="shared" si="2"/>
        <v>0</v>
      </c>
    </row>
    <row r="49" spans="1:16" s="2" customFormat="1" x14ac:dyDescent="0.3">
      <c r="A49" s="11">
        <v>7470</v>
      </c>
      <c r="B49" s="2" t="s">
        <v>49</v>
      </c>
      <c r="C49" s="15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14">
        <f t="shared" si="2"/>
        <v>0</v>
      </c>
    </row>
    <row r="50" spans="1:16" s="2" customFormat="1" x14ac:dyDescent="0.3">
      <c r="A50" s="11">
        <v>7475</v>
      </c>
      <c r="B50" s="2" t="s">
        <v>50</v>
      </c>
      <c r="C50" s="17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14">
        <f t="shared" si="2"/>
        <v>0</v>
      </c>
    </row>
    <row r="51" spans="1:16" s="2" customFormat="1" x14ac:dyDescent="0.3">
      <c r="A51" s="11"/>
      <c r="C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4"/>
      <c r="P51" s="14"/>
    </row>
    <row r="52" spans="1:16" s="2" customFormat="1" ht="19.5" customHeight="1" thickBot="1" x14ac:dyDescent="0.35">
      <c r="A52" s="11"/>
      <c r="B52" s="12" t="s">
        <v>51</v>
      </c>
      <c r="D52" s="21">
        <f>SUM(D31:D51)</f>
        <v>-10053.200000000001</v>
      </c>
      <c r="E52" s="21">
        <f t="shared" ref="E52:N52" si="3">SUM(E31:E51)</f>
        <v>-10053.200000000001</v>
      </c>
      <c r="F52" s="21">
        <f t="shared" si="3"/>
        <v>-10053.200000000001</v>
      </c>
      <c r="G52" s="21">
        <f t="shared" si="3"/>
        <v>-10053.200000000001</v>
      </c>
      <c r="H52" s="21">
        <f t="shared" si="3"/>
        <v>-10527.919999999998</v>
      </c>
      <c r="I52" s="21">
        <f t="shared" si="3"/>
        <v>-10527.920000000002</v>
      </c>
      <c r="J52" s="21">
        <f t="shared" si="3"/>
        <v>-10527.919999999998</v>
      </c>
      <c r="K52" s="21">
        <f t="shared" si="3"/>
        <v>-10527.920000000009</v>
      </c>
      <c r="L52" s="21">
        <f t="shared" si="3"/>
        <v>-10527.919999999996</v>
      </c>
      <c r="M52" s="21">
        <f t="shared" si="3"/>
        <v>-10527.920000000002</v>
      </c>
      <c r="N52" s="21">
        <f t="shared" si="3"/>
        <v>-10527.920000000006</v>
      </c>
      <c r="O52" s="21">
        <f>SUM(O31:O51)</f>
        <v>-10527.920000000002</v>
      </c>
      <c r="P52" s="21">
        <f>SUM(P31:P51)</f>
        <v>-124436.16000000003</v>
      </c>
    </row>
    <row r="53" spans="1:16" s="2" customFormat="1" ht="12.5" thickTop="1" x14ac:dyDescent="0.3">
      <c r="A53" s="11"/>
      <c r="C53" s="17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4"/>
      <c r="P53" s="14"/>
    </row>
    <row r="54" spans="1:16" s="19" customFormat="1" x14ac:dyDescent="0.3">
      <c r="A54" s="22"/>
      <c r="C54" s="23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14"/>
      <c r="P54" s="14"/>
    </row>
    <row r="55" spans="1:16" s="2" customFormat="1" x14ac:dyDescent="0.3">
      <c r="A55" s="11"/>
      <c r="C55" s="17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4"/>
      <c r="P55" s="14"/>
    </row>
    <row r="56" spans="1:16" s="2" customFormat="1" x14ac:dyDescent="0.3">
      <c r="A56" s="11"/>
      <c r="C56" s="17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4"/>
      <c r="P56" s="14"/>
    </row>
    <row r="57" spans="1:16" s="2" customFormat="1" x14ac:dyDescent="0.3">
      <c r="A57" s="11"/>
      <c r="C57" s="17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4"/>
      <c r="P57" s="14"/>
    </row>
    <row r="58" spans="1:16" s="2" customFormat="1" x14ac:dyDescent="0.3">
      <c r="A58" s="11"/>
      <c r="C58" s="17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4"/>
      <c r="P58" s="14"/>
    </row>
    <row r="59" spans="1:16" s="2" customFormat="1" x14ac:dyDescent="0.3">
      <c r="A59" s="11"/>
      <c r="C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4"/>
      <c r="P59" s="14"/>
    </row>
    <row r="60" spans="1:16" s="2" customFormat="1" x14ac:dyDescent="0.3">
      <c r="A60" s="11"/>
      <c r="C60" s="17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4"/>
      <c r="P60" s="14"/>
    </row>
    <row r="61" spans="1:16" s="2" customFormat="1" x14ac:dyDescent="0.3">
      <c r="A61" s="11"/>
      <c r="C61" s="17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4"/>
      <c r="P61" s="14"/>
    </row>
    <row r="62" spans="1:16" s="2" customFormat="1" x14ac:dyDescent="0.3">
      <c r="A62" s="11"/>
      <c r="C62" s="17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4"/>
      <c r="P62" s="37"/>
    </row>
    <row r="63" spans="1:16" s="2" customFormat="1" x14ac:dyDescent="0.3">
      <c r="A63" s="11"/>
      <c r="C63" s="17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4"/>
      <c r="P63" s="37"/>
    </row>
    <row r="64" spans="1:16" s="2" customFormat="1" x14ac:dyDescent="0.3">
      <c r="A64" s="11"/>
      <c r="C64" s="17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4"/>
      <c r="P64" s="37"/>
    </row>
    <row r="65" spans="1:16" s="2" customFormat="1" x14ac:dyDescent="0.3">
      <c r="A65" s="11"/>
      <c r="C65" s="17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4"/>
      <c r="P65" s="37"/>
    </row>
    <row r="66" spans="1:16" s="2" customFormat="1" x14ac:dyDescent="0.3">
      <c r="A66" s="11"/>
      <c r="C66" s="17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4"/>
      <c r="P66" s="37"/>
    </row>
    <row r="67" spans="1:16" s="2" customFormat="1" x14ac:dyDescent="0.3">
      <c r="A67" s="11"/>
      <c r="C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4"/>
      <c r="P67" s="37"/>
    </row>
    <row r="68" spans="1:16" s="2" customFormat="1" x14ac:dyDescent="0.3">
      <c r="A68" s="11"/>
      <c r="C68" s="17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4"/>
      <c r="P68" s="37"/>
    </row>
    <row r="69" spans="1:16" s="2" customFormat="1" x14ac:dyDescent="0.3">
      <c r="A69" s="11"/>
      <c r="C69" s="17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4"/>
      <c r="P69" s="37"/>
    </row>
    <row r="70" spans="1:16" s="2" customFormat="1" x14ac:dyDescent="0.3">
      <c r="A70" s="11"/>
      <c r="C70" s="17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4"/>
      <c r="P70" s="37"/>
    </row>
    <row r="71" spans="1:16" s="2" customFormat="1" x14ac:dyDescent="0.3">
      <c r="A71" s="11"/>
      <c r="C71" s="17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4"/>
      <c r="P71" s="37"/>
    </row>
    <row r="72" spans="1:16" s="2" customFormat="1" x14ac:dyDescent="0.3">
      <c r="A72" s="11"/>
      <c r="C72" s="17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4"/>
      <c r="P72" s="37"/>
    </row>
    <row r="73" spans="1:16" s="2" customFormat="1" x14ac:dyDescent="0.3">
      <c r="A73" s="11"/>
      <c r="C73" s="17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4"/>
      <c r="P73" s="37"/>
    </row>
    <row r="74" spans="1:16" s="2" customFormat="1" x14ac:dyDescent="0.3">
      <c r="A74" s="11"/>
      <c r="C74" s="17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4"/>
      <c r="P74" s="37"/>
    </row>
    <row r="75" spans="1:16" x14ac:dyDescent="0.3">
      <c r="P75" s="40"/>
    </row>
    <row r="76" spans="1:16" x14ac:dyDescent="0.3">
      <c r="P76" s="40"/>
    </row>
    <row r="77" spans="1:16" x14ac:dyDescent="0.3">
      <c r="P77" s="40"/>
    </row>
    <row r="78" spans="1:16" x14ac:dyDescent="0.3">
      <c r="P78" s="40"/>
    </row>
    <row r="79" spans="1:16" x14ac:dyDescent="0.3">
      <c r="P79" s="40"/>
    </row>
    <row r="80" spans="1:16" x14ac:dyDescent="0.3">
      <c r="P80" s="40"/>
    </row>
    <row r="81" spans="16:16" x14ac:dyDescent="0.3">
      <c r="P81" s="40"/>
    </row>
    <row r="82" spans="16:16" x14ac:dyDescent="0.3">
      <c r="P82" s="40"/>
    </row>
    <row r="83" spans="16:16" x14ac:dyDescent="0.3">
      <c r="P83" s="40"/>
    </row>
    <row r="84" spans="16:16" x14ac:dyDescent="0.3">
      <c r="P84" s="40"/>
    </row>
    <row r="85" spans="16:16" x14ac:dyDescent="0.3">
      <c r="P85" s="40"/>
    </row>
    <row r="86" spans="16:16" x14ac:dyDescent="0.3">
      <c r="P86" s="40"/>
    </row>
    <row r="87" spans="16:16" x14ac:dyDescent="0.3">
      <c r="P87" s="40"/>
    </row>
    <row r="88" spans="16:16" x14ac:dyDescent="0.3">
      <c r="P88" s="40"/>
    </row>
    <row r="89" spans="16:16" x14ac:dyDescent="0.3">
      <c r="P89" s="40"/>
    </row>
    <row r="90" spans="16:16" x14ac:dyDescent="0.3">
      <c r="P90" s="40"/>
    </row>
    <row r="91" spans="16:16" x14ac:dyDescent="0.3">
      <c r="P91" s="40"/>
    </row>
    <row r="92" spans="16:16" x14ac:dyDescent="0.3">
      <c r="P92" s="40"/>
    </row>
    <row r="93" spans="16:16" x14ac:dyDescent="0.3">
      <c r="P93" s="40"/>
    </row>
    <row r="94" spans="16:16" x14ac:dyDescent="0.3">
      <c r="P94" s="40"/>
    </row>
    <row r="95" spans="16:16" x14ac:dyDescent="0.3">
      <c r="P95" s="40"/>
    </row>
    <row r="96" spans="16:16" x14ac:dyDescent="0.3">
      <c r="P96" s="40"/>
    </row>
    <row r="97" spans="16:16" x14ac:dyDescent="0.3">
      <c r="P97" s="40"/>
    </row>
    <row r="98" spans="16:16" x14ac:dyDescent="0.3">
      <c r="P98" s="40"/>
    </row>
    <row r="99" spans="16:16" x14ac:dyDescent="0.3">
      <c r="P99" s="40"/>
    </row>
    <row r="100" spans="16:16" x14ac:dyDescent="0.3">
      <c r="P100" s="40"/>
    </row>
    <row r="101" spans="16:16" x14ac:dyDescent="0.3">
      <c r="P101" s="40"/>
    </row>
    <row r="102" spans="16:16" x14ac:dyDescent="0.3">
      <c r="P102" s="40"/>
    </row>
    <row r="103" spans="16:16" x14ac:dyDescent="0.3">
      <c r="P103" s="40"/>
    </row>
    <row r="104" spans="16:16" x14ac:dyDescent="0.3">
      <c r="P104" s="40"/>
    </row>
    <row r="105" spans="16:16" x14ac:dyDescent="0.3">
      <c r="P105" s="40"/>
    </row>
  </sheetData>
  <mergeCells count="1">
    <mergeCell ref="B1:P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40"/>
  <sheetViews>
    <sheetView workbookViewId="0">
      <selection activeCell="D43" sqref="D43"/>
    </sheetView>
  </sheetViews>
  <sheetFormatPr defaultColWidth="9.1796875" defaultRowHeight="12.5" x14ac:dyDescent="0.25"/>
  <cols>
    <col min="1" max="1" width="7" style="57" customWidth="1"/>
    <col min="2" max="2" width="26.7265625" style="57" customWidth="1"/>
    <col min="3" max="18" width="12.7265625" style="140" customWidth="1"/>
    <col min="19" max="19" width="2" style="140" customWidth="1"/>
    <col min="20" max="20" width="6.7265625" style="133" customWidth="1"/>
    <col min="21" max="21" width="30.7265625" style="140" customWidth="1"/>
    <col min="22" max="36" width="12.7265625" style="140" customWidth="1"/>
    <col min="37" max="37" width="13.453125" style="57" customWidth="1"/>
    <col min="38" max="55" width="9.1796875" style="57"/>
    <col min="56" max="16384" width="9.1796875" style="58"/>
  </cols>
  <sheetData>
    <row r="1" spans="1:38" s="49" customFormat="1" thickBot="1" x14ac:dyDescent="0.35">
      <c r="A1" s="42"/>
      <c r="B1" s="43" t="s">
        <v>55</v>
      </c>
      <c r="C1" s="44">
        <v>2</v>
      </c>
      <c r="D1" s="45"/>
      <c r="E1" s="46"/>
      <c r="F1" s="44">
        <v>3</v>
      </c>
      <c r="G1" s="47">
        <v>4</v>
      </c>
      <c r="H1" s="47">
        <v>5</v>
      </c>
      <c r="I1" s="47">
        <v>6</v>
      </c>
      <c r="J1" s="47">
        <v>7</v>
      </c>
      <c r="K1" s="47">
        <v>8</v>
      </c>
      <c r="L1" s="47">
        <v>9</v>
      </c>
      <c r="M1" s="47">
        <v>10</v>
      </c>
      <c r="N1" s="47">
        <v>11</v>
      </c>
      <c r="O1" s="47">
        <v>12</v>
      </c>
      <c r="P1" s="47">
        <v>13</v>
      </c>
      <c r="Q1" s="48">
        <v>14</v>
      </c>
      <c r="T1" s="50"/>
      <c r="V1" s="44">
        <v>2</v>
      </c>
      <c r="W1" s="46"/>
      <c r="X1" s="45"/>
      <c r="Y1" s="44">
        <v>3</v>
      </c>
      <c r="Z1" s="47">
        <v>4</v>
      </c>
      <c r="AA1" s="47">
        <v>5</v>
      </c>
      <c r="AB1" s="47">
        <v>6</v>
      </c>
      <c r="AC1" s="47">
        <v>7</v>
      </c>
      <c r="AD1" s="47">
        <v>8</v>
      </c>
      <c r="AE1" s="47">
        <v>9</v>
      </c>
      <c r="AF1" s="47">
        <v>10</v>
      </c>
      <c r="AG1" s="47">
        <v>11</v>
      </c>
      <c r="AH1" s="47">
        <v>12</v>
      </c>
      <c r="AI1" s="47">
        <v>13</v>
      </c>
      <c r="AJ1" s="48">
        <v>14</v>
      </c>
      <c r="AL1" s="51"/>
    </row>
    <row r="2" spans="1:38" ht="27" customHeight="1" x14ac:dyDescent="0.3">
      <c r="A2" s="52"/>
      <c r="B2" s="52"/>
      <c r="C2" s="53">
        <v>41982</v>
      </c>
      <c r="D2" s="53" t="s">
        <v>56</v>
      </c>
      <c r="E2" s="54" t="s">
        <v>57</v>
      </c>
      <c r="F2" s="53">
        <v>42014</v>
      </c>
      <c r="G2" s="54">
        <v>42036</v>
      </c>
      <c r="H2" s="54">
        <v>42064</v>
      </c>
      <c r="I2" s="54">
        <v>42095</v>
      </c>
      <c r="J2" s="54">
        <v>42125</v>
      </c>
      <c r="K2" s="54">
        <v>42156</v>
      </c>
      <c r="L2" s="54">
        <v>42186</v>
      </c>
      <c r="M2" s="54">
        <v>42217</v>
      </c>
      <c r="N2" s="54">
        <v>42248</v>
      </c>
      <c r="O2" s="54">
        <v>42278</v>
      </c>
      <c r="P2" s="54">
        <v>42309</v>
      </c>
      <c r="Q2" s="54">
        <v>42339</v>
      </c>
      <c r="R2" s="55" t="s">
        <v>58</v>
      </c>
      <c r="S2" s="52"/>
      <c r="T2" s="50"/>
      <c r="U2" s="52"/>
      <c r="V2" s="53">
        <v>41982</v>
      </c>
      <c r="W2" s="53" t="s">
        <v>56</v>
      </c>
      <c r="X2" s="54" t="s">
        <v>57</v>
      </c>
      <c r="Y2" s="53">
        <v>42014</v>
      </c>
      <c r="Z2" s="54">
        <v>42036</v>
      </c>
      <c r="AA2" s="54">
        <v>42064</v>
      </c>
      <c r="AB2" s="54">
        <v>42095</v>
      </c>
      <c r="AC2" s="54">
        <v>42125</v>
      </c>
      <c r="AD2" s="54">
        <v>42156</v>
      </c>
      <c r="AE2" s="54">
        <v>42186</v>
      </c>
      <c r="AF2" s="54">
        <v>42217</v>
      </c>
      <c r="AG2" s="54">
        <v>42248</v>
      </c>
      <c r="AH2" s="54">
        <v>42278</v>
      </c>
      <c r="AI2" s="54">
        <v>42309</v>
      </c>
      <c r="AJ2" s="54">
        <v>42339</v>
      </c>
      <c r="AK2" s="56" t="s">
        <v>58</v>
      </c>
    </row>
    <row r="3" spans="1:38" x14ac:dyDescent="0.25">
      <c r="A3" s="59" t="s">
        <v>59</v>
      </c>
      <c r="B3" s="59" t="s">
        <v>60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1"/>
      <c r="T3" s="62"/>
      <c r="U3" s="57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</row>
    <row r="4" spans="1:38" x14ac:dyDescent="0.25">
      <c r="A4" s="63" t="s">
        <v>61</v>
      </c>
      <c r="B4" s="64" t="s">
        <v>62</v>
      </c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1"/>
      <c r="T4" s="65"/>
      <c r="U4" s="63" t="s">
        <v>63</v>
      </c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</row>
    <row r="5" spans="1:38" ht="6.75" customHeight="1" x14ac:dyDescent="0.25">
      <c r="A5" s="64"/>
      <c r="B5" s="64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1"/>
      <c r="T5" s="66"/>
      <c r="U5" s="58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7"/>
    </row>
    <row r="6" spans="1:38" ht="13" x14ac:dyDescent="0.3">
      <c r="A6" s="68">
        <v>3340</v>
      </c>
      <c r="B6" s="69" t="s">
        <v>64</v>
      </c>
      <c r="C6" s="70">
        <f>-IFERROR(VLOOKUP($A6,'[3]Trial Blc'!$B$3:N$542,C$1,FALSE),0)</f>
        <v>0</v>
      </c>
      <c r="D6" s="60"/>
      <c r="E6" s="60">
        <f>SUM(C6:D6)</f>
        <v>0</v>
      </c>
      <c r="F6" s="70">
        <f>-IFERROR(VLOOKUP($A6,'[3]Trial Blc'!$B$3:Q$542,F$1,FALSE),0)</f>
        <v>0</v>
      </c>
      <c r="G6" s="70">
        <f>-IFERROR(VLOOKUP($A6,'[3]Trial Blc'!$B$3:R$542,G$1,FALSE),0)</f>
        <v>0</v>
      </c>
      <c r="H6" s="70">
        <f>-IFERROR(VLOOKUP($A6,'[3]Trial Blc'!$B$3:S$542,H$1,FALSE),0)</f>
        <v>0</v>
      </c>
      <c r="I6" s="70">
        <f>-IFERROR(VLOOKUP($A6,'[3]Trial Blc'!$B$3:T$542,I$1,FALSE),0)</f>
        <v>0</v>
      </c>
      <c r="J6" s="70">
        <f>-IFERROR(VLOOKUP($A6,'[3]Trial Blc'!$B$3:U$542,J$1,FALSE),0)</f>
        <v>0</v>
      </c>
      <c r="K6" s="70">
        <f>-IFERROR(VLOOKUP($A6,'[3]Trial Blc'!$B$3:V$542,K$1,FALSE),0)</f>
        <v>0</v>
      </c>
      <c r="L6" s="70">
        <f>-IFERROR(VLOOKUP($A6,'[3]Trial Blc'!$B$3:W$542,L$1,FALSE),0)</f>
        <v>0</v>
      </c>
      <c r="M6" s="70">
        <f>-IFERROR(VLOOKUP($A6,'[3]Trial Blc'!$B$3:X$542,M$1,FALSE),0)</f>
        <v>0</v>
      </c>
      <c r="N6" s="70">
        <f>-IFERROR(VLOOKUP($A6,'[3]Trial Blc'!$B$3:Y$542,N$1,FALSE),0)</f>
        <v>0</v>
      </c>
      <c r="O6" s="70">
        <f>-IFERROR(VLOOKUP($A6,'[3]Trial Blc'!$B$3:Z$542,O$1,FALSE),0)</f>
        <v>0</v>
      </c>
      <c r="P6" s="70">
        <f>-IFERROR(VLOOKUP($A6,'[3]Trial Blc'!$B$3:AA$542,P$1,FALSE),0)</f>
        <v>0</v>
      </c>
      <c r="Q6" s="70">
        <f>-IFERROR(VLOOKUP($A6,'[3]Trial Blc'!$B$3:AB$542,Q$1,FALSE),0)</f>
        <v>0</v>
      </c>
      <c r="R6" s="67">
        <f>AVERAGE(E6:Q6)</f>
        <v>0</v>
      </c>
      <c r="S6" s="61"/>
      <c r="T6" s="62">
        <v>3885</v>
      </c>
      <c r="U6" s="69" t="s">
        <v>65</v>
      </c>
      <c r="V6" s="60">
        <f>IFERROR(VLOOKUP($T6,'[3]Trial Blc'!$B$3:AJ$542,V$1,FALSE),0)</f>
        <v>0</v>
      </c>
      <c r="W6" s="60"/>
      <c r="X6" s="70">
        <f>+W6+V6</f>
        <v>0</v>
      </c>
      <c r="Y6" s="70">
        <f>IFERROR(VLOOKUP($T6,'[3]Trial Blc'!$B$3:AJ$542,Y$1,FALSE),0)</f>
        <v>0</v>
      </c>
      <c r="Z6" s="70">
        <f>IFERROR(VLOOKUP($T6,'[3]Trial Blc'!$B$3:AK$542,Z$1,FALSE),0)</f>
        <v>0</v>
      </c>
      <c r="AA6" s="70">
        <f>IFERROR(VLOOKUP($T6,'[3]Trial Blc'!$B$3:AL$542,AA$1,FALSE),0)</f>
        <v>0</v>
      </c>
      <c r="AB6" s="70">
        <f>IFERROR(VLOOKUP($T6,'[3]Trial Blc'!$B$3:AM$542,AB$1,FALSE),0)</f>
        <v>0</v>
      </c>
      <c r="AC6" s="70">
        <f>IFERROR(VLOOKUP($T6,'[3]Trial Blc'!$B$3:AN$542,AC$1,FALSE),0)</f>
        <v>0</v>
      </c>
      <c r="AD6" s="70">
        <f>IFERROR(VLOOKUP($T6,'[3]Trial Blc'!$B$3:AO$542,AD$1,FALSE),0)</f>
        <v>0</v>
      </c>
      <c r="AE6" s="70">
        <f>IFERROR(VLOOKUP($T6,'[3]Trial Blc'!$B$3:AP$542,AE$1,FALSE),0)</f>
        <v>0</v>
      </c>
      <c r="AF6" s="70">
        <f>IFERROR(VLOOKUP($T6,'[3]Trial Blc'!$B$3:AQ$542,AF$1,FALSE),0)</f>
        <v>0</v>
      </c>
      <c r="AG6" s="70">
        <f>IFERROR(VLOOKUP($T6,'[3]Trial Blc'!$B$3:AR$542,AG$1,FALSE),0)</f>
        <v>0</v>
      </c>
      <c r="AH6" s="70">
        <f>IFERROR(VLOOKUP($T6,'[3]Trial Blc'!$B$3:AS$542,AH$1,FALSE),0)</f>
        <v>0</v>
      </c>
      <c r="AI6" s="70">
        <f>IFERROR(VLOOKUP($T6,'[3]Trial Blc'!$B$3:AT$542,AI$1,FALSE),0)</f>
        <v>0</v>
      </c>
      <c r="AJ6" s="70">
        <f>IFERROR(VLOOKUP($T6,'[3]Trial Blc'!$B$3:AU$542,AJ$1,FALSE),0)</f>
        <v>0</v>
      </c>
      <c r="AK6" s="67">
        <f>AVERAGE(X6:AJ6)</f>
        <v>0</v>
      </c>
    </row>
    <row r="7" spans="1:38" ht="13" x14ac:dyDescent="0.3">
      <c r="A7" s="68">
        <v>3345</v>
      </c>
      <c r="B7" s="69" t="s">
        <v>66</v>
      </c>
      <c r="C7" s="70">
        <f>-IFERROR(VLOOKUP($A7,'[3]Trial Blc'!$B$3:N$542,C$1,FALSE),0)</f>
        <v>0</v>
      </c>
      <c r="D7" s="60"/>
      <c r="E7" s="71">
        <f>SUM(C7:D7)</f>
        <v>0</v>
      </c>
      <c r="F7" s="70">
        <f>-IFERROR(VLOOKUP($A7,'[3]Trial Blc'!$B$3:Q$542,F$1,FALSE),0)</f>
        <v>0</v>
      </c>
      <c r="G7" s="70">
        <f>-IFERROR(VLOOKUP($A7,'[3]Trial Blc'!$B$3:R$542,G$1,FALSE),0)</f>
        <v>0</v>
      </c>
      <c r="H7" s="70">
        <f>-IFERROR(VLOOKUP($A7,'[3]Trial Blc'!$B$3:S$542,H$1,FALSE),0)</f>
        <v>0</v>
      </c>
      <c r="I7" s="70">
        <f>-IFERROR(VLOOKUP($A7,'[3]Trial Blc'!$B$3:T$542,I$1,FALSE),0)</f>
        <v>0</v>
      </c>
      <c r="J7" s="70">
        <f>-IFERROR(VLOOKUP($A7,'[3]Trial Blc'!$B$3:U$542,J$1,FALSE),0)</f>
        <v>0</v>
      </c>
      <c r="K7" s="70">
        <f>-IFERROR(VLOOKUP($A7,'[3]Trial Blc'!$B$3:V$542,K$1,FALSE),0)</f>
        <v>0</v>
      </c>
      <c r="L7" s="70">
        <f>-IFERROR(VLOOKUP($A7,'[3]Trial Blc'!$B$3:W$542,L$1,FALSE),0)</f>
        <v>0</v>
      </c>
      <c r="M7" s="70">
        <f>-IFERROR(VLOOKUP($A7,'[3]Trial Blc'!$B$3:X$542,M$1,FALSE),0)</f>
        <v>0</v>
      </c>
      <c r="N7" s="70">
        <f>-IFERROR(VLOOKUP($A7,'[3]Trial Blc'!$B$3:Y$542,N$1,FALSE),0)</f>
        <v>0</v>
      </c>
      <c r="O7" s="70">
        <f>-IFERROR(VLOOKUP($A7,'[3]Trial Blc'!$B$3:Z$542,O$1,FALSE),0)</f>
        <v>0</v>
      </c>
      <c r="P7" s="70">
        <f>-IFERROR(VLOOKUP($A7,'[3]Trial Blc'!$B$3:AA$542,P$1,FALSE),0)</f>
        <v>0</v>
      </c>
      <c r="Q7" s="70">
        <f>-IFERROR(VLOOKUP($A7,'[3]Trial Blc'!$B$3:AB$542,Q$1,FALSE),0)</f>
        <v>0</v>
      </c>
      <c r="R7" s="67">
        <f>AVERAGE(E7:Q7)</f>
        <v>0</v>
      </c>
      <c r="S7" s="61"/>
      <c r="T7" s="62">
        <v>3890</v>
      </c>
      <c r="U7" s="69" t="s">
        <v>67</v>
      </c>
      <c r="V7" s="60">
        <f>IFERROR(VLOOKUP($T7,'[3]Trial Blc'!$B$3:AJ$542,V$1,FALSE),0)</f>
        <v>0</v>
      </c>
      <c r="W7" s="60"/>
      <c r="X7" s="70">
        <f>+W7+V7</f>
        <v>0</v>
      </c>
      <c r="Y7" s="70">
        <f>IFERROR(VLOOKUP($T7,'[3]Trial Blc'!$B$3:AJ$542,Y$1,FALSE),0)</f>
        <v>0</v>
      </c>
      <c r="Z7" s="70">
        <f>IFERROR(VLOOKUP($T7,'[3]Trial Blc'!$B$3:AK$542,Z$1,FALSE),0)</f>
        <v>0</v>
      </c>
      <c r="AA7" s="70">
        <f>IFERROR(VLOOKUP($T7,'[3]Trial Blc'!$B$3:AL$542,AA$1,FALSE),0)</f>
        <v>0</v>
      </c>
      <c r="AB7" s="70">
        <f>IFERROR(VLOOKUP($T7,'[3]Trial Blc'!$B$3:AM$542,AB$1,FALSE),0)</f>
        <v>0</v>
      </c>
      <c r="AC7" s="70">
        <f>IFERROR(VLOOKUP($T7,'[3]Trial Blc'!$B$3:AN$542,AC$1,FALSE),0)</f>
        <v>0</v>
      </c>
      <c r="AD7" s="70">
        <f>IFERROR(VLOOKUP($T7,'[3]Trial Blc'!$B$3:AO$542,AD$1,FALSE),0)</f>
        <v>0</v>
      </c>
      <c r="AE7" s="70">
        <f>IFERROR(VLOOKUP($T7,'[3]Trial Blc'!$B$3:AP$542,AE$1,FALSE),0)</f>
        <v>0</v>
      </c>
      <c r="AF7" s="70">
        <f>IFERROR(VLOOKUP($T7,'[3]Trial Blc'!$B$3:AQ$542,AF$1,FALSE),0)</f>
        <v>0</v>
      </c>
      <c r="AG7" s="70">
        <f>IFERROR(VLOOKUP($T7,'[3]Trial Blc'!$B$3:AR$542,AG$1,FALSE),0)</f>
        <v>0</v>
      </c>
      <c r="AH7" s="70">
        <f>IFERROR(VLOOKUP($T7,'[3]Trial Blc'!$B$3:AS$542,AH$1,FALSE),0)</f>
        <v>0</v>
      </c>
      <c r="AI7" s="70">
        <f>IFERROR(VLOOKUP($T7,'[3]Trial Blc'!$B$3:AT$542,AI$1,FALSE),0)</f>
        <v>0</v>
      </c>
      <c r="AJ7" s="70">
        <f>IFERROR(VLOOKUP($T7,'[3]Trial Blc'!$B$3:AU$542,AJ$1,FALSE),0)</f>
        <v>0</v>
      </c>
      <c r="AK7" s="67">
        <f>AVERAGE(X7:AJ7)</f>
        <v>0</v>
      </c>
    </row>
    <row r="8" spans="1:38" ht="13" x14ac:dyDescent="0.3">
      <c r="A8" s="68">
        <v>3305</v>
      </c>
      <c r="B8" s="69" t="s">
        <v>68</v>
      </c>
      <c r="C8" s="72">
        <f>-IFERROR(VLOOKUP($A8,'[3]Trial Blc'!$B$3:N$542,C$1,FALSE),0)</f>
        <v>0</v>
      </c>
      <c r="D8" s="73"/>
      <c r="E8" s="74">
        <f>SUM(C8:D8)</f>
        <v>0</v>
      </c>
      <c r="F8" s="72">
        <f>-IFERROR(VLOOKUP($A8,'[3]Trial Blc'!$B$3:Q$542,F$1,FALSE),0)</f>
        <v>0</v>
      </c>
      <c r="G8" s="72">
        <f>-IFERROR(VLOOKUP($A8,'[3]Trial Blc'!$B$3:R$542,G$1,FALSE),0)</f>
        <v>0</v>
      </c>
      <c r="H8" s="72">
        <f>-IFERROR(VLOOKUP($A8,'[3]Trial Blc'!$B$3:S$542,H$1,FALSE),0)</f>
        <v>0</v>
      </c>
      <c r="I8" s="72">
        <f>-IFERROR(VLOOKUP($A8,'[3]Trial Blc'!$B$3:T$542,I$1,FALSE),0)</f>
        <v>0</v>
      </c>
      <c r="J8" s="72">
        <f>-IFERROR(VLOOKUP($A8,'[3]Trial Blc'!$B$3:U$542,J$1,FALSE),0)</f>
        <v>0</v>
      </c>
      <c r="K8" s="72">
        <f>-IFERROR(VLOOKUP($A8,'[3]Trial Blc'!$B$3:V$542,K$1,FALSE),0)</f>
        <v>0</v>
      </c>
      <c r="L8" s="72">
        <f>-IFERROR(VLOOKUP($A8,'[3]Trial Blc'!$B$3:W$542,L$1,FALSE),0)</f>
        <v>0</v>
      </c>
      <c r="M8" s="72">
        <f>-IFERROR(VLOOKUP($A8,'[3]Trial Blc'!$B$3:X$542,M$1,FALSE),0)</f>
        <v>0</v>
      </c>
      <c r="N8" s="72">
        <f>-IFERROR(VLOOKUP($A8,'[3]Trial Blc'!$B$3:Y$542,N$1,FALSE),0)</f>
        <v>0</v>
      </c>
      <c r="O8" s="72">
        <f>-IFERROR(VLOOKUP($A8,'[3]Trial Blc'!$B$3:Z$542,O$1,FALSE),0)</f>
        <v>0</v>
      </c>
      <c r="P8" s="72">
        <f>-IFERROR(VLOOKUP($A8,'[3]Trial Blc'!$B$3:AA$542,P$1,FALSE),0)</f>
        <v>0</v>
      </c>
      <c r="Q8" s="72">
        <f>-IFERROR(VLOOKUP($A8,'[3]Trial Blc'!$B$3:AB$542,Q$1,FALSE),0)</f>
        <v>0</v>
      </c>
      <c r="R8" s="67">
        <f>AVERAGE(E8:Q8)</f>
        <v>0</v>
      </c>
      <c r="S8" s="61"/>
      <c r="T8" s="62">
        <v>3850</v>
      </c>
      <c r="U8" s="57" t="s">
        <v>69</v>
      </c>
      <c r="V8" s="73">
        <f>IFERROR(VLOOKUP($T8,'[3]Trial Blc'!$B$3:AJ$542,V$1,FALSE),0)</f>
        <v>0</v>
      </c>
      <c r="W8" s="73"/>
      <c r="X8" s="72">
        <f>+W8+V8</f>
        <v>0</v>
      </c>
      <c r="Y8" s="72">
        <f>IFERROR(VLOOKUP($T8,'[3]Trial Blc'!$B$3:AJ$542,Y$1,FALSE),0)</f>
        <v>0</v>
      </c>
      <c r="Z8" s="72">
        <f>IFERROR(VLOOKUP($T8,'[3]Trial Blc'!$B$3:AK$542,Z$1,FALSE),0)</f>
        <v>0</v>
      </c>
      <c r="AA8" s="72">
        <f>IFERROR(VLOOKUP($T8,'[3]Trial Blc'!$B$3:AL$542,AA$1,FALSE),0)</f>
        <v>0</v>
      </c>
      <c r="AB8" s="72">
        <f>IFERROR(VLOOKUP($T8,'[3]Trial Blc'!$B$3:AM$542,AB$1,FALSE),0)</f>
        <v>0</v>
      </c>
      <c r="AC8" s="72">
        <f>IFERROR(VLOOKUP($T8,'[3]Trial Blc'!$B$3:AN$542,AC$1,FALSE),0)</f>
        <v>0</v>
      </c>
      <c r="AD8" s="72">
        <f>IFERROR(VLOOKUP($T8,'[3]Trial Blc'!$B$3:AO$542,AD$1,FALSE),0)</f>
        <v>0</v>
      </c>
      <c r="AE8" s="72">
        <f>IFERROR(VLOOKUP($T8,'[3]Trial Blc'!$B$3:AP$542,AE$1,FALSE),0)</f>
        <v>0</v>
      </c>
      <c r="AF8" s="72">
        <f>IFERROR(VLOOKUP($T8,'[3]Trial Blc'!$B$3:AQ$542,AF$1,FALSE),0)</f>
        <v>0</v>
      </c>
      <c r="AG8" s="72">
        <f>IFERROR(VLOOKUP($T8,'[3]Trial Blc'!$B$3:AR$542,AG$1,FALSE),0)</f>
        <v>0</v>
      </c>
      <c r="AH8" s="72">
        <f>IFERROR(VLOOKUP($T8,'[3]Trial Blc'!$B$3:AS$542,AH$1,FALSE),0)</f>
        <v>0</v>
      </c>
      <c r="AI8" s="72">
        <f>IFERROR(VLOOKUP($T8,'[3]Trial Blc'!$B$3:AT$542,AI$1,FALSE),0)</f>
        <v>0</v>
      </c>
      <c r="AJ8" s="72">
        <f>IFERROR(VLOOKUP($T8,'[3]Trial Blc'!$B$3:AU$542,AJ$1,FALSE),0)</f>
        <v>0</v>
      </c>
      <c r="AK8" s="75">
        <f>AVERAGE(X8:AJ8)</f>
        <v>0</v>
      </c>
    </row>
    <row r="9" spans="1:38" x14ac:dyDescent="0.25">
      <c r="A9" s="68"/>
      <c r="B9" s="76" t="s">
        <v>70</v>
      </c>
      <c r="C9" s="77">
        <f>SUM(C6:C8)</f>
        <v>0</v>
      </c>
      <c r="D9" s="77">
        <f>SUM(D6:D8)</f>
        <v>0</v>
      </c>
      <c r="E9" s="78">
        <f t="shared" ref="E9:Q9" si="0">SUM(E6:E8)</f>
        <v>0</v>
      </c>
      <c r="F9" s="77">
        <f t="shared" si="0"/>
        <v>0</v>
      </c>
      <c r="G9" s="77">
        <f t="shared" si="0"/>
        <v>0</v>
      </c>
      <c r="H9" s="77">
        <f t="shared" si="0"/>
        <v>0</v>
      </c>
      <c r="I9" s="77">
        <f t="shared" si="0"/>
        <v>0</v>
      </c>
      <c r="J9" s="77">
        <f t="shared" si="0"/>
        <v>0</v>
      </c>
      <c r="K9" s="77">
        <f t="shared" si="0"/>
        <v>0</v>
      </c>
      <c r="L9" s="77">
        <f t="shared" si="0"/>
        <v>0</v>
      </c>
      <c r="M9" s="77">
        <f t="shared" si="0"/>
        <v>0</v>
      </c>
      <c r="N9" s="77">
        <f t="shared" si="0"/>
        <v>0</v>
      </c>
      <c r="O9" s="77">
        <f t="shared" si="0"/>
        <v>0</v>
      </c>
      <c r="P9" s="77">
        <f t="shared" si="0"/>
        <v>0</v>
      </c>
      <c r="Q9" s="77">
        <f t="shared" si="0"/>
        <v>0</v>
      </c>
      <c r="R9" s="77"/>
      <c r="S9" s="79"/>
      <c r="T9" s="62"/>
      <c r="U9" s="76" t="s">
        <v>70</v>
      </c>
      <c r="V9" s="77">
        <f>SUM(V4:V8)</f>
        <v>0</v>
      </c>
      <c r="W9" s="77">
        <f t="shared" ref="W9:AJ9" si="1">SUM(W4:W8)</f>
        <v>0</v>
      </c>
      <c r="X9" s="77">
        <f t="shared" si="1"/>
        <v>0</v>
      </c>
      <c r="Y9" s="77">
        <f t="shared" si="1"/>
        <v>0</v>
      </c>
      <c r="Z9" s="77">
        <f t="shared" si="1"/>
        <v>0</v>
      </c>
      <c r="AA9" s="77">
        <f t="shared" si="1"/>
        <v>0</v>
      </c>
      <c r="AB9" s="77">
        <f t="shared" si="1"/>
        <v>0</v>
      </c>
      <c r="AC9" s="77">
        <f t="shared" si="1"/>
        <v>0</v>
      </c>
      <c r="AD9" s="77">
        <f t="shared" si="1"/>
        <v>0</v>
      </c>
      <c r="AE9" s="77">
        <f t="shared" si="1"/>
        <v>0</v>
      </c>
      <c r="AF9" s="77">
        <f t="shared" si="1"/>
        <v>0</v>
      </c>
      <c r="AG9" s="77">
        <f t="shared" si="1"/>
        <v>0</v>
      </c>
      <c r="AH9" s="77">
        <f t="shared" si="1"/>
        <v>0</v>
      </c>
      <c r="AI9" s="77">
        <f t="shared" si="1"/>
        <v>0</v>
      </c>
      <c r="AJ9" s="77">
        <f t="shared" si="1"/>
        <v>0</v>
      </c>
    </row>
    <row r="10" spans="1:38" x14ac:dyDescent="0.25">
      <c r="A10" s="80"/>
      <c r="B10" s="81" t="s">
        <v>71</v>
      </c>
      <c r="C10" s="60"/>
      <c r="D10" s="60"/>
      <c r="E10" s="71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1"/>
      <c r="T10" s="62"/>
      <c r="U10" s="76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</row>
    <row r="11" spans="1:38" ht="13" x14ac:dyDescent="0.3">
      <c r="A11" s="68">
        <v>3430</v>
      </c>
      <c r="B11" s="57" t="s">
        <v>72</v>
      </c>
      <c r="C11" s="70">
        <f>-IFERROR(VLOOKUP($A11,'[3]Trial Blc'!$B$3:N$542,C$1,FALSE),0)</f>
        <v>0</v>
      </c>
      <c r="D11" s="60"/>
      <c r="E11" s="71">
        <f t="shared" ref="E11:E22" si="2">SUM(C11:D11)</f>
        <v>0</v>
      </c>
      <c r="F11" s="70">
        <f>-IFERROR(VLOOKUP($A11,'[3]Trial Blc'!$B$3:Q$542,F$1,FALSE),0)</f>
        <v>0</v>
      </c>
      <c r="G11" s="70">
        <f>-IFERROR(VLOOKUP($A11,'[3]Trial Blc'!$B$3:R$542,G$1,FALSE),0)</f>
        <v>0</v>
      </c>
      <c r="H11" s="70">
        <f>-IFERROR(VLOOKUP($A11,'[3]Trial Blc'!$B$3:S$542,H$1,FALSE),0)</f>
        <v>0</v>
      </c>
      <c r="I11" s="70">
        <f>-IFERROR(VLOOKUP($A11,'[3]Trial Blc'!$B$3:T$542,I$1,FALSE),0)</f>
        <v>0</v>
      </c>
      <c r="J11" s="70">
        <f>-IFERROR(VLOOKUP($A11,'[3]Trial Blc'!$B$3:U$542,J$1,FALSE),0)</f>
        <v>0</v>
      </c>
      <c r="K11" s="70">
        <f>-IFERROR(VLOOKUP($A11,'[3]Trial Blc'!$B$3:V$542,K$1,FALSE),0)</f>
        <v>0</v>
      </c>
      <c r="L11" s="70">
        <f>-IFERROR(VLOOKUP($A11,'[3]Trial Blc'!$B$3:W$542,L$1,FALSE),0)</f>
        <v>0</v>
      </c>
      <c r="M11" s="70">
        <f>-IFERROR(VLOOKUP($A11,'[3]Trial Blc'!$B$3:X$542,M$1,FALSE),0)</f>
        <v>0</v>
      </c>
      <c r="N11" s="70">
        <f>-IFERROR(VLOOKUP($A11,'[3]Trial Blc'!$B$3:Y$542,N$1,FALSE),0)</f>
        <v>0</v>
      </c>
      <c r="O11" s="70">
        <f>-IFERROR(VLOOKUP($A11,'[3]Trial Blc'!$B$3:Z$542,O$1,FALSE),0)</f>
        <v>0</v>
      </c>
      <c r="P11" s="70">
        <f>-IFERROR(VLOOKUP($A11,'[3]Trial Blc'!$B$3:AA$542,P$1,FALSE),0)</f>
        <v>0</v>
      </c>
      <c r="Q11" s="70">
        <f>-IFERROR(VLOOKUP($A11,'[3]Trial Blc'!$B$3:AB$542,Q$1,FALSE),0)</f>
        <v>0</v>
      </c>
      <c r="R11" s="67">
        <f>AVERAGE(E11:Q11)</f>
        <v>0</v>
      </c>
      <c r="S11" s="61"/>
      <c r="T11" s="62">
        <v>3800</v>
      </c>
      <c r="U11" s="57" t="s">
        <v>73</v>
      </c>
      <c r="V11" s="60">
        <f>IFERROR(VLOOKUP($T11,'[3]Trial Blc'!$B$3:AJ$542,V$1,FALSE),0)</f>
        <v>0</v>
      </c>
      <c r="W11" s="60"/>
      <c r="X11" s="70">
        <f t="shared" ref="X11:X22" si="3">+W11+V11</f>
        <v>0</v>
      </c>
      <c r="Y11" s="70">
        <f>IFERROR(VLOOKUP($T11,'[3]Trial Blc'!$B$3:AJ$542,Y$1,FALSE),0)</f>
        <v>0</v>
      </c>
      <c r="Z11" s="70">
        <f>IFERROR(VLOOKUP($T11,'[3]Trial Blc'!$B$3:AK$542,Z$1,FALSE),0)</f>
        <v>0</v>
      </c>
      <c r="AA11" s="70">
        <f>IFERROR(VLOOKUP($T11,'[3]Trial Blc'!$B$3:AL$542,AA$1,FALSE),0)</f>
        <v>0</v>
      </c>
      <c r="AB11" s="70">
        <f>IFERROR(VLOOKUP($T11,'[3]Trial Blc'!$B$3:AM$542,AB$1,FALSE),0)</f>
        <v>0</v>
      </c>
      <c r="AC11" s="70">
        <f>IFERROR(VLOOKUP($T11,'[3]Trial Blc'!$B$3:AN$542,AC$1,FALSE),0)</f>
        <v>0</v>
      </c>
      <c r="AD11" s="70">
        <f>IFERROR(VLOOKUP($T11,'[3]Trial Blc'!$B$3:AO$542,AD$1,FALSE),0)</f>
        <v>0</v>
      </c>
      <c r="AE11" s="70">
        <f>IFERROR(VLOOKUP($T11,'[3]Trial Blc'!$B$3:AP$542,AE$1,FALSE),0)</f>
        <v>0</v>
      </c>
      <c r="AF11" s="70">
        <f>IFERROR(VLOOKUP($T11,'[3]Trial Blc'!$B$3:AQ$542,AF$1,FALSE),0)</f>
        <v>0</v>
      </c>
      <c r="AG11" s="70">
        <f>IFERROR(VLOOKUP($T11,'[3]Trial Blc'!$B$3:AR$542,AG$1,FALSE),0)</f>
        <v>0</v>
      </c>
      <c r="AH11" s="70">
        <f>IFERROR(VLOOKUP($T11,'[3]Trial Blc'!$B$3:AS$542,AH$1,FALSE),0)</f>
        <v>0</v>
      </c>
      <c r="AI11" s="70">
        <f>IFERROR(VLOOKUP($T11,'[3]Trial Blc'!$B$3:AT$542,AI$1,FALSE),0)</f>
        <v>0</v>
      </c>
      <c r="AJ11" s="70">
        <f>IFERROR(VLOOKUP($T11,'[3]Trial Blc'!$B$3:AU$542,AJ$1,FALSE),0)</f>
        <v>0</v>
      </c>
      <c r="AK11" s="67">
        <f t="shared" ref="AK11:AK22" si="4">AVERAGE(X11:AJ11)</f>
        <v>0</v>
      </c>
    </row>
    <row r="12" spans="1:38" ht="13" x14ac:dyDescent="0.3">
      <c r="A12" s="68"/>
      <c r="C12" s="70">
        <f>-IFERROR(VLOOKUP($A12,'[3]Trial Blc'!$B$3:N$542,C$1,FALSE),0)</f>
        <v>0</v>
      </c>
      <c r="D12" s="60"/>
      <c r="E12" s="71"/>
      <c r="F12" s="70">
        <f>-IFERROR(VLOOKUP($A12,'[3]Trial Blc'!$B$3:Q$542,F$1,FALSE),0)</f>
        <v>0</v>
      </c>
      <c r="G12" s="70">
        <f>-IFERROR(VLOOKUP($A12,'[3]Trial Blc'!$B$3:R$542,G$1,FALSE),0)</f>
        <v>0</v>
      </c>
      <c r="H12" s="70">
        <f>-IFERROR(VLOOKUP($A12,'[3]Trial Blc'!$B$3:S$542,H$1,FALSE),0)</f>
        <v>0</v>
      </c>
      <c r="I12" s="70">
        <f>-IFERROR(VLOOKUP($A12,'[3]Trial Blc'!$B$3:T$542,I$1,FALSE),0)</f>
        <v>0</v>
      </c>
      <c r="J12" s="70">
        <f>-IFERROR(VLOOKUP($A12,'[3]Trial Blc'!$B$3:U$542,J$1,FALSE),0)</f>
        <v>0</v>
      </c>
      <c r="K12" s="70">
        <f>-IFERROR(VLOOKUP($A12,'[3]Trial Blc'!$B$3:V$542,K$1,FALSE),0)</f>
        <v>0</v>
      </c>
      <c r="L12" s="70">
        <f>-IFERROR(VLOOKUP($A12,'[3]Trial Blc'!$B$3:W$542,L$1,FALSE),0)</f>
        <v>0</v>
      </c>
      <c r="M12" s="70">
        <f>-IFERROR(VLOOKUP($A12,'[3]Trial Blc'!$B$3:X$542,M$1,FALSE),0)</f>
        <v>0</v>
      </c>
      <c r="N12" s="70">
        <f>-IFERROR(VLOOKUP($A12,'[3]Trial Blc'!$B$3:Y$542,N$1,FALSE),0)</f>
        <v>0</v>
      </c>
      <c r="O12" s="70">
        <f>-IFERROR(VLOOKUP($A12,'[3]Trial Blc'!$B$3:Z$542,O$1,FALSE),0)</f>
        <v>0</v>
      </c>
      <c r="P12" s="70">
        <f>-IFERROR(VLOOKUP($A12,'[3]Trial Blc'!$B$3:AA$542,P$1,FALSE),0)</f>
        <v>0</v>
      </c>
      <c r="Q12" s="70">
        <f>-IFERROR(VLOOKUP($A12,'[3]Trial Blc'!$B$3:AB$542,Q$1,FALSE),0)</f>
        <v>0</v>
      </c>
      <c r="R12" s="60"/>
      <c r="S12" s="61"/>
      <c r="T12" s="62">
        <v>3975</v>
      </c>
      <c r="U12" s="57" t="s">
        <v>74</v>
      </c>
      <c r="V12" s="60">
        <f>IFERROR(VLOOKUP($T12,'[3]Trial Blc'!$B$3:AJ$542,V$1,FALSE),0)</f>
        <v>0</v>
      </c>
      <c r="W12" s="60"/>
      <c r="X12" s="70">
        <f t="shared" si="3"/>
        <v>0</v>
      </c>
      <c r="Y12" s="70">
        <f>IFERROR(VLOOKUP($T12,'[3]Trial Blc'!$B$3:AJ$542,Y$1,FALSE),0)</f>
        <v>0</v>
      </c>
      <c r="Z12" s="70">
        <f>IFERROR(VLOOKUP($T12,'[3]Trial Blc'!$B$3:AK$542,Z$1,FALSE),0)</f>
        <v>0</v>
      </c>
      <c r="AA12" s="70">
        <f>IFERROR(VLOOKUP($T12,'[3]Trial Blc'!$B$3:AL$542,AA$1,FALSE),0)</f>
        <v>0</v>
      </c>
      <c r="AB12" s="70">
        <f>IFERROR(VLOOKUP($T12,'[3]Trial Blc'!$B$3:AM$542,AB$1,FALSE),0)</f>
        <v>0</v>
      </c>
      <c r="AC12" s="70">
        <f>IFERROR(VLOOKUP($T12,'[3]Trial Blc'!$B$3:AN$542,AC$1,FALSE),0)</f>
        <v>0</v>
      </c>
      <c r="AD12" s="70">
        <f>IFERROR(VLOOKUP($T12,'[3]Trial Blc'!$B$3:AO$542,AD$1,FALSE),0)</f>
        <v>0</v>
      </c>
      <c r="AE12" s="70">
        <f>IFERROR(VLOOKUP($T12,'[3]Trial Blc'!$B$3:AP$542,AE$1,FALSE),0)</f>
        <v>0</v>
      </c>
      <c r="AF12" s="70">
        <f>IFERROR(VLOOKUP($T12,'[3]Trial Blc'!$B$3:AQ$542,AF$1,FALSE),0)</f>
        <v>0</v>
      </c>
      <c r="AG12" s="70">
        <f>IFERROR(VLOOKUP($T12,'[3]Trial Blc'!$B$3:AR$542,AG$1,FALSE),0)</f>
        <v>0</v>
      </c>
      <c r="AH12" s="70">
        <f>IFERROR(VLOOKUP($T12,'[3]Trial Blc'!$B$3:AS$542,AH$1,FALSE),0)</f>
        <v>0</v>
      </c>
      <c r="AI12" s="70">
        <f>IFERROR(VLOOKUP($T12,'[3]Trial Blc'!$B$3:AT$542,AI$1,FALSE),0)</f>
        <v>0</v>
      </c>
      <c r="AJ12" s="70">
        <f>IFERROR(VLOOKUP($T12,'[3]Trial Blc'!$B$3:AU$542,AJ$1,FALSE),0)</f>
        <v>0</v>
      </c>
      <c r="AK12" s="67">
        <f t="shared" si="4"/>
        <v>0</v>
      </c>
    </row>
    <row r="13" spans="1:38" ht="13" x14ac:dyDescent="0.3">
      <c r="A13" s="68">
        <v>3295</v>
      </c>
      <c r="B13" s="57" t="s">
        <v>75</v>
      </c>
      <c r="C13" s="70">
        <f>-IFERROR(VLOOKUP($A13,'[3]Trial Blc'!$B$3:N$542,C$1,FALSE),0)</f>
        <v>0</v>
      </c>
      <c r="D13" s="60"/>
      <c r="E13" s="71">
        <f t="shared" si="2"/>
        <v>0</v>
      </c>
      <c r="F13" s="70">
        <f>-IFERROR(VLOOKUP($A13,'[3]Trial Blc'!$B$3:Q$542,F$1,FALSE),0)</f>
        <v>0</v>
      </c>
      <c r="G13" s="70">
        <f>-IFERROR(VLOOKUP($A13,'[3]Trial Blc'!$B$3:R$542,G$1,FALSE),0)</f>
        <v>0</v>
      </c>
      <c r="H13" s="70">
        <f>-IFERROR(VLOOKUP($A13,'[3]Trial Blc'!$B$3:S$542,H$1,FALSE),0)</f>
        <v>0</v>
      </c>
      <c r="I13" s="70">
        <f>-IFERROR(VLOOKUP($A13,'[3]Trial Blc'!$B$3:T$542,I$1,FALSE),0)</f>
        <v>0</v>
      </c>
      <c r="J13" s="70">
        <f>-IFERROR(VLOOKUP($A13,'[3]Trial Blc'!$B$3:U$542,J$1,FALSE),0)</f>
        <v>0</v>
      </c>
      <c r="K13" s="70">
        <f>-IFERROR(VLOOKUP($A13,'[3]Trial Blc'!$B$3:V$542,K$1,FALSE),0)</f>
        <v>0</v>
      </c>
      <c r="L13" s="70">
        <f>-IFERROR(VLOOKUP($A13,'[3]Trial Blc'!$B$3:W$542,L$1,FALSE),0)</f>
        <v>0</v>
      </c>
      <c r="M13" s="70">
        <f>-IFERROR(VLOOKUP($A13,'[3]Trial Blc'!$B$3:X$542,M$1,FALSE),0)</f>
        <v>0</v>
      </c>
      <c r="N13" s="70">
        <f>-IFERROR(VLOOKUP($A13,'[3]Trial Blc'!$B$3:Y$542,N$1,FALSE),0)</f>
        <v>0</v>
      </c>
      <c r="O13" s="70">
        <f>-IFERROR(VLOOKUP($A13,'[3]Trial Blc'!$B$3:Z$542,O$1,FALSE),0)</f>
        <v>0</v>
      </c>
      <c r="P13" s="70">
        <f>-IFERROR(VLOOKUP($A13,'[3]Trial Blc'!$B$3:AA$542,P$1,FALSE),0)</f>
        <v>0</v>
      </c>
      <c r="Q13" s="70">
        <f>-IFERROR(VLOOKUP($A13,'[3]Trial Blc'!$B$3:AB$542,Q$1,FALSE),0)</f>
        <v>0</v>
      </c>
      <c r="R13" s="67">
        <f>AVERAGE(E13:Q13)</f>
        <v>0</v>
      </c>
      <c r="S13" s="61"/>
      <c r="T13" s="62">
        <v>3840</v>
      </c>
      <c r="U13" s="57" t="s">
        <v>76</v>
      </c>
      <c r="V13" s="60">
        <f>IFERROR(VLOOKUP($T13,'[3]Trial Blc'!$B$3:AJ$542,V$1,FALSE),0)</f>
        <v>0</v>
      </c>
      <c r="W13" s="60"/>
      <c r="X13" s="70">
        <f t="shared" si="3"/>
        <v>0</v>
      </c>
      <c r="Y13" s="70">
        <f>IFERROR(VLOOKUP($T13,'[3]Trial Blc'!$B$3:AJ$542,Y$1,FALSE),0)</f>
        <v>0</v>
      </c>
      <c r="Z13" s="70">
        <f>IFERROR(VLOOKUP($T13,'[3]Trial Blc'!$B$3:AK$542,Z$1,FALSE),0)</f>
        <v>0</v>
      </c>
      <c r="AA13" s="70">
        <f>IFERROR(VLOOKUP($T13,'[3]Trial Blc'!$B$3:AL$542,AA$1,FALSE),0)</f>
        <v>0</v>
      </c>
      <c r="AB13" s="70">
        <f>IFERROR(VLOOKUP($T13,'[3]Trial Blc'!$B$3:AM$542,AB$1,FALSE),0)</f>
        <v>0</v>
      </c>
      <c r="AC13" s="70">
        <f>IFERROR(VLOOKUP($T13,'[3]Trial Blc'!$B$3:AN$542,AC$1,FALSE),0)</f>
        <v>0</v>
      </c>
      <c r="AD13" s="70">
        <f>IFERROR(VLOOKUP($T13,'[3]Trial Blc'!$B$3:AO$542,AD$1,FALSE),0)</f>
        <v>0</v>
      </c>
      <c r="AE13" s="70">
        <f>IFERROR(VLOOKUP($T13,'[3]Trial Blc'!$B$3:AP$542,AE$1,FALSE),0)</f>
        <v>0</v>
      </c>
      <c r="AF13" s="70">
        <f>IFERROR(VLOOKUP($T13,'[3]Trial Blc'!$B$3:AQ$542,AF$1,FALSE),0)</f>
        <v>0</v>
      </c>
      <c r="AG13" s="70">
        <f>IFERROR(VLOOKUP($T13,'[3]Trial Blc'!$B$3:AR$542,AG$1,FALSE),0)</f>
        <v>0</v>
      </c>
      <c r="AH13" s="70">
        <f>IFERROR(VLOOKUP($T13,'[3]Trial Blc'!$B$3:AS$542,AH$1,FALSE),0)</f>
        <v>0</v>
      </c>
      <c r="AI13" s="70">
        <f>IFERROR(VLOOKUP($T13,'[3]Trial Blc'!$B$3:AT$542,AI$1,FALSE),0)</f>
        <v>0</v>
      </c>
      <c r="AJ13" s="70">
        <f>IFERROR(VLOOKUP($T13,'[3]Trial Blc'!$B$3:AU$542,AJ$1,FALSE),0)</f>
        <v>0</v>
      </c>
      <c r="AK13" s="67">
        <f t="shared" si="4"/>
        <v>0</v>
      </c>
    </row>
    <row r="14" spans="1:38" ht="13" x14ac:dyDescent="0.3">
      <c r="A14" s="68">
        <v>3315</v>
      </c>
      <c r="B14" s="57" t="s">
        <v>77</v>
      </c>
      <c r="C14" s="70">
        <f>-IFERROR(VLOOKUP($A14,'[3]Trial Blc'!$B$3:N$542,C$1,FALSE),0)</f>
        <v>0</v>
      </c>
      <c r="D14" s="60"/>
      <c r="E14" s="71">
        <f t="shared" si="2"/>
        <v>0</v>
      </c>
      <c r="F14" s="70">
        <f>-IFERROR(VLOOKUP($A14,'[3]Trial Blc'!$B$3:Q$542,F$1,FALSE),0)</f>
        <v>0</v>
      </c>
      <c r="G14" s="70">
        <f>-IFERROR(VLOOKUP($A14,'[3]Trial Blc'!$B$3:R$542,G$1,FALSE),0)</f>
        <v>0</v>
      </c>
      <c r="H14" s="70">
        <f>-IFERROR(VLOOKUP($A14,'[3]Trial Blc'!$B$3:S$542,H$1,FALSE),0)</f>
        <v>0</v>
      </c>
      <c r="I14" s="70">
        <f>-IFERROR(VLOOKUP($A14,'[3]Trial Blc'!$B$3:T$542,I$1,FALSE),0)</f>
        <v>0</v>
      </c>
      <c r="J14" s="70">
        <f>-IFERROR(VLOOKUP($A14,'[3]Trial Blc'!$B$3:U$542,J$1,FALSE),0)</f>
        <v>0</v>
      </c>
      <c r="K14" s="70">
        <f>-IFERROR(VLOOKUP($A14,'[3]Trial Blc'!$B$3:V$542,K$1,FALSE),0)</f>
        <v>0</v>
      </c>
      <c r="L14" s="70">
        <f>-IFERROR(VLOOKUP($A14,'[3]Trial Blc'!$B$3:W$542,L$1,FALSE),0)</f>
        <v>0</v>
      </c>
      <c r="M14" s="70">
        <f>-IFERROR(VLOOKUP($A14,'[3]Trial Blc'!$B$3:X$542,M$1,FALSE),0)</f>
        <v>0</v>
      </c>
      <c r="N14" s="70">
        <f>-IFERROR(VLOOKUP($A14,'[3]Trial Blc'!$B$3:Y$542,N$1,FALSE),0)</f>
        <v>0</v>
      </c>
      <c r="O14" s="70">
        <f>-IFERROR(VLOOKUP($A14,'[3]Trial Blc'!$B$3:Z$542,O$1,FALSE),0)</f>
        <v>0</v>
      </c>
      <c r="P14" s="70">
        <f>-IFERROR(VLOOKUP($A14,'[3]Trial Blc'!$B$3:AA$542,P$1,FALSE),0)</f>
        <v>0</v>
      </c>
      <c r="Q14" s="70">
        <f>-IFERROR(VLOOKUP($A14,'[3]Trial Blc'!$B$3:AB$542,Q$1,FALSE),0)</f>
        <v>0</v>
      </c>
      <c r="R14" s="67">
        <f>AVERAGE(E14:Q14)</f>
        <v>0</v>
      </c>
      <c r="S14" s="61"/>
      <c r="T14" s="62">
        <v>3860</v>
      </c>
      <c r="U14" s="57" t="s">
        <v>78</v>
      </c>
      <c r="V14" s="60">
        <f>IFERROR(VLOOKUP($T14,'[3]Trial Blc'!$B$3:AJ$542,V$1,FALSE),0)</f>
        <v>0</v>
      </c>
      <c r="W14" s="60"/>
      <c r="X14" s="70">
        <f t="shared" si="3"/>
        <v>0</v>
      </c>
      <c r="Y14" s="70">
        <f>IFERROR(VLOOKUP($T14,'[3]Trial Blc'!$B$3:AJ$542,Y$1,FALSE),0)</f>
        <v>0</v>
      </c>
      <c r="Z14" s="70">
        <f>IFERROR(VLOOKUP($T14,'[3]Trial Blc'!$B$3:AK$542,Z$1,FALSE),0)</f>
        <v>0</v>
      </c>
      <c r="AA14" s="70">
        <f>IFERROR(VLOOKUP($T14,'[3]Trial Blc'!$B$3:AL$542,AA$1,FALSE),0)</f>
        <v>0</v>
      </c>
      <c r="AB14" s="70">
        <f>IFERROR(VLOOKUP($T14,'[3]Trial Blc'!$B$3:AM$542,AB$1,FALSE),0)</f>
        <v>0</v>
      </c>
      <c r="AC14" s="70">
        <f>IFERROR(VLOOKUP($T14,'[3]Trial Blc'!$B$3:AN$542,AC$1,FALSE),0)</f>
        <v>0</v>
      </c>
      <c r="AD14" s="70">
        <f>IFERROR(VLOOKUP($T14,'[3]Trial Blc'!$B$3:AO$542,AD$1,FALSE),0)</f>
        <v>0</v>
      </c>
      <c r="AE14" s="70">
        <f>IFERROR(VLOOKUP($T14,'[3]Trial Blc'!$B$3:AP$542,AE$1,FALSE),0)</f>
        <v>0</v>
      </c>
      <c r="AF14" s="70">
        <f>IFERROR(VLOOKUP($T14,'[3]Trial Blc'!$B$3:AQ$542,AF$1,FALSE),0)</f>
        <v>0</v>
      </c>
      <c r="AG14" s="70">
        <f>IFERROR(VLOOKUP($T14,'[3]Trial Blc'!$B$3:AR$542,AG$1,FALSE),0)</f>
        <v>0</v>
      </c>
      <c r="AH14" s="70">
        <f>IFERROR(VLOOKUP($T14,'[3]Trial Blc'!$B$3:AS$542,AH$1,FALSE),0)</f>
        <v>0</v>
      </c>
      <c r="AI14" s="70">
        <f>IFERROR(VLOOKUP($T14,'[3]Trial Blc'!$B$3:AT$542,AI$1,FALSE),0)</f>
        <v>0</v>
      </c>
      <c r="AJ14" s="70">
        <f>IFERROR(VLOOKUP($T14,'[3]Trial Blc'!$B$3:AU$542,AJ$1,FALSE),0)</f>
        <v>0</v>
      </c>
      <c r="AK14" s="67">
        <f t="shared" si="4"/>
        <v>0</v>
      </c>
    </row>
    <row r="15" spans="1:38" ht="13" x14ac:dyDescent="0.3">
      <c r="A15" s="68"/>
      <c r="C15" s="70">
        <f>-IFERROR(VLOOKUP($A15,'[3]Trial Blc'!$B$3:N$542,C$1,FALSE),0)</f>
        <v>0</v>
      </c>
      <c r="D15" s="60"/>
      <c r="E15" s="71"/>
      <c r="F15" s="70">
        <f>-IFERROR(VLOOKUP($A15,'[3]Trial Blc'!$B$3:Q$542,F$1,FALSE),0)</f>
        <v>0</v>
      </c>
      <c r="G15" s="70">
        <f>-IFERROR(VLOOKUP($A15,'[3]Trial Blc'!$B$3:R$542,G$1,FALSE),0)</f>
        <v>0</v>
      </c>
      <c r="H15" s="70">
        <f>-IFERROR(VLOOKUP($A15,'[3]Trial Blc'!$B$3:S$542,H$1,FALSE),0)</f>
        <v>0</v>
      </c>
      <c r="I15" s="70">
        <f>-IFERROR(VLOOKUP($A15,'[3]Trial Blc'!$B$3:T$542,I$1,FALSE),0)</f>
        <v>0</v>
      </c>
      <c r="J15" s="70">
        <f>-IFERROR(VLOOKUP($A15,'[3]Trial Blc'!$B$3:U$542,J$1,FALSE),0)</f>
        <v>0</v>
      </c>
      <c r="K15" s="70">
        <f>-IFERROR(VLOOKUP($A15,'[3]Trial Blc'!$B$3:V$542,K$1,FALSE),0)</f>
        <v>0</v>
      </c>
      <c r="L15" s="70">
        <f>-IFERROR(VLOOKUP($A15,'[3]Trial Blc'!$B$3:W$542,L$1,FALSE),0)</f>
        <v>0</v>
      </c>
      <c r="M15" s="70">
        <f>-IFERROR(VLOOKUP($A15,'[3]Trial Blc'!$B$3:X$542,M$1,FALSE),0)</f>
        <v>0</v>
      </c>
      <c r="N15" s="70">
        <f>-IFERROR(VLOOKUP($A15,'[3]Trial Blc'!$B$3:Y$542,N$1,FALSE),0)</f>
        <v>0</v>
      </c>
      <c r="O15" s="70">
        <f>-IFERROR(VLOOKUP($A15,'[3]Trial Blc'!$B$3:Z$542,O$1,FALSE),0)</f>
        <v>0</v>
      </c>
      <c r="P15" s="70">
        <f>-IFERROR(VLOOKUP($A15,'[3]Trial Blc'!$B$3:AA$542,P$1,FALSE),0)</f>
        <v>0</v>
      </c>
      <c r="Q15" s="70">
        <f>-IFERROR(VLOOKUP($A15,'[3]Trial Blc'!$B$3:AB$542,Q$1,FALSE),0)</f>
        <v>0</v>
      </c>
      <c r="R15" s="67"/>
      <c r="S15" s="61"/>
      <c r="T15" s="82">
        <v>3865</v>
      </c>
      <c r="U15" s="83" t="s">
        <v>79</v>
      </c>
      <c r="V15" s="60">
        <f>IFERROR(VLOOKUP($T15,'[3]Trial Blc'!$B$3:AJ$542,V$1,FALSE),0)</f>
        <v>0</v>
      </c>
      <c r="W15" s="60"/>
      <c r="X15" s="70">
        <f t="shared" si="3"/>
        <v>0</v>
      </c>
      <c r="Y15" s="70">
        <f>IFERROR(VLOOKUP($T15,'[3]Trial Blc'!$B$3:AJ$542,Y$1,FALSE),0)</f>
        <v>0</v>
      </c>
      <c r="Z15" s="70">
        <f>IFERROR(VLOOKUP($T15,'[3]Trial Blc'!$B$3:AK$542,Z$1,FALSE),0)</f>
        <v>0</v>
      </c>
      <c r="AA15" s="70">
        <f>IFERROR(VLOOKUP($T15,'[3]Trial Blc'!$B$3:AL$542,AA$1,FALSE),0)</f>
        <v>0</v>
      </c>
      <c r="AB15" s="70">
        <f>IFERROR(VLOOKUP($T15,'[3]Trial Blc'!$B$3:AM$542,AB$1,FALSE),0)</f>
        <v>0</v>
      </c>
      <c r="AC15" s="70">
        <f>IFERROR(VLOOKUP($T15,'[3]Trial Blc'!$B$3:AN$542,AC$1,FALSE),0)</f>
        <v>0</v>
      </c>
      <c r="AD15" s="70">
        <f>IFERROR(VLOOKUP($T15,'[3]Trial Blc'!$B$3:AO$542,AD$1,FALSE),0)</f>
        <v>0</v>
      </c>
      <c r="AE15" s="70">
        <f>IFERROR(VLOOKUP($T15,'[3]Trial Blc'!$B$3:AP$542,AE$1,FALSE),0)</f>
        <v>0</v>
      </c>
      <c r="AF15" s="70">
        <f>IFERROR(VLOOKUP($T15,'[3]Trial Blc'!$B$3:AQ$542,AF$1,FALSE),0)</f>
        <v>0</v>
      </c>
      <c r="AG15" s="70">
        <f>IFERROR(VLOOKUP($T15,'[3]Trial Blc'!$B$3:AR$542,AG$1,FALSE),0)</f>
        <v>0</v>
      </c>
      <c r="AH15" s="70">
        <f>IFERROR(VLOOKUP($T15,'[3]Trial Blc'!$B$3:AS$542,AH$1,FALSE),0)</f>
        <v>0</v>
      </c>
      <c r="AI15" s="70">
        <f>IFERROR(VLOOKUP($T15,'[3]Trial Blc'!$B$3:AT$542,AI$1,FALSE),0)</f>
        <v>0</v>
      </c>
      <c r="AJ15" s="70">
        <f>IFERROR(VLOOKUP($T15,'[3]Trial Blc'!$B$3:AU$542,AJ$1,FALSE),0)</f>
        <v>0</v>
      </c>
      <c r="AK15" s="67">
        <f t="shared" si="4"/>
        <v>0</v>
      </c>
    </row>
    <row r="16" spans="1:38" ht="13" x14ac:dyDescent="0.3">
      <c r="A16" s="68">
        <v>3265</v>
      </c>
      <c r="B16" s="57" t="s">
        <v>80</v>
      </c>
      <c r="C16" s="70">
        <f>-IFERROR(VLOOKUP($A16,'[3]Trial Blc'!$B$3:N$542,C$1,FALSE),0)</f>
        <v>0</v>
      </c>
      <c r="D16" s="60"/>
      <c r="E16" s="71">
        <f t="shared" si="2"/>
        <v>0</v>
      </c>
      <c r="F16" s="70">
        <f>-IFERROR(VLOOKUP($A16,'[3]Trial Blc'!$B$3:Q$542,F$1,FALSE),0)</f>
        <v>0</v>
      </c>
      <c r="G16" s="70">
        <f>-IFERROR(VLOOKUP($A16,'[3]Trial Blc'!$B$3:R$542,G$1,FALSE),0)</f>
        <v>0</v>
      </c>
      <c r="H16" s="70">
        <f>-IFERROR(VLOOKUP($A16,'[3]Trial Blc'!$B$3:S$542,H$1,FALSE),0)</f>
        <v>0</v>
      </c>
      <c r="I16" s="70">
        <f>-IFERROR(VLOOKUP($A16,'[3]Trial Blc'!$B$3:T$542,I$1,FALSE),0)</f>
        <v>0</v>
      </c>
      <c r="J16" s="70">
        <f>-IFERROR(VLOOKUP($A16,'[3]Trial Blc'!$B$3:U$542,J$1,FALSE),0)</f>
        <v>0</v>
      </c>
      <c r="K16" s="70">
        <f>-IFERROR(VLOOKUP($A16,'[3]Trial Blc'!$B$3:V$542,K$1,FALSE),0)</f>
        <v>0</v>
      </c>
      <c r="L16" s="70">
        <f>-IFERROR(VLOOKUP($A16,'[3]Trial Blc'!$B$3:W$542,L$1,FALSE),0)</f>
        <v>0</v>
      </c>
      <c r="M16" s="70">
        <f>-IFERROR(VLOOKUP($A16,'[3]Trial Blc'!$B$3:X$542,M$1,FALSE),0)</f>
        <v>0</v>
      </c>
      <c r="N16" s="70">
        <f>-IFERROR(VLOOKUP($A16,'[3]Trial Blc'!$B$3:Y$542,N$1,FALSE),0)</f>
        <v>0</v>
      </c>
      <c r="O16" s="70">
        <f>-IFERROR(VLOOKUP($A16,'[3]Trial Blc'!$B$3:Z$542,O$1,FALSE),0)</f>
        <v>0</v>
      </c>
      <c r="P16" s="70">
        <f>-IFERROR(VLOOKUP($A16,'[3]Trial Blc'!$B$3:AA$542,P$1,FALSE),0)</f>
        <v>0</v>
      </c>
      <c r="Q16" s="70">
        <f>-IFERROR(VLOOKUP($A16,'[3]Trial Blc'!$B$3:AB$542,Q$1,FALSE),0)</f>
        <v>0</v>
      </c>
      <c r="R16" s="67">
        <f>AVERAGE(E16:Q16)</f>
        <v>0</v>
      </c>
      <c r="S16" s="61"/>
      <c r="T16" s="62">
        <v>3810</v>
      </c>
      <c r="U16" s="57" t="s">
        <v>81</v>
      </c>
      <c r="V16" s="60">
        <f>IFERROR(VLOOKUP($T16,'[3]Trial Blc'!$B$3:AJ$542,V$1,FALSE),0)</f>
        <v>0</v>
      </c>
      <c r="W16" s="60"/>
      <c r="X16" s="70">
        <f t="shared" si="3"/>
        <v>0</v>
      </c>
      <c r="Y16" s="70">
        <f>IFERROR(VLOOKUP($T16,'[3]Trial Blc'!$B$3:AJ$542,Y$1,FALSE),0)</f>
        <v>0</v>
      </c>
      <c r="Z16" s="70">
        <f>IFERROR(VLOOKUP($T16,'[3]Trial Blc'!$B$3:AK$542,Z$1,FALSE),0)</f>
        <v>0</v>
      </c>
      <c r="AA16" s="70">
        <f>IFERROR(VLOOKUP($T16,'[3]Trial Blc'!$B$3:AL$542,AA$1,FALSE),0)</f>
        <v>0</v>
      </c>
      <c r="AB16" s="70">
        <f>IFERROR(VLOOKUP($T16,'[3]Trial Blc'!$B$3:AM$542,AB$1,FALSE),0)</f>
        <v>0</v>
      </c>
      <c r="AC16" s="70">
        <f>IFERROR(VLOOKUP($T16,'[3]Trial Blc'!$B$3:AN$542,AC$1,FALSE),0)</f>
        <v>0</v>
      </c>
      <c r="AD16" s="70">
        <f>IFERROR(VLOOKUP($T16,'[3]Trial Blc'!$B$3:AO$542,AD$1,FALSE),0)</f>
        <v>0</v>
      </c>
      <c r="AE16" s="70">
        <f>IFERROR(VLOOKUP($T16,'[3]Trial Blc'!$B$3:AP$542,AE$1,FALSE),0)</f>
        <v>0</v>
      </c>
      <c r="AF16" s="70">
        <f>IFERROR(VLOOKUP($T16,'[3]Trial Blc'!$B$3:AQ$542,AF$1,FALSE),0)</f>
        <v>0</v>
      </c>
      <c r="AG16" s="70">
        <f>IFERROR(VLOOKUP($T16,'[3]Trial Blc'!$B$3:AR$542,AG$1,FALSE),0)</f>
        <v>0</v>
      </c>
      <c r="AH16" s="70">
        <f>IFERROR(VLOOKUP($T16,'[3]Trial Blc'!$B$3:AS$542,AH$1,FALSE),0)</f>
        <v>0</v>
      </c>
      <c r="AI16" s="70">
        <f>IFERROR(VLOOKUP($T16,'[3]Trial Blc'!$B$3:AT$542,AI$1,FALSE),0)</f>
        <v>0</v>
      </c>
      <c r="AJ16" s="70">
        <f>IFERROR(VLOOKUP($T16,'[3]Trial Blc'!$B$3:AU$542,AJ$1,FALSE),0)</f>
        <v>0</v>
      </c>
      <c r="AK16" s="67">
        <f t="shared" si="4"/>
        <v>0</v>
      </c>
    </row>
    <row r="17" spans="1:37" ht="13" x14ac:dyDescent="0.3">
      <c r="A17" s="68">
        <v>3270</v>
      </c>
      <c r="B17" s="57" t="s">
        <v>82</v>
      </c>
      <c r="C17" s="70">
        <f>-IFERROR(VLOOKUP($A17,'[3]Trial Blc'!$B$3:N$542,C$1,FALSE),0)</f>
        <v>0</v>
      </c>
      <c r="D17" s="60"/>
      <c r="E17" s="71">
        <f t="shared" si="2"/>
        <v>0</v>
      </c>
      <c r="F17" s="70">
        <f>-IFERROR(VLOOKUP($A17,'[3]Trial Blc'!$B$3:Q$542,F$1,FALSE),0)</f>
        <v>0</v>
      </c>
      <c r="G17" s="70">
        <f>-IFERROR(VLOOKUP($A17,'[3]Trial Blc'!$B$3:R$542,G$1,FALSE),0)</f>
        <v>0</v>
      </c>
      <c r="H17" s="70">
        <f>-IFERROR(VLOOKUP($A17,'[3]Trial Blc'!$B$3:S$542,H$1,FALSE),0)</f>
        <v>0</v>
      </c>
      <c r="I17" s="70">
        <f>-IFERROR(VLOOKUP($A17,'[3]Trial Blc'!$B$3:T$542,I$1,FALSE),0)</f>
        <v>0</v>
      </c>
      <c r="J17" s="70">
        <f>-IFERROR(VLOOKUP($A17,'[3]Trial Blc'!$B$3:U$542,J$1,FALSE),0)</f>
        <v>0</v>
      </c>
      <c r="K17" s="70">
        <f>-IFERROR(VLOOKUP($A17,'[3]Trial Blc'!$B$3:V$542,K$1,FALSE),0)</f>
        <v>0</v>
      </c>
      <c r="L17" s="70">
        <f>-IFERROR(VLOOKUP($A17,'[3]Trial Blc'!$B$3:W$542,L$1,FALSE),0)</f>
        <v>0</v>
      </c>
      <c r="M17" s="70">
        <f>-IFERROR(VLOOKUP($A17,'[3]Trial Blc'!$B$3:X$542,M$1,FALSE),0)</f>
        <v>0</v>
      </c>
      <c r="N17" s="70">
        <f>-IFERROR(VLOOKUP($A17,'[3]Trial Blc'!$B$3:Y$542,N$1,FALSE),0)</f>
        <v>0</v>
      </c>
      <c r="O17" s="70">
        <f>-IFERROR(VLOOKUP($A17,'[3]Trial Blc'!$B$3:Z$542,O$1,FALSE),0)</f>
        <v>0</v>
      </c>
      <c r="P17" s="70">
        <f>-IFERROR(VLOOKUP($A17,'[3]Trial Blc'!$B$3:AA$542,P$1,FALSE),0)</f>
        <v>0</v>
      </c>
      <c r="Q17" s="70">
        <f>-IFERROR(VLOOKUP($A17,'[3]Trial Blc'!$B$3:AB$542,Q$1,FALSE),0)</f>
        <v>0</v>
      </c>
      <c r="R17" s="67">
        <f>AVERAGE(E17:Q17)</f>
        <v>0</v>
      </c>
      <c r="S17" s="61"/>
      <c r="T17" s="62">
        <v>3815</v>
      </c>
      <c r="U17" s="57" t="s">
        <v>83</v>
      </c>
      <c r="V17" s="60">
        <f>IFERROR(VLOOKUP($T17,'[3]Trial Blc'!$B$3:AJ$542,V$1,FALSE),0)</f>
        <v>0</v>
      </c>
      <c r="W17" s="60"/>
      <c r="X17" s="70">
        <f t="shared" si="3"/>
        <v>0</v>
      </c>
      <c r="Y17" s="70">
        <f>IFERROR(VLOOKUP($T17,'[3]Trial Blc'!$B$3:AJ$542,Y$1,FALSE),0)</f>
        <v>0</v>
      </c>
      <c r="Z17" s="70">
        <f>IFERROR(VLOOKUP($T17,'[3]Trial Blc'!$B$3:AK$542,Z$1,FALSE),0)</f>
        <v>0</v>
      </c>
      <c r="AA17" s="70">
        <f>IFERROR(VLOOKUP($T17,'[3]Trial Blc'!$B$3:AL$542,AA$1,FALSE),0)</f>
        <v>0</v>
      </c>
      <c r="AB17" s="70">
        <f>IFERROR(VLOOKUP($T17,'[3]Trial Blc'!$B$3:AM$542,AB$1,FALSE),0)</f>
        <v>0</v>
      </c>
      <c r="AC17" s="70">
        <f>IFERROR(VLOOKUP($T17,'[3]Trial Blc'!$B$3:AN$542,AC$1,FALSE),0)</f>
        <v>0</v>
      </c>
      <c r="AD17" s="70">
        <f>IFERROR(VLOOKUP($T17,'[3]Trial Blc'!$B$3:AO$542,AD$1,FALSE),0)</f>
        <v>0</v>
      </c>
      <c r="AE17" s="70">
        <f>IFERROR(VLOOKUP($T17,'[3]Trial Blc'!$B$3:AP$542,AE$1,FALSE),0)</f>
        <v>0</v>
      </c>
      <c r="AF17" s="70">
        <f>IFERROR(VLOOKUP($T17,'[3]Trial Blc'!$B$3:AQ$542,AF$1,FALSE),0)</f>
        <v>0</v>
      </c>
      <c r="AG17" s="70">
        <f>IFERROR(VLOOKUP($T17,'[3]Trial Blc'!$B$3:AR$542,AG$1,FALSE),0)</f>
        <v>0</v>
      </c>
      <c r="AH17" s="70">
        <f>IFERROR(VLOOKUP($T17,'[3]Trial Blc'!$B$3:AS$542,AH$1,FALSE),0)</f>
        <v>0</v>
      </c>
      <c r="AI17" s="70">
        <f>IFERROR(VLOOKUP($T17,'[3]Trial Blc'!$B$3:AT$542,AI$1,FALSE),0)</f>
        <v>0</v>
      </c>
      <c r="AJ17" s="70">
        <f>IFERROR(VLOOKUP($T17,'[3]Trial Blc'!$B$3:AU$542,AJ$1,FALSE),0)</f>
        <v>0</v>
      </c>
      <c r="AK17" s="67">
        <f t="shared" si="4"/>
        <v>0</v>
      </c>
    </row>
    <row r="18" spans="1:37" ht="13" x14ac:dyDescent="0.3">
      <c r="A18" s="68"/>
      <c r="C18" s="70">
        <f>-IFERROR(VLOOKUP($A18,'[3]Trial Blc'!$B$3:N$542,C$1,FALSE),0)</f>
        <v>0</v>
      </c>
      <c r="D18" s="60"/>
      <c r="E18" s="71"/>
      <c r="F18" s="70">
        <f>-IFERROR(VLOOKUP($A18,'[3]Trial Blc'!$B$3:Q$542,F$1,FALSE),0)</f>
        <v>0</v>
      </c>
      <c r="G18" s="70">
        <f>-IFERROR(VLOOKUP($A18,'[3]Trial Blc'!$B$3:R$542,G$1,FALSE),0)</f>
        <v>0</v>
      </c>
      <c r="H18" s="70">
        <f>-IFERROR(VLOOKUP($A18,'[3]Trial Blc'!$B$3:S$542,H$1,FALSE),0)</f>
        <v>0</v>
      </c>
      <c r="I18" s="70">
        <f>-IFERROR(VLOOKUP($A18,'[3]Trial Blc'!$B$3:T$542,I$1,FALSE),0)</f>
        <v>0</v>
      </c>
      <c r="J18" s="70">
        <f>-IFERROR(VLOOKUP($A18,'[3]Trial Blc'!$B$3:U$542,J$1,FALSE),0)</f>
        <v>0</v>
      </c>
      <c r="K18" s="70">
        <f>-IFERROR(VLOOKUP($A18,'[3]Trial Blc'!$B$3:V$542,K$1,FALSE),0)</f>
        <v>0</v>
      </c>
      <c r="L18" s="70">
        <f>-IFERROR(VLOOKUP($A18,'[3]Trial Blc'!$B$3:W$542,L$1,FALSE),0)</f>
        <v>0</v>
      </c>
      <c r="M18" s="70">
        <f>-IFERROR(VLOOKUP($A18,'[3]Trial Blc'!$B$3:X$542,M$1,FALSE),0)</f>
        <v>0</v>
      </c>
      <c r="N18" s="70">
        <f>-IFERROR(VLOOKUP($A18,'[3]Trial Blc'!$B$3:Y$542,N$1,FALSE),0)</f>
        <v>0</v>
      </c>
      <c r="O18" s="70">
        <f>-IFERROR(VLOOKUP($A18,'[3]Trial Blc'!$B$3:Z$542,O$1,FALSE),0)</f>
        <v>0</v>
      </c>
      <c r="P18" s="70">
        <f>-IFERROR(VLOOKUP($A18,'[3]Trial Blc'!$B$3:AA$542,P$1,FALSE),0)</f>
        <v>0</v>
      </c>
      <c r="Q18" s="70">
        <f>-IFERROR(VLOOKUP($A18,'[3]Trial Blc'!$B$3:AB$542,Q$1,FALSE),0)</f>
        <v>0</v>
      </c>
      <c r="R18" s="67"/>
      <c r="S18" s="61"/>
      <c r="T18" s="82">
        <v>3870</v>
      </c>
      <c r="U18" s="83" t="s">
        <v>84</v>
      </c>
      <c r="V18" s="60">
        <f>IFERROR(VLOOKUP($T18,'[3]Trial Blc'!$B$3:AJ$542,V$1,FALSE),0)</f>
        <v>0</v>
      </c>
      <c r="W18" s="60"/>
      <c r="X18" s="70">
        <f t="shared" si="3"/>
        <v>0</v>
      </c>
      <c r="Y18" s="70">
        <f>IFERROR(VLOOKUP($T18,'[3]Trial Blc'!$B$3:AJ$542,Y$1,FALSE),0)</f>
        <v>0</v>
      </c>
      <c r="Z18" s="70">
        <f>IFERROR(VLOOKUP($T18,'[3]Trial Blc'!$B$3:AK$542,Z$1,FALSE),0)</f>
        <v>0</v>
      </c>
      <c r="AA18" s="70">
        <f>IFERROR(VLOOKUP($T18,'[3]Trial Blc'!$B$3:AL$542,AA$1,FALSE),0)</f>
        <v>0</v>
      </c>
      <c r="AB18" s="70">
        <f>IFERROR(VLOOKUP($T18,'[3]Trial Blc'!$B$3:AM$542,AB$1,FALSE),0)</f>
        <v>0</v>
      </c>
      <c r="AC18" s="70">
        <f>IFERROR(VLOOKUP($T18,'[3]Trial Blc'!$B$3:AN$542,AC$1,FALSE),0)</f>
        <v>0</v>
      </c>
      <c r="AD18" s="70">
        <f>IFERROR(VLOOKUP($T18,'[3]Trial Blc'!$B$3:AO$542,AD$1,FALSE),0)</f>
        <v>0</v>
      </c>
      <c r="AE18" s="70">
        <f>IFERROR(VLOOKUP($T18,'[3]Trial Blc'!$B$3:AP$542,AE$1,FALSE),0)</f>
        <v>0</v>
      </c>
      <c r="AF18" s="70">
        <f>IFERROR(VLOOKUP($T18,'[3]Trial Blc'!$B$3:AQ$542,AF$1,FALSE),0)</f>
        <v>0</v>
      </c>
      <c r="AG18" s="70">
        <f>IFERROR(VLOOKUP($T18,'[3]Trial Blc'!$B$3:AR$542,AG$1,FALSE),0)</f>
        <v>0</v>
      </c>
      <c r="AH18" s="70">
        <f>IFERROR(VLOOKUP($T18,'[3]Trial Blc'!$B$3:AS$542,AH$1,FALSE),0)</f>
        <v>0</v>
      </c>
      <c r="AI18" s="70">
        <f>IFERROR(VLOOKUP($T18,'[3]Trial Blc'!$B$3:AT$542,AI$1,FALSE),0)</f>
        <v>0</v>
      </c>
      <c r="AJ18" s="70">
        <f>IFERROR(VLOOKUP($T18,'[3]Trial Blc'!$B$3:AU$542,AJ$1,FALSE),0)</f>
        <v>0</v>
      </c>
      <c r="AK18" s="67">
        <f t="shared" si="4"/>
        <v>0</v>
      </c>
    </row>
    <row r="19" spans="1:37" ht="13" x14ac:dyDescent="0.3">
      <c r="A19" s="68">
        <v>3330</v>
      </c>
      <c r="B19" s="57" t="s">
        <v>85</v>
      </c>
      <c r="C19" s="70">
        <f>-IFERROR(VLOOKUP($A19,'[3]Trial Blc'!$B$3:N$542,C$1,FALSE),0)</f>
        <v>0</v>
      </c>
      <c r="D19" s="60"/>
      <c r="E19" s="71">
        <f t="shared" si="2"/>
        <v>0</v>
      </c>
      <c r="F19" s="70">
        <f>-IFERROR(VLOOKUP($A19,'[3]Trial Blc'!$B$3:Q$542,F$1,FALSE),0)</f>
        <v>0</v>
      </c>
      <c r="G19" s="70">
        <f>-IFERROR(VLOOKUP($A19,'[3]Trial Blc'!$B$3:R$542,G$1,FALSE),0)</f>
        <v>0</v>
      </c>
      <c r="H19" s="70">
        <f>-IFERROR(VLOOKUP($A19,'[3]Trial Blc'!$B$3:S$542,H$1,FALSE),0)</f>
        <v>0</v>
      </c>
      <c r="I19" s="70">
        <f>-IFERROR(VLOOKUP($A19,'[3]Trial Blc'!$B$3:T$542,I$1,FALSE),0)</f>
        <v>0</v>
      </c>
      <c r="J19" s="70">
        <f>-IFERROR(VLOOKUP($A19,'[3]Trial Blc'!$B$3:U$542,J$1,FALSE),0)</f>
        <v>0</v>
      </c>
      <c r="K19" s="70">
        <f>-IFERROR(VLOOKUP($A19,'[3]Trial Blc'!$B$3:V$542,K$1,FALSE),0)</f>
        <v>0</v>
      </c>
      <c r="L19" s="70">
        <f>-IFERROR(VLOOKUP($A19,'[3]Trial Blc'!$B$3:W$542,L$1,FALSE),0)</f>
        <v>0</v>
      </c>
      <c r="M19" s="70">
        <f>-IFERROR(VLOOKUP($A19,'[3]Trial Blc'!$B$3:X$542,M$1,FALSE),0)</f>
        <v>0</v>
      </c>
      <c r="N19" s="70">
        <f>-IFERROR(VLOOKUP($A19,'[3]Trial Blc'!$B$3:Y$542,N$1,FALSE),0)</f>
        <v>0</v>
      </c>
      <c r="O19" s="70">
        <f>-IFERROR(VLOOKUP($A19,'[3]Trial Blc'!$B$3:Z$542,O$1,FALSE),0)</f>
        <v>0</v>
      </c>
      <c r="P19" s="70">
        <f>-IFERROR(VLOOKUP($A19,'[3]Trial Blc'!$B$3:AA$542,P$1,FALSE),0)</f>
        <v>0</v>
      </c>
      <c r="Q19" s="70">
        <f>-IFERROR(VLOOKUP($A19,'[3]Trial Blc'!$B$3:AB$542,Q$1,FALSE),0)</f>
        <v>0</v>
      </c>
      <c r="R19" s="67">
        <f>AVERAGE(E19:Q19)</f>
        <v>0</v>
      </c>
      <c r="S19" s="61"/>
      <c r="T19" s="62">
        <v>3875</v>
      </c>
      <c r="U19" s="57" t="s">
        <v>86</v>
      </c>
      <c r="V19" s="60">
        <f>IFERROR(VLOOKUP($T19,'[3]Trial Blc'!$B$3:AJ$542,V$1,FALSE),0)</f>
        <v>0</v>
      </c>
      <c r="W19" s="60"/>
      <c r="X19" s="70">
        <f t="shared" si="3"/>
        <v>0</v>
      </c>
      <c r="Y19" s="70">
        <f>IFERROR(VLOOKUP($T19,'[3]Trial Blc'!$B$3:AJ$542,Y$1,FALSE),0)</f>
        <v>0</v>
      </c>
      <c r="Z19" s="70">
        <f>IFERROR(VLOOKUP($T19,'[3]Trial Blc'!$B$3:AK$542,Z$1,FALSE),0)</f>
        <v>0</v>
      </c>
      <c r="AA19" s="70">
        <f>IFERROR(VLOOKUP($T19,'[3]Trial Blc'!$B$3:AL$542,AA$1,FALSE),0)</f>
        <v>0</v>
      </c>
      <c r="AB19" s="70">
        <f>IFERROR(VLOOKUP($T19,'[3]Trial Blc'!$B$3:AM$542,AB$1,FALSE),0)</f>
        <v>0</v>
      </c>
      <c r="AC19" s="70">
        <f>IFERROR(VLOOKUP($T19,'[3]Trial Blc'!$B$3:AN$542,AC$1,FALSE),0)</f>
        <v>0</v>
      </c>
      <c r="AD19" s="70">
        <f>IFERROR(VLOOKUP($T19,'[3]Trial Blc'!$B$3:AO$542,AD$1,FALSE),0)</f>
        <v>0</v>
      </c>
      <c r="AE19" s="70">
        <f>IFERROR(VLOOKUP($T19,'[3]Trial Blc'!$B$3:AP$542,AE$1,FALSE),0)</f>
        <v>0</v>
      </c>
      <c r="AF19" s="70">
        <f>IFERROR(VLOOKUP($T19,'[3]Trial Blc'!$B$3:AQ$542,AF$1,FALSE),0)</f>
        <v>0</v>
      </c>
      <c r="AG19" s="70">
        <f>IFERROR(VLOOKUP($T19,'[3]Trial Blc'!$B$3:AR$542,AG$1,FALSE),0)</f>
        <v>0</v>
      </c>
      <c r="AH19" s="70">
        <f>IFERROR(VLOOKUP($T19,'[3]Trial Blc'!$B$3:AS$542,AH$1,FALSE),0)</f>
        <v>0</v>
      </c>
      <c r="AI19" s="70">
        <f>IFERROR(VLOOKUP($T19,'[3]Trial Blc'!$B$3:AT$542,AI$1,FALSE),0)</f>
        <v>0</v>
      </c>
      <c r="AJ19" s="70">
        <f>IFERROR(VLOOKUP($T19,'[3]Trial Blc'!$B$3:AU$542,AJ$1,FALSE),0)</f>
        <v>0</v>
      </c>
      <c r="AK19" s="67">
        <f t="shared" si="4"/>
        <v>0</v>
      </c>
    </row>
    <row r="20" spans="1:37" ht="13" x14ac:dyDescent="0.3">
      <c r="A20" s="68">
        <v>3335</v>
      </c>
      <c r="B20" s="57" t="s">
        <v>87</v>
      </c>
      <c r="C20" s="70">
        <f>-IFERROR(VLOOKUP($A20,'[3]Trial Blc'!$B$3:N$542,C$1,FALSE),0)</f>
        <v>0</v>
      </c>
      <c r="D20" s="60"/>
      <c r="E20" s="71">
        <f t="shared" si="2"/>
        <v>0</v>
      </c>
      <c r="F20" s="70">
        <f>-IFERROR(VLOOKUP($A20,'[3]Trial Blc'!$B$3:Q$542,F$1,FALSE),0)</f>
        <v>0</v>
      </c>
      <c r="G20" s="70">
        <f>-IFERROR(VLOOKUP($A20,'[3]Trial Blc'!$B$3:R$542,G$1,FALSE),0)</f>
        <v>0</v>
      </c>
      <c r="H20" s="70">
        <f>-IFERROR(VLOOKUP($A20,'[3]Trial Blc'!$B$3:S$542,H$1,FALSE),0)</f>
        <v>0</v>
      </c>
      <c r="I20" s="70">
        <f>-IFERROR(VLOOKUP($A20,'[3]Trial Blc'!$B$3:T$542,I$1,FALSE),0)</f>
        <v>0</v>
      </c>
      <c r="J20" s="70">
        <f>-IFERROR(VLOOKUP($A20,'[3]Trial Blc'!$B$3:U$542,J$1,FALSE),0)</f>
        <v>0</v>
      </c>
      <c r="K20" s="70">
        <f>-IFERROR(VLOOKUP($A20,'[3]Trial Blc'!$B$3:V$542,K$1,FALSE),0)</f>
        <v>0</v>
      </c>
      <c r="L20" s="70">
        <f>-IFERROR(VLOOKUP($A20,'[3]Trial Blc'!$B$3:W$542,L$1,FALSE),0)</f>
        <v>0</v>
      </c>
      <c r="M20" s="70">
        <f>-IFERROR(VLOOKUP($A20,'[3]Trial Blc'!$B$3:X$542,M$1,FALSE),0)</f>
        <v>0</v>
      </c>
      <c r="N20" s="70">
        <f>-IFERROR(VLOOKUP($A20,'[3]Trial Blc'!$B$3:Y$542,N$1,FALSE),0)</f>
        <v>0</v>
      </c>
      <c r="O20" s="70">
        <f>-IFERROR(VLOOKUP($A20,'[3]Trial Blc'!$B$3:Z$542,O$1,FALSE),0)</f>
        <v>0</v>
      </c>
      <c r="P20" s="70">
        <f>-IFERROR(VLOOKUP($A20,'[3]Trial Blc'!$B$3:AA$542,P$1,FALSE),0)</f>
        <v>0</v>
      </c>
      <c r="Q20" s="70">
        <f>-IFERROR(VLOOKUP($A20,'[3]Trial Blc'!$B$3:AB$542,Q$1,FALSE),0)</f>
        <v>0</v>
      </c>
      <c r="R20" s="67">
        <f>AVERAGE(E20:Q20)</f>
        <v>0</v>
      </c>
      <c r="S20" s="61"/>
      <c r="T20" s="62">
        <v>3880</v>
      </c>
      <c r="U20" s="57" t="s">
        <v>88</v>
      </c>
      <c r="V20" s="60">
        <f>IFERROR(VLOOKUP($T20,'[3]Trial Blc'!$B$3:AJ$542,V$1,FALSE),0)</f>
        <v>0</v>
      </c>
      <c r="W20" s="60"/>
      <c r="X20" s="70">
        <f t="shared" si="3"/>
        <v>0</v>
      </c>
      <c r="Y20" s="70">
        <f>IFERROR(VLOOKUP($T20,'[3]Trial Blc'!$B$3:AJ$542,Y$1,FALSE),0)</f>
        <v>0</v>
      </c>
      <c r="Z20" s="70">
        <f>IFERROR(VLOOKUP($T20,'[3]Trial Blc'!$B$3:AK$542,Z$1,FALSE),0)</f>
        <v>0</v>
      </c>
      <c r="AA20" s="70">
        <f>IFERROR(VLOOKUP($T20,'[3]Trial Blc'!$B$3:AL$542,AA$1,FALSE),0)</f>
        <v>0</v>
      </c>
      <c r="AB20" s="70">
        <f>IFERROR(VLOOKUP($T20,'[3]Trial Blc'!$B$3:AM$542,AB$1,FALSE),0)</f>
        <v>0</v>
      </c>
      <c r="AC20" s="70">
        <f>IFERROR(VLOOKUP($T20,'[3]Trial Blc'!$B$3:AN$542,AC$1,FALSE),0)</f>
        <v>0</v>
      </c>
      <c r="AD20" s="70">
        <f>IFERROR(VLOOKUP($T20,'[3]Trial Blc'!$B$3:AO$542,AD$1,FALSE),0)</f>
        <v>0</v>
      </c>
      <c r="AE20" s="70">
        <f>IFERROR(VLOOKUP($T20,'[3]Trial Blc'!$B$3:AP$542,AE$1,FALSE),0)</f>
        <v>0</v>
      </c>
      <c r="AF20" s="70">
        <f>IFERROR(VLOOKUP($T20,'[3]Trial Blc'!$B$3:AQ$542,AF$1,FALSE),0)</f>
        <v>0</v>
      </c>
      <c r="AG20" s="70">
        <f>IFERROR(VLOOKUP($T20,'[3]Trial Blc'!$B$3:AR$542,AG$1,FALSE),0)</f>
        <v>0</v>
      </c>
      <c r="AH20" s="70">
        <f>IFERROR(VLOOKUP($T20,'[3]Trial Blc'!$B$3:AS$542,AH$1,FALSE),0)</f>
        <v>0</v>
      </c>
      <c r="AI20" s="70">
        <f>IFERROR(VLOOKUP($T20,'[3]Trial Blc'!$B$3:AT$542,AI$1,FALSE),0)</f>
        <v>0</v>
      </c>
      <c r="AJ20" s="70">
        <f>IFERROR(VLOOKUP($T20,'[3]Trial Blc'!$B$3:AU$542,AJ$1,FALSE),0)</f>
        <v>0</v>
      </c>
      <c r="AK20" s="67">
        <f t="shared" si="4"/>
        <v>0</v>
      </c>
    </row>
    <row r="21" spans="1:37" ht="13" x14ac:dyDescent="0.3">
      <c r="A21" s="68">
        <v>3450</v>
      </c>
      <c r="B21" s="57" t="s">
        <v>89</v>
      </c>
      <c r="C21" s="70">
        <f>-IFERROR(VLOOKUP($A21,'[3]Trial Blc'!$B$3:N$542,C$1,FALSE),0)</f>
        <v>0</v>
      </c>
      <c r="D21" s="60"/>
      <c r="E21" s="71">
        <f t="shared" si="2"/>
        <v>0</v>
      </c>
      <c r="F21" s="70">
        <f>-IFERROR(VLOOKUP($A21,'[3]Trial Blc'!$B$3:Q$542,F$1,FALSE),0)</f>
        <v>0</v>
      </c>
      <c r="G21" s="70">
        <f>-IFERROR(VLOOKUP($A21,'[3]Trial Blc'!$B$3:R$542,G$1,FALSE),0)</f>
        <v>0</v>
      </c>
      <c r="H21" s="70">
        <f>-IFERROR(VLOOKUP($A21,'[3]Trial Blc'!$B$3:S$542,H$1,FALSE),0)</f>
        <v>0</v>
      </c>
      <c r="I21" s="70">
        <f>-IFERROR(VLOOKUP($A21,'[3]Trial Blc'!$B$3:T$542,I$1,FALSE),0)</f>
        <v>0</v>
      </c>
      <c r="J21" s="70">
        <f>-IFERROR(VLOOKUP($A21,'[3]Trial Blc'!$B$3:U$542,J$1,FALSE),0)</f>
        <v>0</v>
      </c>
      <c r="K21" s="70">
        <f>-IFERROR(VLOOKUP($A21,'[3]Trial Blc'!$B$3:V$542,K$1,FALSE),0)</f>
        <v>0</v>
      </c>
      <c r="L21" s="70">
        <f>-IFERROR(VLOOKUP($A21,'[3]Trial Blc'!$B$3:W$542,L$1,FALSE),0)</f>
        <v>0</v>
      </c>
      <c r="M21" s="70">
        <f>-IFERROR(VLOOKUP($A21,'[3]Trial Blc'!$B$3:X$542,M$1,FALSE),0)</f>
        <v>0</v>
      </c>
      <c r="N21" s="70">
        <f>-IFERROR(VLOOKUP($A21,'[3]Trial Blc'!$B$3:Y$542,N$1,FALSE),0)</f>
        <v>0</v>
      </c>
      <c r="O21" s="70">
        <f>-IFERROR(VLOOKUP($A21,'[3]Trial Blc'!$B$3:Z$542,O$1,FALSE),0)</f>
        <v>0</v>
      </c>
      <c r="P21" s="70">
        <f>-IFERROR(VLOOKUP($A21,'[3]Trial Blc'!$B$3:AA$542,P$1,FALSE),0)</f>
        <v>0</v>
      </c>
      <c r="Q21" s="70">
        <f>-IFERROR(VLOOKUP($A21,'[3]Trial Blc'!$B$3:AB$542,Q$1,FALSE),0)</f>
        <v>0</v>
      </c>
      <c r="R21" s="67">
        <f>AVERAGE(E21:Q21)</f>
        <v>0</v>
      </c>
      <c r="S21" s="61"/>
      <c r="T21" s="62">
        <v>4000</v>
      </c>
      <c r="U21" s="57" t="s">
        <v>90</v>
      </c>
      <c r="V21" s="60">
        <f>IFERROR(VLOOKUP($T21,'[3]Trial Blc'!$B$3:AJ$542,V$1,FALSE),0)</f>
        <v>0</v>
      </c>
      <c r="W21" s="60"/>
      <c r="X21" s="70">
        <f t="shared" si="3"/>
        <v>0</v>
      </c>
      <c r="Y21" s="70">
        <f>IFERROR(VLOOKUP($T21,'[3]Trial Blc'!$B$3:AJ$542,Y$1,FALSE),0)</f>
        <v>0</v>
      </c>
      <c r="Z21" s="70">
        <f>IFERROR(VLOOKUP($T21,'[3]Trial Blc'!$B$3:AK$542,Z$1,FALSE),0)</f>
        <v>0</v>
      </c>
      <c r="AA21" s="70">
        <f>IFERROR(VLOOKUP($T21,'[3]Trial Blc'!$B$3:AL$542,AA$1,FALSE),0)</f>
        <v>0</v>
      </c>
      <c r="AB21" s="70">
        <f>IFERROR(VLOOKUP($T21,'[3]Trial Blc'!$B$3:AM$542,AB$1,FALSE),0)</f>
        <v>0</v>
      </c>
      <c r="AC21" s="70">
        <f>IFERROR(VLOOKUP($T21,'[3]Trial Blc'!$B$3:AN$542,AC$1,FALSE),0)</f>
        <v>0</v>
      </c>
      <c r="AD21" s="70">
        <f>IFERROR(VLOOKUP($T21,'[3]Trial Blc'!$B$3:AO$542,AD$1,FALSE),0)</f>
        <v>0</v>
      </c>
      <c r="AE21" s="70">
        <f>IFERROR(VLOOKUP($T21,'[3]Trial Blc'!$B$3:AP$542,AE$1,FALSE),0)</f>
        <v>0</v>
      </c>
      <c r="AF21" s="70">
        <f>IFERROR(VLOOKUP($T21,'[3]Trial Blc'!$B$3:AQ$542,AF$1,FALSE),0)</f>
        <v>0</v>
      </c>
      <c r="AG21" s="70">
        <f>IFERROR(VLOOKUP($T21,'[3]Trial Blc'!$B$3:AR$542,AG$1,FALSE),0)</f>
        <v>0</v>
      </c>
      <c r="AH21" s="70">
        <f>IFERROR(VLOOKUP($T21,'[3]Trial Blc'!$B$3:AS$542,AH$1,FALSE),0)</f>
        <v>0</v>
      </c>
      <c r="AI21" s="70">
        <f>IFERROR(VLOOKUP($T21,'[3]Trial Blc'!$B$3:AT$542,AI$1,FALSE),0)</f>
        <v>0</v>
      </c>
      <c r="AJ21" s="70">
        <f>IFERROR(VLOOKUP($T21,'[3]Trial Blc'!$B$3:AU$542,AJ$1,FALSE),0)</f>
        <v>0</v>
      </c>
      <c r="AK21" s="67">
        <f t="shared" si="4"/>
        <v>0</v>
      </c>
    </row>
    <row r="22" spans="1:37" ht="13" x14ac:dyDescent="0.3">
      <c r="A22" s="68">
        <v>3455</v>
      </c>
      <c r="B22" s="57" t="s">
        <v>91</v>
      </c>
      <c r="C22" s="70">
        <f>-IFERROR(VLOOKUP($A22,'[3]Trial Blc'!$B$3:N$542,C$1,FALSE),0)</f>
        <v>0</v>
      </c>
      <c r="D22" s="60"/>
      <c r="E22" s="71">
        <f t="shared" si="2"/>
        <v>0</v>
      </c>
      <c r="F22" s="70">
        <f>-IFERROR(VLOOKUP($A22,'[3]Trial Blc'!$B$3:Q$542,F$1,FALSE),0)</f>
        <v>0</v>
      </c>
      <c r="G22" s="70">
        <f>-IFERROR(VLOOKUP($A22,'[3]Trial Blc'!$B$3:R$542,G$1,FALSE),0)</f>
        <v>0</v>
      </c>
      <c r="H22" s="70">
        <f>-IFERROR(VLOOKUP($A22,'[3]Trial Blc'!$B$3:S$542,H$1,FALSE),0)</f>
        <v>0</v>
      </c>
      <c r="I22" s="70">
        <f>-IFERROR(VLOOKUP($A22,'[3]Trial Blc'!$B$3:T$542,I$1,FALSE),0)</f>
        <v>0</v>
      </c>
      <c r="J22" s="70">
        <f>-IFERROR(VLOOKUP($A22,'[3]Trial Blc'!$B$3:U$542,J$1,FALSE),0)</f>
        <v>0</v>
      </c>
      <c r="K22" s="70">
        <f>-IFERROR(VLOOKUP($A22,'[3]Trial Blc'!$B$3:V$542,K$1,FALSE),0)</f>
        <v>0</v>
      </c>
      <c r="L22" s="70">
        <f>-IFERROR(VLOOKUP($A22,'[3]Trial Blc'!$B$3:W$542,L$1,FALSE),0)</f>
        <v>0</v>
      </c>
      <c r="M22" s="70">
        <f>-IFERROR(VLOOKUP($A22,'[3]Trial Blc'!$B$3:X$542,M$1,FALSE),0)</f>
        <v>0</v>
      </c>
      <c r="N22" s="70">
        <f>-IFERROR(VLOOKUP($A22,'[3]Trial Blc'!$B$3:Y$542,N$1,FALSE),0)</f>
        <v>0</v>
      </c>
      <c r="O22" s="70">
        <f>-IFERROR(VLOOKUP($A22,'[3]Trial Blc'!$B$3:Z$542,O$1,FALSE),0)</f>
        <v>0</v>
      </c>
      <c r="P22" s="70">
        <f>-IFERROR(VLOOKUP($A22,'[3]Trial Blc'!$B$3:AA$542,P$1,FALSE),0)</f>
        <v>0</v>
      </c>
      <c r="Q22" s="70">
        <f>-IFERROR(VLOOKUP($A22,'[3]Trial Blc'!$B$3:AB$542,Q$1,FALSE),0)</f>
        <v>0</v>
      </c>
      <c r="R22" s="67">
        <f>AVERAGE(E22:Q22)</f>
        <v>0</v>
      </c>
      <c r="S22" s="61"/>
      <c r="T22" s="62">
        <v>4005</v>
      </c>
      <c r="U22" s="57" t="s">
        <v>92</v>
      </c>
      <c r="V22" s="60">
        <f>IFERROR(VLOOKUP($T22,'[3]Trial Blc'!$B$3:AJ$542,V$1,FALSE),0)</f>
        <v>0</v>
      </c>
      <c r="W22" s="60"/>
      <c r="X22" s="70">
        <f t="shared" si="3"/>
        <v>0</v>
      </c>
      <c r="Y22" s="70">
        <f>IFERROR(VLOOKUP($T22,'[3]Trial Blc'!$B$3:AJ$542,Y$1,FALSE),0)</f>
        <v>0</v>
      </c>
      <c r="Z22" s="70">
        <f>IFERROR(VLOOKUP($T22,'[3]Trial Blc'!$B$3:AK$542,Z$1,FALSE),0)</f>
        <v>0</v>
      </c>
      <c r="AA22" s="70">
        <f>IFERROR(VLOOKUP($T22,'[3]Trial Blc'!$B$3:AL$542,AA$1,FALSE),0)</f>
        <v>0</v>
      </c>
      <c r="AB22" s="70">
        <f>IFERROR(VLOOKUP($T22,'[3]Trial Blc'!$B$3:AM$542,AB$1,FALSE),0)</f>
        <v>0</v>
      </c>
      <c r="AC22" s="70">
        <f>IFERROR(VLOOKUP($T22,'[3]Trial Blc'!$B$3:AN$542,AC$1,FALSE),0)</f>
        <v>0</v>
      </c>
      <c r="AD22" s="70">
        <f>IFERROR(VLOOKUP($T22,'[3]Trial Blc'!$B$3:AO$542,AD$1,FALSE),0)</f>
        <v>0</v>
      </c>
      <c r="AE22" s="70">
        <f>IFERROR(VLOOKUP($T22,'[3]Trial Blc'!$B$3:AP$542,AE$1,FALSE),0)</f>
        <v>0</v>
      </c>
      <c r="AF22" s="70">
        <f>IFERROR(VLOOKUP($T22,'[3]Trial Blc'!$B$3:AQ$542,AF$1,FALSE),0)</f>
        <v>0</v>
      </c>
      <c r="AG22" s="70">
        <f>IFERROR(VLOOKUP($T22,'[3]Trial Blc'!$B$3:AR$542,AG$1,FALSE),0)</f>
        <v>0</v>
      </c>
      <c r="AH22" s="70">
        <f>IFERROR(VLOOKUP($T22,'[3]Trial Blc'!$B$3:AS$542,AH$1,FALSE),0)</f>
        <v>0</v>
      </c>
      <c r="AI22" s="70">
        <f>IFERROR(VLOOKUP($T22,'[3]Trial Blc'!$B$3:AT$542,AI$1,FALSE),0)</f>
        <v>0</v>
      </c>
      <c r="AJ22" s="70">
        <f>IFERROR(VLOOKUP($T22,'[3]Trial Blc'!$B$3:AU$542,AJ$1,FALSE),0)</f>
        <v>0</v>
      </c>
      <c r="AK22" s="67">
        <f t="shared" si="4"/>
        <v>0</v>
      </c>
    </row>
    <row r="23" spans="1:37" x14ac:dyDescent="0.25">
      <c r="A23" s="84"/>
      <c r="B23" s="85"/>
      <c r="C23" s="73"/>
      <c r="D23" s="86"/>
      <c r="E23" s="87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88"/>
      <c r="S23" s="61"/>
      <c r="T23" s="62"/>
      <c r="U23" s="7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</row>
    <row r="24" spans="1:37" x14ac:dyDescent="0.25">
      <c r="A24" s="68"/>
      <c r="B24" s="76" t="s">
        <v>93</v>
      </c>
      <c r="C24" s="77">
        <f>SUM(C11:C23)</f>
        <v>0</v>
      </c>
      <c r="D24" s="77">
        <f>SUM(D11:D23)</f>
        <v>0</v>
      </c>
      <c r="E24" s="78">
        <f t="shared" ref="E24:Q24" si="5">SUM(E11:E23)</f>
        <v>0</v>
      </c>
      <c r="F24" s="77">
        <f t="shared" si="5"/>
        <v>0</v>
      </c>
      <c r="G24" s="77">
        <f t="shared" si="5"/>
        <v>0</v>
      </c>
      <c r="H24" s="77">
        <f t="shared" si="5"/>
        <v>0</v>
      </c>
      <c r="I24" s="77">
        <f t="shared" si="5"/>
        <v>0</v>
      </c>
      <c r="J24" s="77">
        <f t="shared" si="5"/>
        <v>0</v>
      </c>
      <c r="K24" s="77">
        <f t="shared" si="5"/>
        <v>0</v>
      </c>
      <c r="L24" s="77">
        <f t="shared" si="5"/>
        <v>0</v>
      </c>
      <c r="M24" s="77">
        <f t="shared" si="5"/>
        <v>0</v>
      </c>
      <c r="N24" s="77">
        <f t="shared" si="5"/>
        <v>0</v>
      </c>
      <c r="O24" s="77">
        <f t="shared" si="5"/>
        <v>0</v>
      </c>
      <c r="P24" s="77">
        <f t="shared" si="5"/>
        <v>0</v>
      </c>
      <c r="Q24" s="77">
        <f t="shared" si="5"/>
        <v>0</v>
      </c>
      <c r="R24" s="77"/>
      <c r="S24" s="79"/>
      <c r="T24" s="62"/>
      <c r="U24" s="76" t="s">
        <v>93</v>
      </c>
      <c r="V24" s="77">
        <f>SUM(V11:V23)</f>
        <v>0</v>
      </c>
      <c r="W24" s="77">
        <f t="shared" ref="W24:AJ24" si="6">SUM(W11:W23)</f>
        <v>0</v>
      </c>
      <c r="X24" s="77">
        <f t="shared" si="6"/>
        <v>0</v>
      </c>
      <c r="Y24" s="77">
        <f t="shared" si="6"/>
        <v>0</v>
      </c>
      <c r="Z24" s="77">
        <f t="shared" si="6"/>
        <v>0</v>
      </c>
      <c r="AA24" s="77">
        <f t="shared" si="6"/>
        <v>0</v>
      </c>
      <c r="AB24" s="77">
        <f t="shared" si="6"/>
        <v>0</v>
      </c>
      <c r="AC24" s="77">
        <f t="shared" si="6"/>
        <v>0</v>
      </c>
      <c r="AD24" s="77">
        <f t="shared" si="6"/>
        <v>0</v>
      </c>
      <c r="AE24" s="77">
        <f t="shared" si="6"/>
        <v>0</v>
      </c>
      <c r="AF24" s="77">
        <f t="shared" si="6"/>
        <v>0</v>
      </c>
      <c r="AG24" s="77">
        <f t="shared" si="6"/>
        <v>0</v>
      </c>
      <c r="AH24" s="77">
        <f t="shared" si="6"/>
        <v>0</v>
      </c>
      <c r="AI24" s="77">
        <f t="shared" si="6"/>
        <v>0</v>
      </c>
      <c r="AJ24" s="77">
        <f t="shared" si="6"/>
        <v>0</v>
      </c>
    </row>
    <row r="25" spans="1:37" ht="6" customHeight="1" x14ac:dyDescent="0.25">
      <c r="A25" s="68"/>
      <c r="B25" s="76"/>
      <c r="C25" s="77"/>
      <c r="D25" s="77"/>
      <c r="E25" s="78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9"/>
      <c r="T25" s="62"/>
      <c r="U25" s="76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</row>
    <row r="26" spans="1:37" ht="13" x14ac:dyDescent="0.3">
      <c r="A26" s="68">
        <v>3445</v>
      </c>
      <c r="B26" s="57" t="s">
        <v>94</v>
      </c>
      <c r="C26" s="70">
        <f>-IFERROR(VLOOKUP($A26,'[3]Trial Blc'!$B$3:N$542,C$1,FALSE),0)</f>
        <v>0</v>
      </c>
      <c r="D26" s="60"/>
      <c r="E26" s="71">
        <f>SUM(C26:D26)</f>
        <v>0</v>
      </c>
      <c r="F26" s="70">
        <f>-IFERROR(VLOOKUP($A26,'[3]Trial Blc'!$B$3:Q$542,F$1,FALSE),0)</f>
        <v>0</v>
      </c>
      <c r="G26" s="70">
        <f>-IFERROR(VLOOKUP($A26,'[3]Trial Blc'!$B$3:R$542,G$1,FALSE),0)</f>
        <v>0</v>
      </c>
      <c r="H26" s="70">
        <f>-IFERROR(VLOOKUP($A26,'[3]Trial Blc'!$B$3:S$542,H$1,FALSE),0)</f>
        <v>0</v>
      </c>
      <c r="I26" s="70">
        <f>-IFERROR(VLOOKUP($A26,'[3]Trial Blc'!$B$3:T$542,I$1,FALSE),0)</f>
        <v>0</v>
      </c>
      <c r="J26" s="70">
        <f>-IFERROR(VLOOKUP($A26,'[3]Trial Blc'!$B$3:U$542,J$1,FALSE),0)</f>
        <v>0</v>
      </c>
      <c r="K26" s="70">
        <f>-IFERROR(VLOOKUP($A26,'[3]Trial Blc'!$B$3:V$542,K$1,FALSE),0)</f>
        <v>0</v>
      </c>
      <c r="L26" s="70">
        <f>-IFERROR(VLOOKUP($A26,'[3]Trial Blc'!$B$3:W$542,L$1,FALSE),0)</f>
        <v>0</v>
      </c>
      <c r="M26" s="70">
        <f>-IFERROR(VLOOKUP($A26,'[3]Trial Blc'!$B$3:X$542,M$1,FALSE),0)</f>
        <v>0</v>
      </c>
      <c r="N26" s="70">
        <f>-IFERROR(VLOOKUP($A26,'[3]Trial Blc'!$B$3:Y$542,N$1,FALSE),0)</f>
        <v>0</v>
      </c>
      <c r="O26" s="70">
        <f>-IFERROR(VLOOKUP($A26,'[3]Trial Blc'!$B$3:Z$542,O$1,FALSE),0)</f>
        <v>0</v>
      </c>
      <c r="P26" s="70">
        <f>-IFERROR(VLOOKUP($A26,'[3]Trial Blc'!$B$3:AA$542,P$1,FALSE),0)</f>
        <v>0</v>
      </c>
      <c r="Q26" s="70">
        <f>-IFERROR(VLOOKUP($A26,'[3]Trial Blc'!$B$3:AB$542,Q$1,FALSE),0)</f>
        <v>0</v>
      </c>
      <c r="R26" s="67">
        <f>AVERAGE(E26:Q26)</f>
        <v>0</v>
      </c>
      <c r="S26" s="61"/>
      <c r="T26" s="62">
        <v>3995</v>
      </c>
      <c r="U26" s="57" t="s">
        <v>95</v>
      </c>
      <c r="V26" s="60">
        <f>IFERROR(VLOOKUP($T26,'[3]Trial Blc'!$B$3:AJ$542,V$1,FALSE),0)</f>
        <v>0</v>
      </c>
      <c r="W26" s="60"/>
      <c r="X26" s="70">
        <f>+W26+V26</f>
        <v>0</v>
      </c>
      <c r="Y26" s="70">
        <f>IFERROR(VLOOKUP($T26,'[3]Trial Blc'!$B$3:AJ$542,Y$1,FALSE),0)</f>
        <v>0</v>
      </c>
      <c r="Z26" s="70">
        <f>IFERROR(VLOOKUP($T26,'[3]Trial Blc'!$B$3:AK$542,Z$1,FALSE),0)</f>
        <v>0</v>
      </c>
      <c r="AA26" s="70">
        <f>IFERROR(VLOOKUP($T26,'[3]Trial Blc'!$B$3:AL$542,AA$1,FALSE),0)</f>
        <v>0</v>
      </c>
      <c r="AB26" s="70">
        <f>IFERROR(VLOOKUP($T26,'[3]Trial Blc'!$B$3:AM$542,AB$1,FALSE),0)</f>
        <v>0</v>
      </c>
      <c r="AC26" s="70">
        <f>IFERROR(VLOOKUP($T26,'[3]Trial Blc'!$B$3:AN$542,AC$1,FALSE),0)</f>
        <v>0</v>
      </c>
      <c r="AD26" s="70">
        <f>IFERROR(VLOOKUP($T26,'[3]Trial Blc'!$B$3:AO$542,AD$1,FALSE),0)</f>
        <v>0</v>
      </c>
      <c r="AE26" s="70">
        <f>IFERROR(VLOOKUP($T26,'[3]Trial Blc'!$B$3:AP$542,AE$1,FALSE),0)</f>
        <v>0</v>
      </c>
      <c r="AF26" s="70">
        <f>IFERROR(VLOOKUP($T26,'[3]Trial Blc'!$B$3:AQ$542,AF$1,FALSE),0)</f>
        <v>0</v>
      </c>
      <c r="AG26" s="70">
        <f>IFERROR(VLOOKUP($T26,'[3]Trial Blc'!$B$3:AR$542,AG$1,FALSE),0)</f>
        <v>0</v>
      </c>
      <c r="AH26" s="70">
        <f>IFERROR(VLOOKUP($T26,'[3]Trial Blc'!$B$3:AS$542,AH$1,FALSE),0)</f>
        <v>0</v>
      </c>
      <c r="AI26" s="70">
        <f>IFERROR(VLOOKUP($T26,'[3]Trial Blc'!$B$3:AT$542,AI$1,FALSE),0)</f>
        <v>0</v>
      </c>
      <c r="AJ26" s="70">
        <f>IFERROR(VLOOKUP($T26,'[3]Trial Blc'!$B$3:AU$542,AJ$1,FALSE),0)</f>
        <v>0</v>
      </c>
      <c r="AK26" s="67">
        <f>AVERAGE(X26:AJ26)</f>
        <v>0</v>
      </c>
    </row>
    <row r="27" spans="1:37" ht="13" x14ac:dyDescent="0.3">
      <c r="A27" s="68"/>
      <c r="C27" s="70">
        <f>-IFERROR(VLOOKUP($A27,'[3]Trial Blc'!$B$3:N$542,C$1,FALSE),0)</f>
        <v>0</v>
      </c>
      <c r="D27" s="60"/>
      <c r="E27" s="71"/>
      <c r="F27" s="70">
        <f>-IFERROR(VLOOKUP($A27,'[3]Trial Blc'!$B$3:Q$542,F$1,FALSE),0)</f>
        <v>0</v>
      </c>
      <c r="G27" s="70">
        <f>-IFERROR(VLOOKUP($A27,'[3]Trial Blc'!$B$3:R$542,G$1,FALSE),0)</f>
        <v>0</v>
      </c>
      <c r="H27" s="70">
        <f>-IFERROR(VLOOKUP($A27,'[3]Trial Blc'!$B$3:S$542,H$1,FALSE),0)</f>
        <v>0</v>
      </c>
      <c r="I27" s="70">
        <f>-IFERROR(VLOOKUP($A27,'[3]Trial Blc'!$B$3:T$542,I$1,FALSE),0)</f>
        <v>0</v>
      </c>
      <c r="J27" s="70">
        <f>-IFERROR(VLOOKUP($A27,'[3]Trial Blc'!$B$3:U$542,J$1,FALSE),0)</f>
        <v>0</v>
      </c>
      <c r="K27" s="70">
        <f>-IFERROR(VLOOKUP($A27,'[3]Trial Blc'!$B$3:V$542,K$1,FALSE),0)</f>
        <v>0</v>
      </c>
      <c r="L27" s="70">
        <f>-IFERROR(VLOOKUP($A27,'[3]Trial Blc'!$B$3:W$542,L$1,FALSE),0)</f>
        <v>0</v>
      </c>
      <c r="M27" s="70">
        <f>-IFERROR(VLOOKUP($A27,'[3]Trial Blc'!$B$3:X$542,M$1,FALSE),0)</f>
        <v>0</v>
      </c>
      <c r="N27" s="70">
        <f>-IFERROR(VLOOKUP($A27,'[3]Trial Blc'!$B$3:Y$542,N$1,FALSE),0)</f>
        <v>0</v>
      </c>
      <c r="O27" s="70">
        <f>-IFERROR(VLOOKUP($A27,'[3]Trial Blc'!$B$3:Z$542,O$1,FALSE),0)</f>
        <v>0</v>
      </c>
      <c r="P27" s="70">
        <f>-IFERROR(VLOOKUP($A27,'[3]Trial Blc'!$B$3:AA$542,P$1,FALSE),0)</f>
        <v>0</v>
      </c>
      <c r="Q27" s="70">
        <f>-IFERROR(VLOOKUP($A27,'[3]Trial Blc'!$B$3:AB$542,Q$1,FALSE),0)</f>
        <v>0</v>
      </c>
      <c r="R27" s="67"/>
      <c r="S27" s="61"/>
      <c r="T27" s="62"/>
      <c r="U27" s="57"/>
      <c r="V27" s="60">
        <f>IFERROR(VLOOKUP($T27,'[3]Trial Blc'!$B$3:AJ$542,V$1,FALSE),0)</f>
        <v>0</v>
      </c>
      <c r="W27" s="60"/>
      <c r="X27" s="70">
        <f>+W27+V27</f>
        <v>0</v>
      </c>
      <c r="Y27" s="70">
        <f>IFERROR(VLOOKUP($T27,'[3]Trial Blc'!$B$3:AJ$542,Y$1,FALSE),0)</f>
        <v>0</v>
      </c>
      <c r="Z27" s="70">
        <f>IFERROR(VLOOKUP($T27,'[3]Trial Blc'!$B$3:AK$542,Z$1,FALSE),0)</f>
        <v>0</v>
      </c>
      <c r="AA27" s="70">
        <f>IFERROR(VLOOKUP($T27,'[3]Trial Blc'!$B$3:AL$542,AA$1,FALSE),0)</f>
        <v>0</v>
      </c>
      <c r="AB27" s="70">
        <f>IFERROR(VLOOKUP($T27,'[3]Trial Blc'!$B$3:AM$542,AB$1,FALSE),0)</f>
        <v>0</v>
      </c>
      <c r="AC27" s="70">
        <f>IFERROR(VLOOKUP($T27,'[3]Trial Blc'!$B$3:AN$542,AC$1,FALSE),0)</f>
        <v>0</v>
      </c>
      <c r="AD27" s="70">
        <f>IFERROR(VLOOKUP($T27,'[3]Trial Blc'!$B$3:AO$542,AD$1,FALSE),0)</f>
        <v>0</v>
      </c>
      <c r="AE27" s="70">
        <f>IFERROR(VLOOKUP($T27,'[3]Trial Blc'!$B$3:AP$542,AE$1,FALSE),0)</f>
        <v>0</v>
      </c>
      <c r="AF27" s="70">
        <f>IFERROR(VLOOKUP($T27,'[3]Trial Blc'!$B$3:AQ$542,AF$1,FALSE),0)</f>
        <v>0</v>
      </c>
      <c r="AG27" s="70">
        <f>IFERROR(VLOOKUP($T27,'[3]Trial Blc'!$B$3:AR$542,AG$1,FALSE),0)</f>
        <v>0</v>
      </c>
      <c r="AH27" s="70">
        <f>IFERROR(VLOOKUP($T27,'[3]Trial Blc'!$B$3:AS$542,AH$1,FALSE),0)</f>
        <v>0</v>
      </c>
      <c r="AI27" s="70">
        <f>IFERROR(VLOOKUP($T27,'[3]Trial Blc'!$B$3:AT$542,AI$1,FALSE),0)</f>
        <v>0</v>
      </c>
      <c r="AJ27" s="70">
        <f>IFERROR(VLOOKUP($T27,'[3]Trial Blc'!$B$3:AU$542,AJ$1,FALSE),0)</f>
        <v>0</v>
      </c>
      <c r="AK27" s="67">
        <f>AVERAGE(X27:AJ27)</f>
        <v>0</v>
      </c>
    </row>
    <row r="28" spans="1:37" ht="13" x14ac:dyDescent="0.3">
      <c r="A28" s="68">
        <v>3350</v>
      </c>
      <c r="B28" s="69" t="s">
        <v>96</v>
      </c>
      <c r="C28" s="70">
        <f>-IFERROR(VLOOKUP($A28,'[3]Trial Blc'!$B$3:N$542,C$1,FALSE),0)</f>
        <v>0</v>
      </c>
      <c r="D28" s="60"/>
      <c r="E28" s="71">
        <f>SUM(C28:D28)</f>
        <v>0</v>
      </c>
      <c r="F28" s="70">
        <f>-IFERROR(VLOOKUP($A28,'[3]Trial Blc'!$B$3:Q$542,F$1,FALSE),0)</f>
        <v>0</v>
      </c>
      <c r="G28" s="70">
        <f>-IFERROR(VLOOKUP($A28,'[3]Trial Blc'!$B$3:R$542,G$1,FALSE),0)</f>
        <v>0</v>
      </c>
      <c r="H28" s="70">
        <f>-IFERROR(VLOOKUP($A28,'[3]Trial Blc'!$B$3:S$542,H$1,FALSE),0)</f>
        <v>0</v>
      </c>
      <c r="I28" s="70">
        <f>-IFERROR(VLOOKUP($A28,'[3]Trial Blc'!$B$3:T$542,I$1,FALSE),0)</f>
        <v>0</v>
      </c>
      <c r="J28" s="70">
        <f>-IFERROR(VLOOKUP($A28,'[3]Trial Blc'!$B$3:U$542,J$1,FALSE),0)</f>
        <v>0</v>
      </c>
      <c r="K28" s="70">
        <f>-IFERROR(VLOOKUP($A28,'[3]Trial Blc'!$B$3:V$542,K$1,FALSE),0)</f>
        <v>0</v>
      </c>
      <c r="L28" s="70">
        <f>-IFERROR(VLOOKUP($A28,'[3]Trial Blc'!$B$3:W$542,L$1,FALSE),0)</f>
        <v>0</v>
      </c>
      <c r="M28" s="70">
        <f>-IFERROR(VLOOKUP($A28,'[3]Trial Blc'!$B$3:X$542,M$1,FALSE),0)</f>
        <v>0</v>
      </c>
      <c r="N28" s="70">
        <f>-IFERROR(VLOOKUP($A28,'[3]Trial Blc'!$B$3:Y$542,N$1,FALSE),0)</f>
        <v>0</v>
      </c>
      <c r="O28" s="70">
        <f>-IFERROR(VLOOKUP($A28,'[3]Trial Blc'!$B$3:Z$542,O$1,FALSE),0)</f>
        <v>0</v>
      </c>
      <c r="P28" s="70">
        <f>-IFERROR(VLOOKUP($A28,'[3]Trial Blc'!$B$3:AA$542,P$1,FALSE),0)</f>
        <v>0</v>
      </c>
      <c r="Q28" s="70">
        <f>-IFERROR(VLOOKUP($A28,'[3]Trial Blc'!$B$3:AB$542,Q$1,FALSE),0)</f>
        <v>0</v>
      </c>
      <c r="R28" s="67">
        <f>AVERAGE(E28:Q28)</f>
        <v>0</v>
      </c>
      <c r="S28" s="79"/>
      <c r="T28" s="62">
        <v>3895</v>
      </c>
      <c r="U28" s="69" t="s">
        <v>97</v>
      </c>
      <c r="V28" s="60">
        <f>IFERROR(VLOOKUP($T28,'[3]Trial Blc'!$B$3:AJ$542,V$1,FALSE),0)</f>
        <v>0</v>
      </c>
      <c r="W28" s="60"/>
      <c r="X28" s="70">
        <f>+W28+V28</f>
        <v>0</v>
      </c>
      <c r="Y28" s="70">
        <f>IFERROR(VLOOKUP($T28,'[3]Trial Blc'!$B$3:AJ$542,Y$1,FALSE),0)</f>
        <v>0</v>
      </c>
      <c r="Z28" s="70">
        <f>IFERROR(VLOOKUP($T28,'[3]Trial Blc'!$B$3:AK$542,Z$1,FALSE),0)</f>
        <v>0</v>
      </c>
      <c r="AA28" s="70">
        <f>IFERROR(VLOOKUP($T28,'[3]Trial Blc'!$B$3:AL$542,AA$1,FALSE),0)</f>
        <v>0</v>
      </c>
      <c r="AB28" s="70">
        <f>IFERROR(VLOOKUP($T28,'[3]Trial Blc'!$B$3:AM$542,AB$1,FALSE),0)</f>
        <v>0</v>
      </c>
      <c r="AC28" s="70">
        <f>IFERROR(VLOOKUP($T28,'[3]Trial Blc'!$B$3:AN$542,AC$1,FALSE),0)</f>
        <v>0</v>
      </c>
      <c r="AD28" s="70">
        <f>IFERROR(VLOOKUP($T28,'[3]Trial Blc'!$B$3:AO$542,AD$1,FALSE),0)</f>
        <v>0</v>
      </c>
      <c r="AE28" s="70">
        <f>IFERROR(VLOOKUP($T28,'[3]Trial Blc'!$B$3:AP$542,AE$1,FALSE),0)</f>
        <v>0</v>
      </c>
      <c r="AF28" s="70">
        <f>IFERROR(VLOOKUP($T28,'[3]Trial Blc'!$B$3:AQ$542,AF$1,FALSE),0)</f>
        <v>0</v>
      </c>
      <c r="AG28" s="70">
        <f>IFERROR(VLOOKUP($T28,'[3]Trial Blc'!$B$3:AR$542,AG$1,FALSE),0)</f>
        <v>0</v>
      </c>
      <c r="AH28" s="70">
        <f>IFERROR(VLOOKUP($T28,'[3]Trial Blc'!$B$3:AS$542,AH$1,FALSE),0)</f>
        <v>0</v>
      </c>
      <c r="AI28" s="70">
        <f>IFERROR(VLOOKUP($T28,'[3]Trial Blc'!$B$3:AT$542,AI$1,FALSE),0)</f>
        <v>0</v>
      </c>
      <c r="AJ28" s="70">
        <f>IFERROR(VLOOKUP($T28,'[3]Trial Blc'!$B$3:AU$542,AJ$1,FALSE),0)</f>
        <v>0</v>
      </c>
      <c r="AK28" s="67">
        <f>AVERAGE(X28:AJ28)</f>
        <v>0</v>
      </c>
    </row>
    <row r="29" spans="1:37" ht="13" x14ac:dyDescent="0.3">
      <c r="A29" s="68">
        <v>3355</v>
      </c>
      <c r="B29" s="69" t="s">
        <v>98</v>
      </c>
      <c r="C29" s="70">
        <f>-IFERROR(VLOOKUP($A29,'[3]Trial Blc'!$B$3:N$542,C$1,FALSE),0)</f>
        <v>0</v>
      </c>
      <c r="D29" s="60"/>
      <c r="E29" s="71">
        <f>SUM(C29:D29)</f>
        <v>0</v>
      </c>
      <c r="F29" s="70">
        <f>-IFERROR(VLOOKUP($A29,'[3]Trial Blc'!$B$3:Q$542,F$1,FALSE),0)</f>
        <v>0</v>
      </c>
      <c r="G29" s="70">
        <f>-IFERROR(VLOOKUP($A29,'[3]Trial Blc'!$B$3:R$542,G$1,FALSE),0)</f>
        <v>0</v>
      </c>
      <c r="H29" s="70">
        <f>-IFERROR(VLOOKUP($A29,'[3]Trial Blc'!$B$3:S$542,H$1,FALSE),0)</f>
        <v>0</v>
      </c>
      <c r="I29" s="70">
        <f>-IFERROR(VLOOKUP($A29,'[3]Trial Blc'!$B$3:T$542,I$1,FALSE),0)</f>
        <v>0</v>
      </c>
      <c r="J29" s="70">
        <f>-IFERROR(VLOOKUP($A29,'[3]Trial Blc'!$B$3:U$542,J$1,FALSE),0)</f>
        <v>0</v>
      </c>
      <c r="K29" s="70">
        <f>-IFERROR(VLOOKUP($A29,'[3]Trial Blc'!$B$3:V$542,K$1,FALSE),0)</f>
        <v>0</v>
      </c>
      <c r="L29" s="70">
        <f>-IFERROR(VLOOKUP($A29,'[3]Trial Blc'!$B$3:W$542,L$1,FALSE),0)</f>
        <v>0</v>
      </c>
      <c r="M29" s="70">
        <f>-IFERROR(VLOOKUP($A29,'[3]Trial Blc'!$B$3:X$542,M$1,FALSE),0)</f>
        <v>0</v>
      </c>
      <c r="N29" s="70">
        <f>-IFERROR(VLOOKUP($A29,'[3]Trial Blc'!$B$3:Y$542,N$1,FALSE),0)</f>
        <v>0</v>
      </c>
      <c r="O29" s="70">
        <f>-IFERROR(VLOOKUP($A29,'[3]Trial Blc'!$B$3:Z$542,O$1,FALSE),0)</f>
        <v>0</v>
      </c>
      <c r="P29" s="70">
        <f>-IFERROR(VLOOKUP($A29,'[3]Trial Blc'!$B$3:AA$542,P$1,FALSE),0)</f>
        <v>0</v>
      </c>
      <c r="Q29" s="70">
        <f>-IFERROR(VLOOKUP($A29,'[3]Trial Blc'!$B$3:AB$542,Q$1,FALSE),0)</f>
        <v>0</v>
      </c>
      <c r="R29" s="67">
        <f>AVERAGE(E29:Q29)</f>
        <v>0</v>
      </c>
      <c r="S29" s="79"/>
      <c r="T29" s="62">
        <v>3900</v>
      </c>
      <c r="U29" s="69" t="s">
        <v>99</v>
      </c>
      <c r="V29" s="60">
        <f>IFERROR(VLOOKUP($T29,'[3]Trial Blc'!$B$3:AJ$542,V$1,FALSE),0)</f>
        <v>0</v>
      </c>
      <c r="W29" s="60"/>
      <c r="X29" s="70">
        <f>+W29+V29</f>
        <v>0</v>
      </c>
      <c r="Y29" s="70">
        <f>IFERROR(VLOOKUP($T29,'[3]Trial Blc'!$B$3:AJ$542,Y$1,FALSE),0)</f>
        <v>0</v>
      </c>
      <c r="Z29" s="70">
        <f>IFERROR(VLOOKUP($T29,'[3]Trial Blc'!$B$3:AK$542,Z$1,FALSE),0)</f>
        <v>0</v>
      </c>
      <c r="AA29" s="70">
        <f>IFERROR(VLOOKUP($T29,'[3]Trial Blc'!$B$3:AL$542,AA$1,FALSE),0)</f>
        <v>0</v>
      </c>
      <c r="AB29" s="70">
        <f>IFERROR(VLOOKUP($T29,'[3]Trial Blc'!$B$3:AM$542,AB$1,FALSE),0)</f>
        <v>0</v>
      </c>
      <c r="AC29" s="70">
        <f>IFERROR(VLOOKUP($T29,'[3]Trial Blc'!$B$3:AN$542,AC$1,FALSE),0)</f>
        <v>0</v>
      </c>
      <c r="AD29" s="70">
        <f>IFERROR(VLOOKUP($T29,'[3]Trial Blc'!$B$3:AO$542,AD$1,FALSE),0)</f>
        <v>0</v>
      </c>
      <c r="AE29" s="70">
        <f>IFERROR(VLOOKUP($T29,'[3]Trial Blc'!$B$3:AP$542,AE$1,FALSE),0)</f>
        <v>0</v>
      </c>
      <c r="AF29" s="70">
        <f>IFERROR(VLOOKUP($T29,'[3]Trial Blc'!$B$3:AQ$542,AF$1,FALSE),0)</f>
        <v>0</v>
      </c>
      <c r="AG29" s="70">
        <f>IFERROR(VLOOKUP($T29,'[3]Trial Blc'!$B$3:AR$542,AG$1,FALSE),0)</f>
        <v>0</v>
      </c>
      <c r="AH29" s="70">
        <f>IFERROR(VLOOKUP($T29,'[3]Trial Blc'!$B$3:AS$542,AH$1,FALSE),0)</f>
        <v>0</v>
      </c>
      <c r="AI29" s="70">
        <f>IFERROR(VLOOKUP($T29,'[3]Trial Blc'!$B$3:AT$542,AI$1,FALSE),0)</f>
        <v>0</v>
      </c>
      <c r="AJ29" s="70">
        <f>IFERROR(VLOOKUP($T29,'[3]Trial Blc'!$B$3:AU$542,AJ$1,FALSE),0)</f>
        <v>0</v>
      </c>
      <c r="AK29" s="67">
        <f>AVERAGE(X29:AJ29)</f>
        <v>0</v>
      </c>
    </row>
    <row r="30" spans="1:37" ht="13" x14ac:dyDescent="0.3">
      <c r="A30" s="68">
        <v>3360</v>
      </c>
      <c r="B30" s="69" t="s">
        <v>100</v>
      </c>
      <c r="C30" s="70">
        <f>-IFERROR(VLOOKUP($A30,'[3]Trial Blc'!$B$3:N$542,C$1,FALSE),0)</f>
        <v>0</v>
      </c>
      <c r="D30" s="60"/>
      <c r="E30" s="71">
        <f>SUM(C30:D30)</f>
        <v>0</v>
      </c>
      <c r="F30" s="70">
        <f>-IFERROR(VLOOKUP($A30,'[3]Trial Blc'!$B$3:Q$542,F$1,FALSE),0)</f>
        <v>0</v>
      </c>
      <c r="G30" s="70">
        <f>-IFERROR(VLOOKUP($A30,'[3]Trial Blc'!$B$3:R$542,G$1,FALSE),0)</f>
        <v>0</v>
      </c>
      <c r="H30" s="70">
        <f>-IFERROR(VLOOKUP($A30,'[3]Trial Blc'!$B$3:S$542,H$1,FALSE),0)</f>
        <v>0</v>
      </c>
      <c r="I30" s="70">
        <f>-IFERROR(VLOOKUP($A30,'[3]Trial Blc'!$B$3:T$542,I$1,FALSE),0)</f>
        <v>0</v>
      </c>
      <c r="J30" s="70">
        <f>-IFERROR(VLOOKUP($A30,'[3]Trial Blc'!$B$3:U$542,J$1,FALSE),0)</f>
        <v>0</v>
      </c>
      <c r="K30" s="70">
        <f>-IFERROR(VLOOKUP($A30,'[3]Trial Blc'!$B$3:V$542,K$1,FALSE),0)</f>
        <v>0</v>
      </c>
      <c r="L30" s="70">
        <f>-IFERROR(VLOOKUP($A30,'[3]Trial Blc'!$B$3:W$542,L$1,FALSE),0)</f>
        <v>0</v>
      </c>
      <c r="M30" s="70">
        <f>-IFERROR(VLOOKUP($A30,'[3]Trial Blc'!$B$3:X$542,M$1,FALSE),0)</f>
        <v>0</v>
      </c>
      <c r="N30" s="70">
        <f>-IFERROR(VLOOKUP($A30,'[3]Trial Blc'!$B$3:Y$542,N$1,FALSE),0)</f>
        <v>0</v>
      </c>
      <c r="O30" s="70">
        <f>-IFERROR(VLOOKUP($A30,'[3]Trial Blc'!$B$3:Z$542,O$1,FALSE),0)</f>
        <v>0</v>
      </c>
      <c r="P30" s="70">
        <f>-IFERROR(VLOOKUP($A30,'[3]Trial Blc'!$B$3:AA$542,P$1,FALSE),0)</f>
        <v>0</v>
      </c>
      <c r="Q30" s="70">
        <f>-IFERROR(VLOOKUP($A30,'[3]Trial Blc'!$B$3:AB$542,Q$1,FALSE),0)</f>
        <v>0</v>
      </c>
      <c r="R30" s="67">
        <f>AVERAGE(E30:Q30)</f>
        <v>0</v>
      </c>
      <c r="S30" s="79"/>
      <c r="T30" s="62">
        <v>3905</v>
      </c>
      <c r="U30" s="69" t="s">
        <v>101</v>
      </c>
      <c r="V30" s="60">
        <f>IFERROR(VLOOKUP($T30,'[3]Trial Blc'!$B$3:AJ$542,V$1,FALSE),0)</f>
        <v>0</v>
      </c>
      <c r="W30" s="60"/>
      <c r="X30" s="70">
        <f>+W30+V30</f>
        <v>0</v>
      </c>
      <c r="Y30" s="70">
        <f>IFERROR(VLOOKUP($T30,'[3]Trial Blc'!$B$3:AJ$542,Y$1,FALSE),0)</f>
        <v>0</v>
      </c>
      <c r="Z30" s="70">
        <f>IFERROR(VLOOKUP($T30,'[3]Trial Blc'!$B$3:AK$542,Z$1,FALSE),0)</f>
        <v>0</v>
      </c>
      <c r="AA30" s="70">
        <f>IFERROR(VLOOKUP($T30,'[3]Trial Blc'!$B$3:AL$542,AA$1,FALSE),0)</f>
        <v>0</v>
      </c>
      <c r="AB30" s="70">
        <f>IFERROR(VLOOKUP($T30,'[3]Trial Blc'!$B$3:AM$542,AB$1,FALSE),0)</f>
        <v>0</v>
      </c>
      <c r="AC30" s="70">
        <f>IFERROR(VLOOKUP($T30,'[3]Trial Blc'!$B$3:AN$542,AC$1,FALSE),0)</f>
        <v>0</v>
      </c>
      <c r="AD30" s="70">
        <f>IFERROR(VLOOKUP($T30,'[3]Trial Blc'!$B$3:AO$542,AD$1,FALSE),0)</f>
        <v>0</v>
      </c>
      <c r="AE30" s="70">
        <f>IFERROR(VLOOKUP($T30,'[3]Trial Blc'!$B$3:AP$542,AE$1,FALSE),0)</f>
        <v>0</v>
      </c>
      <c r="AF30" s="70">
        <f>IFERROR(VLOOKUP($T30,'[3]Trial Blc'!$B$3:AQ$542,AF$1,FALSE),0)</f>
        <v>0</v>
      </c>
      <c r="AG30" s="70">
        <f>IFERROR(VLOOKUP($T30,'[3]Trial Blc'!$B$3:AR$542,AG$1,FALSE),0)</f>
        <v>0</v>
      </c>
      <c r="AH30" s="70">
        <f>IFERROR(VLOOKUP($T30,'[3]Trial Blc'!$B$3:AS$542,AH$1,FALSE),0)</f>
        <v>0</v>
      </c>
      <c r="AI30" s="70">
        <f>IFERROR(VLOOKUP($T30,'[3]Trial Blc'!$B$3:AT$542,AI$1,FALSE),0)</f>
        <v>0</v>
      </c>
      <c r="AJ30" s="70">
        <f>IFERROR(VLOOKUP($T30,'[3]Trial Blc'!$B$3:AU$542,AJ$1,FALSE),0)</f>
        <v>0</v>
      </c>
      <c r="AK30" s="67">
        <f>AVERAGE(X30:AJ30)</f>
        <v>0</v>
      </c>
    </row>
    <row r="31" spans="1:37" ht="13" x14ac:dyDescent="0.3">
      <c r="A31" s="68"/>
      <c r="B31" s="76"/>
      <c r="C31" s="72">
        <f>-IFERROR(VLOOKUP($A31,'[3]Trial Blc'!$B$3:N$542,C$1,FALSE),0)</f>
        <v>0</v>
      </c>
      <c r="D31" s="86"/>
      <c r="E31" s="87"/>
      <c r="F31" s="72">
        <f>-IFERROR(VLOOKUP($A31,'[3]Trial Blc'!$B$3:Q$542,F$1,FALSE),0)</f>
        <v>0</v>
      </c>
      <c r="G31" s="72">
        <f>-IFERROR(VLOOKUP($A31,'[3]Trial Blc'!$B$3:R$542,G$1,FALSE),0)</f>
        <v>0</v>
      </c>
      <c r="H31" s="72">
        <f>-IFERROR(VLOOKUP($A31,'[3]Trial Blc'!$B$3:S$542,H$1,FALSE),0)</f>
        <v>0</v>
      </c>
      <c r="I31" s="72">
        <f>-IFERROR(VLOOKUP($A31,'[3]Trial Blc'!$B$3:T$542,I$1,FALSE),0)</f>
        <v>0</v>
      </c>
      <c r="J31" s="72">
        <f>-IFERROR(VLOOKUP($A31,'[3]Trial Blc'!$B$3:U$542,J$1,FALSE),0)</f>
        <v>0</v>
      </c>
      <c r="K31" s="72">
        <f>-IFERROR(VLOOKUP($A31,'[3]Trial Blc'!$B$3:V$542,K$1,FALSE),0)</f>
        <v>0</v>
      </c>
      <c r="L31" s="72">
        <f>-IFERROR(VLOOKUP($A31,'[3]Trial Blc'!$B$3:W$542,L$1,FALSE),0)</f>
        <v>0</v>
      </c>
      <c r="M31" s="72">
        <f>-IFERROR(VLOOKUP($A31,'[3]Trial Blc'!$B$3:X$542,M$1,FALSE),0)</f>
        <v>0</v>
      </c>
      <c r="N31" s="72">
        <f>-IFERROR(VLOOKUP($A31,'[3]Trial Blc'!$B$3:Y$542,N$1,FALSE),0)</f>
        <v>0</v>
      </c>
      <c r="O31" s="72">
        <f>-IFERROR(VLOOKUP($A31,'[3]Trial Blc'!$B$3:Z$542,O$1,FALSE),0)</f>
        <v>0</v>
      </c>
      <c r="P31" s="72">
        <f>-IFERROR(VLOOKUP($A31,'[3]Trial Blc'!$B$3:AA$542,P$1,FALSE),0)</f>
        <v>0</v>
      </c>
      <c r="Q31" s="72">
        <f>-IFERROR(VLOOKUP($A31,'[3]Trial Blc'!$B$3:AB$542,Q$1,FALSE),0)</f>
        <v>0</v>
      </c>
      <c r="R31" s="89"/>
      <c r="S31" s="79"/>
      <c r="T31" s="62"/>
      <c r="U31" s="7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</row>
    <row r="32" spans="1:37" x14ac:dyDescent="0.25">
      <c r="A32" s="68"/>
      <c r="B32" s="76" t="s">
        <v>102</v>
      </c>
      <c r="C32" s="77">
        <f>SUM(C28:C31)</f>
        <v>0</v>
      </c>
      <c r="D32" s="77">
        <f>SUM(D28:D31)</f>
        <v>0</v>
      </c>
      <c r="E32" s="78">
        <f t="shared" ref="E32:Q32" si="7">SUM(E28:E31)</f>
        <v>0</v>
      </c>
      <c r="F32" s="77">
        <f t="shared" si="7"/>
        <v>0</v>
      </c>
      <c r="G32" s="77">
        <f t="shared" si="7"/>
        <v>0</v>
      </c>
      <c r="H32" s="77">
        <f t="shared" si="7"/>
        <v>0</v>
      </c>
      <c r="I32" s="77">
        <f t="shared" si="7"/>
        <v>0</v>
      </c>
      <c r="J32" s="77">
        <f t="shared" si="7"/>
        <v>0</v>
      </c>
      <c r="K32" s="77">
        <f t="shared" si="7"/>
        <v>0</v>
      </c>
      <c r="L32" s="77">
        <f t="shared" si="7"/>
        <v>0</v>
      </c>
      <c r="M32" s="77">
        <f t="shared" si="7"/>
        <v>0</v>
      </c>
      <c r="N32" s="77">
        <f t="shared" si="7"/>
        <v>0</v>
      </c>
      <c r="O32" s="77">
        <f t="shared" si="7"/>
        <v>0</v>
      </c>
      <c r="P32" s="77">
        <f t="shared" si="7"/>
        <v>0</v>
      </c>
      <c r="Q32" s="77">
        <f t="shared" si="7"/>
        <v>0</v>
      </c>
      <c r="R32" s="77"/>
      <c r="S32" s="79"/>
      <c r="T32" s="62"/>
      <c r="U32" s="76" t="s">
        <v>102</v>
      </c>
      <c r="V32" s="77">
        <f>SUM(V28:V31)</f>
        <v>0</v>
      </c>
      <c r="W32" s="77">
        <f t="shared" ref="W32:AJ32" si="8">SUM(W28:W31)</f>
        <v>0</v>
      </c>
      <c r="X32" s="77">
        <f t="shared" si="8"/>
        <v>0</v>
      </c>
      <c r="Y32" s="77">
        <f t="shared" si="8"/>
        <v>0</v>
      </c>
      <c r="Z32" s="77">
        <f t="shared" si="8"/>
        <v>0</v>
      </c>
      <c r="AA32" s="77">
        <f t="shared" si="8"/>
        <v>0</v>
      </c>
      <c r="AB32" s="77">
        <f t="shared" si="8"/>
        <v>0</v>
      </c>
      <c r="AC32" s="77">
        <f t="shared" si="8"/>
        <v>0</v>
      </c>
      <c r="AD32" s="77">
        <f t="shared" si="8"/>
        <v>0</v>
      </c>
      <c r="AE32" s="77">
        <f t="shared" si="8"/>
        <v>0</v>
      </c>
      <c r="AF32" s="77">
        <f t="shared" si="8"/>
        <v>0</v>
      </c>
      <c r="AG32" s="77">
        <f t="shared" si="8"/>
        <v>0</v>
      </c>
      <c r="AH32" s="77">
        <f t="shared" si="8"/>
        <v>0</v>
      </c>
      <c r="AI32" s="77">
        <f t="shared" si="8"/>
        <v>0</v>
      </c>
      <c r="AJ32" s="77">
        <f t="shared" si="8"/>
        <v>0</v>
      </c>
    </row>
    <row r="33" spans="1:55" x14ac:dyDescent="0.25">
      <c r="A33" s="84"/>
      <c r="B33" s="85"/>
      <c r="C33" s="60"/>
      <c r="D33" s="60"/>
      <c r="E33" s="71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1"/>
      <c r="T33" s="90"/>
      <c r="U33" s="85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</row>
    <row r="34" spans="1:55" ht="13" x14ac:dyDescent="0.3">
      <c r="A34" s="68">
        <v>3435</v>
      </c>
      <c r="B34" s="57" t="s">
        <v>103</v>
      </c>
      <c r="C34" s="70">
        <f>-IFERROR(VLOOKUP($A34,'[3]Trial Blc'!$B$3:N$542,C$1,FALSE),0)</f>
        <v>342</v>
      </c>
      <c r="D34" s="88"/>
      <c r="E34" s="71">
        <f>SUM(C34:D34)</f>
        <v>342</v>
      </c>
      <c r="F34" s="70">
        <f>-IFERROR(VLOOKUP($A34,'[3]Trial Blc'!$B$3:Q$542,F$1,FALSE),0)</f>
        <v>342</v>
      </c>
      <c r="G34" s="70">
        <f>-IFERROR(VLOOKUP($A34,'[3]Trial Blc'!$B$3:R$542,G$1,FALSE),0)</f>
        <v>342</v>
      </c>
      <c r="H34" s="70">
        <f>-IFERROR(VLOOKUP($A34,'[3]Trial Blc'!$B$3:S$542,H$1,FALSE),0)</f>
        <v>342</v>
      </c>
      <c r="I34" s="70">
        <f>-IFERROR(VLOOKUP($A34,'[3]Trial Blc'!$B$3:T$542,I$1,FALSE),0)</f>
        <v>342</v>
      </c>
      <c r="J34" s="70">
        <f>-IFERROR(VLOOKUP($A34,'[3]Trial Blc'!$B$3:U$542,J$1,FALSE),0)</f>
        <v>342</v>
      </c>
      <c r="K34" s="70">
        <f>-IFERROR(VLOOKUP($A34,'[3]Trial Blc'!$B$3:V$542,K$1,FALSE),0)</f>
        <v>342</v>
      </c>
      <c r="L34" s="70">
        <f>-IFERROR(VLOOKUP($A34,'[3]Trial Blc'!$B$3:W$542,L$1,FALSE),0)</f>
        <v>342</v>
      </c>
      <c r="M34" s="70">
        <f>-IFERROR(VLOOKUP($A34,'[3]Trial Blc'!$B$3:X$542,M$1,FALSE),0)</f>
        <v>342</v>
      </c>
      <c r="N34" s="70">
        <f>-IFERROR(VLOOKUP($A34,'[3]Trial Blc'!$B$3:Y$542,N$1,FALSE),0)</f>
        <v>342</v>
      </c>
      <c r="O34" s="70">
        <f>-IFERROR(VLOOKUP($A34,'[3]Trial Blc'!$B$3:Z$542,O$1,FALSE),0)</f>
        <v>342</v>
      </c>
      <c r="P34" s="70">
        <f>-IFERROR(VLOOKUP($A34,'[3]Trial Blc'!$B$3:AA$542,P$1,FALSE),0)</f>
        <v>342</v>
      </c>
      <c r="Q34" s="70">
        <f>-IFERROR(VLOOKUP($A34,'[3]Trial Blc'!$B$3:AB$542,Q$1,FALSE),0)</f>
        <v>342</v>
      </c>
      <c r="R34" s="67">
        <f>AVERAGE(E34:Q34)</f>
        <v>342</v>
      </c>
      <c r="S34" s="91"/>
      <c r="T34" s="92">
        <v>3980</v>
      </c>
      <c r="U34" s="93" t="s">
        <v>104</v>
      </c>
      <c r="V34" s="60">
        <f>IFERROR(VLOOKUP($T34,'[3]Trial Blc'!$B$3:AJ$542,V$1,FALSE),0)</f>
        <v>76.849999999999994</v>
      </c>
      <c r="W34" s="60"/>
      <c r="X34" s="70">
        <f>+W34+V34</f>
        <v>76.849999999999994</v>
      </c>
      <c r="Y34" s="70">
        <f>IFERROR(VLOOKUP($T34,'[3]Trial Blc'!$B$3:AJ$542,Y$1,FALSE),0)</f>
        <v>77.56</v>
      </c>
      <c r="Z34" s="70">
        <f>IFERROR(VLOOKUP($T34,'[3]Trial Blc'!$B$3:AK$542,Z$1,FALSE),0)</f>
        <v>78.27</v>
      </c>
      <c r="AA34" s="70">
        <f>IFERROR(VLOOKUP($T34,'[3]Trial Blc'!$B$3:AL$542,AA$1,FALSE),0)</f>
        <v>78.98</v>
      </c>
      <c r="AB34" s="70">
        <f>IFERROR(VLOOKUP($T34,'[3]Trial Blc'!$B$3:AM$542,AB$1,FALSE),0)</f>
        <v>79.69</v>
      </c>
      <c r="AC34" s="70">
        <f>IFERROR(VLOOKUP($T34,'[3]Trial Blc'!$B$3:AN$542,AC$1,FALSE),0)</f>
        <v>80.400000000000006</v>
      </c>
      <c r="AD34" s="70">
        <f>IFERROR(VLOOKUP($T34,'[3]Trial Blc'!$B$3:AO$542,AD$1,FALSE),0)</f>
        <v>81.11</v>
      </c>
      <c r="AE34" s="70">
        <f>IFERROR(VLOOKUP($T34,'[3]Trial Blc'!$B$3:AP$542,AE$1,FALSE),0)</f>
        <v>81.819999999999993</v>
      </c>
      <c r="AF34" s="70">
        <f>IFERROR(VLOOKUP($T34,'[3]Trial Blc'!$B$3:AQ$542,AF$1,FALSE),0)</f>
        <v>82.53</v>
      </c>
      <c r="AG34" s="70">
        <f>IFERROR(VLOOKUP($T34,'[3]Trial Blc'!$B$3:AR$542,AG$1,FALSE),0)</f>
        <v>83.24</v>
      </c>
      <c r="AH34" s="70">
        <f>IFERROR(VLOOKUP($T34,'[3]Trial Blc'!$B$3:AS$542,AH$1,FALSE),0)</f>
        <v>83.95</v>
      </c>
      <c r="AI34" s="70">
        <f>IFERROR(VLOOKUP($T34,'[3]Trial Blc'!$B$3:AT$542,AI$1,FALSE),0)</f>
        <v>84.66</v>
      </c>
      <c r="AJ34" s="70">
        <f>IFERROR(VLOOKUP($T34,'[3]Trial Blc'!$B$3:AU$542,AJ$1,FALSE),0)</f>
        <v>85.37</v>
      </c>
      <c r="AK34" s="67">
        <f>AVERAGE(X34:AJ34)</f>
        <v>81.11</v>
      </c>
    </row>
    <row r="35" spans="1:55" x14ac:dyDescent="0.25">
      <c r="A35" s="94"/>
      <c r="B35" s="59"/>
      <c r="C35" s="60"/>
      <c r="D35" s="60"/>
      <c r="E35" s="71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1"/>
      <c r="T35" s="95"/>
      <c r="U35" s="59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</row>
    <row r="36" spans="1:55" ht="13" thickBot="1" x14ac:dyDescent="0.3">
      <c r="A36" s="94"/>
      <c r="B36" s="96" t="s">
        <v>105</v>
      </c>
      <c r="C36" s="97">
        <f>+C9+C24+C34+C32+C26</f>
        <v>342</v>
      </c>
      <c r="D36" s="97">
        <f>+D9+D24+D34+D32</f>
        <v>0</v>
      </c>
      <c r="E36" s="97">
        <f t="shared" ref="E36:Q36" si="9">+E9+E24+E34+E32+E26</f>
        <v>342</v>
      </c>
      <c r="F36" s="97">
        <f t="shared" si="9"/>
        <v>342</v>
      </c>
      <c r="G36" s="97">
        <f t="shared" si="9"/>
        <v>342</v>
      </c>
      <c r="H36" s="97">
        <f t="shared" si="9"/>
        <v>342</v>
      </c>
      <c r="I36" s="97">
        <f t="shared" si="9"/>
        <v>342</v>
      </c>
      <c r="J36" s="97">
        <f t="shared" si="9"/>
        <v>342</v>
      </c>
      <c r="K36" s="97">
        <f t="shared" si="9"/>
        <v>342</v>
      </c>
      <c r="L36" s="97">
        <f t="shared" si="9"/>
        <v>342</v>
      </c>
      <c r="M36" s="97">
        <f t="shared" si="9"/>
        <v>342</v>
      </c>
      <c r="N36" s="97">
        <f t="shared" si="9"/>
        <v>342</v>
      </c>
      <c r="O36" s="97">
        <f t="shared" si="9"/>
        <v>342</v>
      </c>
      <c r="P36" s="97">
        <f t="shared" si="9"/>
        <v>342</v>
      </c>
      <c r="Q36" s="97">
        <f t="shared" si="9"/>
        <v>342</v>
      </c>
      <c r="R36" s="67">
        <f>AVERAGE(E36:Q36)</f>
        <v>342</v>
      </c>
      <c r="S36" s="79"/>
      <c r="T36" s="95"/>
      <c r="U36" s="96" t="s">
        <v>106</v>
      </c>
      <c r="V36" s="97">
        <f>+V9+V24+V34+V32+V26</f>
        <v>76.849999999999994</v>
      </c>
      <c r="W36" s="97">
        <f>+W9+W24+W34+W32</f>
        <v>0</v>
      </c>
      <c r="X36" s="97">
        <f t="shared" ref="X36:AJ36" si="10">+X9+X24+X34+X32+X26</f>
        <v>76.849999999999994</v>
      </c>
      <c r="Y36" s="97">
        <f t="shared" si="10"/>
        <v>77.56</v>
      </c>
      <c r="Z36" s="97">
        <f t="shared" si="10"/>
        <v>78.27</v>
      </c>
      <c r="AA36" s="97">
        <f t="shared" si="10"/>
        <v>78.98</v>
      </c>
      <c r="AB36" s="97">
        <f t="shared" si="10"/>
        <v>79.69</v>
      </c>
      <c r="AC36" s="97">
        <f t="shared" si="10"/>
        <v>80.400000000000006</v>
      </c>
      <c r="AD36" s="97">
        <f t="shared" si="10"/>
        <v>81.11</v>
      </c>
      <c r="AE36" s="97">
        <f t="shared" si="10"/>
        <v>81.819999999999993</v>
      </c>
      <c r="AF36" s="97">
        <f t="shared" si="10"/>
        <v>82.53</v>
      </c>
      <c r="AG36" s="97">
        <f t="shared" si="10"/>
        <v>83.24</v>
      </c>
      <c r="AH36" s="97">
        <f t="shared" si="10"/>
        <v>83.95</v>
      </c>
      <c r="AI36" s="97">
        <f t="shared" si="10"/>
        <v>84.66</v>
      </c>
      <c r="AJ36" s="97">
        <f t="shared" si="10"/>
        <v>85.37</v>
      </c>
      <c r="AK36" s="67">
        <f>AVERAGE(X36:AJ36)</f>
        <v>81.11</v>
      </c>
    </row>
    <row r="37" spans="1:55" s="104" customFormat="1" ht="13.5" thickTop="1" x14ac:dyDescent="0.3">
      <c r="A37" s="98"/>
      <c r="B37" s="99" t="s">
        <v>107</v>
      </c>
      <c r="C37" s="100"/>
      <c r="D37" s="100"/>
      <c r="E37" s="101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2"/>
      <c r="T37" s="99"/>
      <c r="U37" s="99" t="s">
        <v>107</v>
      </c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</row>
    <row r="38" spans="1:55" s="104" customFormat="1" ht="13" x14ac:dyDescent="0.3">
      <c r="A38" s="98"/>
      <c r="B38" s="105" t="s">
        <v>108</v>
      </c>
      <c r="C38" s="100"/>
      <c r="D38" s="100"/>
      <c r="E38" s="101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2"/>
      <c r="T38" s="99"/>
      <c r="U38" s="105" t="s">
        <v>109</v>
      </c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</row>
    <row r="39" spans="1:55" s="104" customFormat="1" ht="13" x14ac:dyDescent="0.3">
      <c r="A39" s="98"/>
      <c r="B39" s="99" t="s">
        <v>110</v>
      </c>
      <c r="C39" s="106">
        <f>+C36-C38</f>
        <v>342</v>
      </c>
      <c r="D39" s="107"/>
      <c r="E39" s="108"/>
      <c r="F39" s="106">
        <f t="shared" ref="F39:Q39" si="11">+F36-F38</f>
        <v>342</v>
      </c>
      <c r="G39" s="106">
        <f t="shared" si="11"/>
        <v>342</v>
      </c>
      <c r="H39" s="106">
        <f t="shared" si="11"/>
        <v>342</v>
      </c>
      <c r="I39" s="106">
        <f t="shared" si="11"/>
        <v>342</v>
      </c>
      <c r="J39" s="106">
        <f t="shared" si="11"/>
        <v>342</v>
      </c>
      <c r="K39" s="106">
        <f t="shared" si="11"/>
        <v>342</v>
      </c>
      <c r="L39" s="106">
        <f t="shared" si="11"/>
        <v>342</v>
      </c>
      <c r="M39" s="106">
        <f t="shared" si="11"/>
        <v>342</v>
      </c>
      <c r="N39" s="106">
        <f t="shared" si="11"/>
        <v>342</v>
      </c>
      <c r="O39" s="106">
        <f t="shared" si="11"/>
        <v>342</v>
      </c>
      <c r="P39" s="106">
        <f t="shared" si="11"/>
        <v>342</v>
      </c>
      <c r="Q39" s="106">
        <f t="shared" si="11"/>
        <v>342</v>
      </c>
      <c r="R39" s="106"/>
      <c r="S39" s="102"/>
      <c r="T39" s="99"/>
      <c r="U39" s="99" t="s">
        <v>110</v>
      </c>
      <c r="V39" s="107">
        <f>+V36-V38</f>
        <v>76.849999999999994</v>
      </c>
      <c r="W39" s="107"/>
      <c r="X39" s="107"/>
      <c r="Y39" s="107">
        <f t="shared" ref="Y39:AJ39" si="12">+Y36-Y38</f>
        <v>77.56</v>
      </c>
      <c r="Z39" s="107">
        <f t="shared" si="12"/>
        <v>78.27</v>
      </c>
      <c r="AA39" s="107">
        <f t="shared" si="12"/>
        <v>78.98</v>
      </c>
      <c r="AB39" s="107">
        <f t="shared" si="12"/>
        <v>79.69</v>
      </c>
      <c r="AC39" s="107">
        <f t="shared" si="12"/>
        <v>80.400000000000006</v>
      </c>
      <c r="AD39" s="107">
        <f t="shared" si="12"/>
        <v>81.11</v>
      </c>
      <c r="AE39" s="107">
        <f t="shared" si="12"/>
        <v>81.819999999999993</v>
      </c>
      <c r="AF39" s="107">
        <f t="shared" si="12"/>
        <v>82.53</v>
      </c>
      <c r="AG39" s="107">
        <f t="shared" si="12"/>
        <v>83.24</v>
      </c>
      <c r="AH39" s="107">
        <f t="shared" si="12"/>
        <v>83.95</v>
      </c>
      <c r="AI39" s="107">
        <f t="shared" si="12"/>
        <v>84.66</v>
      </c>
      <c r="AJ39" s="107">
        <f t="shared" si="12"/>
        <v>85.37</v>
      </c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</row>
    <row r="40" spans="1:55" ht="8.25" customHeight="1" x14ac:dyDescent="0.25">
      <c r="A40" s="94"/>
      <c r="B40" s="59"/>
      <c r="C40" s="60"/>
      <c r="D40" s="109"/>
      <c r="E40" s="11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1"/>
      <c r="T40" s="95"/>
      <c r="U40" s="96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</row>
    <row r="41" spans="1:55" x14ac:dyDescent="0.25">
      <c r="A41" s="94"/>
      <c r="B41" s="59" t="s">
        <v>111</v>
      </c>
      <c r="C41" s="60"/>
      <c r="D41" s="111"/>
      <c r="E41" s="112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1"/>
      <c r="T41" s="95"/>
      <c r="U41" s="96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</row>
    <row r="42" spans="1:55" x14ac:dyDescent="0.25">
      <c r="A42" s="80"/>
      <c r="B42" s="64" t="s">
        <v>62</v>
      </c>
      <c r="C42" s="60"/>
      <c r="D42" s="111"/>
      <c r="E42" s="112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76"/>
      <c r="T42" s="65"/>
      <c r="U42" s="63" t="s">
        <v>112</v>
      </c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</row>
    <row r="43" spans="1:55" ht="13" x14ac:dyDescent="0.3">
      <c r="A43" s="68">
        <v>3550</v>
      </c>
      <c r="B43" s="69" t="s">
        <v>113</v>
      </c>
      <c r="C43" s="70">
        <f>-IFERROR(VLOOKUP($A43,'[3]Trial Blc'!$B$3:N$542,C$1,FALSE),0)</f>
        <v>0</v>
      </c>
      <c r="D43" s="60"/>
      <c r="E43" s="71">
        <f t="shared" ref="E43:E49" si="13">SUM(C43:D43)</f>
        <v>0</v>
      </c>
      <c r="F43" s="70">
        <f>-IFERROR(VLOOKUP($A43,'[3]Trial Blc'!$B$3:Q$542,F$1,FALSE),0)</f>
        <v>0</v>
      </c>
      <c r="G43" s="70">
        <f>-IFERROR(VLOOKUP($A43,'[3]Trial Blc'!$B$3:R$542,G$1,FALSE),0)</f>
        <v>0</v>
      </c>
      <c r="H43" s="70">
        <f>-IFERROR(VLOOKUP($A43,'[3]Trial Blc'!$B$3:S$542,H$1,FALSE),0)</f>
        <v>0</v>
      </c>
      <c r="I43" s="70">
        <f>-IFERROR(VLOOKUP($A43,'[3]Trial Blc'!$B$3:T$542,I$1,FALSE),0)</f>
        <v>0</v>
      </c>
      <c r="J43" s="70">
        <f>-IFERROR(VLOOKUP($A43,'[3]Trial Blc'!$B$3:U$542,J$1,FALSE),0)</f>
        <v>0</v>
      </c>
      <c r="K43" s="70">
        <f>-IFERROR(VLOOKUP($A43,'[3]Trial Blc'!$B$3:V$542,K$1,FALSE),0)</f>
        <v>0</v>
      </c>
      <c r="L43" s="70">
        <f>-IFERROR(VLOOKUP($A43,'[3]Trial Blc'!$B$3:W$542,L$1,FALSE),0)</f>
        <v>0</v>
      </c>
      <c r="M43" s="70">
        <f>-IFERROR(VLOOKUP($A43,'[3]Trial Blc'!$B$3:X$542,M$1,FALSE),0)</f>
        <v>0</v>
      </c>
      <c r="N43" s="70">
        <f>-IFERROR(VLOOKUP($A43,'[3]Trial Blc'!$B$3:Y$542,N$1,FALSE),0)</f>
        <v>0</v>
      </c>
      <c r="O43" s="70">
        <f>-IFERROR(VLOOKUP($A43,'[3]Trial Blc'!$B$3:Z$542,O$1,FALSE),0)</f>
        <v>0</v>
      </c>
      <c r="P43" s="70">
        <f>-IFERROR(VLOOKUP($A43,'[3]Trial Blc'!$B$3:AA$542,P$1,FALSE),0)</f>
        <v>0</v>
      </c>
      <c r="Q43" s="70">
        <f>-IFERROR(VLOOKUP($A43,'[3]Trial Blc'!$B$3:AB$542,Q$1,FALSE),0)</f>
        <v>0</v>
      </c>
      <c r="R43" s="67">
        <f t="shared" ref="R43:R49" si="14">AVERAGE(E43:Q43)</f>
        <v>0</v>
      </c>
      <c r="S43" s="76"/>
      <c r="T43" s="62">
        <v>4100</v>
      </c>
      <c r="U43" s="69" t="s">
        <v>114</v>
      </c>
      <c r="V43" s="60">
        <f>IFERROR(VLOOKUP($T43,'[3]Trial Blc'!$B$3:AJ$542,V$1,FALSE),0)</f>
        <v>0</v>
      </c>
      <c r="W43" s="60"/>
      <c r="X43" s="70">
        <f t="shared" ref="X43:X49" si="15">+W43+V43</f>
        <v>0</v>
      </c>
      <c r="Y43" s="70">
        <f>IFERROR(VLOOKUP($T43,'[3]Trial Blc'!$B$3:AJ$542,Y$1,FALSE),0)</f>
        <v>0</v>
      </c>
      <c r="Z43" s="70">
        <f>IFERROR(VLOOKUP($T43,'[3]Trial Blc'!$B$3:AK$542,Z$1,FALSE),0)</f>
        <v>0</v>
      </c>
      <c r="AA43" s="70">
        <f>IFERROR(VLOOKUP($T43,'[3]Trial Blc'!$B$3:AL$542,AA$1,FALSE),0)</f>
        <v>0</v>
      </c>
      <c r="AB43" s="70">
        <f>IFERROR(VLOOKUP($T43,'[3]Trial Blc'!$B$3:AM$542,AB$1,FALSE),0)</f>
        <v>0</v>
      </c>
      <c r="AC43" s="70">
        <f>IFERROR(VLOOKUP($T43,'[3]Trial Blc'!$B$3:AN$542,AC$1,FALSE),0)</f>
        <v>0</v>
      </c>
      <c r="AD43" s="70">
        <f>IFERROR(VLOOKUP($T43,'[3]Trial Blc'!$B$3:AO$542,AD$1,FALSE),0)</f>
        <v>0</v>
      </c>
      <c r="AE43" s="70">
        <f>IFERROR(VLOOKUP($T43,'[3]Trial Blc'!$B$3:AP$542,AE$1,FALSE),0)</f>
        <v>0</v>
      </c>
      <c r="AF43" s="70">
        <f>IFERROR(VLOOKUP($T43,'[3]Trial Blc'!$B$3:AQ$542,AF$1,FALSE),0)</f>
        <v>0</v>
      </c>
      <c r="AG43" s="70">
        <f>IFERROR(VLOOKUP($T43,'[3]Trial Blc'!$B$3:AR$542,AG$1,FALSE),0)</f>
        <v>0</v>
      </c>
      <c r="AH43" s="70">
        <f>IFERROR(VLOOKUP($T43,'[3]Trial Blc'!$B$3:AS$542,AH$1,FALSE),0)</f>
        <v>0</v>
      </c>
      <c r="AI43" s="70">
        <f>IFERROR(VLOOKUP($T43,'[3]Trial Blc'!$B$3:AT$542,AI$1,FALSE),0)</f>
        <v>0</v>
      </c>
      <c r="AJ43" s="70">
        <f>IFERROR(VLOOKUP($T43,'[3]Trial Blc'!$B$3:AU$542,AJ$1,FALSE),0)</f>
        <v>0</v>
      </c>
      <c r="AK43" s="67">
        <f t="shared" ref="AK43:AK49" si="16">AVERAGE(X43:AJ43)</f>
        <v>0</v>
      </c>
    </row>
    <row r="44" spans="1:55" ht="13" x14ac:dyDescent="0.3">
      <c r="A44" s="68">
        <v>3555</v>
      </c>
      <c r="B44" s="69" t="s">
        <v>115</v>
      </c>
      <c r="C44" s="70">
        <f>-IFERROR(VLOOKUP($A44,'[3]Trial Blc'!$B$3:N$542,C$1,FALSE),0)</f>
        <v>0</v>
      </c>
      <c r="D44" s="60"/>
      <c r="E44" s="71">
        <f t="shared" si="13"/>
        <v>0</v>
      </c>
      <c r="F44" s="70">
        <f>-IFERROR(VLOOKUP($A44,'[3]Trial Blc'!$B$3:Q$542,F$1,FALSE),0)</f>
        <v>0</v>
      </c>
      <c r="G44" s="70">
        <f>-IFERROR(VLOOKUP($A44,'[3]Trial Blc'!$B$3:R$542,G$1,FALSE),0)</f>
        <v>0</v>
      </c>
      <c r="H44" s="70">
        <f>-IFERROR(VLOOKUP($A44,'[3]Trial Blc'!$B$3:S$542,H$1,FALSE),0)</f>
        <v>0</v>
      </c>
      <c r="I44" s="70">
        <f>-IFERROR(VLOOKUP($A44,'[3]Trial Blc'!$B$3:T$542,I$1,FALSE),0)</f>
        <v>0</v>
      </c>
      <c r="J44" s="70">
        <f>-IFERROR(VLOOKUP($A44,'[3]Trial Blc'!$B$3:U$542,J$1,FALSE),0)</f>
        <v>0</v>
      </c>
      <c r="K44" s="70">
        <f>-IFERROR(VLOOKUP($A44,'[3]Trial Blc'!$B$3:V$542,K$1,FALSE),0)</f>
        <v>0</v>
      </c>
      <c r="L44" s="70">
        <f>-IFERROR(VLOOKUP($A44,'[3]Trial Blc'!$B$3:W$542,L$1,FALSE),0)</f>
        <v>0</v>
      </c>
      <c r="M44" s="70">
        <f>-IFERROR(VLOOKUP($A44,'[3]Trial Blc'!$B$3:X$542,M$1,FALSE),0)</f>
        <v>0</v>
      </c>
      <c r="N44" s="70">
        <f>-IFERROR(VLOOKUP($A44,'[3]Trial Blc'!$B$3:Y$542,N$1,FALSE),0)</f>
        <v>0</v>
      </c>
      <c r="O44" s="70">
        <f>-IFERROR(VLOOKUP($A44,'[3]Trial Blc'!$B$3:Z$542,O$1,FALSE),0)</f>
        <v>0</v>
      </c>
      <c r="P44" s="70">
        <f>-IFERROR(VLOOKUP($A44,'[3]Trial Blc'!$B$3:AA$542,P$1,FALSE),0)</f>
        <v>0</v>
      </c>
      <c r="Q44" s="70">
        <f>-IFERROR(VLOOKUP($A44,'[3]Trial Blc'!$B$3:AB$542,Q$1,FALSE),0)</f>
        <v>0</v>
      </c>
      <c r="R44" s="67">
        <f t="shared" si="14"/>
        <v>0</v>
      </c>
      <c r="S44" s="76"/>
      <c r="T44" s="62">
        <v>4105</v>
      </c>
      <c r="U44" s="69" t="s">
        <v>116</v>
      </c>
      <c r="V44" s="60">
        <f>IFERROR(VLOOKUP($T44,'[3]Trial Blc'!$B$3:AJ$542,V$1,FALSE),0)</f>
        <v>0</v>
      </c>
      <c r="W44" s="60"/>
      <c r="X44" s="70">
        <f t="shared" si="15"/>
        <v>0</v>
      </c>
      <c r="Y44" s="70">
        <f>IFERROR(VLOOKUP($T44,'[3]Trial Blc'!$B$3:AJ$542,Y$1,FALSE),0)</f>
        <v>0</v>
      </c>
      <c r="Z44" s="70">
        <f>IFERROR(VLOOKUP($T44,'[3]Trial Blc'!$B$3:AK$542,Z$1,FALSE),0)</f>
        <v>0</v>
      </c>
      <c r="AA44" s="70">
        <f>IFERROR(VLOOKUP($T44,'[3]Trial Blc'!$B$3:AL$542,AA$1,FALSE),0)</f>
        <v>0</v>
      </c>
      <c r="AB44" s="70">
        <f>IFERROR(VLOOKUP($T44,'[3]Trial Blc'!$B$3:AM$542,AB$1,FALSE),0)</f>
        <v>0</v>
      </c>
      <c r="AC44" s="70">
        <f>IFERROR(VLOOKUP($T44,'[3]Trial Blc'!$B$3:AN$542,AC$1,FALSE),0)</f>
        <v>0</v>
      </c>
      <c r="AD44" s="70">
        <f>IFERROR(VLOOKUP($T44,'[3]Trial Blc'!$B$3:AO$542,AD$1,FALSE),0)</f>
        <v>0</v>
      </c>
      <c r="AE44" s="70">
        <f>IFERROR(VLOOKUP($T44,'[3]Trial Blc'!$B$3:AP$542,AE$1,FALSE),0)</f>
        <v>0</v>
      </c>
      <c r="AF44" s="70">
        <f>IFERROR(VLOOKUP($T44,'[3]Trial Blc'!$B$3:AQ$542,AF$1,FALSE),0)</f>
        <v>0</v>
      </c>
      <c r="AG44" s="70">
        <f>IFERROR(VLOOKUP($T44,'[3]Trial Blc'!$B$3:AR$542,AG$1,FALSE),0)</f>
        <v>0</v>
      </c>
      <c r="AH44" s="70">
        <f>IFERROR(VLOOKUP($T44,'[3]Trial Blc'!$B$3:AS$542,AH$1,FALSE),0)</f>
        <v>0</v>
      </c>
      <c r="AI44" s="70">
        <f>IFERROR(VLOOKUP($T44,'[3]Trial Blc'!$B$3:AT$542,AI$1,FALSE),0)</f>
        <v>0</v>
      </c>
      <c r="AJ44" s="70">
        <f>IFERROR(VLOOKUP($T44,'[3]Trial Blc'!$B$3:AU$542,AJ$1,FALSE),0)</f>
        <v>0</v>
      </c>
      <c r="AK44" s="67">
        <f t="shared" si="16"/>
        <v>0</v>
      </c>
    </row>
    <row r="45" spans="1:55" ht="13" x14ac:dyDescent="0.3">
      <c r="A45" s="68">
        <v>3557</v>
      </c>
      <c r="B45" s="69" t="s">
        <v>117</v>
      </c>
      <c r="C45" s="70">
        <f>-IFERROR(VLOOKUP($A45,'[3]Trial Blc'!$B$3:N$542,C$1,FALSE),0)</f>
        <v>0</v>
      </c>
      <c r="D45" s="60"/>
      <c r="E45" s="71">
        <f t="shared" si="13"/>
        <v>0</v>
      </c>
      <c r="F45" s="70">
        <f>-IFERROR(VLOOKUP($A45,'[3]Trial Blc'!$B$3:Q$542,F$1,FALSE),0)</f>
        <v>0</v>
      </c>
      <c r="G45" s="70">
        <f>-IFERROR(VLOOKUP($A45,'[3]Trial Blc'!$B$3:R$542,G$1,FALSE),0)</f>
        <v>0</v>
      </c>
      <c r="H45" s="70">
        <f>-IFERROR(VLOOKUP($A45,'[3]Trial Blc'!$B$3:S$542,H$1,FALSE),0)</f>
        <v>0</v>
      </c>
      <c r="I45" s="70">
        <f>-IFERROR(VLOOKUP($A45,'[3]Trial Blc'!$B$3:T$542,I$1,FALSE),0)</f>
        <v>0</v>
      </c>
      <c r="J45" s="70">
        <f>-IFERROR(VLOOKUP($A45,'[3]Trial Blc'!$B$3:U$542,J$1,FALSE),0)</f>
        <v>0</v>
      </c>
      <c r="K45" s="70">
        <f>-IFERROR(VLOOKUP($A45,'[3]Trial Blc'!$B$3:V$542,K$1,FALSE),0)</f>
        <v>0</v>
      </c>
      <c r="L45" s="70">
        <f>-IFERROR(VLOOKUP($A45,'[3]Trial Blc'!$B$3:W$542,L$1,FALSE),0)</f>
        <v>0</v>
      </c>
      <c r="M45" s="70">
        <f>-IFERROR(VLOOKUP($A45,'[3]Trial Blc'!$B$3:X$542,M$1,FALSE),0)</f>
        <v>0</v>
      </c>
      <c r="N45" s="70">
        <f>-IFERROR(VLOOKUP($A45,'[3]Trial Blc'!$B$3:Y$542,N$1,FALSE),0)</f>
        <v>0</v>
      </c>
      <c r="O45" s="70">
        <f>-IFERROR(VLOOKUP($A45,'[3]Trial Blc'!$B$3:Z$542,O$1,FALSE),0)</f>
        <v>0</v>
      </c>
      <c r="P45" s="70">
        <f>-IFERROR(VLOOKUP($A45,'[3]Trial Blc'!$B$3:AA$542,P$1,FALSE),0)</f>
        <v>0</v>
      </c>
      <c r="Q45" s="70">
        <f>-IFERROR(VLOOKUP($A45,'[3]Trial Blc'!$B$3:AB$542,Q$1,FALSE),0)</f>
        <v>0</v>
      </c>
      <c r="R45" s="67">
        <f t="shared" si="14"/>
        <v>0</v>
      </c>
      <c r="S45" s="76"/>
      <c r="T45" s="62">
        <v>4107</v>
      </c>
      <c r="U45" s="69" t="s">
        <v>118</v>
      </c>
      <c r="V45" s="60">
        <f>IFERROR(VLOOKUP($T45,'[3]Trial Blc'!$B$3:AJ$542,V$1,FALSE),0)</f>
        <v>0</v>
      </c>
      <c r="W45" s="60"/>
      <c r="X45" s="70">
        <f t="shared" si="15"/>
        <v>0</v>
      </c>
      <c r="Y45" s="70">
        <f>IFERROR(VLOOKUP($T45,'[3]Trial Blc'!$B$3:AJ$542,Y$1,FALSE),0)</f>
        <v>0</v>
      </c>
      <c r="Z45" s="70">
        <f>IFERROR(VLOOKUP($T45,'[3]Trial Blc'!$B$3:AK$542,Z$1,FALSE),0)</f>
        <v>0</v>
      </c>
      <c r="AA45" s="70">
        <f>IFERROR(VLOOKUP($T45,'[3]Trial Blc'!$B$3:AL$542,AA$1,FALSE),0)</f>
        <v>0</v>
      </c>
      <c r="AB45" s="70">
        <f>IFERROR(VLOOKUP($T45,'[3]Trial Blc'!$B$3:AM$542,AB$1,FALSE),0)</f>
        <v>0</v>
      </c>
      <c r="AC45" s="70">
        <f>IFERROR(VLOOKUP($T45,'[3]Trial Blc'!$B$3:AN$542,AC$1,FALSE),0)</f>
        <v>0</v>
      </c>
      <c r="AD45" s="70">
        <f>IFERROR(VLOOKUP($T45,'[3]Trial Blc'!$B$3:AO$542,AD$1,FALSE),0)</f>
        <v>0</v>
      </c>
      <c r="AE45" s="70">
        <f>IFERROR(VLOOKUP($T45,'[3]Trial Blc'!$B$3:AP$542,AE$1,FALSE),0)</f>
        <v>0</v>
      </c>
      <c r="AF45" s="70">
        <f>IFERROR(VLOOKUP($T45,'[3]Trial Blc'!$B$3:AQ$542,AF$1,FALSE),0)</f>
        <v>0</v>
      </c>
      <c r="AG45" s="70">
        <f>IFERROR(VLOOKUP($T45,'[3]Trial Blc'!$B$3:AR$542,AG$1,FALSE),0)</f>
        <v>0</v>
      </c>
      <c r="AH45" s="70">
        <f>IFERROR(VLOOKUP($T45,'[3]Trial Blc'!$B$3:AS$542,AH$1,FALSE),0)</f>
        <v>0</v>
      </c>
      <c r="AI45" s="70">
        <f>IFERROR(VLOOKUP($T45,'[3]Trial Blc'!$B$3:AT$542,AI$1,FALSE),0)</f>
        <v>0</v>
      </c>
      <c r="AJ45" s="70">
        <f>IFERROR(VLOOKUP($T45,'[3]Trial Blc'!$B$3:AU$542,AJ$1,FALSE),0)</f>
        <v>0</v>
      </c>
      <c r="AK45" s="67">
        <f t="shared" si="16"/>
        <v>0</v>
      </c>
    </row>
    <row r="46" spans="1:55" ht="13" x14ac:dyDescent="0.3">
      <c r="A46" s="68">
        <v>3565</v>
      </c>
      <c r="B46" s="69" t="s">
        <v>119</v>
      </c>
      <c r="C46" s="70">
        <f>-IFERROR(VLOOKUP($A46,'[3]Trial Blc'!$B$3:N$542,C$1,FALSE),0)</f>
        <v>0</v>
      </c>
      <c r="D46" s="60"/>
      <c r="E46" s="71">
        <f t="shared" si="13"/>
        <v>0</v>
      </c>
      <c r="F46" s="70">
        <f>-IFERROR(VLOOKUP($A46,'[3]Trial Blc'!$B$3:Q$542,F$1,FALSE),0)</f>
        <v>0</v>
      </c>
      <c r="G46" s="70">
        <f>-IFERROR(VLOOKUP($A46,'[3]Trial Blc'!$B$3:R$542,G$1,FALSE),0)</f>
        <v>0</v>
      </c>
      <c r="H46" s="70">
        <f>-IFERROR(VLOOKUP($A46,'[3]Trial Blc'!$B$3:S$542,H$1,FALSE),0)</f>
        <v>0</v>
      </c>
      <c r="I46" s="70">
        <f>-IFERROR(VLOOKUP($A46,'[3]Trial Blc'!$B$3:T$542,I$1,FALSE),0)</f>
        <v>0</v>
      </c>
      <c r="J46" s="70">
        <f>-IFERROR(VLOOKUP($A46,'[3]Trial Blc'!$B$3:U$542,J$1,FALSE),0)</f>
        <v>0</v>
      </c>
      <c r="K46" s="70">
        <f>-IFERROR(VLOOKUP($A46,'[3]Trial Blc'!$B$3:V$542,K$1,FALSE),0)</f>
        <v>0</v>
      </c>
      <c r="L46" s="70">
        <f>-IFERROR(VLOOKUP($A46,'[3]Trial Blc'!$B$3:W$542,L$1,FALSE),0)</f>
        <v>0</v>
      </c>
      <c r="M46" s="70">
        <f>-IFERROR(VLOOKUP($A46,'[3]Trial Blc'!$B$3:X$542,M$1,FALSE),0)</f>
        <v>0</v>
      </c>
      <c r="N46" s="70">
        <f>-IFERROR(VLOOKUP($A46,'[3]Trial Blc'!$B$3:Y$542,N$1,FALSE),0)</f>
        <v>0</v>
      </c>
      <c r="O46" s="70">
        <f>-IFERROR(VLOOKUP($A46,'[3]Trial Blc'!$B$3:Z$542,O$1,FALSE),0)</f>
        <v>0</v>
      </c>
      <c r="P46" s="70">
        <f>-IFERROR(VLOOKUP($A46,'[3]Trial Blc'!$B$3:AA$542,P$1,FALSE),0)</f>
        <v>0</v>
      </c>
      <c r="Q46" s="70">
        <f>-IFERROR(VLOOKUP($A46,'[3]Trial Blc'!$B$3:AB$542,Q$1,FALSE),0)</f>
        <v>0</v>
      </c>
      <c r="R46" s="67">
        <f t="shared" si="14"/>
        <v>0</v>
      </c>
      <c r="S46" s="76"/>
      <c r="T46" s="62">
        <v>4115</v>
      </c>
      <c r="U46" s="69" t="s">
        <v>120</v>
      </c>
      <c r="V46" s="60">
        <f>IFERROR(VLOOKUP($T46,'[3]Trial Blc'!$B$3:AJ$542,V$1,FALSE),0)</f>
        <v>0</v>
      </c>
      <c r="W46" s="60"/>
      <c r="X46" s="70">
        <f t="shared" si="15"/>
        <v>0</v>
      </c>
      <c r="Y46" s="70">
        <f>IFERROR(VLOOKUP($T46,'[3]Trial Blc'!$B$3:AJ$542,Y$1,FALSE),0)</f>
        <v>0</v>
      </c>
      <c r="Z46" s="70">
        <f>IFERROR(VLOOKUP($T46,'[3]Trial Blc'!$B$3:AK$542,Z$1,FALSE),0)</f>
        <v>0</v>
      </c>
      <c r="AA46" s="70">
        <f>IFERROR(VLOOKUP($T46,'[3]Trial Blc'!$B$3:AL$542,AA$1,FALSE),0)</f>
        <v>0</v>
      </c>
      <c r="AB46" s="70">
        <f>IFERROR(VLOOKUP($T46,'[3]Trial Blc'!$B$3:AM$542,AB$1,FALSE),0)</f>
        <v>0</v>
      </c>
      <c r="AC46" s="70">
        <f>IFERROR(VLOOKUP($T46,'[3]Trial Blc'!$B$3:AN$542,AC$1,FALSE),0)</f>
        <v>0</v>
      </c>
      <c r="AD46" s="70">
        <f>IFERROR(VLOOKUP($T46,'[3]Trial Blc'!$B$3:AO$542,AD$1,FALSE),0)</f>
        <v>0</v>
      </c>
      <c r="AE46" s="70">
        <f>IFERROR(VLOOKUP($T46,'[3]Trial Blc'!$B$3:AP$542,AE$1,FALSE),0)</f>
        <v>0</v>
      </c>
      <c r="AF46" s="70">
        <f>IFERROR(VLOOKUP($T46,'[3]Trial Blc'!$B$3:AQ$542,AF$1,FALSE),0)</f>
        <v>0</v>
      </c>
      <c r="AG46" s="70">
        <f>IFERROR(VLOOKUP($T46,'[3]Trial Blc'!$B$3:AR$542,AG$1,FALSE),0)</f>
        <v>0</v>
      </c>
      <c r="AH46" s="70">
        <f>IFERROR(VLOOKUP($T46,'[3]Trial Blc'!$B$3:AS$542,AH$1,FALSE),0)</f>
        <v>0</v>
      </c>
      <c r="AI46" s="70">
        <f>IFERROR(VLOOKUP($T46,'[3]Trial Blc'!$B$3:AT$542,AI$1,FALSE),0)</f>
        <v>0</v>
      </c>
      <c r="AJ46" s="70">
        <f>IFERROR(VLOOKUP($T46,'[3]Trial Blc'!$B$3:AU$542,AJ$1,FALSE),0)</f>
        <v>0</v>
      </c>
      <c r="AK46" s="67">
        <f t="shared" si="16"/>
        <v>0</v>
      </c>
    </row>
    <row r="47" spans="1:55" s="116" customFormat="1" ht="13" x14ac:dyDescent="0.3">
      <c r="A47" s="113">
        <v>3750</v>
      </c>
      <c r="B47" s="114" t="s">
        <v>121</v>
      </c>
      <c r="C47" s="70">
        <f>-IFERROR(VLOOKUP($A47,'[3]Trial Blc'!$B$3:N$542,C$1,FALSE),0)</f>
        <v>0</v>
      </c>
      <c r="D47" s="115"/>
      <c r="E47" s="71">
        <f t="shared" si="13"/>
        <v>0</v>
      </c>
      <c r="F47" s="70">
        <f>-IFERROR(VLOOKUP($A47,'[3]Trial Blc'!$B$3:Q$542,F$1,FALSE),0)</f>
        <v>0</v>
      </c>
      <c r="G47" s="70">
        <f>-IFERROR(VLOOKUP($A47,'[3]Trial Blc'!$B$3:R$542,G$1,FALSE),0)</f>
        <v>0</v>
      </c>
      <c r="H47" s="70">
        <f>-IFERROR(VLOOKUP($A47,'[3]Trial Blc'!$B$3:S$542,H$1,FALSE),0)</f>
        <v>0</v>
      </c>
      <c r="I47" s="70">
        <f>-IFERROR(VLOOKUP($A47,'[3]Trial Blc'!$B$3:T$542,I$1,FALSE),0)</f>
        <v>0</v>
      </c>
      <c r="J47" s="70">
        <f>-IFERROR(VLOOKUP($A47,'[3]Trial Blc'!$B$3:U$542,J$1,FALSE),0)</f>
        <v>0</v>
      </c>
      <c r="K47" s="70">
        <f>-IFERROR(VLOOKUP($A47,'[3]Trial Blc'!$B$3:V$542,K$1,FALSE),0)</f>
        <v>0</v>
      </c>
      <c r="L47" s="70">
        <f>-IFERROR(VLOOKUP($A47,'[3]Trial Blc'!$B$3:W$542,L$1,FALSE),0)</f>
        <v>0</v>
      </c>
      <c r="M47" s="70">
        <f>-IFERROR(VLOOKUP($A47,'[3]Trial Blc'!$B$3:X$542,M$1,FALSE),0)</f>
        <v>0</v>
      </c>
      <c r="N47" s="70">
        <f>-IFERROR(VLOOKUP($A47,'[3]Trial Blc'!$B$3:Y$542,N$1,FALSE),0)</f>
        <v>0</v>
      </c>
      <c r="O47" s="70">
        <f>-IFERROR(VLOOKUP($A47,'[3]Trial Blc'!$B$3:Z$542,O$1,FALSE),0)</f>
        <v>0</v>
      </c>
      <c r="P47" s="70">
        <f>-IFERROR(VLOOKUP($A47,'[3]Trial Blc'!$B$3:AA$542,P$1,FALSE),0)</f>
        <v>0</v>
      </c>
      <c r="Q47" s="70">
        <f>-IFERROR(VLOOKUP($A47,'[3]Trial Blc'!$B$3:AB$542,Q$1,FALSE),0)</f>
        <v>0</v>
      </c>
      <c r="R47" s="67">
        <f t="shared" si="14"/>
        <v>0</v>
      </c>
      <c r="S47" s="69"/>
      <c r="T47" s="62">
        <v>4310</v>
      </c>
      <c r="U47" s="69" t="s">
        <v>122</v>
      </c>
      <c r="V47" s="60">
        <f>IFERROR(VLOOKUP($T47,'[3]Trial Blc'!$B$3:AJ$542,V$1,FALSE),0)</f>
        <v>0</v>
      </c>
      <c r="W47" s="60"/>
      <c r="X47" s="70">
        <f t="shared" si="15"/>
        <v>0</v>
      </c>
      <c r="Y47" s="70">
        <f>IFERROR(VLOOKUP($T47,'[3]Trial Blc'!$B$3:AJ$542,Y$1,FALSE),0)</f>
        <v>0</v>
      </c>
      <c r="Z47" s="70">
        <f>IFERROR(VLOOKUP($T47,'[3]Trial Blc'!$B$3:AK$542,Z$1,FALSE),0)</f>
        <v>0</v>
      </c>
      <c r="AA47" s="70">
        <f>IFERROR(VLOOKUP($T47,'[3]Trial Blc'!$B$3:AL$542,AA$1,FALSE),0)</f>
        <v>0</v>
      </c>
      <c r="AB47" s="70">
        <f>IFERROR(VLOOKUP($T47,'[3]Trial Blc'!$B$3:AM$542,AB$1,FALSE),0)</f>
        <v>0</v>
      </c>
      <c r="AC47" s="70">
        <f>IFERROR(VLOOKUP($T47,'[3]Trial Blc'!$B$3:AN$542,AC$1,FALSE),0)</f>
        <v>0</v>
      </c>
      <c r="AD47" s="70">
        <f>IFERROR(VLOOKUP($T47,'[3]Trial Blc'!$B$3:AO$542,AD$1,FALSE),0)</f>
        <v>0</v>
      </c>
      <c r="AE47" s="70">
        <f>IFERROR(VLOOKUP($T47,'[3]Trial Blc'!$B$3:AP$542,AE$1,FALSE),0)</f>
        <v>0</v>
      </c>
      <c r="AF47" s="70">
        <f>IFERROR(VLOOKUP($T47,'[3]Trial Blc'!$B$3:AQ$542,AF$1,FALSE),0)</f>
        <v>0</v>
      </c>
      <c r="AG47" s="70">
        <f>IFERROR(VLOOKUP($T47,'[3]Trial Blc'!$B$3:AR$542,AG$1,FALSE),0)</f>
        <v>0</v>
      </c>
      <c r="AH47" s="70">
        <f>IFERROR(VLOOKUP($T47,'[3]Trial Blc'!$B$3:AS$542,AH$1,FALSE),0)</f>
        <v>0</v>
      </c>
      <c r="AI47" s="70">
        <f>IFERROR(VLOOKUP($T47,'[3]Trial Blc'!$B$3:AT$542,AI$1,FALSE),0)</f>
        <v>0</v>
      </c>
      <c r="AJ47" s="70">
        <f>IFERROR(VLOOKUP($T47,'[3]Trial Blc'!$B$3:AU$542,AJ$1,FALSE),0)</f>
        <v>0</v>
      </c>
      <c r="AK47" s="67">
        <f t="shared" si="16"/>
        <v>0</v>
      </c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</row>
    <row r="48" spans="1:55" s="116" customFormat="1" ht="13" x14ac:dyDescent="0.3">
      <c r="A48" s="113">
        <v>3765</v>
      </c>
      <c r="B48" s="114" t="s">
        <v>123</v>
      </c>
      <c r="C48" s="70">
        <f>-IFERROR(VLOOKUP($A48,'[3]Trial Blc'!$B$3:N$542,C$1,FALSE),0)</f>
        <v>0</v>
      </c>
      <c r="D48" s="115"/>
      <c r="E48" s="71"/>
      <c r="F48" s="70">
        <f>-IFERROR(VLOOKUP($A48,'[3]Trial Blc'!$B$3:Q$542,F$1,FALSE),0)</f>
        <v>0</v>
      </c>
      <c r="G48" s="70">
        <f>-IFERROR(VLOOKUP($A48,'[3]Trial Blc'!$B$3:R$542,G$1,FALSE),0)</f>
        <v>0</v>
      </c>
      <c r="H48" s="70">
        <f>-IFERROR(VLOOKUP($A48,'[3]Trial Blc'!$B$3:S$542,H$1,FALSE),0)</f>
        <v>0</v>
      </c>
      <c r="I48" s="70">
        <f>-IFERROR(VLOOKUP($A48,'[3]Trial Blc'!$B$3:T$542,I$1,FALSE),0)</f>
        <v>0</v>
      </c>
      <c r="J48" s="70">
        <f>-IFERROR(VLOOKUP($A48,'[3]Trial Blc'!$B$3:U$542,J$1,FALSE),0)</f>
        <v>0</v>
      </c>
      <c r="K48" s="70">
        <f>-IFERROR(VLOOKUP($A48,'[3]Trial Blc'!$B$3:V$542,K$1,FALSE),0)</f>
        <v>0</v>
      </c>
      <c r="L48" s="70">
        <f>-IFERROR(VLOOKUP($A48,'[3]Trial Blc'!$B$3:W$542,L$1,FALSE),0)</f>
        <v>0</v>
      </c>
      <c r="M48" s="70">
        <f>-IFERROR(VLOOKUP($A48,'[3]Trial Blc'!$B$3:X$542,M$1,FALSE),0)</f>
        <v>0</v>
      </c>
      <c r="N48" s="70">
        <f>-IFERROR(VLOOKUP($A48,'[3]Trial Blc'!$B$3:Y$542,N$1,FALSE),0)</f>
        <v>0</v>
      </c>
      <c r="O48" s="70">
        <f>-IFERROR(VLOOKUP($A48,'[3]Trial Blc'!$B$3:Z$542,O$1,FALSE),0)</f>
        <v>0</v>
      </c>
      <c r="P48" s="70">
        <f>-IFERROR(VLOOKUP($A48,'[3]Trial Blc'!$B$3:AA$542,P$1,FALSE),0)</f>
        <v>0</v>
      </c>
      <c r="Q48" s="70">
        <f>-IFERROR(VLOOKUP($A48,'[3]Trial Blc'!$B$3:AB$542,Q$1,FALSE),0)</f>
        <v>0</v>
      </c>
      <c r="R48" s="67"/>
      <c r="S48" s="69"/>
      <c r="T48" s="62">
        <v>4325</v>
      </c>
      <c r="U48" s="69" t="s">
        <v>124</v>
      </c>
      <c r="V48" s="60">
        <f>IFERROR(VLOOKUP($T48,'[3]Trial Blc'!$B$3:AJ$542,V$1,FALSE),0)</f>
        <v>0</v>
      </c>
      <c r="W48" s="60"/>
      <c r="X48" s="70">
        <f t="shared" si="15"/>
        <v>0</v>
      </c>
      <c r="Y48" s="70">
        <f>IFERROR(VLOOKUP($T48,'[3]Trial Blc'!$B$3:AJ$542,Y$1,FALSE),0)</f>
        <v>0</v>
      </c>
      <c r="Z48" s="70">
        <f>IFERROR(VLOOKUP($T48,'[3]Trial Blc'!$B$3:AK$542,Z$1,FALSE),0)</f>
        <v>0</v>
      </c>
      <c r="AA48" s="70">
        <f>IFERROR(VLOOKUP($T48,'[3]Trial Blc'!$B$3:AL$542,AA$1,FALSE),0)</f>
        <v>0</v>
      </c>
      <c r="AB48" s="70">
        <f>IFERROR(VLOOKUP($T48,'[3]Trial Blc'!$B$3:AM$542,AB$1,FALSE),0)</f>
        <v>0</v>
      </c>
      <c r="AC48" s="70">
        <f>IFERROR(VLOOKUP($T48,'[3]Trial Blc'!$B$3:AN$542,AC$1,FALSE),0)</f>
        <v>0</v>
      </c>
      <c r="AD48" s="70">
        <f>IFERROR(VLOOKUP($T48,'[3]Trial Blc'!$B$3:AO$542,AD$1,FALSE),0)</f>
        <v>0</v>
      </c>
      <c r="AE48" s="70">
        <f>IFERROR(VLOOKUP($T48,'[3]Trial Blc'!$B$3:AP$542,AE$1,FALSE),0)</f>
        <v>0</v>
      </c>
      <c r="AF48" s="70">
        <f>IFERROR(VLOOKUP($T48,'[3]Trial Blc'!$B$3:AQ$542,AF$1,FALSE),0)</f>
        <v>0</v>
      </c>
      <c r="AG48" s="70">
        <f>IFERROR(VLOOKUP($T48,'[3]Trial Blc'!$B$3:AR$542,AG$1,FALSE),0)</f>
        <v>0</v>
      </c>
      <c r="AH48" s="70">
        <f>IFERROR(VLOOKUP($T48,'[3]Trial Blc'!$B$3:AS$542,AH$1,FALSE),0)</f>
        <v>0</v>
      </c>
      <c r="AI48" s="70">
        <f>IFERROR(VLOOKUP($T48,'[3]Trial Blc'!$B$3:AT$542,AI$1,FALSE),0)</f>
        <v>0</v>
      </c>
      <c r="AJ48" s="70">
        <f>IFERROR(VLOOKUP($T48,'[3]Trial Blc'!$B$3:AU$542,AJ$1,FALSE),0)</f>
        <v>0</v>
      </c>
      <c r="AK48" s="67">
        <f t="shared" si="16"/>
        <v>0</v>
      </c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</row>
    <row r="49" spans="1:37" ht="13" x14ac:dyDescent="0.3">
      <c r="A49" s="68">
        <v>3625</v>
      </c>
      <c r="B49" s="69" t="s">
        <v>125</v>
      </c>
      <c r="C49" s="70">
        <f>-IFERROR(VLOOKUP($A49,'[3]Trial Blc'!$B$3:N$542,C$1,FALSE),0)</f>
        <v>0</v>
      </c>
      <c r="D49" s="73"/>
      <c r="E49" s="71">
        <f t="shared" si="13"/>
        <v>0</v>
      </c>
      <c r="F49" s="70">
        <f>-IFERROR(VLOOKUP($A49,'[3]Trial Blc'!$B$3:Q$542,F$1,FALSE),0)</f>
        <v>0</v>
      </c>
      <c r="G49" s="70">
        <f>-IFERROR(VLOOKUP($A49,'[3]Trial Blc'!$B$3:R$542,G$1,FALSE),0)</f>
        <v>0</v>
      </c>
      <c r="H49" s="70">
        <f>-IFERROR(VLOOKUP($A49,'[3]Trial Blc'!$B$3:S$542,H$1,FALSE),0)</f>
        <v>0</v>
      </c>
      <c r="I49" s="70">
        <f>-IFERROR(VLOOKUP($A49,'[3]Trial Blc'!$B$3:T$542,I$1,FALSE),0)</f>
        <v>0</v>
      </c>
      <c r="J49" s="70">
        <f>-IFERROR(VLOOKUP($A49,'[3]Trial Blc'!$B$3:U$542,J$1,FALSE),0)</f>
        <v>0</v>
      </c>
      <c r="K49" s="70">
        <f>-IFERROR(VLOOKUP($A49,'[3]Trial Blc'!$B$3:V$542,K$1,FALSE),0)</f>
        <v>0</v>
      </c>
      <c r="L49" s="70">
        <f>-IFERROR(VLOOKUP($A49,'[3]Trial Blc'!$B$3:W$542,L$1,FALSE),0)</f>
        <v>0</v>
      </c>
      <c r="M49" s="70">
        <f>-IFERROR(VLOOKUP($A49,'[3]Trial Blc'!$B$3:X$542,M$1,FALSE),0)</f>
        <v>0</v>
      </c>
      <c r="N49" s="70">
        <f>-IFERROR(VLOOKUP($A49,'[3]Trial Blc'!$B$3:Y$542,N$1,FALSE),0)</f>
        <v>0</v>
      </c>
      <c r="O49" s="70">
        <f>-IFERROR(VLOOKUP($A49,'[3]Trial Blc'!$B$3:Z$542,O$1,FALSE),0)</f>
        <v>0</v>
      </c>
      <c r="P49" s="70">
        <f>-IFERROR(VLOOKUP($A49,'[3]Trial Blc'!$B$3:AA$542,P$1,FALSE),0)</f>
        <v>0</v>
      </c>
      <c r="Q49" s="70">
        <f>-IFERROR(VLOOKUP($A49,'[3]Trial Blc'!$B$3:AB$542,Q$1,FALSE),0)</f>
        <v>0</v>
      </c>
      <c r="R49" s="67">
        <f t="shared" si="14"/>
        <v>0</v>
      </c>
      <c r="S49" s="76"/>
      <c r="T49" s="62">
        <v>4175</v>
      </c>
      <c r="U49" s="69" t="s">
        <v>126</v>
      </c>
      <c r="V49" s="73">
        <f>IFERROR(VLOOKUP($T49,'[3]Trial Blc'!$B$3:AJ$542,V$1,FALSE),0)</f>
        <v>0</v>
      </c>
      <c r="W49" s="73"/>
      <c r="X49" s="72">
        <f t="shared" si="15"/>
        <v>0</v>
      </c>
      <c r="Y49" s="72">
        <f>IFERROR(VLOOKUP($T49,'[3]Trial Blc'!$B$3:AJ$542,Y$1,FALSE),0)</f>
        <v>0</v>
      </c>
      <c r="Z49" s="72">
        <f>IFERROR(VLOOKUP($T49,'[3]Trial Blc'!$B$3:AK$542,Z$1,FALSE),0)</f>
        <v>0</v>
      </c>
      <c r="AA49" s="72">
        <f>IFERROR(VLOOKUP($T49,'[3]Trial Blc'!$B$3:AL$542,AA$1,FALSE),0)</f>
        <v>0</v>
      </c>
      <c r="AB49" s="72">
        <f>IFERROR(VLOOKUP($T49,'[3]Trial Blc'!$B$3:AM$542,AB$1,FALSE),0)</f>
        <v>0</v>
      </c>
      <c r="AC49" s="72">
        <f>IFERROR(VLOOKUP($T49,'[3]Trial Blc'!$B$3:AN$542,AC$1,FALSE),0)</f>
        <v>0</v>
      </c>
      <c r="AD49" s="72">
        <f>IFERROR(VLOOKUP($T49,'[3]Trial Blc'!$B$3:AO$542,AD$1,FALSE),0)</f>
        <v>0</v>
      </c>
      <c r="AE49" s="72">
        <f>IFERROR(VLOOKUP($T49,'[3]Trial Blc'!$B$3:AP$542,AE$1,FALSE),0)</f>
        <v>0</v>
      </c>
      <c r="AF49" s="72">
        <f>IFERROR(VLOOKUP($T49,'[3]Trial Blc'!$B$3:AQ$542,AF$1,FALSE),0)</f>
        <v>0</v>
      </c>
      <c r="AG49" s="72">
        <f>IFERROR(VLOOKUP($T49,'[3]Trial Blc'!$B$3:AR$542,AG$1,FALSE),0)</f>
        <v>0</v>
      </c>
      <c r="AH49" s="72">
        <f>IFERROR(VLOOKUP($T49,'[3]Trial Blc'!$B$3:AS$542,AH$1,FALSE),0)</f>
        <v>0</v>
      </c>
      <c r="AI49" s="72">
        <f>IFERROR(VLOOKUP($T49,'[3]Trial Blc'!$B$3:AT$542,AI$1,FALSE),0)</f>
        <v>0</v>
      </c>
      <c r="AJ49" s="72">
        <f>IFERROR(VLOOKUP($T49,'[3]Trial Blc'!$B$3:AU$542,AJ$1,FALSE),0)</f>
        <v>0</v>
      </c>
      <c r="AK49" s="75">
        <f t="shared" si="16"/>
        <v>0</v>
      </c>
    </row>
    <row r="50" spans="1:37" x14ac:dyDescent="0.25">
      <c r="A50" s="68"/>
      <c r="B50" s="76" t="s">
        <v>70</v>
      </c>
      <c r="C50" s="77">
        <f>SUM(C43:C49)</f>
        <v>0</v>
      </c>
      <c r="D50" s="77">
        <f>SUM(D42:D49)</f>
        <v>0</v>
      </c>
      <c r="E50" s="117">
        <f>SUM(E42:E49)</f>
        <v>0</v>
      </c>
      <c r="F50" s="77">
        <f t="shared" ref="F50:Q50" si="17">SUM(F43:F49)</f>
        <v>0</v>
      </c>
      <c r="G50" s="77">
        <f t="shared" si="17"/>
        <v>0</v>
      </c>
      <c r="H50" s="77">
        <f t="shared" si="17"/>
        <v>0</v>
      </c>
      <c r="I50" s="77">
        <f t="shared" si="17"/>
        <v>0</v>
      </c>
      <c r="J50" s="77">
        <f t="shared" si="17"/>
        <v>0</v>
      </c>
      <c r="K50" s="77">
        <f t="shared" si="17"/>
        <v>0</v>
      </c>
      <c r="L50" s="77">
        <f t="shared" si="17"/>
        <v>0</v>
      </c>
      <c r="M50" s="77">
        <f t="shared" si="17"/>
        <v>0</v>
      </c>
      <c r="N50" s="77">
        <f t="shared" si="17"/>
        <v>0</v>
      </c>
      <c r="O50" s="77">
        <f t="shared" si="17"/>
        <v>0</v>
      </c>
      <c r="P50" s="77">
        <f t="shared" si="17"/>
        <v>0</v>
      </c>
      <c r="Q50" s="77">
        <f t="shared" si="17"/>
        <v>0</v>
      </c>
      <c r="R50" s="77"/>
      <c r="S50" s="96"/>
      <c r="T50" s="62"/>
      <c r="U50" s="76" t="s">
        <v>70</v>
      </c>
      <c r="V50" s="77">
        <f>SUM(V42:V49)</f>
        <v>0</v>
      </c>
      <c r="W50" s="77">
        <f t="shared" ref="W50:AJ50" si="18">SUM(W42:W49)</f>
        <v>0</v>
      </c>
      <c r="X50" s="89">
        <f t="shared" si="18"/>
        <v>0</v>
      </c>
      <c r="Y50" s="77">
        <f t="shared" si="18"/>
        <v>0</v>
      </c>
      <c r="Z50" s="77">
        <f t="shared" si="18"/>
        <v>0</v>
      </c>
      <c r="AA50" s="77">
        <f t="shared" si="18"/>
        <v>0</v>
      </c>
      <c r="AB50" s="77">
        <f t="shared" si="18"/>
        <v>0</v>
      </c>
      <c r="AC50" s="77">
        <f t="shared" si="18"/>
        <v>0</v>
      </c>
      <c r="AD50" s="77">
        <f t="shared" si="18"/>
        <v>0</v>
      </c>
      <c r="AE50" s="77">
        <f t="shared" si="18"/>
        <v>0</v>
      </c>
      <c r="AF50" s="77">
        <f t="shared" si="18"/>
        <v>0</v>
      </c>
      <c r="AG50" s="77">
        <f t="shared" si="18"/>
        <v>0</v>
      </c>
      <c r="AH50" s="77">
        <f t="shared" si="18"/>
        <v>0</v>
      </c>
      <c r="AI50" s="77">
        <f t="shared" si="18"/>
        <v>0</v>
      </c>
      <c r="AJ50" s="77">
        <f t="shared" si="18"/>
        <v>0</v>
      </c>
    </row>
    <row r="51" spans="1:37" x14ac:dyDescent="0.25">
      <c r="A51" s="80"/>
      <c r="B51" s="81" t="s">
        <v>71</v>
      </c>
      <c r="C51" s="60"/>
      <c r="D51" s="60"/>
      <c r="E51" s="71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76"/>
      <c r="T51" s="62"/>
      <c r="U51" s="57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</row>
    <row r="52" spans="1:37" ht="13" x14ac:dyDescent="0.3">
      <c r="A52" s="84"/>
      <c r="B52" s="85"/>
      <c r="C52" s="60"/>
      <c r="D52" s="111"/>
      <c r="E52" s="71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76"/>
      <c r="T52" s="62">
        <v>4030</v>
      </c>
      <c r="U52" s="57" t="s">
        <v>127</v>
      </c>
      <c r="V52" s="60">
        <f>IFERROR(VLOOKUP($T52,'[3]Trial Blc'!$B$3:AJ$542,V$1,FALSE),0)</f>
        <v>0</v>
      </c>
      <c r="W52" s="60"/>
      <c r="X52" s="70">
        <f t="shared" ref="X52:X57" si="19">+W52+V52</f>
        <v>0</v>
      </c>
      <c r="Y52" s="70">
        <f>IFERROR(VLOOKUP($T52,'[3]Trial Blc'!$B$3:AJ$542,Y$1,FALSE),0)</f>
        <v>0</v>
      </c>
      <c r="Z52" s="70">
        <f>IFERROR(VLOOKUP($T52,'[3]Trial Blc'!$B$3:AK$542,Z$1,FALSE),0)</f>
        <v>0</v>
      </c>
      <c r="AA52" s="70">
        <f>IFERROR(VLOOKUP($T52,'[3]Trial Blc'!$B$3:AL$542,AA$1,FALSE),0)</f>
        <v>0</v>
      </c>
      <c r="AB52" s="70">
        <f>IFERROR(VLOOKUP($T52,'[3]Trial Blc'!$B$3:AM$542,AB$1,FALSE),0)</f>
        <v>0</v>
      </c>
      <c r="AC52" s="70">
        <f>IFERROR(VLOOKUP($T52,'[3]Trial Blc'!$B$3:AN$542,AC$1,FALSE),0)</f>
        <v>0</v>
      </c>
      <c r="AD52" s="70">
        <f>IFERROR(VLOOKUP($T52,'[3]Trial Blc'!$B$3:AO$542,AD$1,FALSE),0)</f>
        <v>0</v>
      </c>
      <c r="AE52" s="70">
        <f>IFERROR(VLOOKUP($T52,'[3]Trial Blc'!$B$3:AP$542,AE$1,FALSE),0)</f>
        <v>0</v>
      </c>
      <c r="AF52" s="70">
        <f>IFERROR(VLOOKUP($T52,'[3]Trial Blc'!$B$3:AQ$542,AF$1,FALSE),0)</f>
        <v>0</v>
      </c>
      <c r="AG52" s="70">
        <f>IFERROR(VLOOKUP($T52,'[3]Trial Blc'!$B$3:AR$542,AG$1,FALSE),0)</f>
        <v>0</v>
      </c>
      <c r="AH52" s="70">
        <f>IFERROR(VLOOKUP($T52,'[3]Trial Blc'!$B$3:AS$542,AH$1,FALSE),0)</f>
        <v>0</v>
      </c>
      <c r="AI52" s="70">
        <f>IFERROR(VLOOKUP($T52,'[3]Trial Blc'!$B$3:AT$542,AI$1,FALSE),0)</f>
        <v>0</v>
      </c>
      <c r="AJ52" s="70">
        <f>IFERROR(VLOOKUP($T52,'[3]Trial Blc'!$B$3:AU$542,AJ$1,FALSE),0)</f>
        <v>0</v>
      </c>
      <c r="AK52" s="67">
        <f t="shared" ref="AK52:AK57" si="20">AVERAGE(X52:AJ52)</f>
        <v>0</v>
      </c>
    </row>
    <row r="53" spans="1:37" ht="13" x14ac:dyDescent="0.3">
      <c r="A53" s="68">
        <v>3520</v>
      </c>
      <c r="B53" s="57" t="s">
        <v>128</v>
      </c>
      <c r="C53" s="70">
        <f>-IFERROR(VLOOKUP($A53,'[3]Trial Blc'!$B$3:N$542,C$1,FALSE),0)</f>
        <v>0</v>
      </c>
      <c r="D53" s="60"/>
      <c r="E53" s="71">
        <f>SUM(C53:D53)</f>
        <v>0</v>
      </c>
      <c r="F53" s="70">
        <f>-IFERROR(VLOOKUP($A53,'[3]Trial Blc'!$B$3:Q$542,F$1,FALSE),0)</f>
        <v>0</v>
      </c>
      <c r="G53" s="70">
        <f>-IFERROR(VLOOKUP($A53,'[3]Trial Blc'!$B$3:R$542,G$1,FALSE),0)</f>
        <v>0</v>
      </c>
      <c r="H53" s="70">
        <f>-IFERROR(VLOOKUP($A53,'[3]Trial Blc'!$B$3:S$542,H$1,FALSE),0)</f>
        <v>0</v>
      </c>
      <c r="I53" s="70">
        <f>-IFERROR(VLOOKUP($A53,'[3]Trial Blc'!$B$3:T$542,I$1,FALSE),0)</f>
        <v>0</v>
      </c>
      <c r="J53" s="70">
        <f>-IFERROR(VLOOKUP($A53,'[3]Trial Blc'!$B$3:U$542,J$1,FALSE),0)</f>
        <v>0</v>
      </c>
      <c r="K53" s="70">
        <f>-IFERROR(VLOOKUP($A53,'[3]Trial Blc'!$B$3:V$542,K$1,FALSE),0)</f>
        <v>0</v>
      </c>
      <c r="L53" s="70">
        <f>-IFERROR(VLOOKUP($A53,'[3]Trial Blc'!$B$3:W$542,L$1,FALSE),0)</f>
        <v>0</v>
      </c>
      <c r="M53" s="70">
        <f>-IFERROR(VLOOKUP($A53,'[3]Trial Blc'!$B$3:X$542,M$1,FALSE),0)</f>
        <v>0</v>
      </c>
      <c r="N53" s="70">
        <f>-IFERROR(VLOOKUP($A53,'[3]Trial Blc'!$B$3:Y$542,N$1,FALSE),0)</f>
        <v>0</v>
      </c>
      <c r="O53" s="70">
        <f>-IFERROR(VLOOKUP($A53,'[3]Trial Blc'!$B$3:Z$542,O$1,FALSE),0)</f>
        <v>0</v>
      </c>
      <c r="P53" s="70">
        <f>-IFERROR(VLOOKUP($A53,'[3]Trial Blc'!$B$3:AA$542,P$1,FALSE),0)</f>
        <v>0</v>
      </c>
      <c r="Q53" s="70">
        <f>-IFERROR(VLOOKUP($A53,'[3]Trial Blc'!$B$3:AB$542,Q$1,FALSE),0)</f>
        <v>0</v>
      </c>
      <c r="R53" s="67">
        <f>AVERAGE(E53:Q53)</f>
        <v>0</v>
      </c>
      <c r="S53" s="76"/>
      <c r="T53" s="62">
        <v>4070</v>
      </c>
      <c r="U53" s="57" t="s">
        <v>129</v>
      </c>
      <c r="V53" s="60">
        <f>IFERROR(VLOOKUP($T53,'[3]Trial Blc'!$B$3:AJ$542,V$1,FALSE),0)</f>
        <v>0</v>
      </c>
      <c r="W53" s="60"/>
      <c r="X53" s="70">
        <f t="shared" si="19"/>
        <v>0</v>
      </c>
      <c r="Y53" s="70">
        <f>IFERROR(VLOOKUP($T53,'[3]Trial Blc'!$B$3:AJ$542,Y$1,FALSE),0)</f>
        <v>0</v>
      </c>
      <c r="Z53" s="70">
        <f>IFERROR(VLOOKUP($T53,'[3]Trial Blc'!$B$3:AK$542,Z$1,FALSE),0)</f>
        <v>0</v>
      </c>
      <c r="AA53" s="70">
        <f>IFERROR(VLOOKUP($T53,'[3]Trial Blc'!$B$3:AL$542,AA$1,FALSE),0)</f>
        <v>0</v>
      </c>
      <c r="AB53" s="70">
        <f>IFERROR(VLOOKUP($T53,'[3]Trial Blc'!$B$3:AM$542,AB$1,FALSE),0)</f>
        <v>0</v>
      </c>
      <c r="AC53" s="70">
        <f>IFERROR(VLOOKUP($T53,'[3]Trial Blc'!$B$3:AN$542,AC$1,FALSE),0)</f>
        <v>0</v>
      </c>
      <c r="AD53" s="70">
        <f>IFERROR(VLOOKUP($T53,'[3]Trial Blc'!$B$3:AO$542,AD$1,FALSE),0)</f>
        <v>0</v>
      </c>
      <c r="AE53" s="70">
        <f>IFERROR(VLOOKUP($T53,'[3]Trial Blc'!$B$3:AP$542,AE$1,FALSE),0)</f>
        <v>0</v>
      </c>
      <c r="AF53" s="70">
        <f>IFERROR(VLOOKUP($T53,'[3]Trial Blc'!$B$3:AQ$542,AF$1,FALSE),0)</f>
        <v>0</v>
      </c>
      <c r="AG53" s="70">
        <f>IFERROR(VLOOKUP($T53,'[3]Trial Blc'!$B$3:AR$542,AG$1,FALSE),0)</f>
        <v>0</v>
      </c>
      <c r="AH53" s="70">
        <f>IFERROR(VLOOKUP($T53,'[3]Trial Blc'!$B$3:AS$542,AH$1,FALSE),0)</f>
        <v>0</v>
      </c>
      <c r="AI53" s="70">
        <f>IFERROR(VLOOKUP($T53,'[3]Trial Blc'!$B$3:AT$542,AI$1,FALSE),0)</f>
        <v>0</v>
      </c>
      <c r="AJ53" s="70">
        <f>IFERROR(VLOOKUP($T53,'[3]Trial Blc'!$B$3:AU$542,AJ$1,FALSE),0)</f>
        <v>0</v>
      </c>
      <c r="AK53" s="67">
        <f t="shared" si="20"/>
        <v>0</v>
      </c>
    </row>
    <row r="54" spans="1:37" ht="13" x14ac:dyDescent="0.3">
      <c r="A54" s="113">
        <v>3500</v>
      </c>
      <c r="B54" s="83" t="s">
        <v>130</v>
      </c>
      <c r="C54" s="70">
        <f>-IFERROR(VLOOKUP($A54,'[3]Trial Blc'!$B$3:N$542,C$1,FALSE),0)</f>
        <v>0</v>
      </c>
      <c r="D54" s="60"/>
      <c r="E54" s="71">
        <f>SUM(C54:D54)</f>
        <v>0</v>
      </c>
      <c r="F54" s="70">
        <f>-IFERROR(VLOOKUP($A54,'[3]Trial Blc'!$B$3:Q$542,F$1,FALSE),0)</f>
        <v>0</v>
      </c>
      <c r="G54" s="70">
        <f>-IFERROR(VLOOKUP($A54,'[3]Trial Blc'!$B$3:R$542,G$1,FALSE),0)</f>
        <v>0</v>
      </c>
      <c r="H54" s="70">
        <f>-IFERROR(VLOOKUP($A54,'[3]Trial Blc'!$B$3:S$542,H$1,FALSE),0)</f>
        <v>0</v>
      </c>
      <c r="I54" s="70">
        <f>-IFERROR(VLOOKUP($A54,'[3]Trial Blc'!$B$3:T$542,I$1,FALSE),0)</f>
        <v>0</v>
      </c>
      <c r="J54" s="70">
        <f>-IFERROR(VLOOKUP($A54,'[3]Trial Blc'!$B$3:U$542,J$1,FALSE),0)</f>
        <v>0</v>
      </c>
      <c r="K54" s="70">
        <f>-IFERROR(VLOOKUP($A54,'[3]Trial Blc'!$B$3:V$542,K$1,FALSE),0)</f>
        <v>0</v>
      </c>
      <c r="L54" s="70">
        <f>-IFERROR(VLOOKUP($A54,'[3]Trial Blc'!$B$3:W$542,L$1,FALSE),0)</f>
        <v>0</v>
      </c>
      <c r="M54" s="70">
        <f>-IFERROR(VLOOKUP($A54,'[3]Trial Blc'!$B$3:X$542,M$1,FALSE),0)</f>
        <v>0</v>
      </c>
      <c r="N54" s="70">
        <f>-IFERROR(VLOOKUP($A54,'[3]Trial Blc'!$B$3:Y$542,N$1,FALSE),0)</f>
        <v>0</v>
      </c>
      <c r="O54" s="70">
        <f>-IFERROR(VLOOKUP($A54,'[3]Trial Blc'!$B$3:Z$542,O$1,FALSE),0)</f>
        <v>0</v>
      </c>
      <c r="P54" s="70">
        <f>-IFERROR(VLOOKUP($A54,'[3]Trial Blc'!$B$3:AA$542,P$1,FALSE),0)</f>
        <v>0</v>
      </c>
      <c r="Q54" s="70">
        <f>-IFERROR(VLOOKUP($A54,'[3]Trial Blc'!$B$3:AB$542,Q$1,FALSE),0)</f>
        <v>0</v>
      </c>
      <c r="R54" s="67">
        <f>AVERAGE(E54:Q54)</f>
        <v>0</v>
      </c>
      <c r="S54" s="76"/>
      <c r="T54" s="62">
        <v>4050</v>
      </c>
      <c r="U54" s="57" t="s">
        <v>131</v>
      </c>
      <c r="V54" s="60">
        <f>IFERROR(VLOOKUP($T54,'[3]Trial Blc'!$B$3:AJ$542,V$1,FALSE),0)</f>
        <v>0</v>
      </c>
      <c r="W54" s="60"/>
      <c r="X54" s="70">
        <f t="shared" si="19"/>
        <v>0</v>
      </c>
      <c r="Y54" s="70">
        <f>IFERROR(VLOOKUP($T54,'[3]Trial Blc'!$B$3:AJ$542,Y$1,FALSE),0)</f>
        <v>0</v>
      </c>
      <c r="Z54" s="70">
        <f>IFERROR(VLOOKUP($T54,'[3]Trial Blc'!$B$3:AK$542,Z$1,FALSE),0)</f>
        <v>0</v>
      </c>
      <c r="AA54" s="70">
        <f>IFERROR(VLOOKUP($T54,'[3]Trial Blc'!$B$3:AL$542,AA$1,FALSE),0)</f>
        <v>0</v>
      </c>
      <c r="AB54" s="70">
        <f>IFERROR(VLOOKUP($T54,'[3]Trial Blc'!$B$3:AM$542,AB$1,FALSE),0)</f>
        <v>0</v>
      </c>
      <c r="AC54" s="70">
        <f>IFERROR(VLOOKUP($T54,'[3]Trial Blc'!$B$3:AN$542,AC$1,FALSE),0)</f>
        <v>0</v>
      </c>
      <c r="AD54" s="70">
        <f>IFERROR(VLOOKUP($T54,'[3]Trial Blc'!$B$3:AO$542,AD$1,FALSE),0)</f>
        <v>0</v>
      </c>
      <c r="AE54" s="70">
        <f>IFERROR(VLOOKUP($T54,'[3]Trial Blc'!$B$3:AP$542,AE$1,FALSE),0)</f>
        <v>0</v>
      </c>
      <c r="AF54" s="70">
        <f>IFERROR(VLOOKUP($T54,'[3]Trial Blc'!$B$3:AQ$542,AF$1,FALSE),0)</f>
        <v>0</v>
      </c>
      <c r="AG54" s="70">
        <f>IFERROR(VLOOKUP($T54,'[3]Trial Blc'!$B$3:AR$542,AG$1,FALSE),0)</f>
        <v>0</v>
      </c>
      <c r="AH54" s="70">
        <f>IFERROR(VLOOKUP($T54,'[3]Trial Blc'!$B$3:AS$542,AH$1,FALSE),0)</f>
        <v>0</v>
      </c>
      <c r="AI54" s="70">
        <f>IFERROR(VLOOKUP($T54,'[3]Trial Blc'!$B$3:AT$542,AI$1,FALSE),0)</f>
        <v>0</v>
      </c>
      <c r="AJ54" s="70">
        <f>IFERROR(VLOOKUP($T54,'[3]Trial Blc'!$B$3:AU$542,AJ$1,FALSE),0)</f>
        <v>0</v>
      </c>
      <c r="AK54" s="67">
        <f t="shared" si="20"/>
        <v>0</v>
      </c>
    </row>
    <row r="55" spans="1:37" ht="13" x14ac:dyDescent="0.3">
      <c r="A55" s="113">
        <v>3505</v>
      </c>
      <c r="B55" s="83" t="s">
        <v>132</v>
      </c>
      <c r="C55" s="70">
        <f>-IFERROR(VLOOKUP($A55,'[3]Trial Blc'!$B$3:N$542,C$1,FALSE),0)</f>
        <v>0</v>
      </c>
      <c r="D55" s="60"/>
      <c r="E55" s="71">
        <f>SUM(C55:D55)</f>
        <v>0</v>
      </c>
      <c r="F55" s="70">
        <f>-IFERROR(VLOOKUP($A55,'[3]Trial Blc'!$B$3:Q$542,F$1,FALSE),0)</f>
        <v>0</v>
      </c>
      <c r="G55" s="70">
        <f>-IFERROR(VLOOKUP($A55,'[3]Trial Blc'!$B$3:R$542,G$1,FALSE),0)</f>
        <v>0</v>
      </c>
      <c r="H55" s="70">
        <f>-IFERROR(VLOOKUP($A55,'[3]Trial Blc'!$B$3:S$542,H$1,FALSE),0)</f>
        <v>0</v>
      </c>
      <c r="I55" s="70">
        <f>-IFERROR(VLOOKUP($A55,'[3]Trial Blc'!$B$3:T$542,I$1,FALSE),0)</f>
        <v>0</v>
      </c>
      <c r="J55" s="70">
        <f>-IFERROR(VLOOKUP($A55,'[3]Trial Blc'!$B$3:U$542,J$1,FALSE),0)</f>
        <v>0</v>
      </c>
      <c r="K55" s="70">
        <f>-IFERROR(VLOOKUP($A55,'[3]Trial Blc'!$B$3:V$542,K$1,FALSE),0)</f>
        <v>0</v>
      </c>
      <c r="L55" s="70">
        <f>-IFERROR(VLOOKUP($A55,'[3]Trial Blc'!$B$3:W$542,L$1,FALSE),0)</f>
        <v>0</v>
      </c>
      <c r="M55" s="70">
        <f>-IFERROR(VLOOKUP($A55,'[3]Trial Blc'!$B$3:X$542,M$1,FALSE),0)</f>
        <v>0</v>
      </c>
      <c r="N55" s="70">
        <f>-IFERROR(VLOOKUP($A55,'[3]Trial Blc'!$B$3:Y$542,N$1,FALSE),0)</f>
        <v>0</v>
      </c>
      <c r="O55" s="70">
        <f>-IFERROR(VLOOKUP($A55,'[3]Trial Blc'!$B$3:Z$542,O$1,FALSE),0)</f>
        <v>0</v>
      </c>
      <c r="P55" s="70">
        <f>-IFERROR(VLOOKUP($A55,'[3]Trial Blc'!$B$3:AA$542,P$1,FALSE),0)</f>
        <v>0</v>
      </c>
      <c r="Q55" s="70">
        <f>-IFERROR(VLOOKUP($A55,'[3]Trial Blc'!$B$3:AB$542,Q$1,FALSE),0)</f>
        <v>0</v>
      </c>
      <c r="R55" s="67">
        <f>AVERAGE(E55:Q55)</f>
        <v>0</v>
      </c>
      <c r="S55" s="76"/>
      <c r="T55" s="62">
        <v>4055</v>
      </c>
      <c r="U55" s="57" t="s">
        <v>133</v>
      </c>
      <c r="V55" s="60">
        <f>IFERROR(VLOOKUP($T55,'[3]Trial Blc'!$B$3:AJ$542,V$1,FALSE),0)</f>
        <v>0</v>
      </c>
      <c r="W55" s="60"/>
      <c r="X55" s="70">
        <f t="shared" si="19"/>
        <v>0</v>
      </c>
      <c r="Y55" s="70">
        <f>IFERROR(VLOOKUP($T55,'[3]Trial Blc'!$B$3:AJ$542,Y$1,FALSE),0)</f>
        <v>0</v>
      </c>
      <c r="Z55" s="70">
        <f>IFERROR(VLOOKUP($T55,'[3]Trial Blc'!$B$3:AK$542,Z$1,FALSE),0)</f>
        <v>0</v>
      </c>
      <c r="AA55" s="70">
        <f>IFERROR(VLOOKUP($T55,'[3]Trial Blc'!$B$3:AL$542,AA$1,FALSE),0)</f>
        <v>0</v>
      </c>
      <c r="AB55" s="70">
        <f>IFERROR(VLOOKUP($T55,'[3]Trial Blc'!$B$3:AM$542,AB$1,FALSE),0)</f>
        <v>0</v>
      </c>
      <c r="AC55" s="70">
        <f>IFERROR(VLOOKUP($T55,'[3]Trial Blc'!$B$3:AN$542,AC$1,FALSE),0)</f>
        <v>0</v>
      </c>
      <c r="AD55" s="70">
        <f>IFERROR(VLOOKUP($T55,'[3]Trial Blc'!$B$3:AO$542,AD$1,FALSE),0)</f>
        <v>0</v>
      </c>
      <c r="AE55" s="70">
        <f>IFERROR(VLOOKUP($T55,'[3]Trial Blc'!$B$3:AP$542,AE$1,FALSE),0)</f>
        <v>0</v>
      </c>
      <c r="AF55" s="70">
        <f>IFERROR(VLOOKUP($T55,'[3]Trial Blc'!$B$3:AQ$542,AF$1,FALSE),0)</f>
        <v>0</v>
      </c>
      <c r="AG55" s="70">
        <f>IFERROR(VLOOKUP($T55,'[3]Trial Blc'!$B$3:AR$542,AG$1,FALSE),0)</f>
        <v>0</v>
      </c>
      <c r="AH55" s="70">
        <f>IFERROR(VLOOKUP($T55,'[3]Trial Blc'!$B$3:AS$542,AH$1,FALSE),0)</f>
        <v>0</v>
      </c>
      <c r="AI55" s="70">
        <f>IFERROR(VLOOKUP($T55,'[3]Trial Blc'!$B$3:AT$542,AI$1,FALSE),0)</f>
        <v>0</v>
      </c>
      <c r="AJ55" s="70">
        <f>IFERROR(VLOOKUP($T55,'[3]Trial Blc'!$B$3:AU$542,AJ$1,FALSE),0)</f>
        <v>0</v>
      </c>
      <c r="AK55" s="67">
        <f t="shared" si="20"/>
        <v>0</v>
      </c>
    </row>
    <row r="56" spans="1:37" ht="13" x14ac:dyDescent="0.3">
      <c r="A56" s="113">
        <v>3720</v>
      </c>
      <c r="B56" s="83" t="s">
        <v>134</v>
      </c>
      <c r="C56" s="70">
        <f>-IFERROR(VLOOKUP($A56,'[3]Trial Blc'!$B$3:N$542,C$1,FALSE),0)</f>
        <v>0</v>
      </c>
      <c r="D56" s="60"/>
      <c r="E56" s="71">
        <f>SUM(C56:D56)</f>
        <v>0</v>
      </c>
      <c r="F56" s="70">
        <f>-IFERROR(VLOOKUP($A56,'[3]Trial Blc'!$B$3:Q$542,F$1,FALSE),0)</f>
        <v>0</v>
      </c>
      <c r="G56" s="70">
        <f>-IFERROR(VLOOKUP($A56,'[3]Trial Blc'!$B$3:R$542,G$1,FALSE),0)</f>
        <v>0</v>
      </c>
      <c r="H56" s="70">
        <f>-IFERROR(VLOOKUP($A56,'[3]Trial Blc'!$B$3:S$542,H$1,FALSE),0)</f>
        <v>0</v>
      </c>
      <c r="I56" s="70">
        <f>-IFERROR(VLOOKUP($A56,'[3]Trial Blc'!$B$3:T$542,I$1,FALSE),0)</f>
        <v>0</v>
      </c>
      <c r="J56" s="70">
        <f>-IFERROR(VLOOKUP($A56,'[3]Trial Blc'!$B$3:U$542,J$1,FALSE),0)</f>
        <v>0</v>
      </c>
      <c r="K56" s="70">
        <f>-IFERROR(VLOOKUP($A56,'[3]Trial Blc'!$B$3:V$542,K$1,FALSE),0)</f>
        <v>0</v>
      </c>
      <c r="L56" s="70">
        <f>-IFERROR(VLOOKUP($A56,'[3]Trial Blc'!$B$3:W$542,L$1,FALSE),0)</f>
        <v>0</v>
      </c>
      <c r="M56" s="70">
        <f>-IFERROR(VLOOKUP($A56,'[3]Trial Blc'!$B$3:X$542,M$1,FALSE),0)</f>
        <v>0</v>
      </c>
      <c r="N56" s="70">
        <f>-IFERROR(VLOOKUP($A56,'[3]Trial Blc'!$B$3:Y$542,N$1,FALSE),0)</f>
        <v>0</v>
      </c>
      <c r="O56" s="70">
        <f>-IFERROR(VLOOKUP($A56,'[3]Trial Blc'!$B$3:Z$542,O$1,FALSE),0)</f>
        <v>0</v>
      </c>
      <c r="P56" s="70">
        <f>-IFERROR(VLOOKUP($A56,'[3]Trial Blc'!$B$3:AA$542,P$1,FALSE),0)</f>
        <v>0</v>
      </c>
      <c r="Q56" s="70">
        <f>-IFERROR(VLOOKUP($A56,'[3]Trial Blc'!$B$3:AB$542,Q$1,FALSE),0)</f>
        <v>0</v>
      </c>
      <c r="R56" s="67">
        <f>AVERAGE(E56:Q56)</f>
        <v>0</v>
      </c>
      <c r="S56" s="76"/>
      <c r="T56" s="62">
        <v>4280</v>
      </c>
      <c r="U56" s="57" t="s">
        <v>135</v>
      </c>
      <c r="V56" s="60">
        <f>IFERROR(VLOOKUP($T56,'[3]Trial Blc'!$B$3:AJ$542,V$1,FALSE),0)</f>
        <v>0</v>
      </c>
      <c r="W56" s="60"/>
      <c r="X56" s="70">
        <f t="shared" si="19"/>
        <v>0</v>
      </c>
      <c r="Y56" s="70">
        <f>IFERROR(VLOOKUP($T56,'[3]Trial Blc'!$B$3:AJ$542,Y$1,FALSE),0)</f>
        <v>0</v>
      </c>
      <c r="Z56" s="70">
        <f>IFERROR(VLOOKUP($T56,'[3]Trial Blc'!$B$3:AK$542,Z$1,FALSE),0)</f>
        <v>0</v>
      </c>
      <c r="AA56" s="70">
        <f>IFERROR(VLOOKUP($T56,'[3]Trial Blc'!$B$3:AL$542,AA$1,FALSE),0)</f>
        <v>0</v>
      </c>
      <c r="AB56" s="70">
        <f>IFERROR(VLOOKUP($T56,'[3]Trial Blc'!$B$3:AM$542,AB$1,FALSE),0)</f>
        <v>0</v>
      </c>
      <c r="AC56" s="70">
        <f>IFERROR(VLOOKUP($T56,'[3]Trial Blc'!$B$3:AN$542,AC$1,FALSE),0)</f>
        <v>0</v>
      </c>
      <c r="AD56" s="70">
        <f>IFERROR(VLOOKUP($T56,'[3]Trial Blc'!$B$3:AO$542,AD$1,FALSE),0)</f>
        <v>0</v>
      </c>
      <c r="AE56" s="70">
        <f>IFERROR(VLOOKUP($T56,'[3]Trial Blc'!$B$3:AP$542,AE$1,FALSE),0)</f>
        <v>0</v>
      </c>
      <c r="AF56" s="70">
        <f>IFERROR(VLOOKUP($T56,'[3]Trial Blc'!$B$3:AQ$542,AF$1,FALSE),0)</f>
        <v>0</v>
      </c>
      <c r="AG56" s="70">
        <f>IFERROR(VLOOKUP($T56,'[3]Trial Blc'!$B$3:AR$542,AG$1,FALSE),0)</f>
        <v>0</v>
      </c>
      <c r="AH56" s="70">
        <f>IFERROR(VLOOKUP($T56,'[3]Trial Blc'!$B$3:AS$542,AH$1,FALSE),0)</f>
        <v>0</v>
      </c>
      <c r="AI56" s="70">
        <f>IFERROR(VLOOKUP($T56,'[3]Trial Blc'!$B$3:AT$542,AI$1,FALSE),0)</f>
        <v>0</v>
      </c>
      <c r="AJ56" s="70">
        <f>IFERROR(VLOOKUP($T56,'[3]Trial Blc'!$B$3:AU$542,AJ$1,FALSE),0)</f>
        <v>0</v>
      </c>
      <c r="AK56" s="67">
        <f t="shared" si="20"/>
        <v>0</v>
      </c>
    </row>
    <row r="57" spans="1:37" ht="13" x14ac:dyDescent="0.3">
      <c r="A57" s="113">
        <v>3605</v>
      </c>
      <c r="B57" s="83" t="s">
        <v>136</v>
      </c>
      <c r="C57" s="70">
        <f>-IFERROR(VLOOKUP($A57,'[3]Trial Blc'!$B$3:N$542,C$1,FALSE),0)</f>
        <v>0</v>
      </c>
      <c r="D57" s="73"/>
      <c r="E57" s="71">
        <f>SUM(C57:D57)</f>
        <v>0</v>
      </c>
      <c r="F57" s="70">
        <f>-IFERROR(VLOOKUP($A57,'[3]Trial Blc'!$B$3:Q$542,F$1,FALSE),0)</f>
        <v>0</v>
      </c>
      <c r="G57" s="70">
        <f>-IFERROR(VLOOKUP($A57,'[3]Trial Blc'!$B$3:R$542,G$1,FALSE),0)</f>
        <v>0</v>
      </c>
      <c r="H57" s="70">
        <f>-IFERROR(VLOOKUP($A57,'[3]Trial Blc'!$B$3:S$542,H$1,FALSE),0)</f>
        <v>0</v>
      </c>
      <c r="I57" s="70">
        <f>-IFERROR(VLOOKUP($A57,'[3]Trial Blc'!$B$3:T$542,I$1,FALSE),0)</f>
        <v>0</v>
      </c>
      <c r="J57" s="70">
        <f>-IFERROR(VLOOKUP($A57,'[3]Trial Blc'!$B$3:U$542,J$1,FALSE),0)</f>
        <v>0</v>
      </c>
      <c r="K57" s="70">
        <f>-IFERROR(VLOOKUP($A57,'[3]Trial Blc'!$B$3:V$542,K$1,FALSE),0)</f>
        <v>0</v>
      </c>
      <c r="L57" s="70">
        <f>-IFERROR(VLOOKUP($A57,'[3]Trial Blc'!$B$3:W$542,L$1,FALSE),0)</f>
        <v>0</v>
      </c>
      <c r="M57" s="70">
        <f>-IFERROR(VLOOKUP($A57,'[3]Trial Blc'!$B$3:X$542,M$1,FALSE),0)</f>
        <v>0</v>
      </c>
      <c r="N57" s="70">
        <f>-IFERROR(VLOOKUP($A57,'[3]Trial Blc'!$B$3:Y$542,N$1,FALSE),0)</f>
        <v>0</v>
      </c>
      <c r="O57" s="70">
        <f>-IFERROR(VLOOKUP($A57,'[3]Trial Blc'!$B$3:Z$542,O$1,FALSE),0)</f>
        <v>0</v>
      </c>
      <c r="P57" s="70">
        <f>-IFERROR(VLOOKUP($A57,'[3]Trial Blc'!$B$3:AA$542,P$1,FALSE),0)</f>
        <v>0</v>
      </c>
      <c r="Q57" s="70">
        <f>-IFERROR(VLOOKUP($A57,'[3]Trial Blc'!$B$3:AB$542,Q$1,FALSE),0)</f>
        <v>0</v>
      </c>
      <c r="R57" s="67">
        <f>AVERAGE(E57:Q57)</f>
        <v>0</v>
      </c>
      <c r="S57" s="76"/>
      <c r="T57" s="62">
        <v>4155</v>
      </c>
      <c r="U57" s="57" t="s">
        <v>137</v>
      </c>
      <c r="V57" s="73">
        <f>IFERROR(VLOOKUP($T57,'[3]Trial Blc'!$B$3:AJ$542,V$1,FALSE),0)</f>
        <v>0</v>
      </c>
      <c r="W57" s="73"/>
      <c r="X57" s="72">
        <f t="shared" si="19"/>
        <v>0</v>
      </c>
      <c r="Y57" s="72">
        <f>IFERROR(VLOOKUP($T57,'[3]Trial Blc'!$B$3:AJ$542,Y$1,FALSE),0)</f>
        <v>0</v>
      </c>
      <c r="Z57" s="72">
        <f>IFERROR(VLOOKUP($T57,'[3]Trial Blc'!$B$3:AK$542,Z$1,FALSE),0)</f>
        <v>0</v>
      </c>
      <c r="AA57" s="72">
        <f>IFERROR(VLOOKUP($T57,'[3]Trial Blc'!$B$3:AL$542,AA$1,FALSE),0)</f>
        <v>0</v>
      </c>
      <c r="AB57" s="72">
        <f>IFERROR(VLOOKUP($T57,'[3]Trial Blc'!$B$3:AM$542,AB$1,FALSE),0)</f>
        <v>0</v>
      </c>
      <c r="AC57" s="72">
        <f>IFERROR(VLOOKUP($T57,'[3]Trial Blc'!$B$3:AN$542,AC$1,FALSE),0)</f>
        <v>0</v>
      </c>
      <c r="AD57" s="72">
        <f>IFERROR(VLOOKUP($T57,'[3]Trial Blc'!$B$3:AO$542,AD$1,FALSE),0)</f>
        <v>0</v>
      </c>
      <c r="AE57" s="72">
        <f>IFERROR(VLOOKUP($T57,'[3]Trial Blc'!$B$3:AP$542,AE$1,FALSE),0)</f>
        <v>0</v>
      </c>
      <c r="AF57" s="72">
        <f>IFERROR(VLOOKUP($T57,'[3]Trial Blc'!$B$3:AQ$542,AF$1,FALSE),0)</f>
        <v>0</v>
      </c>
      <c r="AG57" s="72">
        <f>IFERROR(VLOOKUP($T57,'[3]Trial Blc'!$B$3:AR$542,AG$1,FALSE),0)</f>
        <v>0</v>
      </c>
      <c r="AH57" s="72">
        <f>IFERROR(VLOOKUP($T57,'[3]Trial Blc'!$B$3:AS$542,AH$1,FALSE),0)</f>
        <v>0</v>
      </c>
      <c r="AI57" s="72">
        <f>IFERROR(VLOOKUP($T57,'[3]Trial Blc'!$B$3:AT$542,AI$1,FALSE),0)</f>
        <v>0</v>
      </c>
      <c r="AJ57" s="72">
        <f>IFERROR(VLOOKUP($T57,'[3]Trial Blc'!$B$3:AU$542,AJ$1,FALSE),0)</f>
        <v>0</v>
      </c>
      <c r="AK57" s="75">
        <f t="shared" si="20"/>
        <v>0</v>
      </c>
    </row>
    <row r="58" spans="1:37" x14ac:dyDescent="0.25">
      <c r="A58" s="68" t="s">
        <v>138</v>
      </c>
      <c r="B58" s="76" t="s">
        <v>93</v>
      </c>
      <c r="C58" s="77">
        <f>SUM(C52:C57)</f>
        <v>0</v>
      </c>
      <c r="D58" s="77">
        <f>SUM(D52:D57)</f>
        <v>0</v>
      </c>
      <c r="E58" s="117">
        <f>SUM(E52:E57)</f>
        <v>0</v>
      </c>
      <c r="F58" s="77">
        <f t="shared" ref="F58:Q58" si="21">SUM(F52:F57)</f>
        <v>0</v>
      </c>
      <c r="G58" s="77">
        <f t="shared" si="21"/>
        <v>0</v>
      </c>
      <c r="H58" s="77">
        <f t="shared" si="21"/>
        <v>0</v>
      </c>
      <c r="I58" s="77">
        <f t="shared" si="21"/>
        <v>0</v>
      </c>
      <c r="J58" s="77">
        <f t="shared" si="21"/>
        <v>0</v>
      </c>
      <c r="K58" s="77">
        <f t="shared" si="21"/>
        <v>0</v>
      </c>
      <c r="L58" s="77">
        <f t="shared" si="21"/>
        <v>0</v>
      </c>
      <c r="M58" s="77">
        <f t="shared" si="21"/>
        <v>0</v>
      </c>
      <c r="N58" s="77">
        <f t="shared" si="21"/>
        <v>0</v>
      </c>
      <c r="O58" s="77">
        <f t="shared" si="21"/>
        <v>0</v>
      </c>
      <c r="P58" s="77">
        <f t="shared" si="21"/>
        <v>0</v>
      </c>
      <c r="Q58" s="77">
        <f t="shared" si="21"/>
        <v>0</v>
      </c>
      <c r="R58" s="77"/>
      <c r="S58" s="76"/>
      <c r="T58" s="62"/>
      <c r="U58" s="76" t="s">
        <v>93</v>
      </c>
      <c r="V58" s="77">
        <f>SUM(V52:V57)</f>
        <v>0</v>
      </c>
      <c r="W58" s="77">
        <f>SUM(W52:W57)</f>
        <v>0</v>
      </c>
      <c r="X58" s="89">
        <f>SUM(X52:X57)</f>
        <v>0</v>
      </c>
      <c r="Y58" s="77">
        <f t="shared" ref="Y58:AJ58" si="22">SUM(Y52:Y57)</f>
        <v>0</v>
      </c>
      <c r="Z58" s="77">
        <f t="shared" si="22"/>
        <v>0</v>
      </c>
      <c r="AA58" s="77">
        <f t="shared" si="22"/>
        <v>0</v>
      </c>
      <c r="AB58" s="77">
        <f t="shared" si="22"/>
        <v>0</v>
      </c>
      <c r="AC58" s="77">
        <f t="shared" si="22"/>
        <v>0</v>
      </c>
      <c r="AD58" s="77">
        <f t="shared" si="22"/>
        <v>0</v>
      </c>
      <c r="AE58" s="77">
        <f t="shared" si="22"/>
        <v>0</v>
      </c>
      <c r="AF58" s="77">
        <f t="shared" si="22"/>
        <v>0</v>
      </c>
      <c r="AG58" s="77">
        <f t="shared" si="22"/>
        <v>0</v>
      </c>
      <c r="AH58" s="77">
        <f t="shared" si="22"/>
        <v>0</v>
      </c>
      <c r="AI58" s="77">
        <f t="shared" si="22"/>
        <v>0</v>
      </c>
      <c r="AJ58" s="77">
        <f t="shared" si="22"/>
        <v>0</v>
      </c>
    </row>
    <row r="59" spans="1:37" x14ac:dyDescent="0.25">
      <c r="A59" s="68"/>
      <c r="B59" s="76"/>
      <c r="C59" s="60"/>
      <c r="D59" s="60"/>
      <c r="E59" s="71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76"/>
      <c r="T59" s="62"/>
      <c r="U59" s="76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</row>
    <row r="60" spans="1:37" ht="13" x14ac:dyDescent="0.3">
      <c r="A60" s="113">
        <v>3715</v>
      </c>
      <c r="B60" s="83" t="s">
        <v>139</v>
      </c>
      <c r="C60" s="70">
        <f>-IFERROR(VLOOKUP($A60,'[3]Trial Blc'!$B$3:N$542,C$1,FALSE),0)</f>
        <v>0</v>
      </c>
      <c r="D60" s="60"/>
      <c r="E60" s="71">
        <f>SUM(C60:D60)</f>
        <v>0</v>
      </c>
      <c r="F60" s="70">
        <f>-IFERROR(VLOOKUP($A60,'[3]Trial Blc'!$B$3:Q$542,F$1,FALSE),0)</f>
        <v>0</v>
      </c>
      <c r="G60" s="70">
        <f>-IFERROR(VLOOKUP($A60,'[3]Trial Blc'!$B$3:R$542,G$1,FALSE),0)</f>
        <v>0</v>
      </c>
      <c r="H60" s="70">
        <f>-IFERROR(VLOOKUP($A60,'[3]Trial Blc'!$B$3:S$542,H$1,FALSE),0)</f>
        <v>0</v>
      </c>
      <c r="I60" s="70">
        <f>-IFERROR(VLOOKUP($A60,'[3]Trial Blc'!$B$3:T$542,I$1,FALSE),0)</f>
        <v>0</v>
      </c>
      <c r="J60" s="70">
        <f>-IFERROR(VLOOKUP($A60,'[3]Trial Blc'!$B$3:U$542,J$1,FALSE),0)</f>
        <v>0</v>
      </c>
      <c r="K60" s="70">
        <f>-IFERROR(VLOOKUP($A60,'[3]Trial Blc'!$B$3:V$542,K$1,FALSE),0)</f>
        <v>0</v>
      </c>
      <c r="L60" s="70">
        <f>-IFERROR(VLOOKUP($A60,'[3]Trial Blc'!$B$3:W$542,L$1,FALSE),0)</f>
        <v>0</v>
      </c>
      <c r="M60" s="70">
        <f>-IFERROR(VLOOKUP($A60,'[3]Trial Blc'!$B$3:X$542,M$1,FALSE),0)</f>
        <v>0</v>
      </c>
      <c r="N60" s="70">
        <f>-IFERROR(VLOOKUP($A60,'[3]Trial Blc'!$B$3:Y$542,N$1,FALSE),0)</f>
        <v>0</v>
      </c>
      <c r="O60" s="70">
        <f>-IFERROR(VLOOKUP($A60,'[3]Trial Blc'!$B$3:Z$542,O$1,FALSE),0)</f>
        <v>0</v>
      </c>
      <c r="P60" s="70">
        <f>-IFERROR(VLOOKUP($A60,'[3]Trial Blc'!$B$3:AA$542,P$1,FALSE),0)</f>
        <v>0</v>
      </c>
      <c r="Q60" s="70">
        <f>-IFERROR(VLOOKUP($A60,'[3]Trial Blc'!$B$3:AB$542,Q$1,FALSE),0)</f>
        <v>0</v>
      </c>
      <c r="R60" s="67">
        <f>AVERAGE(E60:Q60)</f>
        <v>0</v>
      </c>
      <c r="S60" s="76"/>
      <c r="T60" s="62">
        <v>4275</v>
      </c>
      <c r="U60" s="57" t="s">
        <v>140</v>
      </c>
      <c r="V60" s="60">
        <f>IFERROR(VLOOKUP($T60,'[3]Trial Blc'!$B$3:AJ$542,V$1,FALSE),0)</f>
        <v>0</v>
      </c>
      <c r="W60" s="60"/>
      <c r="X60" s="70">
        <f>+W60+V60</f>
        <v>0</v>
      </c>
      <c r="Y60" s="70">
        <f>IFERROR(VLOOKUP($T60,'[3]Trial Blc'!$B$3:AJ$542,Y$1,FALSE),0)</f>
        <v>0</v>
      </c>
      <c r="Z60" s="70">
        <f>IFERROR(VLOOKUP($T60,'[3]Trial Blc'!$B$3:AK$542,Z$1,FALSE),0)</f>
        <v>0</v>
      </c>
      <c r="AA60" s="70">
        <f>IFERROR(VLOOKUP($T60,'[3]Trial Blc'!$B$3:AL$542,AA$1,FALSE),0)</f>
        <v>0</v>
      </c>
      <c r="AB60" s="70">
        <f>IFERROR(VLOOKUP($T60,'[3]Trial Blc'!$B$3:AM$542,AB$1,FALSE),0)</f>
        <v>0</v>
      </c>
      <c r="AC60" s="70">
        <f>IFERROR(VLOOKUP($T60,'[3]Trial Blc'!$B$3:AN$542,AC$1,FALSE),0)</f>
        <v>0</v>
      </c>
      <c r="AD60" s="70">
        <f>IFERROR(VLOOKUP($T60,'[3]Trial Blc'!$B$3:AO$542,AD$1,FALSE),0)</f>
        <v>0</v>
      </c>
      <c r="AE60" s="70">
        <f>IFERROR(VLOOKUP($T60,'[3]Trial Blc'!$B$3:AP$542,AE$1,FALSE),0)</f>
        <v>0</v>
      </c>
      <c r="AF60" s="70">
        <f>IFERROR(VLOOKUP($T60,'[3]Trial Blc'!$B$3:AQ$542,AF$1,FALSE),0)</f>
        <v>0</v>
      </c>
      <c r="AG60" s="70">
        <f>IFERROR(VLOOKUP($T60,'[3]Trial Blc'!$B$3:AR$542,AG$1,FALSE),0)</f>
        <v>0</v>
      </c>
      <c r="AH60" s="70">
        <f>IFERROR(VLOOKUP($T60,'[3]Trial Blc'!$B$3:AS$542,AH$1,FALSE),0)</f>
        <v>0</v>
      </c>
      <c r="AI60" s="70">
        <f>IFERROR(VLOOKUP($T60,'[3]Trial Blc'!$B$3:AT$542,AI$1,FALSE),0)</f>
        <v>0</v>
      </c>
      <c r="AJ60" s="70">
        <f>IFERROR(VLOOKUP($T60,'[3]Trial Blc'!$B$3:AU$542,AJ$1,FALSE),0)</f>
        <v>0</v>
      </c>
      <c r="AK60" s="67">
        <f>AVERAGE(X60:AJ60)</f>
        <v>0</v>
      </c>
    </row>
    <row r="61" spans="1:37" x14ac:dyDescent="0.25">
      <c r="A61" s="113"/>
      <c r="B61" s="83"/>
      <c r="C61" s="60"/>
      <c r="D61" s="60"/>
      <c r="E61" s="71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7"/>
      <c r="S61" s="76"/>
      <c r="T61" s="62"/>
      <c r="U61" s="57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7"/>
    </row>
    <row r="62" spans="1:37" ht="13" x14ac:dyDescent="0.3">
      <c r="A62" s="68">
        <v>3770</v>
      </c>
      <c r="B62" s="69" t="s">
        <v>141</v>
      </c>
      <c r="C62" s="70">
        <f>-IFERROR(VLOOKUP($A62,'[3]Trial Blc'!$B$3:N$542,C$1,FALSE),0)</f>
        <v>0</v>
      </c>
      <c r="D62" s="60"/>
      <c r="E62" s="71">
        <f>SUM(C62:D62)</f>
        <v>0</v>
      </c>
      <c r="F62" s="70">
        <f>-IFERROR(VLOOKUP($A62,'[3]Trial Blc'!$B$3:Q$542,F$1,FALSE),0)</f>
        <v>0</v>
      </c>
      <c r="G62" s="70">
        <f>-IFERROR(VLOOKUP($A62,'[3]Trial Blc'!$B$3:R$542,G$1,FALSE),0)</f>
        <v>0</v>
      </c>
      <c r="H62" s="70">
        <f>-IFERROR(VLOOKUP($A62,'[3]Trial Blc'!$B$3:S$542,H$1,FALSE),0)</f>
        <v>0</v>
      </c>
      <c r="I62" s="70">
        <f>-IFERROR(VLOOKUP($A62,'[3]Trial Blc'!$B$3:T$542,I$1,FALSE),0)</f>
        <v>0</v>
      </c>
      <c r="J62" s="70">
        <f>-IFERROR(VLOOKUP($A62,'[3]Trial Blc'!$B$3:U$542,J$1,FALSE),0)</f>
        <v>0</v>
      </c>
      <c r="K62" s="70">
        <f>-IFERROR(VLOOKUP($A62,'[3]Trial Blc'!$B$3:V$542,K$1,FALSE),0)</f>
        <v>0</v>
      </c>
      <c r="L62" s="70">
        <f>-IFERROR(VLOOKUP($A62,'[3]Trial Blc'!$B$3:W$542,L$1,FALSE),0)</f>
        <v>0</v>
      </c>
      <c r="M62" s="70">
        <f>-IFERROR(VLOOKUP($A62,'[3]Trial Blc'!$B$3:X$542,M$1,FALSE),0)</f>
        <v>0</v>
      </c>
      <c r="N62" s="70">
        <f>-IFERROR(VLOOKUP($A62,'[3]Trial Blc'!$B$3:Y$542,N$1,FALSE),0)</f>
        <v>0</v>
      </c>
      <c r="O62" s="70">
        <f>-IFERROR(VLOOKUP($A62,'[3]Trial Blc'!$B$3:Z$542,O$1,FALSE),0)</f>
        <v>0</v>
      </c>
      <c r="P62" s="70">
        <f>-IFERROR(VLOOKUP($A62,'[3]Trial Blc'!$B$3:AA$542,P$1,FALSE),0)</f>
        <v>0</v>
      </c>
      <c r="Q62" s="70">
        <f>-IFERROR(VLOOKUP($A62,'[3]Trial Blc'!$B$3:AB$542,Q$1,FALSE),0)</f>
        <v>0</v>
      </c>
      <c r="R62" s="67">
        <f>AVERAGE(E62:Q62)</f>
        <v>0</v>
      </c>
      <c r="S62" s="76"/>
      <c r="T62" s="82">
        <v>4330</v>
      </c>
      <c r="U62" s="114" t="s">
        <v>142</v>
      </c>
      <c r="V62" s="60">
        <f>IFERROR(VLOOKUP($T62,'[3]Trial Blc'!$B$3:AJ$542,V$1,FALSE),0)</f>
        <v>0</v>
      </c>
      <c r="W62" s="60"/>
      <c r="X62" s="70">
        <f>+W62+V62</f>
        <v>0</v>
      </c>
      <c r="Y62" s="70">
        <f>IFERROR(VLOOKUP($T62,'[3]Trial Blc'!$B$3:AJ$542,Y$1,FALSE),0)</f>
        <v>0</v>
      </c>
      <c r="Z62" s="70">
        <f>IFERROR(VLOOKUP($T62,'[3]Trial Blc'!$B$3:AK$542,Z$1,FALSE),0)</f>
        <v>0</v>
      </c>
      <c r="AA62" s="70">
        <f>IFERROR(VLOOKUP($T62,'[3]Trial Blc'!$B$3:AL$542,AA$1,FALSE),0)</f>
        <v>0</v>
      </c>
      <c r="AB62" s="70">
        <f>IFERROR(VLOOKUP($T62,'[3]Trial Blc'!$B$3:AM$542,AB$1,FALSE),0)</f>
        <v>0</v>
      </c>
      <c r="AC62" s="70">
        <f>IFERROR(VLOOKUP($T62,'[3]Trial Blc'!$B$3:AN$542,AC$1,FALSE),0)</f>
        <v>0</v>
      </c>
      <c r="AD62" s="70">
        <f>IFERROR(VLOOKUP($T62,'[3]Trial Blc'!$B$3:AO$542,AD$1,FALSE),0)</f>
        <v>0</v>
      </c>
      <c r="AE62" s="70">
        <f>IFERROR(VLOOKUP($T62,'[3]Trial Blc'!$B$3:AP$542,AE$1,FALSE),0)</f>
        <v>0</v>
      </c>
      <c r="AF62" s="70">
        <f>IFERROR(VLOOKUP($T62,'[3]Trial Blc'!$B$3:AQ$542,AF$1,FALSE),0)</f>
        <v>0</v>
      </c>
      <c r="AG62" s="70">
        <f>IFERROR(VLOOKUP($T62,'[3]Trial Blc'!$B$3:AR$542,AG$1,FALSE),0)</f>
        <v>0</v>
      </c>
      <c r="AH62" s="70">
        <f>IFERROR(VLOOKUP($T62,'[3]Trial Blc'!$B$3:AS$542,AH$1,FALSE),0)</f>
        <v>0</v>
      </c>
      <c r="AI62" s="70">
        <f>IFERROR(VLOOKUP($T62,'[3]Trial Blc'!$B$3:AT$542,AI$1,FALSE),0)</f>
        <v>0</v>
      </c>
      <c r="AJ62" s="70">
        <f>IFERROR(VLOOKUP($T62,'[3]Trial Blc'!$B$3:AU$542,AJ$1,FALSE),0)</f>
        <v>0</v>
      </c>
      <c r="AK62" s="67">
        <f>AVERAGE(X62:AJ62)</f>
        <v>0</v>
      </c>
    </row>
    <row r="63" spans="1:37" x14ac:dyDescent="0.25">
      <c r="A63" s="68"/>
      <c r="B63" s="69"/>
      <c r="C63" s="60"/>
      <c r="D63" s="60"/>
      <c r="E63" s="71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76"/>
      <c r="T63" s="62"/>
      <c r="U63" s="76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</row>
    <row r="64" spans="1:37" ht="13" x14ac:dyDescent="0.3">
      <c r="A64" s="68">
        <v>3705</v>
      </c>
      <c r="B64" s="57" t="s">
        <v>143</v>
      </c>
      <c r="C64" s="72">
        <f>-IFERROR(VLOOKUP($A64,'[3]Trial Blc'!$B$3:N$542,C$1,FALSE),0)</f>
        <v>0</v>
      </c>
      <c r="D64" s="73"/>
      <c r="E64" s="71">
        <f>SUM(C64:D64)</f>
        <v>0</v>
      </c>
      <c r="F64" s="72">
        <f>-IFERROR(VLOOKUP($A64,'[3]Trial Blc'!$B$3:Q$542,F$1,FALSE),0)</f>
        <v>0</v>
      </c>
      <c r="G64" s="72">
        <f>-IFERROR(VLOOKUP($A64,'[3]Trial Blc'!$B$3:R$542,G$1,FALSE),0)</f>
        <v>0</v>
      </c>
      <c r="H64" s="72">
        <f>-IFERROR(VLOOKUP($A64,'[3]Trial Blc'!$B$3:S$542,H$1,FALSE),0)</f>
        <v>0</v>
      </c>
      <c r="I64" s="72">
        <f>-IFERROR(VLOOKUP($A64,'[3]Trial Blc'!$B$3:T$542,I$1,FALSE),0)</f>
        <v>0</v>
      </c>
      <c r="J64" s="72">
        <f>-IFERROR(VLOOKUP($A64,'[3]Trial Blc'!$B$3:U$542,J$1,FALSE),0)</f>
        <v>0</v>
      </c>
      <c r="K64" s="72">
        <f>-IFERROR(VLOOKUP($A64,'[3]Trial Blc'!$B$3:V$542,K$1,FALSE),0)</f>
        <v>0</v>
      </c>
      <c r="L64" s="72">
        <f>-IFERROR(VLOOKUP($A64,'[3]Trial Blc'!$B$3:W$542,L$1,FALSE),0)</f>
        <v>0</v>
      </c>
      <c r="M64" s="72">
        <f>-IFERROR(VLOOKUP($A64,'[3]Trial Blc'!$B$3:X$542,M$1,FALSE),0)</f>
        <v>0</v>
      </c>
      <c r="N64" s="72">
        <f>-IFERROR(VLOOKUP($A64,'[3]Trial Blc'!$B$3:Y$542,N$1,FALSE),0)</f>
        <v>0</v>
      </c>
      <c r="O64" s="72">
        <f>-IFERROR(VLOOKUP($A64,'[3]Trial Blc'!$B$3:Z$542,O$1,FALSE),0)</f>
        <v>0</v>
      </c>
      <c r="P64" s="72">
        <f>-IFERROR(VLOOKUP($A64,'[3]Trial Blc'!$B$3:AA$542,P$1,FALSE),0)</f>
        <v>0</v>
      </c>
      <c r="Q64" s="72">
        <f>-IFERROR(VLOOKUP($A64,'[3]Trial Blc'!$B$3:AB$542,Q$1,FALSE),0)</f>
        <v>0</v>
      </c>
      <c r="R64" s="67">
        <f>AVERAGE(E64:Q64)</f>
        <v>0</v>
      </c>
      <c r="S64" s="118"/>
      <c r="T64" s="92">
        <v>4265</v>
      </c>
      <c r="U64" s="93" t="s">
        <v>144</v>
      </c>
      <c r="V64" s="73">
        <f>IFERROR(VLOOKUP($T64,'[3]Trial Blc'!$B$3:AJ$542,V$1,FALSE),0)</f>
        <v>0</v>
      </c>
      <c r="W64" s="73"/>
      <c r="X64" s="72">
        <f>+W64+V64</f>
        <v>0</v>
      </c>
      <c r="Y64" s="72">
        <f>IFERROR(VLOOKUP($T64,'[3]Trial Blc'!$B$3:AJ$542,Y$1,FALSE),0)</f>
        <v>0</v>
      </c>
      <c r="Z64" s="72">
        <f>IFERROR(VLOOKUP($T64,'[3]Trial Blc'!$B$3:AK$542,Z$1,FALSE),0)</f>
        <v>0</v>
      </c>
      <c r="AA64" s="72">
        <f>IFERROR(VLOOKUP($T64,'[3]Trial Blc'!$B$3:AL$542,AA$1,FALSE),0)</f>
        <v>0</v>
      </c>
      <c r="AB64" s="72">
        <f>IFERROR(VLOOKUP($T64,'[3]Trial Blc'!$B$3:AM$542,AB$1,FALSE),0)</f>
        <v>0</v>
      </c>
      <c r="AC64" s="72">
        <f>IFERROR(VLOOKUP($T64,'[3]Trial Blc'!$B$3:AN$542,AC$1,FALSE),0)</f>
        <v>0</v>
      </c>
      <c r="AD64" s="72">
        <f>IFERROR(VLOOKUP($T64,'[3]Trial Blc'!$B$3:AO$542,AD$1,FALSE),0)</f>
        <v>0</v>
      </c>
      <c r="AE64" s="72">
        <f>IFERROR(VLOOKUP($T64,'[3]Trial Blc'!$B$3:AP$542,AE$1,FALSE),0)</f>
        <v>0</v>
      </c>
      <c r="AF64" s="72">
        <f>IFERROR(VLOOKUP($T64,'[3]Trial Blc'!$B$3:AQ$542,AF$1,FALSE),0)</f>
        <v>0</v>
      </c>
      <c r="AG64" s="72">
        <f>IFERROR(VLOOKUP($T64,'[3]Trial Blc'!$B$3:AR$542,AG$1,FALSE),0)</f>
        <v>0</v>
      </c>
      <c r="AH64" s="72">
        <f>IFERROR(VLOOKUP($T64,'[3]Trial Blc'!$B$3:AS$542,AH$1,FALSE),0)</f>
        <v>0</v>
      </c>
      <c r="AI64" s="72">
        <f>IFERROR(VLOOKUP($T64,'[3]Trial Blc'!$B$3:AT$542,AI$1,FALSE),0)</f>
        <v>0</v>
      </c>
      <c r="AJ64" s="72">
        <f>IFERROR(VLOOKUP($T64,'[3]Trial Blc'!$B$3:AU$542,AJ$1,FALSE),0)</f>
        <v>0</v>
      </c>
      <c r="AK64" s="75">
        <f>AVERAGE(X64:AJ64)</f>
        <v>0</v>
      </c>
    </row>
    <row r="65" spans="1:55" x14ac:dyDescent="0.25">
      <c r="A65" s="68"/>
      <c r="B65" s="76"/>
      <c r="C65" s="88"/>
      <c r="D65" s="60"/>
      <c r="E65" s="119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118"/>
      <c r="T65" s="62"/>
      <c r="U65" s="57"/>
      <c r="V65" s="60"/>
      <c r="W65" s="60"/>
      <c r="X65" s="88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</row>
    <row r="66" spans="1:55" ht="13" thickBot="1" x14ac:dyDescent="0.3">
      <c r="A66" s="94"/>
      <c r="B66" s="96" t="s">
        <v>145</v>
      </c>
      <c r="C66" s="97">
        <f>+C50+C58+C64+C62+C60</f>
        <v>0</v>
      </c>
      <c r="D66" s="97">
        <f>+D50+D58+D64+D62</f>
        <v>0</v>
      </c>
      <c r="E66" s="97">
        <f t="shared" ref="E66:Q66" si="23">+E50+E58+E64+E62+E60</f>
        <v>0</v>
      </c>
      <c r="F66" s="97">
        <f t="shared" si="23"/>
        <v>0</v>
      </c>
      <c r="G66" s="97">
        <f t="shared" si="23"/>
        <v>0</v>
      </c>
      <c r="H66" s="97">
        <f t="shared" si="23"/>
        <v>0</v>
      </c>
      <c r="I66" s="97">
        <f t="shared" si="23"/>
        <v>0</v>
      </c>
      <c r="J66" s="97">
        <f t="shared" si="23"/>
        <v>0</v>
      </c>
      <c r="K66" s="97">
        <f t="shared" si="23"/>
        <v>0</v>
      </c>
      <c r="L66" s="97">
        <f t="shared" si="23"/>
        <v>0</v>
      </c>
      <c r="M66" s="97">
        <f t="shared" si="23"/>
        <v>0</v>
      </c>
      <c r="N66" s="97">
        <f t="shared" si="23"/>
        <v>0</v>
      </c>
      <c r="O66" s="97">
        <f t="shared" si="23"/>
        <v>0</v>
      </c>
      <c r="P66" s="97">
        <f t="shared" si="23"/>
        <v>0</v>
      </c>
      <c r="Q66" s="97">
        <f t="shared" si="23"/>
        <v>0</v>
      </c>
      <c r="R66" s="67">
        <f>AVERAGE(E66:Q66)</f>
        <v>0</v>
      </c>
      <c r="S66" s="76"/>
      <c r="T66" s="95"/>
      <c r="U66" s="96" t="s">
        <v>146</v>
      </c>
      <c r="V66" s="120">
        <f>+V50+V58+V64+V62+V60</f>
        <v>0</v>
      </c>
      <c r="W66" s="120">
        <f>+W50+W58+W64+W62</f>
        <v>0</v>
      </c>
      <c r="X66" s="120">
        <f t="shared" ref="X66:AJ66" si="24">+X50+X58+X64+X62+X60</f>
        <v>0</v>
      </c>
      <c r="Y66" s="120">
        <f t="shared" si="24"/>
        <v>0</v>
      </c>
      <c r="Z66" s="120">
        <f t="shared" si="24"/>
        <v>0</v>
      </c>
      <c r="AA66" s="120">
        <f t="shared" si="24"/>
        <v>0</v>
      </c>
      <c r="AB66" s="120">
        <f t="shared" si="24"/>
        <v>0</v>
      </c>
      <c r="AC66" s="120">
        <f t="shared" si="24"/>
        <v>0</v>
      </c>
      <c r="AD66" s="120">
        <f t="shared" si="24"/>
        <v>0</v>
      </c>
      <c r="AE66" s="120">
        <f t="shared" si="24"/>
        <v>0</v>
      </c>
      <c r="AF66" s="120">
        <f t="shared" si="24"/>
        <v>0</v>
      </c>
      <c r="AG66" s="120">
        <f t="shared" si="24"/>
        <v>0</v>
      </c>
      <c r="AH66" s="120">
        <f t="shared" si="24"/>
        <v>0</v>
      </c>
      <c r="AI66" s="120">
        <f t="shared" si="24"/>
        <v>0</v>
      </c>
      <c r="AJ66" s="120">
        <f t="shared" si="24"/>
        <v>0</v>
      </c>
      <c r="AK66" s="67">
        <f>AVERAGE(X66:AJ66)</f>
        <v>0</v>
      </c>
    </row>
    <row r="67" spans="1:55" ht="13" thickTop="1" x14ac:dyDescent="0.25">
      <c r="A67" s="94"/>
      <c r="B67" s="96"/>
      <c r="C67" s="89"/>
      <c r="D67" s="121"/>
      <c r="E67" s="122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76"/>
      <c r="T67" s="95"/>
      <c r="U67" s="96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</row>
    <row r="68" spans="1:55" x14ac:dyDescent="0.25">
      <c r="A68" s="94"/>
      <c r="B68" s="96" t="s">
        <v>147</v>
      </c>
      <c r="C68" s="89">
        <f>+C36+C66</f>
        <v>342</v>
      </c>
      <c r="D68" s="121">
        <f>+D36+D66</f>
        <v>0</v>
      </c>
      <c r="E68" s="122">
        <f>+E36+E66</f>
        <v>342</v>
      </c>
      <c r="F68" s="89">
        <f t="shared" ref="F68:R68" si="25">+F36+F66</f>
        <v>342</v>
      </c>
      <c r="G68" s="89">
        <f t="shared" si="25"/>
        <v>342</v>
      </c>
      <c r="H68" s="89">
        <f t="shared" si="25"/>
        <v>342</v>
      </c>
      <c r="I68" s="89">
        <f t="shared" si="25"/>
        <v>342</v>
      </c>
      <c r="J68" s="89">
        <f t="shared" si="25"/>
        <v>342</v>
      </c>
      <c r="K68" s="89">
        <f t="shared" si="25"/>
        <v>342</v>
      </c>
      <c r="L68" s="89">
        <f t="shared" si="25"/>
        <v>342</v>
      </c>
      <c r="M68" s="89">
        <f t="shared" si="25"/>
        <v>342</v>
      </c>
      <c r="N68" s="89">
        <f t="shared" si="25"/>
        <v>342</v>
      </c>
      <c r="O68" s="89">
        <f t="shared" si="25"/>
        <v>342</v>
      </c>
      <c r="P68" s="89">
        <f t="shared" si="25"/>
        <v>342</v>
      </c>
      <c r="Q68" s="89">
        <f t="shared" si="25"/>
        <v>342</v>
      </c>
      <c r="R68" s="89">
        <f t="shared" si="25"/>
        <v>342</v>
      </c>
      <c r="S68" s="76"/>
      <c r="T68" s="95"/>
      <c r="U68" s="96" t="s">
        <v>148</v>
      </c>
      <c r="V68" s="121">
        <f>+V36+V66</f>
        <v>76.849999999999994</v>
      </c>
      <c r="W68" s="121">
        <f>+W36+W66</f>
        <v>0</v>
      </c>
      <c r="X68" s="121">
        <f>+X36+X66</f>
        <v>76.849999999999994</v>
      </c>
      <c r="Y68" s="121">
        <f t="shared" ref="Y68:AJ68" si="26">+Y36+Y66</f>
        <v>77.56</v>
      </c>
      <c r="Z68" s="121">
        <f t="shared" si="26"/>
        <v>78.27</v>
      </c>
      <c r="AA68" s="121">
        <f t="shared" si="26"/>
        <v>78.98</v>
      </c>
      <c r="AB68" s="121">
        <f t="shared" si="26"/>
        <v>79.69</v>
      </c>
      <c r="AC68" s="121">
        <f t="shared" si="26"/>
        <v>80.400000000000006</v>
      </c>
      <c r="AD68" s="121">
        <f t="shared" si="26"/>
        <v>81.11</v>
      </c>
      <c r="AE68" s="121">
        <f t="shared" si="26"/>
        <v>81.819999999999993</v>
      </c>
      <c r="AF68" s="121">
        <f t="shared" si="26"/>
        <v>82.53</v>
      </c>
      <c r="AG68" s="121">
        <f t="shared" si="26"/>
        <v>83.24</v>
      </c>
      <c r="AH68" s="121">
        <f t="shared" si="26"/>
        <v>83.95</v>
      </c>
      <c r="AI68" s="121">
        <f t="shared" si="26"/>
        <v>84.66</v>
      </c>
      <c r="AJ68" s="121">
        <f t="shared" si="26"/>
        <v>85.37</v>
      </c>
      <c r="AK68" s="67">
        <f>AVERAGE(X68:AJ68)</f>
        <v>81.11</v>
      </c>
    </row>
    <row r="69" spans="1:55" ht="13" thickBot="1" x14ac:dyDescent="0.3">
      <c r="A69" s="94"/>
      <c r="B69" s="96" t="s">
        <v>149</v>
      </c>
      <c r="C69" s="89"/>
      <c r="D69" s="121"/>
      <c r="E69" s="122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76"/>
      <c r="T69" s="95"/>
      <c r="U69" s="96" t="s">
        <v>148</v>
      </c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49"/>
    </row>
    <row r="70" spans="1:55" s="104" customFormat="1" ht="13" x14ac:dyDescent="0.3">
      <c r="A70" s="123"/>
      <c r="B70" s="124" t="s">
        <v>107</v>
      </c>
      <c r="C70" s="125"/>
      <c r="D70" s="126"/>
      <c r="E70" s="127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06"/>
      <c r="S70" s="128"/>
      <c r="T70" s="99"/>
      <c r="U70" s="99" t="s">
        <v>107</v>
      </c>
      <c r="V70" s="126"/>
      <c r="W70" s="126"/>
      <c r="X70" s="126"/>
      <c r="Y70" s="126"/>
      <c r="Z70" s="126"/>
      <c r="AA70" s="126"/>
      <c r="AB70" s="126"/>
      <c r="AC70" s="126"/>
      <c r="AD70" s="126"/>
      <c r="AE70" s="126"/>
      <c r="AF70" s="126"/>
      <c r="AG70" s="126"/>
      <c r="AH70" s="126"/>
      <c r="AI70" s="126"/>
      <c r="AJ70" s="12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03"/>
      <c r="AW70" s="103"/>
      <c r="AX70" s="103"/>
      <c r="AY70" s="103"/>
      <c r="AZ70" s="103"/>
      <c r="BA70" s="103"/>
      <c r="BB70" s="103"/>
      <c r="BC70" s="103"/>
    </row>
    <row r="71" spans="1:55" s="104" customFormat="1" ht="13" x14ac:dyDescent="0.3">
      <c r="A71" s="105"/>
      <c r="B71" s="105" t="s">
        <v>150</v>
      </c>
      <c r="C71" s="106"/>
      <c r="D71" s="107"/>
      <c r="E71" s="108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28"/>
      <c r="T71" s="99"/>
      <c r="U71" s="105" t="s">
        <v>151</v>
      </c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</row>
    <row r="72" spans="1:55" s="104" customFormat="1" ht="13" x14ac:dyDescent="0.3">
      <c r="A72" s="99"/>
      <c r="B72" s="99" t="s">
        <v>110</v>
      </c>
      <c r="C72" s="130">
        <f>+C66-C71</f>
        <v>0</v>
      </c>
      <c r="D72" s="106"/>
      <c r="E72" s="131"/>
      <c r="F72" s="130">
        <f t="shared" ref="F72:Q72" si="27">+F66-F71</f>
        <v>0</v>
      </c>
      <c r="G72" s="130">
        <f t="shared" si="27"/>
        <v>0</v>
      </c>
      <c r="H72" s="130">
        <f t="shared" si="27"/>
        <v>0</v>
      </c>
      <c r="I72" s="130">
        <f t="shared" si="27"/>
        <v>0</v>
      </c>
      <c r="J72" s="130">
        <f t="shared" si="27"/>
        <v>0</v>
      </c>
      <c r="K72" s="130">
        <f t="shared" si="27"/>
        <v>0</v>
      </c>
      <c r="L72" s="130">
        <f t="shared" si="27"/>
        <v>0</v>
      </c>
      <c r="M72" s="130">
        <f t="shared" si="27"/>
        <v>0</v>
      </c>
      <c r="N72" s="130">
        <f t="shared" si="27"/>
        <v>0</v>
      </c>
      <c r="O72" s="130">
        <f t="shared" si="27"/>
        <v>0</v>
      </c>
      <c r="P72" s="130">
        <f t="shared" si="27"/>
        <v>0</v>
      </c>
      <c r="Q72" s="130">
        <f t="shared" si="27"/>
        <v>0</v>
      </c>
      <c r="R72" s="106"/>
      <c r="S72" s="128"/>
      <c r="T72" s="99"/>
      <c r="U72" s="99" t="s">
        <v>110</v>
      </c>
      <c r="V72" s="106">
        <f>+V66-V71</f>
        <v>0</v>
      </c>
      <c r="W72" s="106"/>
      <c r="X72" s="106"/>
      <c r="Y72" s="106">
        <f t="shared" ref="Y72:AJ72" si="28">+Y66-Y71</f>
        <v>0</v>
      </c>
      <c r="Z72" s="106">
        <f t="shared" si="28"/>
        <v>0</v>
      </c>
      <c r="AA72" s="106">
        <f t="shared" si="28"/>
        <v>0</v>
      </c>
      <c r="AB72" s="106">
        <f t="shared" si="28"/>
        <v>0</v>
      </c>
      <c r="AC72" s="106">
        <f t="shared" si="28"/>
        <v>0</v>
      </c>
      <c r="AD72" s="106">
        <f t="shared" si="28"/>
        <v>0</v>
      </c>
      <c r="AE72" s="106">
        <f t="shared" si="28"/>
        <v>0</v>
      </c>
      <c r="AF72" s="106">
        <f t="shared" si="28"/>
        <v>0</v>
      </c>
      <c r="AG72" s="106">
        <f t="shared" si="28"/>
        <v>0</v>
      </c>
      <c r="AH72" s="106">
        <f t="shared" si="28"/>
        <v>0</v>
      </c>
      <c r="AI72" s="106">
        <f t="shared" si="28"/>
        <v>0</v>
      </c>
      <c r="AJ72" s="106">
        <f t="shared" si="28"/>
        <v>0</v>
      </c>
      <c r="AK72" s="103"/>
      <c r="AL72" s="103"/>
      <c r="AM72" s="103"/>
      <c r="AN72" s="103"/>
      <c r="AO72" s="103"/>
      <c r="AP72" s="103"/>
      <c r="AQ72" s="103"/>
      <c r="AR72" s="103"/>
      <c r="AS72" s="103"/>
      <c r="AT72" s="103"/>
      <c r="AU72" s="103"/>
      <c r="AV72" s="103"/>
      <c r="AW72" s="103"/>
      <c r="AX72" s="103"/>
      <c r="AY72" s="103"/>
      <c r="AZ72" s="103"/>
      <c r="BA72" s="103"/>
      <c r="BB72" s="103"/>
      <c r="BC72" s="103"/>
    </row>
    <row r="73" spans="1:55" x14ac:dyDescent="0.25">
      <c r="A73" s="96"/>
      <c r="B73" s="96"/>
      <c r="C73" s="79"/>
      <c r="D73" s="61"/>
      <c r="E73" s="132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96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</row>
    <row r="74" spans="1:55" ht="15.5" x14ac:dyDescent="0.35">
      <c r="A74" s="134"/>
      <c r="B74" s="134" t="s">
        <v>152</v>
      </c>
      <c r="C74" s="135"/>
      <c r="D74" s="136"/>
      <c r="E74" s="137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96"/>
      <c r="T74" s="138"/>
      <c r="U74" s="134" t="s">
        <v>153</v>
      </c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</row>
    <row r="75" spans="1:55" x14ac:dyDescent="0.25">
      <c r="A75" s="96"/>
      <c r="B75" s="96"/>
      <c r="C75" s="79"/>
      <c r="D75" s="61"/>
      <c r="E75" s="132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96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</row>
    <row r="76" spans="1:55" x14ac:dyDescent="0.25">
      <c r="A76" s="96"/>
      <c r="B76" s="96"/>
      <c r="C76" s="79"/>
      <c r="D76" s="61"/>
      <c r="E76" s="132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96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</row>
    <row r="77" spans="1:55" x14ac:dyDescent="0.25">
      <c r="A77" s="139"/>
      <c r="B77" s="139"/>
      <c r="C77" s="61"/>
      <c r="D77" s="61"/>
      <c r="E77" s="132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76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</row>
    <row r="78" spans="1:55" x14ac:dyDescent="0.25">
      <c r="A78" s="76"/>
      <c r="B78" s="76"/>
      <c r="C78" s="76"/>
      <c r="D78" s="61"/>
      <c r="E78" s="132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</row>
    <row r="79" spans="1:55" x14ac:dyDescent="0.25">
      <c r="A79" s="59"/>
      <c r="B79" s="59"/>
      <c r="C79" s="61"/>
      <c r="D79" s="61"/>
      <c r="E79" s="132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76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</row>
    <row r="80" spans="1:55" x14ac:dyDescent="0.25">
      <c r="A80" s="76"/>
      <c r="B80" s="76"/>
      <c r="C80" s="76"/>
      <c r="D80" s="61"/>
      <c r="E80" s="132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96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</row>
    <row r="81" spans="1:36" x14ac:dyDescent="0.25">
      <c r="A81" s="59"/>
      <c r="B81" s="59"/>
      <c r="C81" s="61"/>
      <c r="D81" s="61"/>
      <c r="E81" s="132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76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</row>
    <row r="82" spans="1:36" x14ac:dyDescent="0.25">
      <c r="D82" s="61"/>
      <c r="E82" s="132"/>
      <c r="S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</row>
    <row r="83" spans="1:36" x14ac:dyDescent="0.25">
      <c r="D83" s="61"/>
      <c r="E83" s="132"/>
      <c r="S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</row>
    <row r="84" spans="1:36" x14ac:dyDescent="0.25">
      <c r="D84" s="61"/>
      <c r="E84" s="132"/>
      <c r="S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</row>
    <row r="85" spans="1:36" x14ac:dyDescent="0.25">
      <c r="D85" s="61"/>
      <c r="E85" s="132"/>
      <c r="S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</row>
    <row r="86" spans="1:36" x14ac:dyDescent="0.25">
      <c r="D86" s="61"/>
      <c r="E86" s="132"/>
      <c r="S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</row>
    <row r="87" spans="1:36" x14ac:dyDescent="0.25">
      <c r="D87" s="61"/>
      <c r="E87" s="132"/>
      <c r="S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</row>
    <row r="88" spans="1:36" x14ac:dyDescent="0.25">
      <c r="D88" s="61"/>
      <c r="E88" s="132"/>
      <c r="S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</row>
    <row r="89" spans="1:36" x14ac:dyDescent="0.25">
      <c r="D89" s="61"/>
      <c r="E89" s="132"/>
      <c r="S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</row>
    <row r="90" spans="1:36" x14ac:dyDescent="0.25">
      <c r="D90" s="61"/>
      <c r="E90" s="132"/>
      <c r="S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</row>
    <row r="91" spans="1:36" x14ac:dyDescent="0.25">
      <c r="D91" s="61"/>
      <c r="E91" s="132"/>
      <c r="S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</row>
    <row r="92" spans="1:36" x14ac:dyDescent="0.25">
      <c r="D92" s="61"/>
      <c r="E92" s="132"/>
      <c r="S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</row>
    <row r="93" spans="1:36" x14ac:dyDescent="0.25">
      <c r="D93" s="61"/>
      <c r="E93" s="132"/>
      <c r="S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</row>
    <row r="94" spans="1:36" x14ac:dyDescent="0.25">
      <c r="D94" s="61"/>
      <c r="E94" s="132"/>
      <c r="S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1"/>
    </row>
    <row r="95" spans="1:36" x14ac:dyDescent="0.25">
      <c r="D95" s="61"/>
      <c r="E95" s="132"/>
      <c r="S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</row>
    <row r="96" spans="1:36" x14ac:dyDescent="0.25">
      <c r="D96" s="61"/>
      <c r="E96" s="132"/>
      <c r="S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</row>
    <row r="97" spans="4:36" x14ac:dyDescent="0.25">
      <c r="D97" s="61"/>
      <c r="E97" s="132"/>
      <c r="S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</row>
    <row r="98" spans="4:36" x14ac:dyDescent="0.25">
      <c r="D98" s="61"/>
      <c r="E98" s="132"/>
      <c r="S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</row>
    <row r="99" spans="4:36" x14ac:dyDescent="0.25">
      <c r="D99" s="61"/>
      <c r="E99" s="132"/>
      <c r="S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</row>
    <row r="100" spans="4:36" x14ac:dyDescent="0.25">
      <c r="D100" s="61"/>
      <c r="E100" s="132"/>
      <c r="S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</row>
    <row r="101" spans="4:36" x14ac:dyDescent="0.25">
      <c r="D101" s="61"/>
      <c r="E101" s="132"/>
      <c r="S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</row>
    <row r="102" spans="4:36" x14ac:dyDescent="0.25">
      <c r="D102" s="61"/>
      <c r="E102" s="132"/>
      <c r="S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</row>
    <row r="103" spans="4:36" x14ac:dyDescent="0.25">
      <c r="D103" s="61"/>
      <c r="E103" s="132"/>
      <c r="S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</row>
    <row r="104" spans="4:36" x14ac:dyDescent="0.25">
      <c r="D104" s="61"/>
      <c r="E104" s="132"/>
      <c r="S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</row>
    <row r="105" spans="4:36" x14ac:dyDescent="0.25">
      <c r="D105" s="61"/>
      <c r="E105" s="132"/>
      <c r="S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</row>
    <row r="106" spans="4:36" x14ac:dyDescent="0.25">
      <c r="D106" s="61"/>
      <c r="E106" s="132"/>
      <c r="S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</row>
    <row r="107" spans="4:36" x14ac:dyDescent="0.25">
      <c r="D107" s="61"/>
      <c r="E107" s="132"/>
      <c r="S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1"/>
      <c r="AJ107" s="61"/>
    </row>
    <row r="108" spans="4:36" x14ac:dyDescent="0.25">
      <c r="D108" s="61"/>
      <c r="E108" s="132"/>
      <c r="S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1"/>
    </row>
    <row r="109" spans="4:36" x14ac:dyDescent="0.25">
      <c r="D109" s="61"/>
      <c r="E109" s="132"/>
      <c r="S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</row>
    <row r="110" spans="4:36" x14ac:dyDescent="0.25">
      <c r="D110" s="61"/>
      <c r="E110" s="132"/>
      <c r="S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1"/>
      <c r="AJ110" s="61"/>
    </row>
    <row r="111" spans="4:36" x14ac:dyDescent="0.25">
      <c r="D111" s="61"/>
      <c r="E111" s="132"/>
      <c r="S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1"/>
      <c r="AJ111" s="61"/>
    </row>
    <row r="112" spans="4:36" x14ac:dyDescent="0.25">
      <c r="D112" s="61"/>
      <c r="E112" s="132"/>
      <c r="S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1"/>
    </row>
    <row r="113" spans="4:36" x14ac:dyDescent="0.25">
      <c r="D113" s="61"/>
      <c r="E113" s="132"/>
      <c r="S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</row>
    <row r="114" spans="4:36" x14ac:dyDescent="0.25">
      <c r="D114" s="61"/>
      <c r="E114" s="132"/>
      <c r="S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</row>
    <row r="115" spans="4:36" x14ac:dyDescent="0.25">
      <c r="D115" s="61"/>
      <c r="E115" s="132"/>
      <c r="S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</row>
    <row r="116" spans="4:36" x14ac:dyDescent="0.25">
      <c r="D116" s="61"/>
      <c r="E116" s="132"/>
      <c r="S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</row>
    <row r="117" spans="4:36" x14ac:dyDescent="0.25">
      <c r="D117" s="61"/>
      <c r="E117" s="132"/>
      <c r="S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</row>
    <row r="118" spans="4:36" x14ac:dyDescent="0.25">
      <c r="D118" s="61"/>
      <c r="E118" s="132"/>
      <c r="S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</row>
    <row r="119" spans="4:36" x14ac:dyDescent="0.25">
      <c r="D119" s="61"/>
      <c r="E119" s="132"/>
      <c r="S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</row>
    <row r="120" spans="4:36" x14ac:dyDescent="0.25">
      <c r="D120" s="61"/>
      <c r="E120" s="132"/>
      <c r="S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</row>
    <row r="121" spans="4:36" x14ac:dyDescent="0.25">
      <c r="D121" s="61"/>
      <c r="E121" s="132"/>
      <c r="S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</row>
    <row r="122" spans="4:36" x14ac:dyDescent="0.25">
      <c r="D122" s="61"/>
      <c r="E122" s="132"/>
      <c r="S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</row>
    <row r="123" spans="4:36" x14ac:dyDescent="0.25">
      <c r="D123" s="61"/>
      <c r="E123" s="132"/>
      <c r="S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</row>
    <row r="124" spans="4:36" x14ac:dyDescent="0.25">
      <c r="D124" s="61"/>
      <c r="E124" s="132"/>
      <c r="S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</row>
    <row r="125" spans="4:36" x14ac:dyDescent="0.25">
      <c r="D125" s="61"/>
      <c r="E125" s="61"/>
      <c r="S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</row>
    <row r="126" spans="4:36" x14ac:dyDescent="0.25">
      <c r="D126" s="61"/>
      <c r="E126" s="61"/>
      <c r="S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1"/>
      <c r="AJ126" s="61"/>
    </row>
    <row r="127" spans="4:36" x14ac:dyDescent="0.25">
      <c r="D127" s="61"/>
      <c r="E127" s="61"/>
      <c r="S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</row>
    <row r="128" spans="4:36" x14ac:dyDescent="0.25">
      <c r="D128" s="61"/>
      <c r="E128" s="61"/>
      <c r="S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</row>
    <row r="129" spans="4:36" x14ac:dyDescent="0.25">
      <c r="D129" s="61"/>
      <c r="E129" s="61"/>
      <c r="S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</row>
    <row r="130" spans="4:36" x14ac:dyDescent="0.25">
      <c r="D130" s="61"/>
      <c r="E130" s="61"/>
      <c r="S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</row>
    <row r="131" spans="4:36" x14ac:dyDescent="0.25">
      <c r="D131" s="61"/>
      <c r="E131" s="61"/>
      <c r="S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</row>
    <row r="132" spans="4:36" x14ac:dyDescent="0.25">
      <c r="D132" s="61"/>
      <c r="E132" s="61"/>
      <c r="S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</row>
    <row r="133" spans="4:36" x14ac:dyDescent="0.25">
      <c r="D133" s="61"/>
      <c r="E133" s="61"/>
      <c r="S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</row>
    <row r="134" spans="4:36" x14ac:dyDescent="0.25">
      <c r="D134" s="61"/>
      <c r="E134" s="61"/>
      <c r="S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</row>
    <row r="135" spans="4:36" x14ac:dyDescent="0.25">
      <c r="D135" s="61"/>
      <c r="E135" s="61"/>
      <c r="S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</row>
    <row r="136" spans="4:36" x14ac:dyDescent="0.25">
      <c r="D136" s="61"/>
      <c r="E136" s="61"/>
      <c r="S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</row>
    <row r="137" spans="4:36" x14ac:dyDescent="0.25">
      <c r="D137" s="61"/>
      <c r="E137" s="61"/>
      <c r="S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</row>
    <row r="138" spans="4:36" x14ac:dyDescent="0.25">
      <c r="D138" s="61"/>
      <c r="E138" s="61"/>
      <c r="S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</row>
    <row r="139" spans="4:36" x14ac:dyDescent="0.25">
      <c r="D139" s="61"/>
      <c r="E139" s="61"/>
      <c r="S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</row>
    <row r="140" spans="4:36" x14ac:dyDescent="0.25">
      <c r="D140" s="61"/>
      <c r="E140" s="61"/>
      <c r="S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2"/>
  <sheetViews>
    <sheetView workbookViewId="0">
      <selection activeCell="D16" sqref="D16"/>
    </sheetView>
  </sheetViews>
  <sheetFormatPr defaultColWidth="9.1796875" defaultRowHeight="12" x14ac:dyDescent="0.3"/>
  <cols>
    <col min="1" max="1" width="8.81640625" style="1" customWidth="1"/>
    <col min="2" max="2" width="39.54296875" style="3" customWidth="1"/>
    <col min="3" max="3" width="8.7265625" style="31" customWidth="1"/>
    <col min="4" max="7" width="9.7265625" style="32" customWidth="1"/>
    <col min="8" max="8" width="11.26953125" style="32" customWidth="1"/>
    <col min="9" max="13" width="9.7265625" style="32" customWidth="1"/>
    <col min="14" max="14" width="10.1796875" style="32" customWidth="1"/>
    <col min="15" max="15" width="11.54296875" style="33" customWidth="1"/>
    <col min="16" max="16" width="9.26953125" style="3" bestFit="1" customWidth="1"/>
    <col min="17" max="17" width="9.81640625" style="3" bestFit="1" customWidth="1"/>
    <col min="18" max="18" width="10.54296875" style="3" bestFit="1" customWidth="1"/>
    <col min="19" max="16384" width="9.1796875" style="3"/>
  </cols>
  <sheetData>
    <row r="1" spans="1:17" ht="9" customHeight="1" x14ac:dyDescent="0.3"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2"/>
      <c r="Q1" s="2"/>
    </row>
    <row r="2" spans="1:17" s="10" customFormat="1" ht="24.75" customHeight="1" x14ac:dyDescent="0.3">
      <c r="A2" s="4"/>
      <c r="B2" s="5" t="s">
        <v>0</v>
      </c>
      <c r="C2" s="5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7" t="s">
        <v>13</v>
      </c>
      <c r="P2" s="8"/>
      <c r="Q2" s="9"/>
    </row>
    <row r="3" spans="1:17" s="2" customFormat="1" x14ac:dyDescent="0.3">
      <c r="A3" s="11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4"/>
    </row>
    <row r="4" spans="1:17" s="2" customFormat="1" x14ac:dyDescent="0.3">
      <c r="A4" s="11"/>
      <c r="C4" s="15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</row>
    <row r="5" spans="1:17" s="2" customFormat="1" x14ac:dyDescent="0.3">
      <c r="A5" s="11">
        <v>6985</v>
      </c>
      <c r="B5" s="2" t="s">
        <v>14</v>
      </c>
      <c r="C5" s="17"/>
      <c r="D5" s="16">
        <v>0</v>
      </c>
      <c r="E5" s="16">
        <v>0</v>
      </c>
      <c r="F5" s="16">
        <v>0</v>
      </c>
      <c r="G5" s="16">
        <v>0</v>
      </c>
      <c r="H5" s="16">
        <v>0</v>
      </c>
      <c r="I5" s="16">
        <v>0</v>
      </c>
      <c r="J5" s="16">
        <v>0</v>
      </c>
      <c r="K5" s="16">
        <v>0</v>
      </c>
      <c r="L5" s="16">
        <v>0</v>
      </c>
      <c r="M5" s="16">
        <v>0</v>
      </c>
      <c r="N5" s="16">
        <v>0</v>
      </c>
      <c r="O5" s="16">
        <v>0</v>
      </c>
    </row>
    <row r="6" spans="1:17" s="2" customFormat="1" x14ac:dyDescent="0.3">
      <c r="A6" s="11">
        <v>6995</v>
      </c>
      <c r="B6" s="2" t="s">
        <v>15</v>
      </c>
      <c r="C6" s="17"/>
      <c r="D6" s="18">
        <f>[4]TB2015!C369</f>
        <v>-20.440000000000001</v>
      </c>
      <c r="E6" s="18">
        <f>[4]TB2015!D369</f>
        <v>-40.880000000000003</v>
      </c>
      <c r="F6" s="18">
        <f>[4]TB2015!E369</f>
        <v>-61.32</v>
      </c>
      <c r="G6" s="18">
        <f>[4]TB2015!F369</f>
        <v>-81.760000000000005</v>
      </c>
      <c r="H6" s="18">
        <f>[4]TB2015!G369</f>
        <v>-102.2</v>
      </c>
      <c r="I6" s="18">
        <f>[4]TB2015!H369</f>
        <v>-122.64</v>
      </c>
      <c r="J6" s="18">
        <f>[4]TB2015!I369</f>
        <v>-143.08000000000001</v>
      </c>
      <c r="K6" s="18">
        <f>[4]TB2015!J369</f>
        <v>-163.52000000000001</v>
      </c>
      <c r="L6" s="18">
        <f>[4]TB2015!K369</f>
        <v>-183.96</v>
      </c>
      <c r="M6" s="18">
        <f>[4]TB2015!L369</f>
        <v>-204.4</v>
      </c>
      <c r="N6" s="18">
        <f>[4]TB2015!M369</f>
        <v>-224.84</v>
      </c>
      <c r="O6" s="18">
        <f>[4]TB2015!N369</f>
        <v>-245.28</v>
      </c>
    </row>
    <row r="7" spans="1:17" s="2" customFormat="1" x14ac:dyDescent="0.3">
      <c r="A7" s="11">
        <v>7000</v>
      </c>
      <c r="B7" s="2" t="s">
        <v>16</v>
      </c>
      <c r="C7" s="17"/>
      <c r="D7" s="18">
        <f>[4]TB2015!C370</f>
        <v>-0.31</v>
      </c>
      <c r="E7" s="18">
        <f>[4]TB2015!D370</f>
        <v>-0.62</v>
      </c>
      <c r="F7" s="18">
        <f>[4]TB2015!E370</f>
        <v>-0.93</v>
      </c>
      <c r="G7" s="18">
        <f>[4]TB2015!F370</f>
        <v>-1.24</v>
      </c>
      <c r="H7" s="18">
        <f>[4]TB2015!G370</f>
        <v>-1.55</v>
      </c>
      <c r="I7" s="18">
        <f>[4]TB2015!H370</f>
        <v>-1.86</v>
      </c>
      <c r="J7" s="18">
        <f>[4]TB2015!I370</f>
        <v>-2.17</v>
      </c>
      <c r="K7" s="18">
        <f>[4]TB2015!J370</f>
        <v>-2.48</v>
      </c>
      <c r="L7" s="18">
        <f>[4]TB2015!K370</f>
        <v>-2.79</v>
      </c>
      <c r="M7" s="18">
        <f>[4]TB2015!L370</f>
        <v>-3.1</v>
      </c>
      <c r="N7" s="18">
        <f>[4]TB2015!M370</f>
        <v>-3.41</v>
      </c>
      <c r="O7" s="18">
        <f>[4]TB2015!N370</f>
        <v>-3.72</v>
      </c>
    </row>
    <row r="8" spans="1:17" s="2" customFormat="1" x14ac:dyDescent="0.3">
      <c r="A8" s="11">
        <v>7025</v>
      </c>
      <c r="B8" s="2" t="s">
        <v>17</v>
      </c>
      <c r="C8" s="17"/>
      <c r="D8" s="18">
        <f>[4]TB2015!C371</f>
        <v>-14.62</v>
      </c>
      <c r="E8" s="18">
        <f>[4]TB2015!D371</f>
        <v>-29.24</v>
      </c>
      <c r="F8" s="18">
        <f>[4]TB2015!E371</f>
        <v>-43.86</v>
      </c>
      <c r="G8" s="18">
        <f>[4]TB2015!F371</f>
        <v>-58.48</v>
      </c>
      <c r="H8" s="18">
        <f>[4]TB2015!G371</f>
        <v>-73.099999999999994</v>
      </c>
      <c r="I8" s="18">
        <f>[4]TB2015!H371</f>
        <v>-87.72</v>
      </c>
      <c r="J8" s="18">
        <f>[4]TB2015!I371</f>
        <v>-102.34</v>
      </c>
      <c r="K8" s="18">
        <f>[4]TB2015!J371</f>
        <v>-116.96</v>
      </c>
      <c r="L8" s="18">
        <f>[4]TB2015!K371</f>
        <v>-131.58000000000001</v>
      </c>
      <c r="M8" s="18">
        <f>[4]TB2015!L371</f>
        <v>-146.19999999999999</v>
      </c>
      <c r="N8" s="18">
        <f>[4]TB2015!M371</f>
        <v>-160.82</v>
      </c>
      <c r="O8" s="18">
        <f>[4]TB2015!N371</f>
        <v>-175.44</v>
      </c>
    </row>
    <row r="9" spans="1:17" s="2" customFormat="1" x14ac:dyDescent="0.3">
      <c r="A9" s="11">
        <v>7035</v>
      </c>
      <c r="B9" s="2" t="s">
        <v>18</v>
      </c>
      <c r="C9" s="17"/>
      <c r="D9" s="18">
        <f>[4]TB2015!C372</f>
        <v>-240.41</v>
      </c>
      <c r="E9" s="18">
        <f>[4]TB2015!D372</f>
        <v>-480.82</v>
      </c>
      <c r="F9" s="18">
        <f>[4]TB2015!E372</f>
        <v>-721.23</v>
      </c>
      <c r="G9" s="18">
        <f>[4]TB2015!F372</f>
        <v>-961.64</v>
      </c>
      <c r="H9" s="18">
        <f>[4]TB2015!G372</f>
        <v>-1202.05</v>
      </c>
      <c r="I9" s="18">
        <f>[4]TB2015!H372</f>
        <v>-1442.46</v>
      </c>
      <c r="J9" s="18">
        <f>[4]TB2015!I372</f>
        <v>-1682.87</v>
      </c>
      <c r="K9" s="18">
        <f>[4]TB2015!J372</f>
        <v>-1923.28</v>
      </c>
      <c r="L9" s="18">
        <f>[4]TB2015!K372</f>
        <v>-2163.69</v>
      </c>
      <c r="M9" s="18">
        <f>[4]TB2015!L372</f>
        <v>-2404.1</v>
      </c>
      <c r="N9" s="18">
        <f>[4]TB2015!M372</f>
        <v>-2644.51</v>
      </c>
      <c r="O9" s="18">
        <f>[4]TB2015!N372</f>
        <v>-2884.92</v>
      </c>
    </row>
    <row r="10" spans="1:17" s="2" customFormat="1" x14ac:dyDescent="0.3">
      <c r="A10" s="11">
        <v>7045</v>
      </c>
      <c r="B10" s="2" t="s">
        <v>19</v>
      </c>
      <c r="C10" s="15"/>
      <c r="D10" s="18">
        <f>[4]TB2015!C373</f>
        <v>-85.93</v>
      </c>
      <c r="E10" s="18">
        <f>[4]TB2015!D373</f>
        <v>-171.86</v>
      </c>
      <c r="F10" s="18">
        <f>[4]TB2015!E373</f>
        <v>-257.79000000000002</v>
      </c>
      <c r="G10" s="18">
        <f>[4]TB2015!F373</f>
        <v>-343.72</v>
      </c>
      <c r="H10" s="18">
        <f>[4]TB2015!G373</f>
        <v>-429.65</v>
      </c>
      <c r="I10" s="18">
        <f>[4]TB2015!H373</f>
        <v>-515.58000000000004</v>
      </c>
      <c r="J10" s="18">
        <f>[4]TB2015!I373</f>
        <v>-601.51</v>
      </c>
      <c r="K10" s="18">
        <f>[4]TB2015!J373</f>
        <v>-687.44</v>
      </c>
      <c r="L10" s="18">
        <f>[4]TB2015!K373</f>
        <v>-773.37</v>
      </c>
      <c r="M10" s="18">
        <f>[4]TB2015!L373</f>
        <v>-859.3</v>
      </c>
      <c r="N10" s="18">
        <f>[4]TB2015!M373</f>
        <v>-945.23</v>
      </c>
      <c r="O10" s="18">
        <f>[4]TB2015!N373</f>
        <v>-1031.1600000000001</v>
      </c>
    </row>
    <row r="11" spans="1:17" s="2" customFormat="1" x14ac:dyDescent="0.3">
      <c r="A11" s="11">
        <v>7050</v>
      </c>
      <c r="B11" s="2" t="s">
        <v>20</v>
      </c>
      <c r="C11" s="17"/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</row>
    <row r="12" spans="1:17" s="2" customFormat="1" x14ac:dyDescent="0.3">
      <c r="A12" s="11">
        <v>7055</v>
      </c>
      <c r="B12" s="2" t="s">
        <v>21</v>
      </c>
      <c r="C12" s="17"/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</row>
    <row r="13" spans="1:17" s="2" customFormat="1" x14ac:dyDescent="0.3">
      <c r="A13" s="11">
        <v>7060</v>
      </c>
      <c r="B13" s="2" t="s">
        <v>22</v>
      </c>
      <c r="C13" s="17"/>
      <c r="D13" s="18">
        <f>[4]TB2015!C374</f>
        <v>-9.33</v>
      </c>
      <c r="E13" s="18">
        <f>[4]TB2015!D374</f>
        <v>-18.66</v>
      </c>
      <c r="F13" s="18">
        <f>[4]TB2015!E374</f>
        <v>-27.99</v>
      </c>
      <c r="G13" s="18">
        <f>[4]TB2015!F374</f>
        <v>-37.32</v>
      </c>
      <c r="H13" s="18">
        <f>[4]TB2015!G374</f>
        <v>-46.65</v>
      </c>
      <c r="I13" s="18">
        <f>[4]TB2015!H374</f>
        <v>-55.98</v>
      </c>
      <c r="J13" s="18">
        <f>[4]TB2015!I374</f>
        <v>-65.31</v>
      </c>
      <c r="K13" s="18">
        <f>[4]TB2015!J374</f>
        <v>-74.64</v>
      </c>
      <c r="L13" s="18">
        <f>[4]TB2015!K374</f>
        <v>-83.97</v>
      </c>
      <c r="M13" s="18">
        <f>[4]TB2015!L374</f>
        <v>-93.3</v>
      </c>
      <c r="N13" s="18">
        <f>[4]TB2015!M374</f>
        <v>-102.63</v>
      </c>
      <c r="O13" s="18">
        <f>[4]TB2015!N374</f>
        <v>-111.96</v>
      </c>
    </row>
    <row r="14" spans="1:17" s="2" customFormat="1" x14ac:dyDescent="0.3">
      <c r="A14" s="11">
        <v>7065</v>
      </c>
      <c r="B14" s="2" t="s">
        <v>23</v>
      </c>
      <c r="C14" s="17"/>
      <c r="D14" s="18">
        <f>[4]TB2015!C375</f>
        <v>-16.36</v>
      </c>
      <c r="E14" s="18">
        <f>[4]TB2015!D375</f>
        <v>-32.72</v>
      </c>
      <c r="F14" s="18">
        <f>[4]TB2015!E375</f>
        <v>-49.08</v>
      </c>
      <c r="G14" s="18">
        <f>[4]TB2015!F375</f>
        <v>-65.44</v>
      </c>
      <c r="H14" s="18">
        <f>[4]TB2015!G375</f>
        <v>-81.8</v>
      </c>
      <c r="I14" s="18">
        <f>[4]TB2015!H375</f>
        <v>-98.16</v>
      </c>
      <c r="J14" s="18">
        <f>[4]TB2015!I375</f>
        <v>-114.52</v>
      </c>
      <c r="K14" s="18">
        <f>[4]TB2015!J375</f>
        <v>-130.88</v>
      </c>
      <c r="L14" s="18">
        <f>[4]TB2015!K375</f>
        <v>-147.24</v>
      </c>
      <c r="M14" s="18">
        <f>[4]TB2015!L375</f>
        <v>-163.6</v>
      </c>
      <c r="N14" s="18">
        <f>[4]TB2015!M375</f>
        <v>-179.96</v>
      </c>
      <c r="O14" s="18">
        <f>[4]TB2015!N375</f>
        <v>-196.32</v>
      </c>
    </row>
    <row r="15" spans="1:17" s="2" customFormat="1" x14ac:dyDescent="0.3">
      <c r="A15" s="11">
        <v>7070</v>
      </c>
      <c r="B15" s="2" t="s">
        <v>24</v>
      </c>
      <c r="C15" s="17"/>
      <c r="D15" s="18">
        <f>[4]TB2015!C376</f>
        <v>-25.2</v>
      </c>
      <c r="E15" s="18">
        <f>[4]TB2015!D376</f>
        <v>-50.4</v>
      </c>
      <c r="F15" s="18">
        <f>[4]TB2015!E376</f>
        <v>-75.599999999999994</v>
      </c>
      <c r="G15" s="18">
        <f>[4]TB2015!F376</f>
        <v>-100.8</v>
      </c>
      <c r="H15" s="18">
        <f>[4]TB2015!G376</f>
        <v>-126</v>
      </c>
      <c r="I15" s="18">
        <f>[4]TB2015!H376</f>
        <v>-151.19999999999999</v>
      </c>
      <c r="J15" s="18">
        <f>[4]TB2015!I376</f>
        <v>-176.4</v>
      </c>
      <c r="K15" s="18">
        <f>[4]TB2015!J376</f>
        <v>-201.6</v>
      </c>
      <c r="L15" s="18">
        <f>[4]TB2015!K376</f>
        <v>-226.8</v>
      </c>
      <c r="M15" s="18">
        <f>[4]TB2015!L376</f>
        <v>-252</v>
      </c>
      <c r="N15" s="18">
        <f>[4]TB2015!M376</f>
        <v>-277.2</v>
      </c>
      <c r="O15" s="18">
        <f>[4]TB2015!N376</f>
        <v>-302.39999999999998</v>
      </c>
    </row>
    <row r="16" spans="1:17" s="2" customFormat="1" x14ac:dyDescent="0.3">
      <c r="A16" s="11">
        <v>7075</v>
      </c>
      <c r="B16" s="2" t="s">
        <v>25</v>
      </c>
      <c r="C16" s="17"/>
      <c r="D16" s="18">
        <f>[4]TB2015!C377</f>
        <v>-15.24</v>
      </c>
      <c r="E16" s="18">
        <f>[4]TB2015!D377</f>
        <v>-30.48</v>
      </c>
      <c r="F16" s="18">
        <f>[4]TB2015!E377</f>
        <v>-45.72</v>
      </c>
      <c r="G16" s="18">
        <f>[4]TB2015!F377</f>
        <v>-60.96</v>
      </c>
      <c r="H16" s="18">
        <f>[4]TB2015!G377</f>
        <v>-76.2</v>
      </c>
      <c r="I16" s="18">
        <f>[4]TB2015!H377</f>
        <v>-91.44</v>
      </c>
      <c r="J16" s="18">
        <f>[4]TB2015!I377</f>
        <v>-106.68</v>
      </c>
      <c r="K16" s="18">
        <f>[4]TB2015!J377</f>
        <v>-121.92</v>
      </c>
      <c r="L16" s="18">
        <f>[4]TB2015!K377</f>
        <v>-137.16</v>
      </c>
      <c r="M16" s="18">
        <f>[4]TB2015!L377</f>
        <v>-152.4</v>
      </c>
      <c r="N16" s="18">
        <f>[4]TB2015!M377</f>
        <v>-167.64</v>
      </c>
      <c r="O16" s="18">
        <f>[4]TB2015!N377</f>
        <v>-182.88</v>
      </c>
    </row>
    <row r="17" spans="1:15" s="2" customFormat="1" x14ac:dyDescent="0.3">
      <c r="A17" s="11">
        <v>7080</v>
      </c>
      <c r="B17" s="2" t="s">
        <v>26</v>
      </c>
      <c r="C17" s="17"/>
      <c r="D17" s="18">
        <f>[4]TB2015!C378</f>
        <v>-17.52</v>
      </c>
      <c r="E17" s="18">
        <f>[4]TB2015!D378</f>
        <v>-35.04</v>
      </c>
      <c r="F17" s="18">
        <f>[4]TB2015!E378</f>
        <v>-52.56</v>
      </c>
      <c r="G17" s="18">
        <f>[4]TB2015!F378</f>
        <v>-70.08</v>
      </c>
      <c r="H17" s="18">
        <f>[4]TB2015!G378</f>
        <v>-87.6</v>
      </c>
      <c r="I17" s="18">
        <f>[4]TB2015!H378</f>
        <v>-105.12</v>
      </c>
      <c r="J17" s="18">
        <f>[4]TB2015!I378</f>
        <v>-122.64</v>
      </c>
      <c r="K17" s="18">
        <f>[4]TB2015!J378</f>
        <v>-140.16</v>
      </c>
      <c r="L17" s="18">
        <f>[4]TB2015!K378</f>
        <v>-157.68</v>
      </c>
      <c r="M17" s="18">
        <f>[4]TB2015!L378</f>
        <v>-175.2</v>
      </c>
      <c r="N17" s="18">
        <f>[4]TB2015!M378</f>
        <v>-192.72</v>
      </c>
      <c r="O17" s="18">
        <f>[4]TB2015!N378</f>
        <v>-210.24</v>
      </c>
    </row>
    <row r="18" spans="1:15" s="2" customFormat="1" x14ac:dyDescent="0.3">
      <c r="A18" s="11">
        <v>7085</v>
      </c>
      <c r="B18" s="2" t="s">
        <v>27</v>
      </c>
      <c r="C18" s="17"/>
      <c r="D18" s="18">
        <f>[4]TB2015!C379</f>
        <v>-1.1000000000000001</v>
      </c>
      <c r="E18" s="18">
        <f>[4]TB2015!D379</f>
        <v>-2.2000000000000002</v>
      </c>
      <c r="F18" s="18">
        <f>[4]TB2015!E379</f>
        <v>-3.3</v>
      </c>
      <c r="G18" s="18">
        <f>[4]TB2015!F379</f>
        <v>-4.4000000000000004</v>
      </c>
      <c r="H18" s="18">
        <f>[4]TB2015!G379</f>
        <v>-5.5</v>
      </c>
      <c r="I18" s="18">
        <f>[4]TB2015!H379</f>
        <v>-6.6</v>
      </c>
      <c r="J18" s="18">
        <f>[4]TB2015!I379</f>
        <v>-7.7</v>
      </c>
      <c r="K18" s="18">
        <f>[4]TB2015!J379</f>
        <v>-8.8000000000000007</v>
      </c>
      <c r="L18" s="18">
        <f>[4]TB2015!K379</f>
        <v>-9.9</v>
      </c>
      <c r="M18" s="18">
        <f>[4]TB2015!L379</f>
        <v>-11</v>
      </c>
      <c r="N18" s="18">
        <f>[4]TB2015!M379</f>
        <v>-12.1</v>
      </c>
      <c r="O18" s="18">
        <f>[4]TB2015!N379</f>
        <v>-13.2</v>
      </c>
    </row>
    <row r="19" spans="1:15" s="2" customFormat="1" x14ac:dyDescent="0.3">
      <c r="A19" s="11">
        <v>7090</v>
      </c>
      <c r="B19" s="2" t="s">
        <v>28</v>
      </c>
      <c r="C19" s="15"/>
      <c r="D19" s="18">
        <f>[4]TB2015!C380</f>
        <v>-0.57999999999999996</v>
      </c>
      <c r="E19" s="18">
        <f>[4]TB2015!D380</f>
        <v>-1.1599999999999999</v>
      </c>
      <c r="F19" s="18">
        <f>[4]TB2015!E380</f>
        <v>-1.74</v>
      </c>
      <c r="G19" s="18">
        <f>[4]TB2015!F380</f>
        <v>-2.3199999999999998</v>
      </c>
      <c r="H19" s="18">
        <f>[4]TB2015!G380</f>
        <v>-2.9</v>
      </c>
      <c r="I19" s="18">
        <f>[4]TB2015!H380</f>
        <v>-3.48</v>
      </c>
      <c r="J19" s="18">
        <f>[4]TB2015!I380</f>
        <v>-4.0599999999999996</v>
      </c>
      <c r="K19" s="18">
        <f>[4]TB2015!J380</f>
        <v>-4.6399999999999997</v>
      </c>
      <c r="L19" s="18">
        <f>[4]TB2015!K380</f>
        <v>-5.22</v>
      </c>
      <c r="M19" s="18">
        <f>[4]TB2015!L380</f>
        <v>-5.8</v>
      </c>
      <c r="N19" s="18">
        <f>[4]TB2015!M380</f>
        <v>-6.38</v>
      </c>
      <c r="O19" s="18">
        <f>[4]TB2015!N380</f>
        <v>-6.96</v>
      </c>
    </row>
    <row r="20" spans="1:15" s="2" customFormat="1" x14ac:dyDescent="0.3">
      <c r="A20" s="11">
        <v>7160</v>
      </c>
      <c r="B20" s="2" t="s">
        <v>29</v>
      </c>
      <c r="C20" s="15"/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</row>
    <row r="21" spans="1:15" s="2" customFormat="1" x14ac:dyDescent="0.3">
      <c r="A21" s="11">
        <v>7165</v>
      </c>
      <c r="B21" s="2" t="s">
        <v>30</v>
      </c>
      <c r="C21" s="15"/>
      <c r="D21" s="18">
        <f>[4]TB2015!C381</f>
        <v>-85.94</v>
      </c>
      <c r="E21" s="18">
        <f>[4]TB2015!D381</f>
        <v>-171.88</v>
      </c>
      <c r="F21" s="18">
        <f>[4]TB2015!E381</f>
        <v>-257.82</v>
      </c>
      <c r="G21" s="18">
        <f>[4]TB2015!F381</f>
        <v>-343.76</v>
      </c>
      <c r="H21" s="18">
        <f>[4]TB2015!G381</f>
        <v>-429.7</v>
      </c>
      <c r="I21" s="18">
        <f>[4]TB2015!H381</f>
        <v>-515.64</v>
      </c>
      <c r="J21" s="18">
        <f>[4]TB2015!I381</f>
        <v>-601.58000000000004</v>
      </c>
      <c r="K21" s="18">
        <f>[4]TB2015!J381</f>
        <v>-687.52</v>
      </c>
      <c r="L21" s="18">
        <f>[4]TB2015!K381</f>
        <v>-773.46</v>
      </c>
      <c r="M21" s="18">
        <f>[4]TB2015!L381</f>
        <v>-859.4</v>
      </c>
      <c r="N21" s="18">
        <f>[4]TB2015!M381</f>
        <v>-945.34</v>
      </c>
      <c r="O21" s="18">
        <f>[4]TB2015!N381</f>
        <v>-1031.28</v>
      </c>
    </row>
    <row r="22" spans="1:15" s="2" customFormat="1" x14ac:dyDescent="0.3">
      <c r="A22" s="11">
        <v>7175</v>
      </c>
      <c r="B22" s="2" t="s">
        <v>31</v>
      </c>
      <c r="C22" s="15"/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</row>
    <row r="23" spans="1:15" s="2" customFormat="1" x14ac:dyDescent="0.3">
      <c r="A23" s="11">
        <v>7180</v>
      </c>
      <c r="B23" s="2" t="s">
        <v>32</v>
      </c>
      <c r="C23" s="17"/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</row>
    <row r="24" spans="1:15" s="2" customFormat="1" x14ac:dyDescent="0.3">
      <c r="A24" s="11">
        <v>7185</v>
      </c>
      <c r="B24" s="2" t="s">
        <v>33</v>
      </c>
      <c r="C24" s="15"/>
      <c r="D24" s="18">
        <f>[4]TB2015!C382</f>
        <v>-3.12</v>
      </c>
      <c r="E24" s="18">
        <f>[4]TB2015!D382</f>
        <v>-6.24</v>
      </c>
      <c r="F24" s="18">
        <f>[4]TB2015!E382</f>
        <v>-9.36</v>
      </c>
      <c r="G24" s="18">
        <f>[4]TB2015!F382</f>
        <v>-12.48</v>
      </c>
      <c r="H24" s="18">
        <f>[4]TB2015!G382</f>
        <v>-15.6</v>
      </c>
      <c r="I24" s="18">
        <f>[4]TB2015!H382</f>
        <v>-18.72</v>
      </c>
      <c r="J24" s="18">
        <f>[4]TB2015!I382</f>
        <v>-21.84</v>
      </c>
      <c r="K24" s="18">
        <f>[4]TB2015!J382</f>
        <v>-24.96</v>
      </c>
      <c r="L24" s="18">
        <f>[4]TB2015!K382</f>
        <v>-28.08</v>
      </c>
      <c r="M24" s="18">
        <f>[4]TB2015!L382</f>
        <v>-31.2</v>
      </c>
      <c r="N24" s="18">
        <f>[4]TB2015!M382</f>
        <v>-34.32</v>
      </c>
      <c r="O24" s="18">
        <f>[4]TB2015!N382</f>
        <v>-37.44</v>
      </c>
    </row>
    <row r="25" spans="1:15" s="2" customFormat="1" x14ac:dyDescent="0.3">
      <c r="A25" s="11"/>
      <c r="B25" s="19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4"/>
    </row>
    <row r="26" spans="1:15" s="2" customFormat="1" x14ac:dyDescent="0.3">
      <c r="A26" s="11"/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4"/>
    </row>
    <row r="27" spans="1:15" s="2" customFormat="1" ht="12" customHeight="1" thickBot="1" x14ac:dyDescent="0.35">
      <c r="A27" s="11"/>
      <c r="B27" s="12" t="s">
        <v>34</v>
      </c>
      <c r="C27" s="20"/>
      <c r="D27" s="21">
        <f t="shared" ref="D27:H27" si="0">SUM(D4:D26)</f>
        <v>-536.1</v>
      </c>
      <c r="E27" s="21">
        <f t="shared" si="0"/>
        <v>-1072.2</v>
      </c>
      <c r="F27" s="21">
        <f t="shared" si="0"/>
        <v>-1608.2999999999997</v>
      </c>
      <c r="G27" s="21">
        <f t="shared" si="0"/>
        <v>-2144.4</v>
      </c>
      <c r="H27" s="21">
        <f t="shared" si="0"/>
        <v>-2680.4999999999995</v>
      </c>
      <c r="I27" s="21">
        <f>SUM(I4:I26)</f>
        <v>-3216.5999999999995</v>
      </c>
      <c r="J27" s="21">
        <f t="shared" ref="J27:O27" si="1">SUM(J4:J26)</f>
        <v>-3752.6999999999994</v>
      </c>
      <c r="K27" s="21">
        <f t="shared" si="1"/>
        <v>-4288.8</v>
      </c>
      <c r="L27" s="21">
        <f t="shared" si="1"/>
        <v>-4824.8999999999996</v>
      </c>
      <c r="M27" s="21">
        <f t="shared" si="1"/>
        <v>-5360.9999999999991</v>
      </c>
      <c r="N27" s="21">
        <f t="shared" si="1"/>
        <v>-5897.1000000000013</v>
      </c>
      <c r="O27" s="21">
        <f t="shared" si="1"/>
        <v>-6433.1999999999989</v>
      </c>
    </row>
    <row r="28" spans="1:15" s="2" customFormat="1" ht="12" customHeight="1" thickTop="1" x14ac:dyDescent="0.3">
      <c r="A28" s="11"/>
      <c r="B28" s="12"/>
      <c r="C28" s="20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</row>
    <row r="29" spans="1:15" s="19" customFormat="1" ht="13.5" customHeight="1" x14ac:dyDescent="0.3">
      <c r="A29" s="22"/>
      <c r="B29" s="23"/>
      <c r="C29" s="24"/>
      <c r="D29" s="25"/>
      <c r="E29" s="25"/>
      <c r="F29" s="25"/>
      <c r="G29" s="25"/>
      <c r="H29" s="14"/>
      <c r="I29" s="14"/>
      <c r="J29" s="14"/>
      <c r="K29" s="14"/>
      <c r="L29" s="14"/>
      <c r="M29" s="14"/>
      <c r="N29" s="14"/>
      <c r="O29" s="14"/>
    </row>
    <row r="30" spans="1:15" s="27" customFormat="1" x14ac:dyDescent="0.3">
      <c r="A30" s="26"/>
      <c r="B30" s="5" t="s">
        <v>35</v>
      </c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</row>
    <row r="31" spans="1:15" s="2" customFormat="1" x14ac:dyDescent="0.3">
      <c r="A31" s="11"/>
      <c r="C31" s="28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14"/>
    </row>
    <row r="32" spans="1:15" s="2" customFormat="1" x14ac:dyDescent="0.3">
      <c r="A32" s="11">
        <v>7205</v>
      </c>
      <c r="B32" s="2" t="s">
        <v>14</v>
      </c>
      <c r="C32" s="17"/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</row>
    <row r="33" spans="1:15" s="2" customFormat="1" x14ac:dyDescent="0.3">
      <c r="A33" s="11">
        <v>7225</v>
      </c>
      <c r="B33" s="2" t="s">
        <v>36</v>
      </c>
      <c r="C33" s="15"/>
      <c r="D33" s="18">
        <f>[4]TB2015!C383</f>
        <v>-286.5</v>
      </c>
      <c r="E33" s="18">
        <f>[4]TB2015!D383</f>
        <v>-573</v>
      </c>
      <c r="F33" s="18">
        <f>[4]TB2015!E383</f>
        <v>-859.5</v>
      </c>
      <c r="G33" s="18">
        <f>[4]TB2015!F383</f>
        <v>-1146</v>
      </c>
      <c r="H33" s="18">
        <f>[4]TB2015!G383</f>
        <v>-1432.5</v>
      </c>
      <c r="I33" s="18">
        <f>[4]TB2015!H383</f>
        <v>-1719</v>
      </c>
      <c r="J33" s="18">
        <f>[4]TB2015!I383</f>
        <v>-2005.5</v>
      </c>
      <c r="K33" s="18">
        <f>[4]TB2015!J383</f>
        <v>-2292</v>
      </c>
      <c r="L33" s="18">
        <f>[4]TB2015!K383</f>
        <v>-2578.5</v>
      </c>
      <c r="M33" s="18">
        <f>[4]TB2015!L383</f>
        <v>-2865</v>
      </c>
      <c r="N33" s="18">
        <f>[4]TB2015!M383</f>
        <v>-3151.5</v>
      </c>
      <c r="O33" s="18">
        <f>[4]TB2015!N383</f>
        <v>-3438</v>
      </c>
    </row>
    <row r="34" spans="1:15" s="2" customFormat="1" x14ac:dyDescent="0.3">
      <c r="A34" s="11">
        <v>7230</v>
      </c>
      <c r="B34" s="2" t="s">
        <v>37</v>
      </c>
      <c r="C34" s="15"/>
      <c r="D34" s="18">
        <f>[4]TB2015!C384</f>
        <v>-90.13</v>
      </c>
      <c r="E34" s="18">
        <f>[4]TB2015!D384</f>
        <v>-180.26</v>
      </c>
      <c r="F34" s="18">
        <f>[4]TB2015!E384</f>
        <v>-270.39</v>
      </c>
      <c r="G34" s="18">
        <f>[4]TB2015!F384</f>
        <v>-360.52</v>
      </c>
      <c r="H34" s="18">
        <f>[4]TB2015!G384</f>
        <v>-450.65</v>
      </c>
      <c r="I34" s="18">
        <f>[4]TB2015!H384</f>
        <v>-540.78</v>
      </c>
      <c r="J34" s="18">
        <f>[4]TB2015!I384</f>
        <v>-630.91</v>
      </c>
      <c r="K34" s="18">
        <f>[4]TB2015!J384</f>
        <v>-721.04</v>
      </c>
      <c r="L34" s="18">
        <f>[4]TB2015!K384</f>
        <v>-811.17</v>
      </c>
      <c r="M34" s="18">
        <f>[4]TB2015!L384</f>
        <v>-901.3</v>
      </c>
      <c r="N34" s="18">
        <f>[4]TB2015!M384</f>
        <v>-991.43</v>
      </c>
      <c r="O34" s="18">
        <f>[4]TB2015!N384</f>
        <v>-1081.56</v>
      </c>
    </row>
    <row r="35" spans="1:15" s="2" customFormat="1" x14ac:dyDescent="0.3">
      <c r="A35" s="11">
        <v>7245</v>
      </c>
      <c r="B35" s="2" t="s">
        <v>38</v>
      </c>
      <c r="C35" s="20"/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0</v>
      </c>
      <c r="O35" s="18">
        <v>0</v>
      </c>
    </row>
    <row r="36" spans="1:15" s="2" customFormat="1" x14ac:dyDescent="0.3">
      <c r="A36" s="11">
        <v>7275</v>
      </c>
      <c r="B36" s="2" t="s">
        <v>39</v>
      </c>
      <c r="C36" s="15"/>
      <c r="D36" s="18">
        <f>[4]TB2015!C385</f>
        <v>-49.44</v>
      </c>
      <c r="E36" s="18">
        <f>[4]TB2015!D385</f>
        <v>-98.88</v>
      </c>
      <c r="F36" s="18">
        <f>[4]TB2015!E385</f>
        <v>-148.32</v>
      </c>
      <c r="G36" s="18">
        <f>[4]TB2015!F385</f>
        <v>-197.76</v>
      </c>
      <c r="H36" s="18">
        <f>[4]TB2015!G385</f>
        <v>-247.2</v>
      </c>
      <c r="I36" s="18">
        <f>[4]TB2015!H385</f>
        <v>-296.64</v>
      </c>
      <c r="J36" s="18">
        <f>[4]TB2015!I385</f>
        <v>-346.08</v>
      </c>
      <c r="K36" s="18">
        <f>[4]TB2015!J385</f>
        <v>-395.52</v>
      </c>
      <c r="L36" s="18">
        <f>[4]TB2015!K385</f>
        <v>-444.96</v>
      </c>
      <c r="M36" s="18">
        <f>[4]TB2015!L385</f>
        <v>-494.4</v>
      </c>
      <c r="N36" s="18">
        <f>[4]TB2015!M385</f>
        <v>-543.84</v>
      </c>
      <c r="O36" s="18">
        <f>[4]TB2015!N385</f>
        <v>-593.28</v>
      </c>
    </row>
    <row r="37" spans="1:15" s="2" customFormat="1" x14ac:dyDescent="0.3">
      <c r="A37" s="11">
        <v>7280</v>
      </c>
      <c r="B37" s="2" t="s">
        <v>40</v>
      </c>
      <c r="C37" s="15"/>
      <c r="D37" s="18">
        <f>[4]TB2015!C386</f>
        <v>-193.26</v>
      </c>
      <c r="E37" s="18">
        <f>[4]TB2015!D386</f>
        <v>-386.52</v>
      </c>
      <c r="F37" s="18">
        <f>[4]TB2015!E386</f>
        <v>-579.78</v>
      </c>
      <c r="G37" s="18">
        <f>[4]TB2015!F386</f>
        <v>-773.04</v>
      </c>
      <c r="H37" s="18">
        <f>[4]TB2015!G386</f>
        <v>-966.3</v>
      </c>
      <c r="I37" s="18">
        <f>[4]TB2015!H386</f>
        <v>-1159.56</v>
      </c>
      <c r="J37" s="18">
        <f>[4]TB2015!I386</f>
        <v>-1352.82</v>
      </c>
      <c r="K37" s="18">
        <f>[4]TB2015!J386</f>
        <v>-1546.08</v>
      </c>
      <c r="L37" s="18">
        <f>[4]TB2015!K386</f>
        <v>-1739.34</v>
      </c>
      <c r="M37" s="18">
        <f>[4]TB2015!L386</f>
        <v>-1932.6</v>
      </c>
      <c r="N37" s="18">
        <f>[4]TB2015!M386</f>
        <v>-2125.86</v>
      </c>
      <c r="O37" s="18">
        <f>[4]TB2015!N386</f>
        <v>-2319.12</v>
      </c>
    </row>
    <row r="38" spans="1:15" s="2" customFormat="1" x14ac:dyDescent="0.3">
      <c r="A38" s="11">
        <v>7283</v>
      </c>
      <c r="B38" s="2" t="s">
        <v>41</v>
      </c>
      <c r="C38" s="15"/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</row>
    <row r="39" spans="1:15" s="2" customFormat="1" x14ac:dyDescent="0.3">
      <c r="A39" s="11">
        <v>7290</v>
      </c>
      <c r="B39" s="2" t="s">
        <v>42</v>
      </c>
      <c r="C39" s="15"/>
      <c r="D39" s="18">
        <f>[4]TB2015!C387</f>
        <v>-16.670000000000002</v>
      </c>
      <c r="E39" s="18">
        <f>[4]TB2015!D387</f>
        <v>-33.340000000000003</v>
      </c>
      <c r="F39" s="18">
        <f>[4]TB2015!E387</f>
        <v>-50.01</v>
      </c>
      <c r="G39" s="18">
        <f>[4]TB2015!F387</f>
        <v>-66.680000000000007</v>
      </c>
      <c r="H39" s="18">
        <f>[4]TB2015!G387</f>
        <v>-83.35</v>
      </c>
      <c r="I39" s="18">
        <f>[4]TB2015!H387</f>
        <v>-100.02</v>
      </c>
      <c r="J39" s="18">
        <f>[4]TB2015!I387</f>
        <v>-116.69</v>
      </c>
      <c r="K39" s="18">
        <f>[4]TB2015!J387</f>
        <v>-133.36000000000001</v>
      </c>
      <c r="L39" s="18">
        <f>[4]TB2015!K387</f>
        <v>-150.03</v>
      </c>
      <c r="M39" s="18">
        <f>[4]TB2015!L387</f>
        <v>-166.7</v>
      </c>
      <c r="N39" s="18">
        <f>[4]TB2015!M387</f>
        <v>-183.37</v>
      </c>
      <c r="O39" s="18">
        <f>[4]TB2015!N387</f>
        <v>-200.04</v>
      </c>
    </row>
    <row r="40" spans="1:15" s="2" customFormat="1" x14ac:dyDescent="0.3">
      <c r="A40" s="11">
        <v>7325</v>
      </c>
      <c r="B40" s="2" t="s">
        <v>43</v>
      </c>
      <c r="C40" s="15"/>
      <c r="D40" s="18">
        <f>[4]TB2015!C388</f>
        <v>-0.06</v>
      </c>
      <c r="E40" s="18">
        <f>[4]TB2015!D388</f>
        <v>-0.12</v>
      </c>
      <c r="F40" s="18">
        <f>[4]TB2015!E388</f>
        <v>-0.18</v>
      </c>
      <c r="G40" s="18">
        <f>[4]TB2015!F388</f>
        <v>-0.24</v>
      </c>
      <c r="H40" s="18">
        <f>[4]TB2015!G388</f>
        <v>-0.3</v>
      </c>
      <c r="I40" s="18">
        <f>[4]TB2015!H388</f>
        <v>-0.36</v>
      </c>
      <c r="J40" s="18">
        <f>[4]TB2015!I388</f>
        <v>-0.42</v>
      </c>
      <c r="K40" s="18">
        <f>[4]TB2015!J388</f>
        <v>-0.48</v>
      </c>
      <c r="L40" s="18">
        <f>[4]TB2015!K388</f>
        <v>-0.54</v>
      </c>
      <c r="M40" s="18">
        <f>[4]TB2015!L388</f>
        <v>-0.6</v>
      </c>
      <c r="N40" s="18">
        <f>[4]TB2015!M388</f>
        <v>-0.66</v>
      </c>
      <c r="O40" s="18">
        <f>[4]TB2015!N388</f>
        <v>-0.72</v>
      </c>
    </row>
    <row r="41" spans="1:15" s="2" customFormat="1" x14ac:dyDescent="0.3">
      <c r="A41" s="11">
        <v>7330</v>
      </c>
      <c r="B41" s="2" t="s">
        <v>43</v>
      </c>
      <c r="C41" s="17"/>
      <c r="D41" s="18">
        <f>[4]TB2015!C389</f>
        <v>-28.2</v>
      </c>
      <c r="E41" s="18">
        <f>[4]TB2015!D389</f>
        <v>-56.4</v>
      </c>
      <c r="F41" s="18">
        <f>[4]TB2015!E389</f>
        <v>-84.6</v>
      </c>
      <c r="G41" s="18">
        <f>[4]TB2015!F389</f>
        <v>-112.8</v>
      </c>
      <c r="H41" s="18">
        <f>[4]TB2015!G389</f>
        <v>-141</v>
      </c>
      <c r="I41" s="18">
        <f>[4]TB2015!H389</f>
        <v>-169.2</v>
      </c>
      <c r="J41" s="18">
        <f>[4]TB2015!I389</f>
        <v>-197.4</v>
      </c>
      <c r="K41" s="18">
        <f>[4]TB2015!J389</f>
        <v>-225.6</v>
      </c>
      <c r="L41" s="18">
        <f>[4]TB2015!K389</f>
        <v>-253.8</v>
      </c>
      <c r="M41" s="18">
        <f>[4]TB2015!L389</f>
        <v>-282</v>
      </c>
      <c r="N41" s="18">
        <f>[4]TB2015!M389</f>
        <v>-310.2</v>
      </c>
      <c r="O41" s="18">
        <f>[4]TB2015!N389</f>
        <v>-338.4</v>
      </c>
    </row>
    <row r="42" spans="1:15" s="2" customFormat="1" x14ac:dyDescent="0.3">
      <c r="A42" s="11">
        <v>7350</v>
      </c>
      <c r="B42" s="2" t="s">
        <v>44</v>
      </c>
      <c r="C42" s="15"/>
      <c r="D42" s="18">
        <f>[4]TB2015!C390</f>
        <v>-1.53</v>
      </c>
      <c r="E42" s="18">
        <f>[4]TB2015!D390</f>
        <v>-3.06</v>
      </c>
      <c r="F42" s="18">
        <f>[4]TB2015!E390</f>
        <v>-4.59</v>
      </c>
      <c r="G42" s="18">
        <f>[4]TB2015!F390</f>
        <v>-6.12</v>
      </c>
      <c r="H42" s="18">
        <f>[4]TB2015!G390</f>
        <v>-7.65</v>
      </c>
      <c r="I42" s="18">
        <f>[4]TB2015!H390</f>
        <v>-9.18</v>
      </c>
      <c r="J42" s="18">
        <f>[4]TB2015!I390</f>
        <v>-10.71</v>
      </c>
      <c r="K42" s="18">
        <f>[4]TB2015!J390</f>
        <v>-12.24</v>
      </c>
      <c r="L42" s="18">
        <f>[4]TB2015!K390</f>
        <v>-13.77</v>
      </c>
      <c r="M42" s="18">
        <f>[4]TB2015!L390</f>
        <v>-15.3</v>
      </c>
      <c r="N42" s="18">
        <f>[4]TB2015!M390</f>
        <v>-16.829999999999998</v>
      </c>
      <c r="O42" s="18">
        <f>[4]TB2015!N390</f>
        <v>-18.36</v>
      </c>
    </row>
    <row r="43" spans="1:15" s="2" customFormat="1" x14ac:dyDescent="0.3">
      <c r="A43" s="11">
        <v>7425</v>
      </c>
      <c r="B43" s="2" t="s">
        <v>45</v>
      </c>
      <c r="C43" s="17"/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0</v>
      </c>
      <c r="O43" s="18">
        <v>0</v>
      </c>
    </row>
    <row r="44" spans="1:15" s="2" customFormat="1" x14ac:dyDescent="0.3">
      <c r="A44" s="11">
        <v>7430</v>
      </c>
      <c r="B44" s="2" t="s">
        <v>46</v>
      </c>
      <c r="C44" s="17"/>
      <c r="D44" s="18">
        <f>[4]TB2015!C391</f>
        <v>-164.18</v>
      </c>
      <c r="E44" s="18">
        <f>[4]TB2015!D391</f>
        <v>-328.36</v>
      </c>
      <c r="F44" s="18">
        <f>[4]TB2015!E391</f>
        <v>-492.54</v>
      </c>
      <c r="G44" s="18">
        <f>[4]TB2015!F391</f>
        <v>-656.72</v>
      </c>
      <c r="H44" s="18">
        <f>[4]TB2015!G391</f>
        <v>-820.9</v>
      </c>
      <c r="I44" s="18">
        <f>[4]TB2015!H391</f>
        <v>-985.08</v>
      </c>
      <c r="J44" s="18">
        <f>[4]TB2015!I391</f>
        <v>-1149.26</v>
      </c>
      <c r="K44" s="18">
        <f>[4]TB2015!J391</f>
        <v>-1313.44</v>
      </c>
      <c r="L44" s="18">
        <f>[4]TB2015!K391</f>
        <v>-1477.62</v>
      </c>
      <c r="M44" s="18">
        <f>[4]TB2015!L391</f>
        <v>-1641.8</v>
      </c>
      <c r="N44" s="18">
        <f>[4]TB2015!M391</f>
        <v>-1805.98</v>
      </c>
      <c r="O44" s="18">
        <f>[4]TB2015!N391</f>
        <v>-1970.16</v>
      </c>
    </row>
    <row r="45" spans="1:15" s="2" customFormat="1" x14ac:dyDescent="0.3">
      <c r="A45" s="11">
        <v>7440</v>
      </c>
      <c r="B45" s="2" t="s">
        <v>47</v>
      </c>
      <c r="C45" s="17"/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  <c r="N45" s="18">
        <v>0</v>
      </c>
      <c r="O45" s="18">
        <v>0</v>
      </c>
    </row>
    <row r="46" spans="1:15" s="2" customFormat="1" x14ac:dyDescent="0.3">
      <c r="A46" s="11">
        <v>7445</v>
      </c>
      <c r="B46" s="2" t="s">
        <v>48</v>
      </c>
      <c r="C46" s="15"/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</row>
    <row r="47" spans="1:15" s="2" customFormat="1" x14ac:dyDescent="0.3">
      <c r="A47" s="11">
        <v>7470</v>
      </c>
      <c r="B47" s="2" t="s">
        <v>49</v>
      </c>
      <c r="C47" s="15"/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>
        <v>0</v>
      </c>
    </row>
    <row r="48" spans="1:15" s="2" customFormat="1" x14ac:dyDescent="0.3">
      <c r="A48" s="11">
        <v>7475</v>
      </c>
      <c r="B48" s="2" t="s">
        <v>50</v>
      </c>
      <c r="C48" s="17"/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v>0</v>
      </c>
    </row>
    <row r="49" spans="1:15" s="2" customFormat="1" x14ac:dyDescent="0.3">
      <c r="A49" s="11"/>
      <c r="C49" s="17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4"/>
    </row>
    <row r="50" spans="1:15" s="2" customFormat="1" ht="19.5" customHeight="1" thickBot="1" x14ac:dyDescent="0.35">
      <c r="A50" s="11"/>
      <c r="B50" s="12" t="s">
        <v>51</v>
      </c>
      <c r="D50" s="21">
        <f>SUM(D31:D49)</f>
        <v>-829.9699999999998</v>
      </c>
      <c r="E50" s="21">
        <f t="shared" ref="E50:N50" si="2">SUM(E31:E49)</f>
        <v>-1659.9399999999996</v>
      </c>
      <c r="F50" s="21">
        <f t="shared" si="2"/>
        <v>-2489.91</v>
      </c>
      <c r="G50" s="21">
        <f t="shared" si="2"/>
        <v>-3319.8799999999992</v>
      </c>
      <c r="H50" s="21">
        <f t="shared" si="2"/>
        <v>-4149.8499999999995</v>
      </c>
      <c r="I50" s="21">
        <f t="shared" si="2"/>
        <v>-4979.82</v>
      </c>
      <c r="J50" s="21">
        <f t="shared" si="2"/>
        <v>-5809.7899999999991</v>
      </c>
      <c r="K50" s="21">
        <f t="shared" si="2"/>
        <v>-6639.7599999999984</v>
      </c>
      <c r="L50" s="21">
        <f t="shared" si="2"/>
        <v>-7469.7300000000005</v>
      </c>
      <c r="M50" s="21">
        <f t="shared" si="2"/>
        <v>-8299.6999999999989</v>
      </c>
      <c r="N50" s="21">
        <f t="shared" si="2"/>
        <v>-9129.67</v>
      </c>
      <c r="O50" s="21">
        <f>SUM(O31:O49)</f>
        <v>-9959.64</v>
      </c>
    </row>
    <row r="51" spans="1:15" s="2" customFormat="1" ht="12.5" thickTop="1" x14ac:dyDescent="0.3">
      <c r="A51" s="11"/>
      <c r="C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4"/>
    </row>
    <row r="52" spans="1:15" s="19" customFormat="1" x14ac:dyDescent="0.3">
      <c r="A52" s="22"/>
      <c r="C52" s="23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14"/>
    </row>
    <row r="53" spans="1:15" s="2" customFormat="1" x14ac:dyDescent="0.3">
      <c r="A53" s="11"/>
      <c r="C53" s="17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4"/>
    </row>
    <row r="54" spans="1:15" s="2" customFormat="1" x14ac:dyDescent="0.3">
      <c r="A54" s="11"/>
      <c r="C54" s="17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4"/>
    </row>
    <row r="55" spans="1:15" s="2" customFormat="1" x14ac:dyDescent="0.3">
      <c r="A55" s="11"/>
      <c r="C55" s="17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4"/>
    </row>
    <row r="56" spans="1:15" s="2" customFormat="1" x14ac:dyDescent="0.3">
      <c r="A56" s="11"/>
      <c r="C56" s="17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4"/>
    </row>
    <row r="57" spans="1:15" s="2" customFormat="1" x14ac:dyDescent="0.3">
      <c r="A57" s="11"/>
      <c r="C57" s="17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4"/>
    </row>
    <row r="58" spans="1:15" s="2" customFormat="1" x14ac:dyDescent="0.3">
      <c r="A58" s="11"/>
      <c r="C58" s="17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4"/>
    </row>
    <row r="59" spans="1:15" s="2" customFormat="1" x14ac:dyDescent="0.3">
      <c r="A59" s="11"/>
      <c r="C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4"/>
    </row>
    <row r="60" spans="1:15" s="2" customFormat="1" x14ac:dyDescent="0.3">
      <c r="A60" s="11"/>
      <c r="C60" s="17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4"/>
    </row>
    <row r="61" spans="1:15" s="2" customFormat="1" x14ac:dyDescent="0.3">
      <c r="A61" s="11"/>
      <c r="C61" s="17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4"/>
    </row>
    <row r="62" spans="1:15" s="2" customFormat="1" x14ac:dyDescent="0.3">
      <c r="A62" s="11"/>
      <c r="C62" s="17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4"/>
    </row>
    <row r="63" spans="1:15" s="2" customFormat="1" x14ac:dyDescent="0.3">
      <c r="A63" s="11"/>
      <c r="C63" s="17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4"/>
    </row>
    <row r="64" spans="1:15" s="2" customFormat="1" x14ac:dyDescent="0.3">
      <c r="A64" s="11"/>
      <c r="C64" s="17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4"/>
    </row>
    <row r="65" spans="1:15" s="2" customFormat="1" x14ac:dyDescent="0.3">
      <c r="A65" s="11"/>
      <c r="C65" s="17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4"/>
    </row>
    <row r="66" spans="1:15" s="2" customFormat="1" x14ac:dyDescent="0.3">
      <c r="A66" s="11"/>
      <c r="C66" s="17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4"/>
    </row>
    <row r="67" spans="1:15" s="2" customFormat="1" x14ac:dyDescent="0.3">
      <c r="A67" s="11"/>
      <c r="C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4"/>
    </row>
    <row r="68" spans="1:15" s="2" customFormat="1" x14ac:dyDescent="0.3">
      <c r="A68" s="11"/>
      <c r="C68" s="17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4"/>
    </row>
    <row r="69" spans="1:15" s="2" customFormat="1" x14ac:dyDescent="0.3">
      <c r="A69" s="11"/>
      <c r="C69" s="17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4"/>
    </row>
    <row r="70" spans="1:15" s="2" customFormat="1" x14ac:dyDescent="0.3">
      <c r="A70" s="11"/>
      <c r="C70" s="17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4"/>
    </row>
    <row r="71" spans="1:15" s="2" customFormat="1" x14ac:dyDescent="0.3">
      <c r="A71" s="11"/>
      <c r="C71" s="17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4"/>
    </row>
    <row r="72" spans="1:15" s="2" customFormat="1" x14ac:dyDescent="0.3">
      <c r="A72" s="11"/>
      <c r="C72" s="17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4"/>
    </row>
  </sheetData>
  <mergeCells count="1">
    <mergeCell ref="B1:O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3"/>
  <sheetViews>
    <sheetView workbookViewId="0">
      <selection activeCell="B11" sqref="B11"/>
    </sheetView>
  </sheetViews>
  <sheetFormatPr defaultColWidth="9.1796875" defaultRowHeight="12" x14ac:dyDescent="0.3"/>
  <cols>
    <col min="1" max="1" width="8.81640625" style="1" customWidth="1"/>
    <col min="2" max="2" width="39.54296875" style="3" customWidth="1"/>
    <col min="3" max="3" width="8.7265625" style="31" customWidth="1"/>
    <col min="4" max="7" width="9.7265625" style="32" customWidth="1"/>
    <col min="8" max="8" width="11.26953125" style="32" customWidth="1"/>
    <col min="9" max="13" width="9.7265625" style="32" customWidth="1"/>
    <col min="14" max="14" width="10.1796875" style="32" customWidth="1"/>
    <col min="15" max="15" width="11.54296875" style="33" customWidth="1"/>
    <col min="16" max="16" width="13.7265625" style="41" customWidth="1"/>
    <col min="17" max="17" width="9.26953125" style="3" bestFit="1" customWidth="1"/>
    <col min="18" max="18" width="9.81640625" style="3" bestFit="1" customWidth="1"/>
    <col min="19" max="19" width="10.54296875" style="3" bestFit="1" customWidth="1"/>
    <col min="20" max="16384" width="9.1796875" style="3"/>
  </cols>
  <sheetData>
    <row r="1" spans="1:18" ht="9" customHeight="1" x14ac:dyDescent="0.3"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2"/>
      <c r="R1" s="2"/>
    </row>
    <row r="2" spans="1:18" s="10" customFormat="1" ht="24.75" customHeight="1" x14ac:dyDescent="0.3">
      <c r="A2" s="4"/>
      <c r="B2" s="5" t="s">
        <v>0</v>
      </c>
      <c r="C2" s="5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7" t="s">
        <v>13</v>
      </c>
      <c r="P2" s="34">
        <v>42369</v>
      </c>
      <c r="Q2" s="8"/>
      <c r="R2" s="9"/>
    </row>
    <row r="3" spans="1:18" s="2" customFormat="1" x14ac:dyDescent="0.3">
      <c r="A3" s="11"/>
      <c r="C3" s="12"/>
      <c r="D3" s="35">
        <v>3</v>
      </c>
      <c r="E3" s="35">
        <v>4</v>
      </c>
      <c r="F3" s="35">
        <v>5</v>
      </c>
      <c r="G3" s="35">
        <v>6</v>
      </c>
      <c r="H3" s="35">
        <v>7</v>
      </c>
      <c r="I3" s="35">
        <v>8</v>
      </c>
      <c r="J3" s="35">
        <v>9</v>
      </c>
      <c r="K3" s="35">
        <v>10</v>
      </c>
      <c r="L3" s="35">
        <v>11</v>
      </c>
      <c r="M3" s="35">
        <v>12</v>
      </c>
      <c r="N3" s="35">
        <v>13</v>
      </c>
      <c r="O3" s="36">
        <v>14</v>
      </c>
      <c r="P3" s="37"/>
    </row>
    <row r="4" spans="1:18" s="2" customFormat="1" x14ac:dyDescent="0.3">
      <c r="A4" s="11"/>
      <c r="C4" s="15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4"/>
    </row>
    <row r="5" spans="1:18" s="2" customFormat="1" x14ac:dyDescent="0.3">
      <c r="A5" s="11">
        <v>6985</v>
      </c>
      <c r="B5" s="2" t="s">
        <v>14</v>
      </c>
      <c r="C5" s="17"/>
      <c r="D5" s="141">
        <f>IFERROR(VLOOKUP($A5,'[5]O&amp;M Per TB'!$B$4:Q$373,D$3,FALSE),0)</f>
        <v>0</v>
      </c>
      <c r="E5" s="141">
        <f>IFERROR(VLOOKUP($A5,'[5]O&amp;M Per TB'!$B$4:R$373,E$3,FALSE),0)</f>
        <v>0</v>
      </c>
      <c r="F5" s="141">
        <f>IFERROR(VLOOKUP($A5,'[5]O&amp;M Per TB'!$B$4:S$373,F$3,FALSE),0)</f>
        <v>0</v>
      </c>
      <c r="G5" s="141">
        <f>IFERROR(VLOOKUP($A5,'[5]O&amp;M Per TB'!$B$4:T$373,G$3,FALSE),0)</f>
        <v>0</v>
      </c>
      <c r="H5" s="141">
        <f>IFERROR(VLOOKUP($A5,'[5]O&amp;M Per TB'!$B$4:U$373,H$3,FALSE),0)</f>
        <v>0</v>
      </c>
      <c r="I5" s="141">
        <f>IFERROR(VLOOKUP($A5,'[5]O&amp;M Per TB'!$B$4:V$373,I$3,FALSE),0)</f>
        <v>0</v>
      </c>
      <c r="J5" s="141">
        <f>IFERROR(VLOOKUP($A5,'[5]O&amp;M Per TB'!$B$4:W$373,J$3,FALSE),0)</f>
        <v>0</v>
      </c>
      <c r="K5" s="141">
        <f>IFERROR(VLOOKUP($A5,'[5]O&amp;M Per TB'!$B$4:X$373,K$3,FALSE),0)</f>
        <v>0</v>
      </c>
      <c r="L5" s="141">
        <f>IFERROR(VLOOKUP($A5,'[5]O&amp;M Per TB'!$B$4:Y$373,L$3,FALSE),0)</f>
        <v>0</v>
      </c>
      <c r="M5" s="141">
        <f>IFERROR(VLOOKUP($A5,'[5]O&amp;M Per TB'!$B$4:Z$373,M$3,FALSE),0)</f>
        <v>0</v>
      </c>
      <c r="N5" s="141">
        <f>IFERROR(VLOOKUP($A5,'[5]O&amp;M Per TB'!$B$4:AA$373,N$3,FALSE),0)</f>
        <v>0</v>
      </c>
      <c r="O5" s="141">
        <f>IFERROR(VLOOKUP($A5,'[5]O&amp;M Per TB'!$B$4:AB$373,O$3,FALSE),0)</f>
        <v>0</v>
      </c>
      <c r="P5" s="14">
        <f t="shared" ref="P5:P24" si="0">SUM(D5:O5)</f>
        <v>0</v>
      </c>
    </row>
    <row r="6" spans="1:18" s="2" customFormat="1" x14ac:dyDescent="0.3">
      <c r="A6" s="11">
        <v>6995</v>
      </c>
      <c r="B6" s="2" t="s">
        <v>15</v>
      </c>
      <c r="C6" s="17"/>
      <c r="D6" s="141">
        <f>IFERROR(VLOOKUP($A6,'[5]O&amp;M Per TB'!$B$4:Q$373,D$3,FALSE),0)</f>
        <v>0</v>
      </c>
      <c r="E6" s="141">
        <f>IFERROR(VLOOKUP($A6,'[5]O&amp;M Per TB'!$B$4:R$373,E$3,FALSE),0)</f>
        <v>0</v>
      </c>
      <c r="F6" s="141">
        <f>IFERROR(VLOOKUP($A6,'[5]O&amp;M Per TB'!$B$4:S$373,F$3,FALSE),0)</f>
        <v>0</v>
      </c>
      <c r="G6" s="141">
        <f>IFERROR(VLOOKUP($A6,'[5]O&amp;M Per TB'!$B$4:T$373,G$3,FALSE),0)</f>
        <v>0</v>
      </c>
      <c r="H6" s="141">
        <f>IFERROR(VLOOKUP($A6,'[5]O&amp;M Per TB'!$B$4:U$373,H$3,FALSE),0)</f>
        <v>0</v>
      </c>
      <c r="I6" s="141">
        <f>IFERROR(VLOOKUP($A6,'[5]O&amp;M Per TB'!$B$4:V$373,I$3,FALSE),0)</f>
        <v>0</v>
      </c>
      <c r="J6" s="141">
        <f>IFERROR(VLOOKUP($A6,'[5]O&amp;M Per TB'!$B$4:W$373,J$3,FALSE),0)</f>
        <v>0</v>
      </c>
      <c r="K6" s="141">
        <f>IFERROR(VLOOKUP($A6,'[5]O&amp;M Per TB'!$B$4:X$373,K$3,FALSE),0)</f>
        <v>0</v>
      </c>
      <c r="L6" s="141">
        <f>IFERROR(VLOOKUP($A6,'[5]O&amp;M Per TB'!$B$4:Y$373,L$3,FALSE),0)</f>
        <v>0</v>
      </c>
      <c r="M6" s="141">
        <f>IFERROR(VLOOKUP($A6,'[5]O&amp;M Per TB'!$B$4:Z$373,M$3,FALSE),0)</f>
        <v>0</v>
      </c>
      <c r="N6" s="141">
        <f>IFERROR(VLOOKUP($A6,'[5]O&amp;M Per TB'!$B$4:AA$373,N$3,FALSE),0)</f>
        <v>0</v>
      </c>
      <c r="O6" s="141">
        <f>IFERROR(VLOOKUP($A6,'[5]O&amp;M Per TB'!$B$4:AB$373,O$3,FALSE),0)</f>
        <v>0</v>
      </c>
      <c r="P6" s="14">
        <f t="shared" si="0"/>
        <v>0</v>
      </c>
    </row>
    <row r="7" spans="1:18" s="2" customFormat="1" x14ac:dyDescent="0.3">
      <c r="A7" s="11">
        <v>7000</v>
      </c>
      <c r="B7" s="2" t="s">
        <v>16</v>
      </c>
      <c r="C7" s="17"/>
      <c r="D7" s="141">
        <f>IFERROR(VLOOKUP($A7,'[5]O&amp;M Per TB'!$B$4:Q$373,D$3,FALSE),0)</f>
        <v>0</v>
      </c>
      <c r="E7" s="141">
        <f>IFERROR(VLOOKUP($A7,'[5]O&amp;M Per TB'!$B$4:R$373,E$3,FALSE),0)</f>
        <v>0</v>
      </c>
      <c r="F7" s="141">
        <f>IFERROR(VLOOKUP($A7,'[5]O&amp;M Per TB'!$B$4:S$373,F$3,FALSE),0)</f>
        <v>0</v>
      </c>
      <c r="G7" s="141">
        <f>IFERROR(VLOOKUP($A7,'[5]O&amp;M Per TB'!$B$4:T$373,G$3,FALSE),0)</f>
        <v>0</v>
      </c>
      <c r="H7" s="141">
        <f>IFERROR(VLOOKUP($A7,'[5]O&amp;M Per TB'!$B$4:U$373,H$3,FALSE),0)</f>
        <v>0</v>
      </c>
      <c r="I7" s="141">
        <f>IFERROR(VLOOKUP($A7,'[5]O&amp;M Per TB'!$B$4:V$373,I$3,FALSE),0)</f>
        <v>0</v>
      </c>
      <c r="J7" s="141">
        <f>IFERROR(VLOOKUP($A7,'[5]O&amp;M Per TB'!$B$4:W$373,J$3,FALSE),0)</f>
        <v>0</v>
      </c>
      <c r="K7" s="141">
        <f>IFERROR(VLOOKUP($A7,'[5]O&amp;M Per TB'!$B$4:X$373,K$3,FALSE),0)</f>
        <v>0</v>
      </c>
      <c r="L7" s="141">
        <f>IFERROR(VLOOKUP($A7,'[5]O&amp;M Per TB'!$B$4:Y$373,L$3,FALSE),0)</f>
        <v>0</v>
      </c>
      <c r="M7" s="141">
        <f>IFERROR(VLOOKUP($A7,'[5]O&amp;M Per TB'!$B$4:Z$373,M$3,FALSE),0)</f>
        <v>0</v>
      </c>
      <c r="N7" s="141">
        <f>IFERROR(VLOOKUP($A7,'[5]O&amp;M Per TB'!$B$4:AA$373,N$3,FALSE),0)</f>
        <v>0</v>
      </c>
      <c r="O7" s="141">
        <f>IFERROR(VLOOKUP($A7,'[5]O&amp;M Per TB'!$B$4:AB$373,O$3,FALSE),0)</f>
        <v>0</v>
      </c>
      <c r="P7" s="14">
        <f t="shared" si="0"/>
        <v>0</v>
      </c>
    </row>
    <row r="8" spans="1:18" s="2" customFormat="1" x14ac:dyDescent="0.3">
      <c r="A8" s="11">
        <v>7025</v>
      </c>
      <c r="B8" s="2" t="s">
        <v>17</v>
      </c>
      <c r="C8" s="17"/>
      <c r="D8" s="141">
        <f>IFERROR(VLOOKUP($A8,'[5]O&amp;M Per TB'!$B$4:Q$373,D$3,FALSE),0)</f>
        <v>0</v>
      </c>
      <c r="E8" s="141">
        <f>IFERROR(VLOOKUP($A8,'[5]O&amp;M Per TB'!$B$4:R$373,E$3,FALSE),0)</f>
        <v>0</v>
      </c>
      <c r="F8" s="141">
        <f>IFERROR(VLOOKUP($A8,'[5]O&amp;M Per TB'!$B$4:S$373,F$3,FALSE),0)</f>
        <v>0</v>
      </c>
      <c r="G8" s="141">
        <f>IFERROR(VLOOKUP($A8,'[5]O&amp;M Per TB'!$B$4:T$373,G$3,FALSE),0)</f>
        <v>0</v>
      </c>
      <c r="H8" s="141">
        <f>IFERROR(VLOOKUP($A8,'[5]O&amp;M Per TB'!$B$4:U$373,H$3,FALSE),0)</f>
        <v>0</v>
      </c>
      <c r="I8" s="141">
        <f>IFERROR(VLOOKUP($A8,'[5]O&amp;M Per TB'!$B$4:V$373,I$3,FALSE),0)</f>
        <v>0</v>
      </c>
      <c r="J8" s="141">
        <f>IFERROR(VLOOKUP($A8,'[5]O&amp;M Per TB'!$B$4:W$373,J$3,FALSE),0)</f>
        <v>0</v>
      </c>
      <c r="K8" s="141">
        <f>IFERROR(VLOOKUP($A8,'[5]O&amp;M Per TB'!$B$4:X$373,K$3,FALSE),0)</f>
        <v>0</v>
      </c>
      <c r="L8" s="141">
        <f>IFERROR(VLOOKUP($A8,'[5]O&amp;M Per TB'!$B$4:Y$373,L$3,FALSE),0)</f>
        <v>0</v>
      </c>
      <c r="M8" s="141">
        <f>IFERROR(VLOOKUP($A8,'[5]O&amp;M Per TB'!$B$4:Z$373,M$3,FALSE),0)</f>
        <v>0</v>
      </c>
      <c r="N8" s="141">
        <f>IFERROR(VLOOKUP($A8,'[5]O&amp;M Per TB'!$B$4:AA$373,N$3,FALSE),0)</f>
        <v>0</v>
      </c>
      <c r="O8" s="141">
        <f>IFERROR(VLOOKUP($A8,'[5]O&amp;M Per TB'!$B$4:AB$373,O$3,FALSE),0)</f>
        <v>0</v>
      </c>
      <c r="P8" s="14">
        <f t="shared" si="0"/>
        <v>0</v>
      </c>
    </row>
    <row r="9" spans="1:18" s="2" customFormat="1" x14ac:dyDescent="0.3">
      <c r="A9" s="11">
        <v>7035</v>
      </c>
      <c r="B9" s="2" t="s">
        <v>18</v>
      </c>
      <c r="C9" s="17"/>
      <c r="D9" s="141">
        <f>IFERROR(VLOOKUP($A9,'[5]O&amp;M Per TB'!$B$4:Q$373,D$3,FALSE),0)</f>
        <v>0</v>
      </c>
      <c r="E9" s="141">
        <f>IFERROR(VLOOKUP($A9,'[5]O&amp;M Per TB'!$B$4:R$373,E$3,FALSE),0)</f>
        <v>0</v>
      </c>
      <c r="F9" s="141">
        <f>IFERROR(VLOOKUP($A9,'[5]O&amp;M Per TB'!$B$4:S$373,F$3,FALSE),0)</f>
        <v>0</v>
      </c>
      <c r="G9" s="141">
        <f>IFERROR(VLOOKUP($A9,'[5]O&amp;M Per TB'!$B$4:T$373,G$3,FALSE),0)</f>
        <v>0</v>
      </c>
      <c r="H9" s="141">
        <f>IFERROR(VLOOKUP($A9,'[5]O&amp;M Per TB'!$B$4:U$373,H$3,FALSE),0)</f>
        <v>0</v>
      </c>
      <c r="I9" s="141">
        <f>IFERROR(VLOOKUP($A9,'[5]O&amp;M Per TB'!$B$4:V$373,I$3,FALSE),0)</f>
        <v>0</v>
      </c>
      <c r="J9" s="141">
        <f>IFERROR(VLOOKUP($A9,'[5]O&amp;M Per TB'!$B$4:W$373,J$3,FALSE),0)</f>
        <v>0</v>
      </c>
      <c r="K9" s="141">
        <f>IFERROR(VLOOKUP($A9,'[5]O&amp;M Per TB'!$B$4:X$373,K$3,FALSE),0)</f>
        <v>0</v>
      </c>
      <c r="L9" s="141">
        <f>IFERROR(VLOOKUP($A9,'[5]O&amp;M Per TB'!$B$4:Y$373,L$3,FALSE),0)</f>
        <v>0</v>
      </c>
      <c r="M9" s="141">
        <f>IFERROR(VLOOKUP($A9,'[5]O&amp;M Per TB'!$B$4:Z$373,M$3,FALSE),0)</f>
        <v>0</v>
      </c>
      <c r="N9" s="141">
        <f>IFERROR(VLOOKUP($A9,'[5]O&amp;M Per TB'!$B$4:AA$373,N$3,FALSE),0)</f>
        <v>0</v>
      </c>
      <c r="O9" s="141">
        <f>IFERROR(VLOOKUP($A9,'[5]O&amp;M Per TB'!$B$4:AB$373,O$3,FALSE),0)</f>
        <v>0</v>
      </c>
      <c r="P9" s="14">
        <f t="shared" si="0"/>
        <v>0</v>
      </c>
    </row>
    <row r="10" spans="1:18" s="2" customFormat="1" x14ac:dyDescent="0.3">
      <c r="A10" s="11">
        <v>7045</v>
      </c>
      <c r="B10" s="2" t="s">
        <v>19</v>
      </c>
      <c r="C10" s="15"/>
      <c r="D10" s="141">
        <f>IFERROR(VLOOKUP($A10,'[5]O&amp;M Per TB'!$B$4:Q$373,D$3,FALSE),0)</f>
        <v>0</v>
      </c>
      <c r="E10" s="141">
        <f>IFERROR(VLOOKUP($A10,'[5]O&amp;M Per TB'!$B$4:R$373,E$3,FALSE),0)</f>
        <v>0</v>
      </c>
      <c r="F10" s="141">
        <f>IFERROR(VLOOKUP($A10,'[5]O&amp;M Per TB'!$B$4:S$373,F$3,FALSE),0)</f>
        <v>0</v>
      </c>
      <c r="G10" s="141">
        <f>IFERROR(VLOOKUP($A10,'[5]O&amp;M Per TB'!$B$4:T$373,G$3,FALSE),0)</f>
        <v>0</v>
      </c>
      <c r="H10" s="141">
        <f>IFERROR(VLOOKUP($A10,'[5]O&amp;M Per TB'!$B$4:U$373,H$3,FALSE),0)</f>
        <v>0</v>
      </c>
      <c r="I10" s="141">
        <f>IFERROR(VLOOKUP($A10,'[5]O&amp;M Per TB'!$B$4:V$373,I$3,FALSE),0)</f>
        <v>0</v>
      </c>
      <c r="J10" s="141">
        <f>IFERROR(VLOOKUP($A10,'[5]O&amp;M Per TB'!$B$4:W$373,J$3,FALSE),0)</f>
        <v>0</v>
      </c>
      <c r="K10" s="141">
        <f>IFERROR(VLOOKUP($A10,'[5]O&amp;M Per TB'!$B$4:X$373,K$3,FALSE),0)</f>
        <v>0</v>
      </c>
      <c r="L10" s="141">
        <f>IFERROR(VLOOKUP($A10,'[5]O&amp;M Per TB'!$B$4:Y$373,L$3,FALSE),0)</f>
        <v>0</v>
      </c>
      <c r="M10" s="141">
        <f>IFERROR(VLOOKUP($A10,'[5]O&amp;M Per TB'!$B$4:Z$373,M$3,FALSE),0)</f>
        <v>0</v>
      </c>
      <c r="N10" s="141">
        <f>IFERROR(VLOOKUP($A10,'[5]O&amp;M Per TB'!$B$4:AA$373,N$3,FALSE),0)</f>
        <v>0</v>
      </c>
      <c r="O10" s="141">
        <f>IFERROR(VLOOKUP($A10,'[5]O&amp;M Per TB'!$B$4:AB$373,O$3,FALSE),0)</f>
        <v>0</v>
      </c>
      <c r="P10" s="14">
        <f t="shared" si="0"/>
        <v>0</v>
      </c>
    </row>
    <row r="11" spans="1:18" s="2" customFormat="1" x14ac:dyDescent="0.3">
      <c r="A11" s="11">
        <v>7050</v>
      </c>
      <c r="B11" s="2" t="s">
        <v>20</v>
      </c>
      <c r="C11" s="17"/>
      <c r="D11" s="141">
        <f>IFERROR(VLOOKUP($A11,'[5]O&amp;M Per TB'!$B$4:Q$373,D$3,FALSE),0)</f>
        <v>0</v>
      </c>
      <c r="E11" s="141">
        <f>IFERROR(VLOOKUP($A11,'[5]O&amp;M Per TB'!$B$4:R$373,E$3,FALSE),0)</f>
        <v>0</v>
      </c>
      <c r="F11" s="141">
        <f>IFERROR(VLOOKUP($A11,'[5]O&amp;M Per TB'!$B$4:S$373,F$3,FALSE),0)</f>
        <v>0</v>
      </c>
      <c r="G11" s="141">
        <f>IFERROR(VLOOKUP($A11,'[5]O&amp;M Per TB'!$B$4:T$373,G$3,FALSE),0)</f>
        <v>0</v>
      </c>
      <c r="H11" s="141">
        <f>IFERROR(VLOOKUP($A11,'[5]O&amp;M Per TB'!$B$4:U$373,H$3,FALSE),0)</f>
        <v>0</v>
      </c>
      <c r="I11" s="141">
        <f>IFERROR(VLOOKUP($A11,'[5]O&amp;M Per TB'!$B$4:V$373,I$3,FALSE),0)</f>
        <v>0</v>
      </c>
      <c r="J11" s="141">
        <f>IFERROR(VLOOKUP($A11,'[5]O&amp;M Per TB'!$B$4:W$373,J$3,FALSE),0)</f>
        <v>0</v>
      </c>
      <c r="K11" s="141">
        <f>IFERROR(VLOOKUP($A11,'[5]O&amp;M Per TB'!$B$4:X$373,K$3,FALSE),0)</f>
        <v>0</v>
      </c>
      <c r="L11" s="141">
        <f>IFERROR(VLOOKUP($A11,'[5]O&amp;M Per TB'!$B$4:Y$373,L$3,FALSE),0)</f>
        <v>0</v>
      </c>
      <c r="M11" s="141">
        <f>IFERROR(VLOOKUP($A11,'[5]O&amp;M Per TB'!$B$4:Z$373,M$3,FALSE),0)</f>
        <v>0</v>
      </c>
      <c r="N11" s="141">
        <f>IFERROR(VLOOKUP($A11,'[5]O&amp;M Per TB'!$B$4:AA$373,N$3,FALSE),0)</f>
        <v>0</v>
      </c>
      <c r="O11" s="141">
        <f>IFERROR(VLOOKUP($A11,'[5]O&amp;M Per TB'!$B$4:AB$373,O$3,FALSE),0)</f>
        <v>0</v>
      </c>
      <c r="P11" s="14">
        <f t="shared" si="0"/>
        <v>0</v>
      </c>
    </row>
    <row r="12" spans="1:18" s="2" customFormat="1" x14ac:dyDescent="0.3">
      <c r="A12" s="11">
        <v>7055</v>
      </c>
      <c r="B12" s="2" t="s">
        <v>21</v>
      </c>
      <c r="C12" s="17"/>
      <c r="D12" s="141">
        <f>IFERROR(VLOOKUP($A12,'[5]O&amp;M Per TB'!$B$4:Q$373,D$3,FALSE),0)</f>
        <v>0</v>
      </c>
      <c r="E12" s="141">
        <f>IFERROR(VLOOKUP($A12,'[5]O&amp;M Per TB'!$B$4:R$373,E$3,FALSE),0)</f>
        <v>0</v>
      </c>
      <c r="F12" s="141">
        <f>IFERROR(VLOOKUP($A12,'[5]O&amp;M Per TB'!$B$4:S$373,F$3,FALSE),0)</f>
        <v>0</v>
      </c>
      <c r="G12" s="141">
        <f>IFERROR(VLOOKUP($A12,'[5]O&amp;M Per TB'!$B$4:T$373,G$3,FALSE),0)</f>
        <v>0</v>
      </c>
      <c r="H12" s="141">
        <f>IFERROR(VLOOKUP($A12,'[5]O&amp;M Per TB'!$B$4:U$373,H$3,FALSE),0)</f>
        <v>0</v>
      </c>
      <c r="I12" s="141">
        <f>IFERROR(VLOOKUP($A12,'[5]O&amp;M Per TB'!$B$4:V$373,I$3,FALSE),0)</f>
        <v>0</v>
      </c>
      <c r="J12" s="141">
        <f>IFERROR(VLOOKUP($A12,'[5]O&amp;M Per TB'!$B$4:W$373,J$3,FALSE),0)</f>
        <v>0</v>
      </c>
      <c r="K12" s="141">
        <f>IFERROR(VLOOKUP($A12,'[5]O&amp;M Per TB'!$B$4:X$373,K$3,FALSE),0)</f>
        <v>0</v>
      </c>
      <c r="L12" s="141">
        <f>IFERROR(VLOOKUP($A12,'[5]O&amp;M Per TB'!$B$4:Y$373,L$3,FALSE),0)</f>
        <v>0</v>
      </c>
      <c r="M12" s="141">
        <f>IFERROR(VLOOKUP($A12,'[5]O&amp;M Per TB'!$B$4:Z$373,M$3,FALSE),0)</f>
        <v>0</v>
      </c>
      <c r="N12" s="141">
        <f>IFERROR(VLOOKUP($A12,'[5]O&amp;M Per TB'!$B$4:AA$373,N$3,FALSE),0)</f>
        <v>0</v>
      </c>
      <c r="O12" s="141">
        <f>IFERROR(VLOOKUP($A12,'[5]O&amp;M Per TB'!$B$4:AB$373,O$3,FALSE),0)</f>
        <v>0</v>
      </c>
      <c r="P12" s="14">
        <f t="shared" si="0"/>
        <v>0</v>
      </c>
    </row>
    <row r="13" spans="1:18" s="2" customFormat="1" x14ac:dyDescent="0.3">
      <c r="A13" s="11">
        <v>7060</v>
      </c>
      <c r="B13" s="2" t="s">
        <v>22</v>
      </c>
      <c r="C13" s="17"/>
      <c r="D13" s="141">
        <f>IFERROR(VLOOKUP($A13,'[5]O&amp;M Per TB'!$B$4:Q$373,D$3,FALSE),0)</f>
        <v>0</v>
      </c>
      <c r="E13" s="141">
        <f>IFERROR(VLOOKUP($A13,'[5]O&amp;M Per TB'!$B$4:R$373,E$3,FALSE),0)</f>
        <v>0</v>
      </c>
      <c r="F13" s="141">
        <f>IFERROR(VLOOKUP($A13,'[5]O&amp;M Per TB'!$B$4:S$373,F$3,FALSE),0)</f>
        <v>0</v>
      </c>
      <c r="G13" s="141">
        <f>IFERROR(VLOOKUP($A13,'[5]O&amp;M Per TB'!$B$4:T$373,G$3,FALSE),0)</f>
        <v>0</v>
      </c>
      <c r="H13" s="141">
        <f>IFERROR(VLOOKUP($A13,'[5]O&amp;M Per TB'!$B$4:U$373,H$3,FALSE),0)</f>
        <v>0</v>
      </c>
      <c r="I13" s="141">
        <f>IFERROR(VLOOKUP($A13,'[5]O&amp;M Per TB'!$B$4:V$373,I$3,FALSE),0)</f>
        <v>0</v>
      </c>
      <c r="J13" s="141">
        <f>IFERROR(VLOOKUP($A13,'[5]O&amp;M Per TB'!$B$4:W$373,J$3,FALSE),0)</f>
        <v>0</v>
      </c>
      <c r="K13" s="141">
        <f>IFERROR(VLOOKUP($A13,'[5]O&amp;M Per TB'!$B$4:X$373,K$3,FALSE),0)</f>
        <v>0</v>
      </c>
      <c r="L13" s="141">
        <f>IFERROR(VLOOKUP($A13,'[5]O&amp;M Per TB'!$B$4:Y$373,L$3,FALSE),0)</f>
        <v>0</v>
      </c>
      <c r="M13" s="141">
        <f>IFERROR(VLOOKUP($A13,'[5]O&amp;M Per TB'!$B$4:Z$373,M$3,FALSE),0)</f>
        <v>0</v>
      </c>
      <c r="N13" s="141">
        <f>IFERROR(VLOOKUP($A13,'[5]O&amp;M Per TB'!$B$4:AA$373,N$3,FALSE),0)</f>
        <v>0</v>
      </c>
      <c r="O13" s="141">
        <f>IFERROR(VLOOKUP($A13,'[5]O&amp;M Per TB'!$B$4:AB$373,O$3,FALSE),0)</f>
        <v>0</v>
      </c>
      <c r="P13" s="14">
        <f t="shared" si="0"/>
        <v>0</v>
      </c>
    </row>
    <row r="14" spans="1:18" s="2" customFormat="1" x14ac:dyDescent="0.3">
      <c r="A14" s="11">
        <v>7065</v>
      </c>
      <c r="B14" s="2" t="s">
        <v>23</v>
      </c>
      <c r="C14" s="17"/>
      <c r="D14" s="141">
        <f>IFERROR(VLOOKUP($A14,'[5]O&amp;M Per TB'!$B$4:Q$373,D$3,FALSE),0)</f>
        <v>0</v>
      </c>
      <c r="E14" s="141">
        <f>IFERROR(VLOOKUP($A14,'[5]O&amp;M Per TB'!$B$4:R$373,E$3,FALSE),0)</f>
        <v>0</v>
      </c>
      <c r="F14" s="141">
        <f>IFERROR(VLOOKUP($A14,'[5]O&amp;M Per TB'!$B$4:S$373,F$3,FALSE),0)</f>
        <v>0</v>
      </c>
      <c r="G14" s="141">
        <f>IFERROR(VLOOKUP($A14,'[5]O&amp;M Per TB'!$B$4:T$373,G$3,FALSE),0)</f>
        <v>0</v>
      </c>
      <c r="H14" s="141">
        <f>IFERROR(VLOOKUP($A14,'[5]O&amp;M Per TB'!$B$4:U$373,H$3,FALSE),0)</f>
        <v>0</v>
      </c>
      <c r="I14" s="141">
        <f>IFERROR(VLOOKUP($A14,'[5]O&amp;M Per TB'!$B$4:V$373,I$3,FALSE),0)</f>
        <v>0</v>
      </c>
      <c r="J14" s="141">
        <f>IFERROR(VLOOKUP($A14,'[5]O&amp;M Per TB'!$B$4:W$373,J$3,FALSE),0)</f>
        <v>0</v>
      </c>
      <c r="K14" s="141">
        <f>IFERROR(VLOOKUP($A14,'[5]O&amp;M Per TB'!$B$4:X$373,K$3,FALSE),0)</f>
        <v>0</v>
      </c>
      <c r="L14" s="141">
        <f>IFERROR(VLOOKUP($A14,'[5]O&amp;M Per TB'!$B$4:Y$373,L$3,FALSE),0)</f>
        <v>0</v>
      </c>
      <c r="M14" s="141">
        <f>IFERROR(VLOOKUP($A14,'[5]O&amp;M Per TB'!$B$4:Z$373,M$3,FALSE),0)</f>
        <v>0</v>
      </c>
      <c r="N14" s="141">
        <f>IFERROR(VLOOKUP($A14,'[5]O&amp;M Per TB'!$B$4:AA$373,N$3,FALSE),0)</f>
        <v>0</v>
      </c>
      <c r="O14" s="141">
        <f>IFERROR(VLOOKUP($A14,'[5]O&amp;M Per TB'!$B$4:AB$373,O$3,FALSE),0)</f>
        <v>0</v>
      </c>
      <c r="P14" s="14">
        <f t="shared" si="0"/>
        <v>0</v>
      </c>
    </row>
    <row r="15" spans="1:18" s="2" customFormat="1" x14ac:dyDescent="0.3">
      <c r="A15" s="11">
        <v>7070</v>
      </c>
      <c r="B15" s="2" t="s">
        <v>24</v>
      </c>
      <c r="C15" s="17"/>
      <c r="D15" s="141">
        <f>IFERROR(VLOOKUP($A15,'[5]O&amp;M Per TB'!$B$4:Q$373,D$3,FALSE),0)</f>
        <v>0</v>
      </c>
      <c r="E15" s="141">
        <f>IFERROR(VLOOKUP($A15,'[5]O&amp;M Per TB'!$B$4:R$373,E$3,FALSE),0)</f>
        <v>0</v>
      </c>
      <c r="F15" s="141">
        <f>IFERROR(VLOOKUP($A15,'[5]O&amp;M Per TB'!$B$4:S$373,F$3,FALSE),0)</f>
        <v>0</v>
      </c>
      <c r="G15" s="141">
        <f>IFERROR(VLOOKUP($A15,'[5]O&amp;M Per TB'!$B$4:T$373,G$3,FALSE),0)</f>
        <v>0</v>
      </c>
      <c r="H15" s="141">
        <f>IFERROR(VLOOKUP($A15,'[5]O&amp;M Per TB'!$B$4:U$373,H$3,FALSE),0)</f>
        <v>0</v>
      </c>
      <c r="I15" s="141">
        <f>IFERROR(VLOOKUP($A15,'[5]O&amp;M Per TB'!$B$4:V$373,I$3,FALSE),0)</f>
        <v>0</v>
      </c>
      <c r="J15" s="141">
        <f>IFERROR(VLOOKUP($A15,'[5]O&amp;M Per TB'!$B$4:W$373,J$3,FALSE),0)</f>
        <v>0</v>
      </c>
      <c r="K15" s="141">
        <f>IFERROR(VLOOKUP($A15,'[5]O&amp;M Per TB'!$B$4:X$373,K$3,FALSE),0)</f>
        <v>0</v>
      </c>
      <c r="L15" s="141">
        <f>IFERROR(VLOOKUP($A15,'[5]O&amp;M Per TB'!$B$4:Y$373,L$3,FALSE),0)</f>
        <v>0</v>
      </c>
      <c r="M15" s="141">
        <f>IFERROR(VLOOKUP($A15,'[5]O&amp;M Per TB'!$B$4:Z$373,M$3,FALSE),0)</f>
        <v>0</v>
      </c>
      <c r="N15" s="141">
        <f>IFERROR(VLOOKUP($A15,'[5]O&amp;M Per TB'!$B$4:AA$373,N$3,FALSE),0)</f>
        <v>0</v>
      </c>
      <c r="O15" s="141">
        <f>IFERROR(VLOOKUP($A15,'[5]O&amp;M Per TB'!$B$4:AB$373,O$3,FALSE),0)</f>
        <v>0</v>
      </c>
      <c r="P15" s="14">
        <f t="shared" si="0"/>
        <v>0</v>
      </c>
    </row>
    <row r="16" spans="1:18" s="2" customFormat="1" x14ac:dyDescent="0.3">
      <c r="A16" s="11">
        <v>7075</v>
      </c>
      <c r="B16" s="2" t="s">
        <v>25</v>
      </c>
      <c r="C16" s="17"/>
      <c r="D16" s="141">
        <f>IFERROR(VLOOKUP($A16,'[5]O&amp;M Per TB'!$B$4:Q$373,D$3,FALSE),0)</f>
        <v>0</v>
      </c>
      <c r="E16" s="141">
        <f>IFERROR(VLOOKUP($A16,'[5]O&amp;M Per TB'!$B$4:R$373,E$3,FALSE),0)</f>
        <v>0</v>
      </c>
      <c r="F16" s="141">
        <f>IFERROR(VLOOKUP($A16,'[5]O&amp;M Per TB'!$B$4:S$373,F$3,FALSE),0)</f>
        <v>0</v>
      </c>
      <c r="G16" s="141">
        <f>IFERROR(VLOOKUP($A16,'[5]O&amp;M Per TB'!$B$4:T$373,G$3,FALSE),0)</f>
        <v>0</v>
      </c>
      <c r="H16" s="141">
        <f>IFERROR(VLOOKUP($A16,'[5]O&amp;M Per TB'!$B$4:U$373,H$3,FALSE),0)</f>
        <v>0</v>
      </c>
      <c r="I16" s="141">
        <f>IFERROR(VLOOKUP($A16,'[5]O&amp;M Per TB'!$B$4:V$373,I$3,FALSE),0)</f>
        <v>0</v>
      </c>
      <c r="J16" s="141">
        <f>IFERROR(VLOOKUP($A16,'[5]O&amp;M Per TB'!$B$4:W$373,J$3,FALSE),0)</f>
        <v>0</v>
      </c>
      <c r="K16" s="141">
        <f>IFERROR(VLOOKUP($A16,'[5]O&amp;M Per TB'!$B$4:X$373,K$3,FALSE),0)</f>
        <v>0</v>
      </c>
      <c r="L16" s="141">
        <f>IFERROR(VLOOKUP($A16,'[5]O&amp;M Per TB'!$B$4:Y$373,L$3,FALSE),0)</f>
        <v>0</v>
      </c>
      <c r="M16" s="141">
        <f>IFERROR(VLOOKUP($A16,'[5]O&amp;M Per TB'!$B$4:Z$373,M$3,FALSE),0)</f>
        <v>0</v>
      </c>
      <c r="N16" s="141">
        <f>IFERROR(VLOOKUP($A16,'[5]O&amp;M Per TB'!$B$4:AA$373,N$3,FALSE),0)</f>
        <v>0</v>
      </c>
      <c r="O16" s="141">
        <f>IFERROR(VLOOKUP($A16,'[5]O&amp;M Per TB'!$B$4:AB$373,O$3,FALSE),0)</f>
        <v>0</v>
      </c>
      <c r="P16" s="14">
        <f t="shared" si="0"/>
        <v>0</v>
      </c>
    </row>
    <row r="17" spans="1:16" s="2" customFormat="1" x14ac:dyDescent="0.3">
      <c r="A17" s="11">
        <v>7080</v>
      </c>
      <c r="B17" s="2" t="s">
        <v>26</v>
      </c>
      <c r="C17" s="17"/>
      <c r="D17" s="141">
        <f>IFERROR(VLOOKUP($A17,'[5]O&amp;M Per TB'!$B$4:Q$373,D$3,FALSE),0)</f>
        <v>0</v>
      </c>
      <c r="E17" s="141">
        <f>IFERROR(VLOOKUP($A17,'[5]O&amp;M Per TB'!$B$4:R$373,E$3,FALSE),0)</f>
        <v>0</v>
      </c>
      <c r="F17" s="141">
        <f>IFERROR(VLOOKUP($A17,'[5]O&amp;M Per TB'!$B$4:S$373,F$3,FALSE),0)</f>
        <v>0</v>
      </c>
      <c r="G17" s="141">
        <f>IFERROR(VLOOKUP($A17,'[5]O&amp;M Per TB'!$B$4:T$373,G$3,FALSE),0)</f>
        <v>0</v>
      </c>
      <c r="H17" s="141">
        <f>IFERROR(VLOOKUP($A17,'[5]O&amp;M Per TB'!$B$4:U$373,H$3,FALSE),0)</f>
        <v>0</v>
      </c>
      <c r="I17" s="141">
        <f>IFERROR(VLOOKUP($A17,'[5]O&amp;M Per TB'!$B$4:V$373,I$3,FALSE),0)</f>
        <v>0</v>
      </c>
      <c r="J17" s="141">
        <f>IFERROR(VLOOKUP($A17,'[5]O&amp;M Per TB'!$B$4:W$373,J$3,FALSE),0)</f>
        <v>0</v>
      </c>
      <c r="K17" s="141">
        <f>IFERROR(VLOOKUP($A17,'[5]O&amp;M Per TB'!$B$4:X$373,K$3,FALSE),0)</f>
        <v>0</v>
      </c>
      <c r="L17" s="141">
        <f>IFERROR(VLOOKUP($A17,'[5]O&amp;M Per TB'!$B$4:Y$373,L$3,FALSE),0)</f>
        <v>0</v>
      </c>
      <c r="M17" s="141">
        <f>IFERROR(VLOOKUP($A17,'[5]O&amp;M Per TB'!$B$4:Z$373,M$3,FALSE),0)</f>
        <v>0</v>
      </c>
      <c r="N17" s="141">
        <f>IFERROR(VLOOKUP($A17,'[5]O&amp;M Per TB'!$B$4:AA$373,N$3,FALSE),0)</f>
        <v>0</v>
      </c>
      <c r="O17" s="141">
        <f>IFERROR(VLOOKUP($A17,'[5]O&amp;M Per TB'!$B$4:AB$373,O$3,FALSE),0)</f>
        <v>0</v>
      </c>
      <c r="P17" s="14">
        <f t="shared" si="0"/>
        <v>0</v>
      </c>
    </row>
    <row r="18" spans="1:16" s="2" customFormat="1" x14ac:dyDescent="0.3">
      <c r="A18" s="11">
        <v>7085</v>
      </c>
      <c r="B18" s="2" t="s">
        <v>27</v>
      </c>
      <c r="C18" s="17"/>
      <c r="D18" s="141">
        <f>IFERROR(VLOOKUP($A18,'[5]O&amp;M Per TB'!$B$4:Q$373,D$3,FALSE),0)</f>
        <v>0</v>
      </c>
      <c r="E18" s="141">
        <f>IFERROR(VLOOKUP($A18,'[5]O&amp;M Per TB'!$B$4:R$373,E$3,FALSE),0)</f>
        <v>0</v>
      </c>
      <c r="F18" s="141">
        <f>IFERROR(VLOOKUP($A18,'[5]O&amp;M Per TB'!$B$4:S$373,F$3,FALSE),0)</f>
        <v>0</v>
      </c>
      <c r="G18" s="141">
        <f>IFERROR(VLOOKUP($A18,'[5]O&amp;M Per TB'!$B$4:T$373,G$3,FALSE),0)</f>
        <v>0</v>
      </c>
      <c r="H18" s="141">
        <f>IFERROR(VLOOKUP($A18,'[5]O&amp;M Per TB'!$B$4:U$373,H$3,FALSE),0)</f>
        <v>0</v>
      </c>
      <c r="I18" s="141">
        <f>IFERROR(VLOOKUP($A18,'[5]O&amp;M Per TB'!$B$4:V$373,I$3,FALSE),0)</f>
        <v>0</v>
      </c>
      <c r="J18" s="141">
        <f>IFERROR(VLOOKUP($A18,'[5]O&amp;M Per TB'!$B$4:W$373,J$3,FALSE),0)</f>
        <v>0</v>
      </c>
      <c r="K18" s="141">
        <f>IFERROR(VLOOKUP($A18,'[5]O&amp;M Per TB'!$B$4:X$373,K$3,FALSE),0)</f>
        <v>0</v>
      </c>
      <c r="L18" s="141">
        <f>IFERROR(VLOOKUP($A18,'[5]O&amp;M Per TB'!$B$4:Y$373,L$3,FALSE),0)</f>
        <v>0</v>
      </c>
      <c r="M18" s="141">
        <f>IFERROR(VLOOKUP($A18,'[5]O&amp;M Per TB'!$B$4:Z$373,M$3,FALSE),0)</f>
        <v>0</v>
      </c>
      <c r="N18" s="141">
        <f>IFERROR(VLOOKUP($A18,'[5]O&amp;M Per TB'!$B$4:AA$373,N$3,FALSE),0)</f>
        <v>0</v>
      </c>
      <c r="O18" s="141">
        <f>IFERROR(VLOOKUP($A18,'[5]O&amp;M Per TB'!$B$4:AB$373,O$3,FALSE),0)</f>
        <v>0</v>
      </c>
      <c r="P18" s="14">
        <f t="shared" si="0"/>
        <v>0</v>
      </c>
    </row>
    <row r="19" spans="1:16" s="2" customFormat="1" x14ac:dyDescent="0.3">
      <c r="A19" s="11">
        <v>7090</v>
      </c>
      <c r="B19" s="2" t="s">
        <v>28</v>
      </c>
      <c r="C19" s="15"/>
      <c r="D19" s="141">
        <f>IFERROR(VLOOKUP($A19,'[5]O&amp;M Per TB'!$B$4:Q$373,D$3,FALSE),0)</f>
        <v>0</v>
      </c>
      <c r="E19" s="141">
        <f>IFERROR(VLOOKUP($A19,'[5]O&amp;M Per TB'!$B$4:R$373,E$3,FALSE),0)</f>
        <v>0</v>
      </c>
      <c r="F19" s="141">
        <f>IFERROR(VLOOKUP($A19,'[5]O&amp;M Per TB'!$B$4:S$373,F$3,FALSE),0)</f>
        <v>0</v>
      </c>
      <c r="G19" s="141">
        <f>IFERROR(VLOOKUP($A19,'[5]O&amp;M Per TB'!$B$4:T$373,G$3,FALSE),0)</f>
        <v>0</v>
      </c>
      <c r="H19" s="141">
        <f>IFERROR(VLOOKUP($A19,'[5]O&amp;M Per TB'!$B$4:U$373,H$3,FALSE),0)</f>
        <v>0</v>
      </c>
      <c r="I19" s="141">
        <f>IFERROR(VLOOKUP($A19,'[5]O&amp;M Per TB'!$B$4:V$373,I$3,FALSE),0)</f>
        <v>0</v>
      </c>
      <c r="J19" s="141">
        <f>IFERROR(VLOOKUP($A19,'[5]O&amp;M Per TB'!$B$4:W$373,J$3,FALSE),0)</f>
        <v>0</v>
      </c>
      <c r="K19" s="141">
        <f>IFERROR(VLOOKUP($A19,'[5]O&amp;M Per TB'!$B$4:X$373,K$3,FALSE),0)</f>
        <v>0</v>
      </c>
      <c r="L19" s="141">
        <f>IFERROR(VLOOKUP($A19,'[5]O&amp;M Per TB'!$B$4:Y$373,L$3,FALSE),0)</f>
        <v>0</v>
      </c>
      <c r="M19" s="141">
        <f>IFERROR(VLOOKUP($A19,'[5]O&amp;M Per TB'!$B$4:Z$373,M$3,FALSE),0)</f>
        <v>0</v>
      </c>
      <c r="N19" s="141">
        <f>IFERROR(VLOOKUP($A19,'[5]O&amp;M Per TB'!$B$4:AA$373,N$3,FALSE),0)</f>
        <v>0</v>
      </c>
      <c r="O19" s="141">
        <f>IFERROR(VLOOKUP($A19,'[5]O&amp;M Per TB'!$B$4:AB$373,O$3,FALSE),0)</f>
        <v>0</v>
      </c>
      <c r="P19" s="14">
        <f t="shared" si="0"/>
        <v>0</v>
      </c>
    </row>
    <row r="20" spans="1:16" s="2" customFormat="1" x14ac:dyDescent="0.3">
      <c r="A20" s="11">
        <v>7160</v>
      </c>
      <c r="B20" s="2" t="s">
        <v>29</v>
      </c>
      <c r="C20" s="15"/>
      <c r="D20" s="141">
        <f>IFERROR(VLOOKUP($A20,'[5]O&amp;M Per TB'!$B$4:Q$373,D$3,FALSE),0)</f>
        <v>0</v>
      </c>
      <c r="E20" s="141">
        <f>IFERROR(VLOOKUP($A20,'[5]O&amp;M Per TB'!$B$4:R$373,E$3,FALSE),0)</f>
        <v>0</v>
      </c>
      <c r="F20" s="141">
        <f>IFERROR(VLOOKUP($A20,'[5]O&amp;M Per TB'!$B$4:S$373,F$3,FALSE),0)</f>
        <v>0</v>
      </c>
      <c r="G20" s="141">
        <f>IFERROR(VLOOKUP($A20,'[5]O&amp;M Per TB'!$B$4:T$373,G$3,FALSE),0)</f>
        <v>0</v>
      </c>
      <c r="H20" s="141">
        <f>IFERROR(VLOOKUP($A20,'[5]O&amp;M Per TB'!$B$4:U$373,H$3,FALSE),0)</f>
        <v>0</v>
      </c>
      <c r="I20" s="141">
        <f>IFERROR(VLOOKUP($A20,'[5]O&amp;M Per TB'!$B$4:V$373,I$3,FALSE),0)</f>
        <v>0</v>
      </c>
      <c r="J20" s="141">
        <f>IFERROR(VLOOKUP($A20,'[5]O&amp;M Per TB'!$B$4:W$373,J$3,FALSE),0)</f>
        <v>0</v>
      </c>
      <c r="K20" s="141">
        <f>IFERROR(VLOOKUP($A20,'[5]O&amp;M Per TB'!$B$4:X$373,K$3,FALSE),0)</f>
        <v>0</v>
      </c>
      <c r="L20" s="141">
        <f>IFERROR(VLOOKUP($A20,'[5]O&amp;M Per TB'!$B$4:Y$373,L$3,FALSE),0)</f>
        <v>0</v>
      </c>
      <c r="M20" s="141">
        <f>IFERROR(VLOOKUP($A20,'[5]O&amp;M Per TB'!$B$4:Z$373,M$3,FALSE),0)</f>
        <v>0</v>
      </c>
      <c r="N20" s="141">
        <f>IFERROR(VLOOKUP($A20,'[5]O&amp;M Per TB'!$B$4:AA$373,N$3,FALSE),0)</f>
        <v>0</v>
      </c>
      <c r="O20" s="141">
        <f>IFERROR(VLOOKUP($A20,'[5]O&amp;M Per TB'!$B$4:AB$373,O$3,FALSE),0)</f>
        <v>0</v>
      </c>
      <c r="P20" s="14">
        <f t="shared" si="0"/>
        <v>0</v>
      </c>
    </row>
    <row r="21" spans="1:16" s="2" customFormat="1" x14ac:dyDescent="0.3">
      <c r="A21" s="11">
        <v>7165</v>
      </c>
      <c r="B21" s="2" t="s">
        <v>30</v>
      </c>
      <c r="C21" s="15"/>
      <c r="D21" s="141">
        <f>IFERROR(VLOOKUP($A21,'[5]O&amp;M Per TB'!$B$4:Q$373,D$3,FALSE),0)</f>
        <v>0</v>
      </c>
      <c r="E21" s="141">
        <f>IFERROR(VLOOKUP($A21,'[5]O&amp;M Per TB'!$B$4:R$373,E$3,FALSE),0)</f>
        <v>0</v>
      </c>
      <c r="F21" s="141">
        <f>IFERROR(VLOOKUP($A21,'[5]O&amp;M Per TB'!$B$4:S$373,F$3,FALSE),0)</f>
        <v>0</v>
      </c>
      <c r="G21" s="141">
        <f>IFERROR(VLOOKUP($A21,'[5]O&amp;M Per TB'!$B$4:T$373,G$3,FALSE),0)</f>
        <v>0</v>
      </c>
      <c r="H21" s="141">
        <f>IFERROR(VLOOKUP($A21,'[5]O&amp;M Per TB'!$B$4:U$373,H$3,FALSE),0)</f>
        <v>0</v>
      </c>
      <c r="I21" s="141">
        <f>IFERROR(VLOOKUP($A21,'[5]O&amp;M Per TB'!$B$4:V$373,I$3,FALSE),0)</f>
        <v>0</v>
      </c>
      <c r="J21" s="141">
        <f>IFERROR(VLOOKUP($A21,'[5]O&amp;M Per TB'!$B$4:W$373,J$3,FALSE),0)</f>
        <v>0</v>
      </c>
      <c r="K21" s="141">
        <f>IFERROR(VLOOKUP($A21,'[5]O&amp;M Per TB'!$B$4:X$373,K$3,FALSE),0)</f>
        <v>0</v>
      </c>
      <c r="L21" s="141">
        <f>IFERROR(VLOOKUP($A21,'[5]O&amp;M Per TB'!$B$4:Y$373,L$3,FALSE),0)</f>
        <v>0</v>
      </c>
      <c r="M21" s="141">
        <f>IFERROR(VLOOKUP($A21,'[5]O&amp;M Per TB'!$B$4:Z$373,M$3,FALSE),0)</f>
        <v>0</v>
      </c>
      <c r="N21" s="141">
        <f>IFERROR(VLOOKUP($A21,'[5]O&amp;M Per TB'!$B$4:AA$373,N$3,FALSE),0)</f>
        <v>0</v>
      </c>
      <c r="O21" s="141">
        <f>IFERROR(VLOOKUP($A21,'[5]O&amp;M Per TB'!$B$4:AB$373,O$3,FALSE),0)</f>
        <v>0</v>
      </c>
      <c r="P21" s="14">
        <f t="shared" si="0"/>
        <v>0</v>
      </c>
    </row>
    <row r="22" spans="1:16" s="2" customFormat="1" x14ac:dyDescent="0.3">
      <c r="A22" s="11">
        <v>7175</v>
      </c>
      <c r="B22" s="2" t="s">
        <v>31</v>
      </c>
      <c r="C22" s="15"/>
      <c r="D22" s="141">
        <f>IFERROR(VLOOKUP($A22,'[5]O&amp;M Per TB'!$B$4:Q$373,D$3,FALSE),0)</f>
        <v>0</v>
      </c>
      <c r="E22" s="141">
        <f>IFERROR(VLOOKUP($A22,'[5]O&amp;M Per TB'!$B$4:R$373,E$3,FALSE),0)</f>
        <v>0</v>
      </c>
      <c r="F22" s="141">
        <f>IFERROR(VLOOKUP($A22,'[5]O&amp;M Per TB'!$B$4:S$373,F$3,FALSE),0)</f>
        <v>0</v>
      </c>
      <c r="G22" s="141">
        <f>IFERROR(VLOOKUP($A22,'[5]O&amp;M Per TB'!$B$4:T$373,G$3,FALSE),0)</f>
        <v>0</v>
      </c>
      <c r="H22" s="141">
        <f>IFERROR(VLOOKUP($A22,'[5]O&amp;M Per TB'!$B$4:U$373,H$3,FALSE),0)</f>
        <v>0</v>
      </c>
      <c r="I22" s="141">
        <f>IFERROR(VLOOKUP($A22,'[5]O&amp;M Per TB'!$B$4:V$373,I$3,FALSE),0)</f>
        <v>0</v>
      </c>
      <c r="J22" s="141">
        <f>IFERROR(VLOOKUP($A22,'[5]O&amp;M Per TB'!$B$4:W$373,J$3,FALSE),0)</f>
        <v>0</v>
      </c>
      <c r="K22" s="141">
        <f>IFERROR(VLOOKUP($A22,'[5]O&amp;M Per TB'!$B$4:X$373,K$3,FALSE),0)</f>
        <v>0</v>
      </c>
      <c r="L22" s="141">
        <f>IFERROR(VLOOKUP($A22,'[5]O&amp;M Per TB'!$B$4:Y$373,L$3,FALSE),0)</f>
        <v>0</v>
      </c>
      <c r="M22" s="141">
        <f>IFERROR(VLOOKUP($A22,'[5]O&amp;M Per TB'!$B$4:Z$373,M$3,FALSE),0)</f>
        <v>0</v>
      </c>
      <c r="N22" s="141">
        <f>IFERROR(VLOOKUP($A22,'[5]O&amp;M Per TB'!$B$4:AA$373,N$3,FALSE),0)</f>
        <v>0</v>
      </c>
      <c r="O22" s="141">
        <f>IFERROR(VLOOKUP($A22,'[5]O&amp;M Per TB'!$B$4:AB$373,O$3,FALSE),0)</f>
        <v>0</v>
      </c>
      <c r="P22" s="14">
        <f t="shared" si="0"/>
        <v>0</v>
      </c>
    </row>
    <row r="23" spans="1:16" s="2" customFormat="1" x14ac:dyDescent="0.3">
      <c r="A23" s="11">
        <v>7180</v>
      </c>
      <c r="B23" s="2" t="s">
        <v>32</v>
      </c>
      <c r="C23" s="17"/>
      <c r="D23" s="141">
        <f>IFERROR(VLOOKUP($A23,'[5]O&amp;M Per TB'!$B$4:Q$373,D$3,FALSE),0)</f>
        <v>0</v>
      </c>
      <c r="E23" s="141">
        <f>IFERROR(VLOOKUP($A23,'[5]O&amp;M Per TB'!$B$4:R$373,E$3,FALSE),0)</f>
        <v>0</v>
      </c>
      <c r="F23" s="141">
        <f>IFERROR(VLOOKUP($A23,'[5]O&amp;M Per TB'!$B$4:S$373,F$3,FALSE),0)</f>
        <v>0</v>
      </c>
      <c r="G23" s="141">
        <f>IFERROR(VLOOKUP($A23,'[5]O&amp;M Per TB'!$B$4:T$373,G$3,FALSE),0)</f>
        <v>0</v>
      </c>
      <c r="H23" s="141">
        <f>IFERROR(VLOOKUP($A23,'[5]O&amp;M Per TB'!$B$4:U$373,H$3,FALSE),0)</f>
        <v>0</v>
      </c>
      <c r="I23" s="141">
        <f>IFERROR(VLOOKUP($A23,'[5]O&amp;M Per TB'!$B$4:V$373,I$3,FALSE),0)</f>
        <v>0</v>
      </c>
      <c r="J23" s="141">
        <f>IFERROR(VLOOKUP($A23,'[5]O&amp;M Per TB'!$B$4:W$373,J$3,FALSE),0)</f>
        <v>0</v>
      </c>
      <c r="K23" s="141">
        <f>IFERROR(VLOOKUP($A23,'[5]O&amp;M Per TB'!$B$4:X$373,K$3,FALSE),0)</f>
        <v>0</v>
      </c>
      <c r="L23" s="141">
        <f>IFERROR(VLOOKUP($A23,'[5]O&amp;M Per TB'!$B$4:Y$373,L$3,FALSE),0)</f>
        <v>0</v>
      </c>
      <c r="M23" s="141">
        <f>IFERROR(VLOOKUP($A23,'[5]O&amp;M Per TB'!$B$4:Z$373,M$3,FALSE),0)</f>
        <v>0</v>
      </c>
      <c r="N23" s="141">
        <f>IFERROR(VLOOKUP($A23,'[5]O&amp;M Per TB'!$B$4:AA$373,N$3,FALSE),0)</f>
        <v>0</v>
      </c>
      <c r="O23" s="141">
        <f>IFERROR(VLOOKUP($A23,'[5]O&amp;M Per TB'!$B$4:AB$373,O$3,FALSE),0)</f>
        <v>0</v>
      </c>
      <c r="P23" s="14">
        <f t="shared" si="0"/>
        <v>0</v>
      </c>
    </row>
    <row r="24" spans="1:16" s="2" customFormat="1" x14ac:dyDescent="0.3">
      <c r="A24" s="11">
        <v>7185</v>
      </c>
      <c r="B24" s="2" t="s">
        <v>33</v>
      </c>
      <c r="C24" s="15"/>
      <c r="D24" s="141">
        <f>IFERROR(VLOOKUP($A24,'[5]O&amp;M Per TB'!$B$4:Q$373,D$3,FALSE),0)</f>
        <v>0</v>
      </c>
      <c r="E24" s="141">
        <f>IFERROR(VLOOKUP($A24,'[5]O&amp;M Per TB'!$B$4:R$373,E$3,FALSE),0)</f>
        <v>0</v>
      </c>
      <c r="F24" s="141">
        <f>IFERROR(VLOOKUP($A24,'[5]O&amp;M Per TB'!$B$4:S$373,F$3,FALSE),0)</f>
        <v>0</v>
      </c>
      <c r="G24" s="141">
        <f>IFERROR(VLOOKUP($A24,'[5]O&amp;M Per TB'!$B$4:T$373,G$3,FALSE),0)</f>
        <v>0</v>
      </c>
      <c r="H24" s="141">
        <f>IFERROR(VLOOKUP($A24,'[5]O&amp;M Per TB'!$B$4:U$373,H$3,FALSE),0)</f>
        <v>0</v>
      </c>
      <c r="I24" s="141">
        <f>IFERROR(VLOOKUP($A24,'[5]O&amp;M Per TB'!$B$4:V$373,I$3,FALSE),0)</f>
        <v>0</v>
      </c>
      <c r="J24" s="141">
        <f>IFERROR(VLOOKUP($A24,'[5]O&amp;M Per TB'!$B$4:W$373,J$3,FALSE),0)</f>
        <v>0</v>
      </c>
      <c r="K24" s="141">
        <f>IFERROR(VLOOKUP($A24,'[5]O&amp;M Per TB'!$B$4:X$373,K$3,FALSE),0)</f>
        <v>0</v>
      </c>
      <c r="L24" s="141">
        <f>IFERROR(VLOOKUP($A24,'[5]O&amp;M Per TB'!$B$4:Y$373,L$3,FALSE),0)</f>
        <v>0</v>
      </c>
      <c r="M24" s="141">
        <f>IFERROR(VLOOKUP($A24,'[5]O&amp;M Per TB'!$B$4:Z$373,M$3,FALSE),0)</f>
        <v>0</v>
      </c>
      <c r="N24" s="141">
        <f>IFERROR(VLOOKUP($A24,'[5]O&amp;M Per TB'!$B$4:AA$373,N$3,FALSE),0)</f>
        <v>0</v>
      </c>
      <c r="O24" s="141">
        <f>IFERROR(VLOOKUP($A24,'[5]O&amp;M Per TB'!$B$4:AB$373,O$3,FALSE),0)</f>
        <v>0</v>
      </c>
      <c r="P24" s="14">
        <f t="shared" si="0"/>
        <v>0</v>
      </c>
    </row>
    <row r="25" spans="1:16" s="2" customFormat="1" x14ac:dyDescent="0.3">
      <c r="A25" s="11"/>
      <c r="B25" s="19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4"/>
      <c r="P25" s="14"/>
    </row>
    <row r="26" spans="1:16" s="2" customFormat="1" x14ac:dyDescent="0.3">
      <c r="A26" s="11"/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4"/>
      <c r="P26" s="14"/>
    </row>
    <row r="27" spans="1:16" s="2" customFormat="1" ht="12" customHeight="1" thickBot="1" x14ac:dyDescent="0.35">
      <c r="A27" s="11"/>
      <c r="B27" s="12" t="s">
        <v>34</v>
      </c>
      <c r="C27" s="20"/>
      <c r="D27" s="21">
        <f t="shared" ref="D27:O27" si="1">SUM(D4:D26)</f>
        <v>0</v>
      </c>
      <c r="E27" s="21">
        <f t="shared" si="1"/>
        <v>0</v>
      </c>
      <c r="F27" s="21">
        <f t="shared" si="1"/>
        <v>0</v>
      </c>
      <c r="G27" s="21">
        <f t="shared" si="1"/>
        <v>0</v>
      </c>
      <c r="H27" s="21">
        <f t="shared" si="1"/>
        <v>0</v>
      </c>
      <c r="I27" s="21">
        <f t="shared" si="1"/>
        <v>0</v>
      </c>
      <c r="J27" s="21">
        <f t="shared" si="1"/>
        <v>0</v>
      </c>
      <c r="K27" s="21">
        <f t="shared" si="1"/>
        <v>0</v>
      </c>
      <c r="L27" s="21">
        <f t="shared" si="1"/>
        <v>0</v>
      </c>
      <c r="M27" s="21">
        <f t="shared" si="1"/>
        <v>0</v>
      </c>
      <c r="N27" s="21">
        <f t="shared" si="1"/>
        <v>0</v>
      </c>
      <c r="O27" s="21">
        <f t="shared" si="1"/>
        <v>0</v>
      </c>
      <c r="P27" s="21">
        <f>SUM(P4:P26)</f>
        <v>0</v>
      </c>
    </row>
    <row r="28" spans="1:16" s="2" customFormat="1" ht="12" customHeight="1" thickTop="1" x14ac:dyDescent="0.3">
      <c r="A28" s="11"/>
      <c r="B28" s="12"/>
      <c r="C28" s="20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s="19" customFormat="1" ht="13.5" customHeight="1" x14ac:dyDescent="0.3">
      <c r="A29" s="22"/>
      <c r="B29" s="23"/>
      <c r="C29" s="24"/>
      <c r="D29" s="25"/>
      <c r="E29" s="25"/>
      <c r="F29" s="25"/>
      <c r="G29" s="25"/>
      <c r="H29" s="14"/>
      <c r="I29" s="14"/>
      <c r="J29" s="14"/>
      <c r="K29" s="14"/>
      <c r="L29" s="14"/>
      <c r="M29" s="14"/>
      <c r="N29" s="14"/>
      <c r="O29" s="14"/>
      <c r="P29" s="14"/>
    </row>
    <row r="30" spans="1:16" s="27" customFormat="1" x14ac:dyDescent="0.3">
      <c r="A30" s="26"/>
      <c r="B30" s="5" t="s">
        <v>35</v>
      </c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  <c r="P30" s="34"/>
    </row>
    <row r="31" spans="1:16" s="2" customFormat="1" x14ac:dyDescent="0.3">
      <c r="A31" s="11"/>
      <c r="C31" s="28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14"/>
      <c r="P31" s="14"/>
    </row>
    <row r="32" spans="1:16" s="2" customFormat="1" x14ac:dyDescent="0.3">
      <c r="A32" s="11">
        <v>7205</v>
      </c>
      <c r="B32" s="2" t="s">
        <v>14</v>
      </c>
      <c r="C32" s="17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4">
        <f>SUM(D32:O32)</f>
        <v>0</v>
      </c>
    </row>
    <row r="33" spans="1:16" s="2" customFormat="1" x14ac:dyDescent="0.3">
      <c r="A33" s="11">
        <v>7225</v>
      </c>
      <c r="B33" s="2" t="s">
        <v>36</v>
      </c>
      <c r="C33" s="15"/>
      <c r="D33" s="141">
        <f>IFERROR(VLOOKUP($A33,'[5]O&amp;M Per TB'!$B$4:Q$373,D$3,FALSE),0)</f>
        <v>-248.59</v>
      </c>
      <c r="E33" s="141">
        <f>IFERROR(VLOOKUP($A33,'[5]O&amp;M Per TB'!$B$4:R$373,E$3,FALSE),0)</f>
        <v>-248.59</v>
      </c>
      <c r="F33" s="141">
        <f>IFERROR(VLOOKUP($A33,'[5]O&amp;M Per TB'!$B$4:S$373,F$3,FALSE),0)</f>
        <v>-248.58999999999997</v>
      </c>
      <c r="G33" s="141">
        <f>IFERROR(VLOOKUP($A33,'[5]O&amp;M Per TB'!$B$4:T$373,G$3,FALSE),0)</f>
        <v>-248.59000000000003</v>
      </c>
      <c r="H33" s="141">
        <f>IFERROR(VLOOKUP($A33,'[5]O&amp;M Per TB'!$B$4:U$373,H$3,FALSE),0)</f>
        <v>-248.59000000000003</v>
      </c>
      <c r="I33" s="141">
        <f>IFERROR(VLOOKUP($A33,'[5]O&amp;M Per TB'!$B$4:V$373,I$3,FALSE),0)</f>
        <v>-248.58999999999992</v>
      </c>
      <c r="J33" s="141">
        <f>IFERROR(VLOOKUP($A33,'[5]O&amp;M Per TB'!$B$4:W$373,J$3,FALSE),0)</f>
        <v>-248.59000000000015</v>
      </c>
      <c r="K33" s="141">
        <f>IFERROR(VLOOKUP($A33,'[5]O&amp;M Per TB'!$B$4:X$373,K$3,FALSE),0)</f>
        <v>-248.58999999999992</v>
      </c>
      <c r="L33" s="141">
        <f>IFERROR(VLOOKUP($A33,'[5]O&amp;M Per TB'!$B$4:Y$373,L$3,FALSE),0)</f>
        <v>-248.58999999999992</v>
      </c>
      <c r="M33" s="141">
        <f>IFERROR(VLOOKUP($A33,'[5]O&amp;M Per TB'!$B$4:Z$373,M$3,FALSE),0)</f>
        <v>-248.59000000000015</v>
      </c>
      <c r="N33" s="141">
        <f>IFERROR(VLOOKUP($A33,'[5]O&amp;M Per TB'!$B$4:AA$373,N$3,FALSE),0)</f>
        <v>-248.58999999999969</v>
      </c>
      <c r="O33" s="141">
        <f>IFERROR(VLOOKUP($A33,'[5]O&amp;M Per TB'!$B$4:AB$373,O$3,FALSE),0)</f>
        <v>-248.59000000000015</v>
      </c>
      <c r="P33" s="14">
        <f>SUM(D33:O33)</f>
        <v>-2983.08</v>
      </c>
    </row>
    <row r="34" spans="1:16" s="2" customFormat="1" x14ac:dyDescent="0.3">
      <c r="A34" s="11">
        <v>7230</v>
      </c>
      <c r="B34" s="2" t="s">
        <v>37</v>
      </c>
      <c r="C34" s="15"/>
      <c r="D34" s="141">
        <f>IFERROR(VLOOKUP($A34,'[5]O&amp;M Per TB'!$B$4:Q$373,D$3,FALSE),0)</f>
        <v>-1793.86</v>
      </c>
      <c r="E34" s="141">
        <f>IFERROR(VLOOKUP($A34,'[5]O&amp;M Per TB'!$B$4:R$373,E$3,FALSE),0)</f>
        <v>-1793.86</v>
      </c>
      <c r="F34" s="141">
        <f>IFERROR(VLOOKUP($A34,'[5]O&amp;M Per TB'!$B$4:S$373,F$3,FALSE),0)</f>
        <v>-1793.8600000000001</v>
      </c>
      <c r="G34" s="141">
        <f>IFERROR(VLOOKUP($A34,'[5]O&amp;M Per TB'!$B$4:T$373,G$3,FALSE),0)</f>
        <v>-1793.8599999999997</v>
      </c>
      <c r="H34" s="141">
        <f>IFERROR(VLOOKUP($A34,'[5]O&amp;M Per TB'!$B$4:U$373,H$3,FALSE),0)</f>
        <v>-1793.8599999999997</v>
      </c>
      <c r="I34" s="141">
        <f>IFERROR(VLOOKUP($A34,'[5]O&amp;M Per TB'!$B$4:V$373,I$3,FALSE),0)</f>
        <v>-1793.8600000000006</v>
      </c>
      <c r="J34" s="141">
        <f>IFERROR(VLOOKUP($A34,'[5]O&amp;M Per TB'!$B$4:W$373,J$3,FALSE),0)</f>
        <v>-1793.8600000000006</v>
      </c>
      <c r="K34" s="141">
        <f>IFERROR(VLOOKUP($A34,'[5]O&amp;M Per TB'!$B$4:X$373,K$3,FALSE),0)</f>
        <v>-1793.8599999999988</v>
      </c>
      <c r="L34" s="141">
        <f>IFERROR(VLOOKUP($A34,'[5]O&amp;M Per TB'!$B$4:Y$373,L$3,FALSE),0)</f>
        <v>-1793.8600000000006</v>
      </c>
      <c r="M34" s="141">
        <f>IFERROR(VLOOKUP($A34,'[5]O&amp;M Per TB'!$B$4:Z$373,M$3,FALSE),0)</f>
        <v>-1793.8599999999988</v>
      </c>
      <c r="N34" s="141">
        <f>IFERROR(VLOOKUP($A34,'[5]O&amp;M Per TB'!$B$4:AA$373,N$3,FALSE),0)</f>
        <v>-1793.8600000000006</v>
      </c>
      <c r="O34" s="141">
        <f>IFERROR(VLOOKUP($A34,'[5]O&amp;M Per TB'!$B$4:AB$373,O$3,FALSE),0)</f>
        <v>-1793.8600000000006</v>
      </c>
      <c r="P34" s="14">
        <f>SUM(D34:O34)</f>
        <v>-21526.32</v>
      </c>
    </row>
    <row r="35" spans="1:16" s="2" customFormat="1" x14ac:dyDescent="0.3">
      <c r="A35" s="11">
        <v>7245</v>
      </c>
      <c r="B35" s="2" t="s">
        <v>38</v>
      </c>
      <c r="C35" s="20"/>
      <c r="D35" s="141">
        <f>IFERROR(VLOOKUP($A35,'[5]O&amp;M Per TB'!$B$4:Q$373,D$3,FALSE),0)</f>
        <v>0</v>
      </c>
      <c r="E35" s="141">
        <f>IFERROR(VLOOKUP($A35,'[5]O&amp;M Per TB'!$B$4:R$373,E$3,FALSE),0)</f>
        <v>0</v>
      </c>
      <c r="F35" s="141">
        <f>IFERROR(VLOOKUP($A35,'[5]O&amp;M Per TB'!$B$4:S$373,F$3,FALSE),0)</f>
        <v>0</v>
      </c>
      <c r="G35" s="141">
        <f>IFERROR(VLOOKUP($A35,'[5]O&amp;M Per TB'!$B$4:T$373,G$3,FALSE),0)</f>
        <v>0</v>
      </c>
      <c r="H35" s="141">
        <f>IFERROR(VLOOKUP($A35,'[5]O&amp;M Per TB'!$B$4:U$373,H$3,FALSE),0)</f>
        <v>0</v>
      </c>
      <c r="I35" s="141">
        <f>IFERROR(VLOOKUP($A35,'[5]O&amp;M Per TB'!$B$4:V$373,I$3,FALSE),0)</f>
        <v>0</v>
      </c>
      <c r="J35" s="141">
        <f>IFERROR(VLOOKUP($A35,'[5]O&amp;M Per TB'!$B$4:W$373,J$3,FALSE),0)</f>
        <v>0</v>
      </c>
      <c r="K35" s="141">
        <f>IFERROR(VLOOKUP($A35,'[5]O&amp;M Per TB'!$B$4:X$373,K$3,FALSE),0)</f>
        <v>0</v>
      </c>
      <c r="L35" s="141">
        <f>IFERROR(VLOOKUP($A35,'[5]O&amp;M Per TB'!$B$4:Y$373,L$3,FALSE),0)</f>
        <v>0</v>
      </c>
      <c r="M35" s="141">
        <f>IFERROR(VLOOKUP($A35,'[5]O&amp;M Per TB'!$B$4:Z$373,M$3,FALSE),0)</f>
        <v>0</v>
      </c>
      <c r="N35" s="141">
        <f>IFERROR(VLOOKUP($A35,'[5]O&amp;M Per TB'!$B$4:AA$373,N$3,FALSE),0)</f>
        <v>0</v>
      </c>
      <c r="O35" s="141">
        <f>IFERROR(VLOOKUP($A35,'[5]O&amp;M Per TB'!$B$4:AB$373,O$3,FALSE),0)</f>
        <v>0</v>
      </c>
      <c r="P35" s="14">
        <f t="shared" ref="P35:P48" si="2">SUM(D35:O35)</f>
        <v>0</v>
      </c>
    </row>
    <row r="36" spans="1:16" s="2" customFormat="1" x14ac:dyDescent="0.3">
      <c r="A36" s="11">
        <v>7275</v>
      </c>
      <c r="B36" s="2" t="s">
        <v>39</v>
      </c>
      <c r="C36" s="15"/>
      <c r="D36" s="141">
        <f>IFERROR(VLOOKUP($A36,'[5]O&amp;M Per TB'!$B$4:Q$373,D$3,FALSE),0)</f>
        <v>-107.2</v>
      </c>
      <c r="E36" s="141">
        <f>IFERROR(VLOOKUP($A36,'[5]O&amp;M Per TB'!$B$4:R$373,E$3,FALSE),0)</f>
        <v>-107.2</v>
      </c>
      <c r="F36" s="141">
        <f>IFERROR(VLOOKUP($A36,'[5]O&amp;M Per TB'!$B$4:S$373,F$3,FALSE),0)</f>
        <v>-107.20000000000002</v>
      </c>
      <c r="G36" s="141">
        <f>IFERROR(VLOOKUP($A36,'[5]O&amp;M Per TB'!$B$4:T$373,G$3,FALSE),0)</f>
        <v>-107.19999999999999</v>
      </c>
      <c r="H36" s="141">
        <f>IFERROR(VLOOKUP($A36,'[5]O&amp;M Per TB'!$B$4:U$373,H$3,FALSE),0)</f>
        <v>-107.19999999999999</v>
      </c>
      <c r="I36" s="141">
        <f>IFERROR(VLOOKUP($A36,'[5]O&amp;M Per TB'!$B$4:V$373,I$3,FALSE),0)</f>
        <v>-107.20000000000005</v>
      </c>
      <c r="J36" s="141">
        <f>IFERROR(VLOOKUP($A36,'[5]O&amp;M Per TB'!$B$4:W$373,J$3,FALSE),0)</f>
        <v>-107.19999999999993</v>
      </c>
      <c r="K36" s="141">
        <f>IFERROR(VLOOKUP($A36,'[5]O&amp;M Per TB'!$B$4:X$373,K$3,FALSE),0)</f>
        <v>-107.20000000000005</v>
      </c>
      <c r="L36" s="141">
        <f>IFERROR(VLOOKUP($A36,'[5]O&amp;M Per TB'!$B$4:Y$373,L$3,FALSE),0)</f>
        <v>-107.19999999999993</v>
      </c>
      <c r="M36" s="141">
        <f>IFERROR(VLOOKUP($A36,'[5]O&amp;M Per TB'!$B$4:Z$373,M$3,FALSE),0)</f>
        <v>-107.20000000000005</v>
      </c>
      <c r="N36" s="141">
        <f>IFERROR(VLOOKUP($A36,'[5]O&amp;M Per TB'!$B$4:AA$373,N$3,FALSE),0)</f>
        <v>-107.20000000000005</v>
      </c>
      <c r="O36" s="141">
        <f>IFERROR(VLOOKUP($A36,'[5]O&amp;M Per TB'!$B$4:AB$373,O$3,FALSE),0)</f>
        <v>-107.20000000000005</v>
      </c>
      <c r="P36" s="14">
        <f t="shared" si="2"/>
        <v>-1286.4000000000001</v>
      </c>
    </row>
    <row r="37" spans="1:16" s="2" customFormat="1" x14ac:dyDescent="0.3">
      <c r="A37" s="11">
        <v>7280</v>
      </c>
      <c r="B37" s="2" t="s">
        <v>40</v>
      </c>
      <c r="C37" s="15"/>
      <c r="D37" s="141">
        <f>IFERROR(VLOOKUP($A37,'[5]O&amp;M Per TB'!$B$4:Q$373,D$3,FALSE),0)</f>
        <v>-881.55</v>
      </c>
      <c r="E37" s="141">
        <f>IFERROR(VLOOKUP($A37,'[5]O&amp;M Per TB'!$B$4:R$373,E$3,FALSE),0)</f>
        <v>-881.55</v>
      </c>
      <c r="F37" s="141">
        <f>IFERROR(VLOOKUP($A37,'[5]O&amp;M Per TB'!$B$4:S$373,F$3,FALSE),0)</f>
        <v>-881.55000000000018</v>
      </c>
      <c r="G37" s="141">
        <f>IFERROR(VLOOKUP($A37,'[5]O&amp;M Per TB'!$B$4:T$373,G$3,FALSE),0)</f>
        <v>-881.54999999999973</v>
      </c>
      <c r="H37" s="141">
        <f>IFERROR(VLOOKUP($A37,'[5]O&amp;M Per TB'!$B$4:U$373,H$3,FALSE),0)</f>
        <v>-881.55000000000018</v>
      </c>
      <c r="I37" s="141">
        <f>IFERROR(VLOOKUP($A37,'[5]O&amp;M Per TB'!$B$4:V$373,I$3,FALSE),0)</f>
        <v>-881.55000000000018</v>
      </c>
      <c r="J37" s="141">
        <f>IFERROR(VLOOKUP($A37,'[5]O&amp;M Per TB'!$B$4:W$373,J$3,FALSE),0)</f>
        <v>-881.55000000000018</v>
      </c>
      <c r="K37" s="141">
        <f>IFERROR(VLOOKUP($A37,'[5]O&amp;M Per TB'!$B$4:X$373,K$3,FALSE),0)</f>
        <v>-881.54999999999927</v>
      </c>
      <c r="L37" s="141">
        <f>IFERROR(VLOOKUP($A37,'[5]O&amp;M Per TB'!$B$4:Y$373,L$3,FALSE),0)</f>
        <v>-881.55000000000018</v>
      </c>
      <c r="M37" s="141">
        <f>IFERROR(VLOOKUP($A37,'[5]O&amp;M Per TB'!$B$4:Z$373,M$3,FALSE),0)</f>
        <v>-881.55000000000018</v>
      </c>
      <c r="N37" s="141">
        <f>IFERROR(VLOOKUP($A37,'[5]O&amp;M Per TB'!$B$4:AA$373,N$3,FALSE),0)</f>
        <v>-881.54999999999927</v>
      </c>
      <c r="O37" s="141">
        <f>IFERROR(VLOOKUP($A37,'[5]O&amp;M Per TB'!$B$4:AB$373,O$3,FALSE),0)</f>
        <v>-881.55000000000109</v>
      </c>
      <c r="P37" s="14">
        <f t="shared" si="2"/>
        <v>-10578.6</v>
      </c>
    </row>
    <row r="38" spans="1:16" s="2" customFormat="1" x14ac:dyDescent="0.3">
      <c r="A38" s="11">
        <v>7283</v>
      </c>
      <c r="B38" s="2" t="s">
        <v>41</v>
      </c>
      <c r="C38" s="15"/>
      <c r="D38" s="141">
        <f>IFERROR(VLOOKUP($A38,'[5]O&amp;M Per TB'!$B$4:Q$373,D$3,FALSE),0)</f>
        <v>-209.3</v>
      </c>
      <c r="E38" s="141">
        <f>IFERROR(VLOOKUP($A38,'[5]O&amp;M Per TB'!$B$4:R$373,E$3,FALSE),0)</f>
        <v>-209.3</v>
      </c>
      <c r="F38" s="141">
        <f>IFERROR(VLOOKUP($A38,'[5]O&amp;M Per TB'!$B$4:S$373,F$3,FALSE),0)</f>
        <v>-209.29999999999995</v>
      </c>
      <c r="G38" s="141">
        <f>IFERROR(VLOOKUP($A38,'[5]O&amp;M Per TB'!$B$4:T$373,G$3,FALSE),0)</f>
        <v>-209.30000000000007</v>
      </c>
      <c r="H38" s="141">
        <f>IFERROR(VLOOKUP($A38,'[5]O&amp;M Per TB'!$B$4:U$373,H$3,FALSE),0)</f>
        <v>-209.29999999999995</v>
      </c>
      <c r="I38" s="141">
        <f>IFERROR(VLOOKUP($A38,'[5]O&amp;M Per TB'!$B$4:V$373,I$3,FALSE),0)</f>
        <v>-209.29999999999995</v>
      </c>
      <c r="J38" s="141">
        <f>IFERROR(VLOOKUP($A38,'[5]O&amp;M Per TB'!$B$4:W$373,J$3,FALSE),0)</f>
        <v>-209.29999999999995</v>
      </c>
      <c r="K38" s="141">
        <f>IFERROR(VLOOKUP($A38,'[5]O&amp;M Per TB'!$B$4:X$373,K$3,FALSE),0)</f>
        <v>-209.30000000000018</v>
      </c>
      <c r="L38" s="141">
        <f>IFERROR(VLOOKUP($A38,'[5]O&amp;M Per TB'!$B$4:Y$373,L$3,FALSE),0)</f>
        <v>-209.29999999999995</v>
      </c>
      <c r="M38" s="141">
        <f>IFERROR(VLOOKUP($A38,'[5]O&amp;M Per TB'!$B$4:Z$373,M$3,FALSE),0)</f>
        <v>-209.29999999999995</v>
      </c>
      <c r="N38" s="141">
        <f>IFERROR(VLOOKUP($A38,'[5]O&amp;M Per TB'!$B$4:AA$373,N$3,FALSE),0)</f>
        <v>-209.30000000000018</v>
      </c>
      <c r="O38" s="141">
        <f>IFERROR(VLOOKUP($A38,'[5]O&amp;M Per TB'!$B$4:AB$373,O$3,FALSE),0)</f>
        <v>-209.29999999999973</v>
      </c>
      <c r="P38" s="14">
        <f t="shared" si="2"/>
        <v>-2511.6</v>
      </c>
    </row>
    <row r="39" spans="1:16" s="2" customFormat="1" x14ac:dyDescent="0.3">
      <c r="A39" s="11">
        <v>7290</v>
      </c>
      <c r="B39" s="2" t="s">
        <v>42</v>
      </c>
      <c r="C39" s="15"/>
      <c r="D39" s="141">
        <f>IFERROR(VLOOKUP($A39,'[5]O&amp;M Per TB'!$B$4:Q$373,D$3,FALSE),0)</f>
        <v>-87.57</v>
      </c>
      <c r="E39" s="141">
        <f>IFERROR(VLOOKUP($A39,'[5]O&amp;M Per TB'!$B$4:R$373,E$3,FALSE),0)</f>
        <v>-87.57</v>
      </c>
      <c r="F39" s="141">
        <f>IFERROR(VLOOKUP($A39,'[5]O&amp;M Per TB'!$B$4:S$373,F$3,FALSE),0)</f>
        <v>-87.57</v>
      </c>
      <c r="G39" s="141">
        <f>IFERROR(VLOOKUP($A39,'[5]O&amp;M Per TB'!$B$4:T$373,G$3,FALSE),0)</f>
        <v>-87.57</v>
      </c>
      <c r="H39" s="141">
        <f>IFERROR(VLOOKUP($A39,'[5]O&amp;M Per TB'!$B$4:U$373,H$3,FALSE),0)</f>
        <v>-87.57000000000005</v>
      </c>
      <c r="I39" s="141">
        <f>IFERROR(VLOOKUP($A39,'[5]O&amp;M Per TB'!$B$4:V$373,I$3,FALSE),0)</f>
        <v>-87.569999999999936</v>
      </c>
      <c r="J39" s="141">
        <f>IFERROR(VLOOKUP($A39,'[5]O&amp;M Per TB'!$B$4:W$373,J$3,FALSE),0)</f>
        <v>-87.57000000000005</v>
      </c>
      <c r="K39" s="141">
        <f>IFERROR(VLOOKUP($A39,'[5]O&amp;M Per TB'!$B$4:X$373,K$3,FALSE),0)</f>
        <v>-87.569999999999936</v>
      </c>
      <c r="L39" s="141">
        <f>IFERROR(VLOOKUP($A39,'[5]O&amp;M Per TB'!$B$4:Y$373,L$3,FALSE),0)</f>
        <v>-87.57000000000005</v>
      </c>
      <c r="M39" s="141">
        <f>IFERROR(VLOOKUP($A39,'[5]O&amp;M Per TB'!$B$4:Z$373,M$3,FALSE),0)</f>
        <v>-87.57000000000005</v>
      </c>
      <c r="N39" s="141">
        <f>IFERROR(VLOOKUP($A39,'[5]O&amp;M Per TB'!$B$4:AA$373,N$3,FALSE),0)</f>
        <v>-87.569999999999936</v>
      </c>
      <c r="O39" s="141">
        <f>IFERROR(VLOOKUP($A39,'[5]O&amp;M Per TB'!$B$4:AB$373,O$3,FALSE),0)</f>
        <v>-87.569999999999936</v>
      </c>
      <c r="P39" s="14">
        <f t="shared" si="2"/>
        <v>-1050.8399999999999</v>
      </c>
    </row>
    <row r="40" spans="1:16" s="2" customFormat="1" x14ac:dyDescent="0.3">
      <c r="A40" s="11">
        <v>7325</v>
      </c>
      <c r="B40" s="2" t="s">
        <v>54</v>
      </c>
      <c r="C40" s="15"/>
      <c r="D40" s="141">
        <f>IFERROR(VLOOKUP($A40,'[5]O&amp;M Per TB'!$B$4:Q$373,D$3,FALSE),0)</f>
        <v>-226.12</v>
      </c>
      <c r="E40" s="141">
        <f>IFERROR(VLOOKUP($A40,'[5]O&amp;M Per TB'!$B$4:R$373,E$3,FALSE),0)</f>
        <v>-226.12</v>
      </c>
      <c r="F40" s="141">
        <f>IFERROR(VLOOKUP($A40,'[5]O&amp;M Per TB'!$B$4:S$373,F$3,FALSE),0)</f>
        <v>-226.12</v>
      </c>
      <c r="G40" s="141">
        <f>IFERROR(VLOOKUP($A40,'[5]O&amp;M Per TB'!$B$4:T$373,G$3,FALSE),0)</f>
        <v>-226.12</v>
      </c>
      <c r="H40" s="141">
        <f>IFERROR(VLOOKUP($A40,'[5]O&amp;M Per TB'!$B$4:U$373,H$3,FALSE),0)</f>
        <v>-226.11999999999989</v>
      </c>
      <c r="I40" s="141">
        <f>IFERROR(VLOOKUP($A40,'[5]O&amp;M Per TB'!$B$4:V$373,I$3,FALSE),0)</f>
        <v>-226.12000000000012</v>
      </c>
      <c r="J40" s="141">
        <f>IFERROR(VLOOKUP($A40,'[5]O&amp;M Per TB'!$B$4:W$373,J$3,FALSE),0)</f>
        <v>-226.11999999999989</v>
      </c>
      <c r="K40" s="141">
        <f>IFERROR(VLOOKUP($A40,'[5]O&amp;M Per TB'!$B$4:X$373,K$3,FALSE),0)</f>
        <v>-226.12000000000012</v>
      </c>
      <c r="L40" s="141">
        <f>IFERROR(VLOOKUP($A40,'[5]O&amp;M Per TB'!$B$4:Y$373,L$3,FALSE),0)</f>
        <v>-226.11999999999989</v>
      </c>
      <c r="M40" s="141">
        <f>IFERROR(VLOOKUP($A40,'[5]O&amp;M Per TB'!$B$4:Z$373,M$3,FALSE),0)</f>
        <v>-226.11999999999989</v>
      </c>
      <c r="N40" s="141">
        <f>IFERROR(VLOOKUP($A40,'[5]O&amp;M Per TB'!$B$4:AA$373,N$3,FALSE),0)</f>
        <v>-226.12000000000035</v>
      </c>
      <c r="O40" s="141">
        <f>IFERROR(VLOOKUP($A40,'[5]O&amp;M Per TB'!$B$4:AB$373,O$3,FALSE),0)</f>
        <v>-226.11999999999989</v>
      </c>
      <c r="P40" s="14">
        <f>SUM(D40:O40)</f>
        <v>-2713.44</v>
      </c>
    </row>
    <row r="41" spans="1:16" s="2" customFormat="1" x14ac:dyDescent="0.3">
      <c r="A41" s="11">
        <v>7330</v>
      </c>
      <c r="B41" s="2" t="s">
        <v>43</v>
      </c>
      <c r="C41" s="17"/>
      <c r="D41" s="141">
        <f>IFERROR(VLOOKUP($A41,'[5]O&amp;M Per TB'!$B$4:Q$373,D$3,FALSE),0)</f>
        <v>-561.30999999999995</v>
      </c>
      <c r="E41" s="141">
        <f>IFERROR(VLOOKUP($A41,'[5]O&amp;M Per TB'!$B$4:R$373,E$3,FALSE),0)</f>
        <v>-561.30999999999995</v>
      </c>
      <c r="F41" s="141">
        <f>IFERROR(VLOOKUP($A41,'[5]O&amp;M Per TB'!$B$4:S$373,F$3,FALSE),0)</f>
        <v>-561.31000000000017</v>
      </c>
      <c r="G41" s="141">
        <f>IFERROR(VLOOKUP($A41,'[5]O&amp;M Per TB'!$B$4:T$373,G$3,FALSE),0)</f>
        <v>-561.30999999999972</v>
      </c>
      <c r="H41" s="141">
        <f>IFERROR(VLOOKUP($A41,'[5]O&amp;M Per TB'!$B$4:U$373,H$3,FALSE),0)</f>
        <v>-561.3100000000004</v>
      </c>
      <c r="I41" s="141">
        <f>IFERROR(VLOOKUP($A41,'[5]O&amp;M Per TB'!$B$4:V$373,I$3,FALSE),0)</f>
        <v>-561.30999999999995</v>
      </c>
      <c r="J41" s="141">
        <f>IFERROR(VLOOKUP($A41,'[5]O&amp;M Per TB'!$B$4:W$373,J$3,FALSE),0)</f>
        <v>-561.30999999999995</v>
      </c>
      <c r="K41" s="141">
        <f>IFERROR(VLOOKUP($A41,'[5]O&amp;M Per TB'!$B$4:X$373,K$3,FALSE),0)</f>
        <v>-561.30999999999949</v>
      </c>
      <c r="L41" s="141">
        <f>IFERROR(VLOOKUP($A41,'[5]O&amp;M Per TB'!$B$4:Y$373,L$3,FALSE),0)</f>
        <v>-561.3100000000004</v>
      </c>
      <c r="M41" s="141">
        <f>IFERROR(VLOOKUP($A41,'[5]O&amp;M Per TB'!$B$4:Z$373,M$3,FALSE),0)</f>
        <v>-561.3100000000004</v>
      </c>
      <c r="N41" s="141">
        <f>IFERROR(VLOOKUP($A41,'[5]O&amp;M Per TB'!$B$4:AA$373,N$3,FALSE),0)</f>
        <v>-561.30999999999949</v>
      </c>
      <c r="O41" s="141">
        <f>IFERROR(VLOOKUP($A41,'[5]O&amp;M Per TB'!$B$4:AB$373,O$3,FALSE),0)</f>
        <v>-561.3100000000004</v>
      </c>
      <c r="P41" s="14">
        <f t="shared" si="2"/>
        <v>-6735.72</v>
      </c>
    </row>
    <row r="42" spans="1:16" s="2" customFormat="1" x14ac:dyDescent="0.3">
      <c r="A42" s="11">
        <v>7350</v>
      </c>
      <c r="B42" s="2" t="s">
        <v>44</v>
      </c>
      <c r="C42" s="15"/>
      <c r="D42" s="141">
        <f>IFERROR(VLOOKUP($A42,'[5]O&amp;M Per TB'!$B$4:Q$373,D$3,FALSE),0)</f>
        <v>0</v>
      </c>
      <c r="E42" s="141">
        <f>IFERROR(VLOOKUP($A42,'[5]O&amp;M Per TB'!$B$4:R$373,E$3,FALSE),0)</f>
        <v>0</v>
      </c>
      <c r="F42" s="141">
        <f>IFERROR(VLOOKUP($A42,'[5]O&amp;M Per TB'!$B$4:S$373,F$3,FALSE),0)</f>
        <v>0</v>
      </c>
      <c r="G42" s="141">
        <f>IFERROR(VLOOKUP($A42,'[5]O&amp;M Per TB'!$B$4:T$373,G$3,FALSE),0)</f>
        <v>0</v>
      </c>
      <c r="H42" s="141">
        <f>IFERROR(VLOOKUP($A42,'[5]O&amp;M Per TB'!$B$4:U$373,H$3,FALSE),0)</f>
        <v>0</v>
      </c>
      <c r="I42" s="141">
        <f>IFERROR(VLOOKUP($A42,'[5]O&amp;M Per TB'!$B$4:V$373,I$3,FALSE),0)</f>
        <v>0</v>
      </c>
      <c r="J42" s="141">
        <f>IFERROR(VLOOKUP($A42,'[5]O&amp;M Per TB'!$B$4:W$373,J$3,FALSE),0)</f>
        <v>0</v>
      </c>
      <c r="K42" s="141">
        <f>IFERROR(VLOOKUP($A42,'[5]O&amp;M Per TB'!$B$4:X$373,K$3,FALSE),0)</f>
        <v>0</v>
      </c>
      <c r="L42" s="141">
        <f>IFERROR(VLOOKUP($A42,'[5]O&amp;M Per TB'!$B$4:Y$373,L$3,FALSE),0)</f>
        <v>0</v>
      </c>
      <c r="M42" s="141">
        <f>IFERROR(VLOOKUP($A42,'[5]O&amp;M Per TB'!$B$4:Z$373,M$3,FALSE),0)</f>
        <v>0</v>
      </c>
      <c r="N42" s="141">
        <f>IFERROR(VLOOKUP($A42,'[5]O&amp;M Per TB'!$B$4:AA$373,N$3,FALSE),0)</f>
        <v>0</v>
      </c>
      <c r="O42" s="141">
        <f>IFERROR(VLOOKUP($A42,'[5]O&amp;M Per TB'!$B$4:AB$373,O$3,FALSE),0)</f>
        <v>0</v>
      </c>
      <c r="P42" s="14">
        <f t="shared" si="2"/>
        <v>0</v>
      </c>
    </row>
    <row r="43" spans="1:16" s="2" customFormat="1" x14ac:dyDescent="0.3">
      <c r="A43" s="11">
        <v>7425</v>
      </c>
      <c r="B43" s="2" t="s">
        <v>45</v>
      </c>
      <c r="C43" s="17"/>
      <c r="D43" s="141">
        <f>IFERROR(VLOOKUP($A43,'[5]O&amp;M Per TB'!$B$4:Q$373,D$3,FALSE),0)</f>
        <v>0</v>
      </c>
      <c r="E43" s="141">
        <f>IFERROR(VLOOKUP($A43,'[5]O&amp;M Per TB'!$B$4:R$373,E$3,FALSE),0)</f>
        <v>0</v>
      </c>
      <c r="F43" s="141">
        <f>IFERROR(VLOOKUP($A43,'[5]O&amp;M Per TB'!$B$4:S$373,F$3,FALSE),0)</f>
        <v>0</v>
      </c>
      <c r="G43" s="141">
        <f>IFERROR(VLOOKUP($A43,'[5]O&amp;M Per TB'!$B$4:T$373,G$3,FALSE),0)</f>
        <v>0</v>
      </c>
      <c r="H43" s="141">
        <f>IFERROR(VLOOKUP($A43,'[5]O&amp;M Per TB'!$B$4:U$373,H$3,FALSE),0)</f>
        <v>0</v>
      </c>
      <c r="I43" s="141">
        <f>IFERROR(VLOOKUP($A43,'[5]O&amp;M Per TB'!$B$4:V$373,I$3,FALSE),0)</f>
        <v>0</v>
      </c>
      <c r="J43" s="141">
        <f>IFERROR(VLOOKUP($A43,'[5]O&amp;M Per TB'!$B$4:W$373,J$3,FALSE),0)</f>
        <v>0</v>
      </c>
      <c r="K43" s="141">
        <f>IFERROR(VLOOKUP($A43,'[5]O&amp;M Per TB'!$B$4:X$373,K$3,FALSE),0)</f>
        <v>0</v>
      </c>
      <c r="L43" s="141">
        <f>IFERROR(VLOOKUP($A43,'[5]O&amp;M Per TB'!$B$4:Y$373,L$3,FALSE),0)</f>
        <v>0</v>
      </c>
      <c r="M43" s="141">
        <f>IFERROR(VLOOKUP($A43,'[5]O&amp;M Per TB'!$B$4:Z$373,M$3,FALSE),0)</f>
        <v>0</v>
      </c>
      <c r="N43" s="141">
        <f>IFERROR(VLOOKUP($A43,'[5]O&amp;M Per TB'!$B$4:AA$373,N$3,FALSE),0)</f>
        <v>0</v>
      </c>
      <c r="O43" s="141">
        <f>IFERROR(VLOOKUP($A43,'[5]O&amp;M Per TB'!$B$4:AB$373,O$3,FALSE),0)</f>
        <v>0</v>
      </c>
      <c r="P43" s="14">
        <f t="shared" si="2"/>
        <v>0</v>
      </c>
    </row>
    <row r="44" spans="1:16" s="2" customFormat="1" x14ac:dyDescent="0.3">
      <c r="A44" s="11">
        <v>7430</v>
      </c>
      <c r="B44" s="2" t="s">
        <v>46</v>
      </c>
      <c r="C44" s="17"/>
      <c r="D44" s="141">
        <f>IFERROR(VLOOKUP($A44,'[5]O&amp;M Per TB'!$B$4:Q$373,D$3,FALSE),0)</f>
        <v>-53.84</v>
      </c>
      <c r="E44" s="141">
        <f>IFERROR(VLOOKUP($A44,'[5]O&amp;M Per TB'!$B$4:R$373,E$3,FALSE),0)</f>
        <v>-53.84</v>
      </c>
      <c r="F44" s="141">
        <f>IFERROR(VLOOKUP($A44,'[5]O&amp;M Per TB'!$B$4:S$373,F$3,FALSE),0)</f>
        <v>-53.84</v>
      </c>
      <c r="G44" s="141">
        <f>IFERROR(VLOOKUP($A44,'[5]O&amp;M Per TB'!$B$4:T$373,G$3,FALSE),0)</f>
        <v>-53.84</v>
      </c>
      <c r="H44" s="141">
        <f>IFERROR(VLOOKUP($A44,'[5]O&amp;M Per TB'!$B$4:U$373,H$3,FALSE),0)</f>
        <v>-53.839999999999975</v>
      </c>
      <c r="I44" s="141">
        <f>IFERROR(VLOOKUP($A44,'[5]O&amp;M Per TB'!$B$4:V$373,I$3,FALSE),0)</f>
        <v>-53.840000000000032</v>
      </c>
      <c r="J44" s="141">
        <f>IFERROR(VLOOKUP($A44,'[5]O&amp;M Per TB'!$B$4:W$373,J$3,FALSE),0)</f>
        <v>-53.839999999999975</v>
      </c>
      <c r="K44" s="141">
        <f>IFERROR(VLOOKUP($A44,'[5]O&amp;M Per TB'!$B$4:X$373,K$3,FALSE),0)</f>
        <v>-53.840000000000032</v>
      </c>
      <c r="L44" s="141">
        <f>IFERROR(VLOOKUP($A44,'[5]O&amp;M Per TB'!$B$4:Y$373,L$3,FALSE),0)</f>
        <v>-53.839999999999975</v>
      </c>
      <c r="M44" s="141">
        <f>IFERROR(VLOOKUP($A44,'[5]O&amp;M Per TB'!$B$4:Z$373,M$3,FALSE),0)</f>
        <v>-53.839999999999975</v>
      </c>
      <c r="N44" s="141">
        <f>IFERROR(VLOOKUP($A44,'[5]O&amp;M Per TB'!$B$4:AA$373,N$3,FALSE),0)</f>
        <v>-53.840000000000032</v>
      </c>
      <c r="O44" s="141">
        <f>IFERROR(VLOOKUP($A44,'[5]O&amp;M Per TB'!$B$4:AB$373,O$3,FALSE),0)</f>
        <v>-53.840000000000032</v>
      </c>
      <c r="P44" s="14">
        <f t="shared" si="2"/>
        <v>-646.08000000000004</v>
      </c>
    </row>
    <row r="45" spans="1:16" s="2" customFormat="1" x14ac:dyDescent="0.3">
      <c r="A45" s="11">
        <v>7440</v>
      </c>
      <c r="B45" s="2" t="s">
        <v>47</v>
      </c>
      <c r="C45" s="17"/>
      <c r="D45" s="141">
        <f>IFERROR(VLOOKUP($A45,'[5]O&amp;M Per TB'!$B$4:Q$373,D$3,FALSE),0)</f>
        <v>-14.27</v>
      </c>
      <c r="E45" s="141">
        <f>IFERROR(VLOOKUP($A45,'[5]O&amp;M Per TB'!$B$4:R$373,E$3,FALSE),0)</f>
        <v>-14.27</v>
      </c>
      <c r="F45" s="141">
        <f>IFERROR(VLOOKUP($A45,'[5]O&amp;M Per TB'!$B$4:S$373,F$3,FALSE),0)</f>
        <v>-14.270000000000003</v>
      </c>
      <c r="G45" s="141">
        <f>IFERROR(VLOOKUP($A45,'[5]O&amp;M Per TB'!$B$4:T$373,G$3,FALSE),0)</f>
        <v>-14.269999999999996</v>
      </c>
      <c r="H45" s="141">
        <f>IFERROR(VLOOKUP($A45,'[5]O&amp;M Per TB'!$B$4:U$373,H$3,FALSE),0)</f>
        <v>-14.269999999999996</v>
      </c>
      <c r="I45" s="141">
        <f>IFERROR(VLOOKUP($A45,'[5]O&amp;M Per TB'!$B$4:V$373,I$3,FALSE),0)</f>
        <v>-14.27000000000001</v>
      </c>
      <c r="J45" s="141">
        <f>IFERROR(VLOOKUP($A45,'[5]O&amp;M Per TB'!$B$4:W$373,J$3,FALSE),0)</f>
        <v>-14.269999999999996</v>
      </c>
      <c r="K45" s="141">
        <f>IFERROR(VLOOKUP($A45,'[5]O&amp;M Per TB'!$B$4:X$373,K$3,FALSE),0)</f>
        <v>-14.269999999999996</v>
      </c>
      <c r="L45" s="141">
        <f>IFERROR(VLOOKUP($A45,'[5]O&amp;M Per TB'!$B$4:Y$373,L$3,FALSE),0)</f>
        <v>-14.840000000000003</v>
      </c>
      <c r="M45" s="141">
        <f>IFERROR(VLOOKUP($A45,'[5]O&amp;M Per TB'!$B$4:Z$373,M$3,FALSE),0)</f>
        <v>-14.840000000000003</v>
      </c>
      <c r="N45" s="141">
        <f>IFERROR(VLOOKUP($A45,'[5]O&amp;M Per TB'!$B$4:AA$373,N$3,FALSE),0)</f>
        <v>-14.840000000000003</v>
      </c>
      <c r="O45" s="141">
        <f>IFERROR(VLOOKUP($A45,'[5]O&amp;M Per TB'!$B$4:AB$373,O$3,FALSE),0)</f>
        <v>-14.840000000000003</v>
      </c>
      <c r="P45" s="14">
        <f t="shared" si="2"/>
        <v>-173.52</v>
      </c>
    </row>
    <row r="46" spans="1:16" s="2" customFormat="1" x14ac:dyDescent="0.3">
      <c r="A46" s="11">
        <v>7445</v>
      </c>
      <c r="B46" s="2" t="s">
        <v>48</v>
      </c>
      <c r="C46" s="15"/>
      <c r="D46" s="141">
        <f>IFERROR(VLOOKUP($A46,'[5]O&amp;M Per TB'!$B$4:Q$373,D$3,FALSE),0)</f>
        <v>0</v>
      </c>
      <c r="E46" s="141">
        <f>IFERROR(VLOOKUP($A46,'[5]O&amp;M Per TB'!$B$4:R$373,E$3,FALSE),0)</f>
        <v>0</v>
      </c>
      <c r="F46" s="141">
        <f>IFERROR(VLOOKUP($A46,'[5]O&amp;M Per TB'!$B$4:S$373,F$3,FALSE),0)</f>
        <v>0</v>
      </c>
      <c r="G46" s="141">
        <f>IFERROR(VLOOKUP($A46,'[5]O&amp;M Per TB'!$B$4:T$373,G$3,FALSE),0)</f>
        <v>0</v>
      </c>
      <c r="H46" s="141">
        <f>IFERROR(VLOOKUP($A46,'[5]O&amp;M Per TB'!$B$4:U$373,H$3,FALSE),0)</f>
        <v>0</v>
      </c>
      <c r="I46" s="141">
        <f>IFERROR(VLOOKUP($A46,'[5]O&amp;M Per TB'!$B$4:V$373,I$3,FALSE),0)</f>
        <v>0</v>
      </c>
      <c r="J46" s="141">
        <f>IFERROR(VLOOKUP($A46,'[5]O&amp;M Per TB'!$B$4:W$373,J$3,FALSE),0)</f>
        <v>0</v>
      </c>
      <c r="K46" s="141">
        <f>IFERROR(VLOOKUP($A46,'[5]O&amp;M Per TB'!$B$4:X$373,K$3,FALSE),0)</f>
        <v>0</v>
      </c>
      <c r="L46" s="141">
        <f>IFERROR(VLOOKUP($A46,'[5]O&amp;M Per TB'!$B$4:Y$373,L$3,FALSE),0)</f>
        <v>0</v>
      </c>
      <c r="M46" s="141">
        <f>IFERROR(VLOOKUP($A46,'[5]O&amp;M Per TB'!$B$4:Z$373,M$3,FALSE),0)</f>
        <v>0</v>
      </c>
      <c r="N46" s="141">
        <f>IFERROR(VLOOKUP($A46,'[5]O&amp;M Per TB'!$B$4:AA$373,N$3,FALSE),0)</f>
        <v>0</v>
      </c>
      <c r="O46" s="141">
        <f>IFERROR(VLOOKUP($A46,'[5]O&amp;M Per TB'!$B$4:AB$373,O$3,FALSE),0)</f>
        <v>0</v>
      </c>
      <c r="P46" s="14">
        <f t="shared" si="2"/>
        <v>0</v>
      </c>
    </row>
    <row r="47" spans="1:16" s="2" customFormat="1" x14ac:dyDescent="0.3">
      <c r="A47" s="11">
        <v>7470</v>
      </c>
      <c r="B47" s="2" t="s">
        <v>49</v>
      </c>
      <c r="C47" s="15"/>
      <c r="D47" s="141">
        <f>IFERROR(VLOOKUP($A47,'[5]O&amp;M Per TB'!$B$4:Q$373,D$3,FALSE),0)</f>
        <v>0</v>
      </c>
      <c r="E47" s="141">
        <f>IFERROR(VLOOKUP($A47,'[5]O&amp;M Per TB'!$B$4:R$373,E$3,FALSE),0)</f>
        <v>0</v>
      </c>
      <c r="F47" s="141">
        <f>IFERROR(VLOOKUP($A47,'[5]O&amp;M Per TB'!$B$4:S$373,F$3,FALSE),0)</f>
        <v>0</v>
      </c>
      <c r="G47" s="141">
        <f>IFERROR(VLOOKUP($A47,'[5]O&amp;M Per TB'!$B$4:T$373,G$3,FALSE),0)</f>
        <v>0</v>
      </c>
      <c r="H47" s="141">
        <f>IFERROR(VLOOKUP($A47,'[5]O&amp;M Per TB'!$B$4:U$373,H$3,FALSE),0)</f>
        <v>0</v>
      </c>
      <c r="I47" s="141">
        <f>IFERROR(VLOOKUP($A47,'[5]O&amp;M Per TB'!$B$4:V$373,I$3,FALSE),0)</f>
        <v>0</v>
      </c>
      <c r="J47" s="141">
        <f>IFERROR(VLOOKUP($A47,'[5]O&amp;M Per TB'!$B$4:W$373,J$3,FALSE),0)</f>
        <v>0</v>
      </c>
      <c r="K47" s="141">
        <f>IFERROR(VLOOKUP($A47,'[5]O&amp;M Per TB'!$B$4:X$373,K$3,FALSE),0)</f>
        <v>0</v>
      </c>
      <c r="L47" s="141">
        <f>IFERROR(VLOOKUP($A47,'[5]O&amp;M Per TB'!$B$4:Y$373,L$3,FALSE),0)</f>
        <v>0</v>
      </c>
      <c r="M47" s="141">
        <f>IFERROR(VLOOKUP($A47,'[5]O&amp;M Per TB'!$B$4:Z$373,M$3,FALSE),0)</f>
        <v>0</v>
      </c>
      <c r="N47" s="141">
        <f>IFERROR(VLOOKUP($A47,'[5]O&amp;M Per TB'!$B$4:AA$373,N$3,FALSE),0)</f>
        <v>0</v>
      </c>
      <c r="O47" s="141">
        <f>IFERROR(VLOOKUP($A47,'[5]O&amp;M Per TB'!$B$4:AB$373,O$3,FALSE),0)</f>
        <v>0</v>
      </c>
      <c r="P47" s="14">
        <f t="shared" si="2"/>
        <v>0</v>
      </c>
    </row>
    <row r="48" spans="1:16" s="2" customFormat="1" x14ac:dyDescent="0.3">
      <c r="A48" s="11">
        <v>7475</v>
      </c>
      <c r="B48" s="2" t="s">
        <v>50</v>
      </c>
      <c r="C48" s="17"/>
      <c r="D48" s="141">
        <f>IFERROR(VLOOKUP($A48,'[5]O&amp;M Per TB'!$B$4:Q$373,D$3,FALSE),0)</f>
        <v>0</v>
      </c>
      <c r="E48" s="141">
        <f>IFERROR(VLOOKUP($A48,'[5]O&amp;M Per TB'!$B$4:R$373,E$3,FALSE),0)</f>
        <v>0</v>
      </c>
      <c r="F48" s="141">
        <f>IFERROR(VLOOKUP($A48,'[5]O&amp;M Per TB'!$B$4:S$373,F$3,FALSE),0)</f>
        <v>0</v>
      </c>
      <c r="G48" s="141">
        <f>IFERROR(VLOOKUP($A48,'[5]O&amp;M Per TB'!$B$4:T$373,G$3,FALSE),0)</f>
        <v>0</v>
      </c>
      <c r="H48" s="141">
        <f>IFERROR(VLOOKUP($A48,'[5]O&amp;M Per TB'!$B$4:U$373,H$3,FALSE),0)</f>
        <v>0</v>
      </c>
      <c r="I48" s="141">
        <f>IFERROR(VLOOKUP($A48,'[5]O&amp;M Per TB'!$B$4:V$373,I$3,FALSE),0)</f>
        <v>0</v>
      </c>
      <c r="J48" s="141">
        <f>IFERROR(VLOOKUP($A48,'[5]O&amp;M Per TB'!$B$4:W$373,J$3,FALSE),0)</f>
        <v>0</v>
      </c>
      <c r="K48" s="141">
        <f>IFERROR(VLOOKUP($A48,'[5]O&amp;M Per TB'!$B$4:X$373,K$3,FALSE),0)</f>
        <v>0</v>
      </c>
      <c r="L48" s="141">
        <f>IFERROR(VLOOKUP($A48,'[5]O&amp;M Per TB'!$B$4:Y$373,L$3,FALSE),0)</f>
        <v>0</v>
      </c>
      <c r="M48" s="141">
        <f>IFERROR(VLOOKUP($A48,'[5]O&amp;M Per TB'!$B$4:Z$373,M$3,FALSE),0)</f>
        <v>0</v>
      </c>
      <c r="N48" s="141">
        <f>IFERROR(VLOOKUP($A48,'[5]O&amp;M Per TB'!$B$4:AA$373,N$3,FALSE),0)</f>
        <v>0</v>
      </c>
      <c r="O48" s="141">
        <f>IFERROR(VLOOKUP($A48,'[5]O&amp;M Per TB'!$B$4:AB$373,O$3,FALSE),0)</f>
        <v>0</v>
      </c>
      <c r="P48" s="14">
        <f t="shared" si="2"/>
        <v>0</v>
      </c>
    </row>
    <row r="49" spans="1:16" s="2" customFormat="1" x14ac:dyDescent="0.3">
      <c r="A49" s="11"/>
      <c r="C49" s="17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4"/>
      <c r="P49" s="14"/>
    </row>
    <row r="50" spans="1:16" s="2" customFormat="1" ht="19.5" customHeight="1" thickBot="1" x14ac:dyDescent="0.35">
      <c r="A50" s="11"/>
      <c r="B50" s="12" t="s">
        <v>51</v>
      </c>
      <c r="D50" s="21">
        <f>SUM(D31:D49)</f>
        <v>-4183.6100000000006</v>
      </c>
      <c r="E50" s="21">
        <f t="shared" ref="E50:N50" si="3">SUM(E31:E49)</f>
        <v>-4183.6100000000006</v>
      </c>
      <c r="F50" s="21">
        <f t="shared" si="3"/>
        <v>-4183.6100000000006</v>
      </c>
      <c r="G50" s="21">
        <f t="shared" si="3"/>
        <v>-4183.6099999999997</v>
      </c>
      <c r="H50" s="21">
        <f t="shared" si="3"/>
        <v>-4183.6100000000006</v>
      </c>
      <c r="I50" s="21">
        <f t="shared" si="3"/>
        <v>-4183.6100000000006</v>
      </c>
      <c r="J50" s="21">
        <f t="shared" si="3"/>
        <v>-4183.6100000000015</v>
      </c>
      <c r="K50" s="21">
        <f t="shared" si="3"/>
        <v>-4183.6099999999979</v>
      </c>
      <c r="L50" s="21">
        <f t="shared" si="3"/>
        <v>-4184.1800000000021</v>
      </c>
      <c r="M50" s="21">
        <f t="shared" si="3"/>
        <v>-4184.18</v>
      </c>
      <c r="N50" s="21">
        <f t="shared" si="3"/>
        <v>-4184.18</v>
      </c>
      <c r="O50" s="21">
        <f>SUM(O31:O49)</f>
        <v>-4184.1800000000021</v>
      </c>
      <c r="P50" s="21">
        <f>SUM(P31:P49)</f>
        <v>-50205.599999999999</v>
      </c>
    </row>
    <row r="51" spans="1:16" s="2" customFormat="1" ht="12.5" thickTop="1" x14ac:dyDescent="0.3">
      <c r="A51" s="11"/>
      <c r="C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4"/>
      <c r="P51" s="14"/>
    </row>
    <row r="52" spans="1:16" s="19" customFormat="1" x14ac:dyDescent="0.3">
      <c r="A52" s="22"/>
      <c r="C52" s="23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14"/>
      <c r="P52" s="14"/>
    </row>
    <row r="53" spans="1:16" s="2" customFormat="1" x14ac:dyDescent="0.3">
      <c r="A53" s="11"/>
      <c r="C53" s="17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4"/>
      <c r="P53" s="14"/>
    </row>
    <row r="54" spans="1:16" s="2" customFormat="1" x14ac:dyDescent="0.3">
      <c r="A54" s="11"/>
      <c r="C54" s="17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4"/>
      <c r="P54" s="14"/>
    </row>
    <row r="55" spans="1:16" s="2" customFormat="1" x14ac:dyDescent="0.3">
      <c r="A55" s="11"/>
      <c r="C55" s="17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4"/>
      <c r="P55" s="14"/>
    </row>
    <row r="56" spans="1:16" s="2" customFormat="1" x14ac:dyDescent="0.3">
      <c r="A56" s="11"/>
      <c r="C56" s="17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4"/>
      <c r="P56" s="14"/>
    </row>
    <row r="57" spans="1:16" s="2" customFormat="1" x14ac:dyDescent="0.3">
      <c r="A57" s="11"/>
      <c r="C57" s="17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4"/>
      <c r="P57" s="14"/>
    </row>
    <row r="58" spans="1:16" s="2" customFormat="1" x14ac:dyDescent="0.3">
      <c r="A58" s="11"/>
      <c r="C58" s="17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4"/>
      <c r="P58" s="14"/>
    </row>
    <row r="59" spans="1:16" s="2" customFormat="1" x14ac:dyDescent="0.3">
      <c r="A59" s="11"/>
      <c r="C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4"/>
      <c r="P59" s="14"/>
    </row>
    <row r="60" spans="1:16" s="2" customFormat="1" x14ac:dyDescent="0.3">
      <c r="A60" s="11"/>
      <c r="C60" s="17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4"/>
      <c r="P60" s="37"/>
    </row>
    <row r="61" spans="1:16" s="2" customFormat="1" x14ac:dyDescent="0.3">
      <c r="A61" s="11"/>
      <c r="C61" s="17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4"/>
      <c r="P61" s="37"/>
    </row>
    <row r="62" spans="1:16" s="2" customFormat="1" x14ac:dyDescent="0.3">
      <c r="A62" s="11"/>
      <c r="C62" s="17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4"/>
      <c r="P62" s="37"/>
    </row>
    <row r="63" spans="1:16" s="2" customFormat="1" x14ac:dyDescent="0.3">
      <c r="A63" s="11"/>
      <c r="C63" s="17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4"/>
      <c r="P63" s="37"/>
    </row>
    <row r="64" spans="1:16" s="2" customFormat="1" x14ac:dyDescent="0.3">
      <c r="A64" s="11"/>
      <c r="C64" s="17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4"/>
      <c r="P64" s="37"/>
    </row>
    <row r="65" spans="1:16" s="2" customFormat="1" x14ac:dyDescent="0.3">
      <c r="A65" s="11"/>
      <c r="C65" s="17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4"/>
      <c r="P65" s="37"/>
    </row>
    <row r="66" spans="1:16" s="2" customFormat="1" x14ac:dyDescent="0.3">
      <c r="A66" s="11"/>
      <c r="C66" s="17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4"/>
      <c r="P66" s="37"/>
    </row>
    <row r="67" spans="1:16" s="2" customFormat="1" x14ac:dyDescent="0.3">
      <c r="A67" s="11"/>
      <c r="C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4"/>
      <c r="P67" s="37"/>
    </row>
    <row r="68" spans="1:16" s="2" customFormat="1" x14ac:dyDescent="0.3">
      <c r="A68" s="11"/>
      <c r="C68" s="17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4"/>
      <c r="P68" s="37"/>
    </row>
    <row r="69" spans="1:16" s="2" customFormat="1" x14ac:dyDescent="0.3">
      <c r="A69" s="11"/>
      <c r="C69" s="17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4"/>
      <c r="P69" s="37"/>
    </row>
    <row r="70" spans="1:16" s="2" customFormat="1" x14ac:dyDescent="0.3">
      <c r="A70" s="11"/>
      <c r="C70" s="17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4"/>
      <c r="P70" s="37"/>
    </row>
    <row r="71" spans="1:16" s="2" customFormat="1" x14ac:dyDescent="0.3">
      <c r="A71" s="11"/>
      <c r="C71" s="17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4"/>
      <c r="P71" s="37"/>
    </row>
    <row r="72" spans="1:16" s="2" customFormat="1" x14ac:dyDescent="0.3">
      <c r="A72" s="11"/>
      <c r="C72" s="17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4"/>
      <c r="P72" s="37"/>
    </row>
    <row r="73" spans="1:16" x14ac:dyDescent="0.3">
      <c r="P73" s="40"/>
    </row>
    <row r="74" spans="1:16" x14ac:dyDescent="0.3">
      <c r="P74" s="40"/>
    </row>
    <row r="75" spans="1:16" x14ac:dyDescent="0.3">
      <c r="P75" s="40"/>
    </row>
    <row r="76" spans="1:16" x14ac:dyDescent="0.3">
      <c r="P76" s="40"/>
    </row>
    <row r="77" spans="1:16" x14ac:dyDescent="0.3">
      <c r="P77" s="40"/>
    </row>
    <row r="78" spans="1:16" x14ac:dyDescent="0.3">
      <c r="P78" s="40"/>
    </row>
    <row r="79" spans="1:16" x14ac:dyDescent="0.3">
      <c r="P79" s="40"/>
    </row>
    <row r="80" spans="1:16" x14ac:dyDescent="0.3">
      <c r="P80" s="40"/>
    </row>
    <row r="81" spans="16:16" x14ac:dyDescent="0.3">
      <c r="P81" s="40"/>
    </row>
    <row r="82" spans="16:16" x14ac:dyDescent="0.3">
      <c r="P82" s="40"/>
    </row>
    <row r="83" spans="16:16" x14ac:dyDescent="0.3">
      <c r="P83" s="40"/>
    </row>
    <row r="84" spans="16:16" x14ac:dyDescent="0.3">
      <c r="P84" s="40"/>
    </row>
    <row r="85" spans="16:16" x14ac:dyDescent="0.3">
      <c r="P85" s="40"/>
    </row>
    <row r="86" spans="16:16" x14ac:dyDescent="0.3">
      <c r="P86" s="40"/>
    </row>
    <row r="87" spans="16:16" x14ac:dyDescent="0.3">
      <c r="P87" s="40"/>
    </row>
    <row r="88" spans="16:16" x14ac:dyDescent="0.3">
      <c r="P88" s="40"/>
    </row>
    <row r="89" spans="16:16" x14ac:dyDescent="0.3">
      <c r="P89" s="40"/>
    </row>
    <row r="90" spans="16:16" x14ac:dyDescent="0.3">
      <c r="P90" s="40"/>
    </row>
    <row r="91" spans="16:16" x14ac:dyDescent="0.3">
      <c r="P91" s="40"/>
    </row>
    <row r="92" spans="16:16" x14ac:dyDescent="0.3">
      <c r="P92" s="40"/>
    </row>
    <row r="93" spans="16:16" x14ac:dyDescent="0.3">
      <c r="P93" s="40"/>
    </row>
    <row r="94" spans="16:16" x14ac:dyDescent="0.3">
      <c r="P94" s="40"/>
    </row>
    <row r="95" spans="16:16" x14ac:dyDescent="0.3">
      <c r="P95" s="40"/>
    </row>
    <row r="96" spans="16:16" x14ac:dyDescent="0.3">
      <c r="P96" s="40"/>
    </row>
    <row r="97" spans="16:16" x14ac:dyDescent="0.3">
      <c r="P97" s="40"/>
    </row>
    <row r="98" spans="16:16" x14ac:dyDescent="0.3">
      <c r="P98" s="40"/>
    </row>
    <row r="99" spans="16:16" x14ac:dyDescent="0.3">
      <c r="P99" s="40"/>
    </row>
    <row r="100" spans="16:16" x14ac:dyDescent="0.3">
      <c r="P100" s="40"/>
    </row>
    <row r="101" spans="16:16" x14ac:dyDescent="0.3">
      <c r="P101" s="40"/>
    </row>
    <row r="102" spans="16:16" x14ac:dyDescent="0.3">
      <c r="P102" s="40"/>
    </row>
    <row r="103" spans="16:16" x14ac:dyDescent="0.3">
      <c r="P103" s="40"/>
    </row>
  </sheetData>
  <mergeCells count="1">
    <mergeCell ref="B1:P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2"/>
  <sheetViews>
    <sheetView workbookViewId="0">
      <selection sqref="A1:XFD1048576"/>
    </sheetView>
  </sheetViews>
  <sheetFormatPr defaultColWidth="9.1796875" defaultRowHeight="12.5" x14ac:dyDescent="0.25"/>
  <cols>
    <col min="1" max="1" width="7" style="57" customWidth="1"/>
    <col min="2" max="2" width="31.81640625" style="57" customWidth="1"/>
    <col min="3" max="20" width="12.7265625" style="140" customWidth="1"/>
    <col min="21" max="21" width="2" style="140" customWidth="1"/>
    <col min="22" max="22" width="6.7265625" style="133" customWidth="1"/>
    <col min="23" max="23" width="36.26953125" style="140" customWidth="1"/>
    <col min="24" max="38" width="12.7265625" style="140" customWidth="1"/>
    <col min="39" max="39" width="13.453125" style="57" customWidth="1"/>
    <col min="40" max="41" width="12.7265625" style="140" customWidth="1"/>
    <col min="42" max="57" width="9.1796875" style="57"/>
    <col min="58" max="16384" width="9.1796875" style="58"/>
  </cols>
  <sheetData>
    <row r="1" spans="1:41" s="49" customFormat="1" thickBot="1" x14ac:dyDescent="0.35">
      <c r="A1" s="42" t="s">
        <v>154</v>
      </c>
      <c r="B1" s="43" t="s">
        <v>55</v>
      </c>
      <c r="C1" s="44">
        <v>2</v>
      </c>
      <c r="D1" s="45"/>
      <c r="E1" s="46"/>
      <c r="F1" s="44">
        <v>3</v>
      </c>
      <c r="G1" s="47">
        <v>4</v>
      </c>
      <c r="H1" s="47">
        <v>5</v>
      </c>
      <c r="I1" s="47">
        <v>6</v>
      </c>
      <c r="J1" s="47">
        <v>7</v>
      </c>
      <c r="K1" s="47">
        <v>8</v>
      </c>
      <c r="L1" s="47">
        <v>9</v>
      </c>
      <c r="M1" s="47">
        <v>10</v>
      </c>
      <c r="N1" s="47">
        <v>11</v>
      </c>
      <c r="O1" s="47">
        <v>12</v>
      </c>
      <c r="P1" s="47">
        <v>13</v>
      </c>
      <c r="Q1" s="48">
        <v>14</v>
      </c>
      <c r="V1" s="50"/>
      <c r="X1" s="44">
        <v>2</v>
      </c>
      <c r="Y1" s="46"/>
      <c r="Z1" s="45"/>
      <c r="AA1" s="44">
        <v>3</v>
      </c>
      <c r="AB1" s="47">
        <v>4</v>
      </c>
      <c r="AC1" s="47">
        <v>5</v>
      </c>
      <c r="AD1" s="47">
        <v>6</v>
      </c>
      <c r="AE1" s="47">
        <v>7</v>
      </c>
      <c r="AF1" s="47">
        <v>8</v>
      </c>
      <c r="AG1" s="47">
        <v>9</v>
      </c>
      <c r="AH1" s="47">
        <v>10</v>
      </c>
      <c r="AI1" s="47">
        <v>11</v>
      </c>
      <c r="AJ1" s="47">
        <v>12</v>
      </c>
      <c r="AK1" s="47">
        <v>13</v>
      </c>
      <c r="AL1" s="48">
        <v>14</v>
      </c>
    </row>
    <row r="2" spans="1:41" ht="27" customHeight="1" x14ac:dyDescent="0.3">
      <c r="A2" s="52"/>
      <c r="B2" s="52"/>
      <c r="C2" s="53">
        <v>41982</v>
      </c>
      <c r="D2" s="53" t="s">
        <v>56</v>
      </c>
      <c r="E2" s="54" t="s">
        <v>57</v>
      </c>
      <c r="F2" s="53">
        <v>42014</v>
      </c>
      <c r="G2" s="54">
        <v>42036</v>
      </c>
      <c r="H2" s="54">
        <v>42064</v>
      </c>
      <c r="I2" s="54">
        <v>42095</v>
      </c>
      <c r="J2" s="54">
        <v>42125</v>
      </c>
      <c r="K2" s="54">
        <v>42156</v>
      </c>
      <c r="L2" s="54">
        <v>42186</v>
      </c>
      <c r="M2" s="54">
        <v>42217</v>
      </c>
      <c r="N2" s="54">
        <v>42248</v>
      </c>
      <c r="O2" s="54">
        <v>42278</v>
      </c>
      <c r="P2" s="54">
        <v>42309</v>
      </c>
      <c r="Q2" s="54">
        <v>42339</v>
      </c>
      <c r="R2" s="55" t="s">
        <v>58</v>
      </c>
      <c r="S2" s="142" t="s">
        <v>155</v>
      </c>
      <c r="T2" s="142" t="s">
        <v>156</v>
      </c>
      <c r="U2" s="52"/>
      <c r="V2" s="50"/>
      <c r="W2" s="52"/>
      <c r="X2" s="53">
        <v>41982</v>
      </c>
      <c r="Y2" s="53" t="s">
        <v>56</v>
      </c>
      <c r="Z2" s="54" t="s">
        <v>57</v>
      </c>
      <c r="AA2" s="53">
        <v>42014</v>
      </c>
      <c r="AB2" s="54">
        <v>42036</v>
      </c>
      <c r="AC2" s="54">
        <v>42064</v>
      </c>
      <c r="AD2" s="54">
        <v>42095</v>
      </c>
      <c r="AE2" s="54">
        <v>42125</v>
      </c>
      <c r="AF2" s="54">
        <v>42156</v>
      </c>
      <c r="AG2" s="54">
        <v>42186</v>
      </c>
      <c r="AH2" s="54">
        <v>42217</v>
      </c>
      <c r="AI2" s="54">
        <v>42248</v>
      </c>
      <c r="AJ2" s="54">
        <v>42278</v>
      </c>
      <c r="AK2" s="54">
        <v>42309</v>
      </c>
      <c r="AL2" s="54">
        <v>42339</v>
      </c>
      <c r="AM2" s="56" t="s">
        <v>58</v>
      </c>
      <c r="AN2" s="142" t="s">
        <v>155</v>
      </c>
      <c r="AO2" s="142" t="s">
        <v>156</v>
      </c>
    </row>
    <row r="3" spans="1:41" x14ac:dyDescent="0.25">
      <c r="A3" s="59" t="s">
        <v>59</v>
      </c>
      <c r="B3" s="59" t="s">
        <v>60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1"/>
      <c r="V3" s="62"/>
      <c r="W3" s="63" t="s">
        <v>63</v>
      </c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N3" s="60"/>
      <c r="AO3" s="60"/>
    </row>
    <row r="4" spans="1:41" x14ac:dyDescent="0.25">
      <c r="A4" s="63" t="s">
        <v>61</v>
      </c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1"/>
      <c r="V4" s="65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N4" s="60"/>
      <c r="AO4" s="60"/>
    </row>
    <row r="5" spans="1:41" ht="13" x14ac:dyDescent="0.3">
      <c r="A5" s="143">
        <v>3225</v>
      </c>
      <c r="B5" s="144" t="s">
        <v>157</v>
      </c>
      <c r="C5" s="145">
        <f>-IFERROR(VLOOKUP($A5,'[6]Trial Blc'!$B$3:N$708,C$1,FALSE),0)</f>
        <v>38400</v>
      </c>
      <c r="D5" s="146"/>
      <c r="E5" s="146">
        <f>SUM(C5:D5)</f>
        <v>38400</v>
      </c>
      <c r="F5" s="145">
        <f>-IFERROR(VLOOKUP($A5,'[6]Trial Blc'!$B$3:Q$708,F$1,FALSE),0)</f>
        <v>38400</v>
      </c>
      <c r="G5" s="145">
        <f>-IFERROR(VLOOKUP($A5,'[6]Trial Blc'!$B$3:R$708,G$1,FALSE),0)</f>
        <v>38400</v>
      </c>
      <c r="H5" s="145">
        <f>-IFERROR(VLOOKUP($A5,'[6]Trial Blc'!$B$3:S$708,H$1,FALSE),0)</f>
        <v>38400</v>
      </c>
      <c r="I5" s="145">
        <f>-IFERROR(VLOOKUP($A5,'[6]Trial Blc'!$B$3:T$708,I$1,FALSE),0)</f>
        <v>38400</v>
      </c>
      <c r="J5" s="145">
        <f>-IFERROR(VLOOKUP($A5,'[6]Trial Blc'!$B$3:U$708,J$1,FALSE),0)</f>
        <v>38400</v>
      </c>
      <c r="K5" s="145">
        <f>-IFERROR(VLOOKUP($A5,'[6]Trial Blc'!$B$3:V$708,K$1,FALSE),0)</f>
        <v>38400</v>
      </c>
      <c r="L5" s="145">
        <f>-IFERROR(VLOOKUP($A5,'[6]Trial Blc'!$B$3:W$708,L$1,FALSE),0)</f>
        <v>38400</v>
      </c>
      <c r="M5" s="145">
        <f>-IFERROR(VLOOKUP($A5,'[6]Trial Blc'!$B$3:X$708,M$1,FALSE),0)</f>
        <v>38400</v>
      </c>
      <c r="N5" s="145">
        <f>-IFERROR(VLOOKUP($A5,'[6]Trial Blc'!$B$3:Y$708,N$1,FALSE),0)</f>
        <v>38400</v>
      </c>
      <c r="O5" s="145">
        <f>-IFERROR(VLOOKUP($A5,'[6]Trial Blc'!$B$3:Z$708,O$1,FALSE),0)</f>
        <v>38400</v>
      </c>
      <c r="P5" s="145">
        <f>-IFERROR(VLOOKUP($A5,'[6]Trial Blc'!$B$3:AA$708,P$1,FALSE),0)</f>
        <v>38400</v>
      </c>
      <c r="Q5" s="145">
        <f>-IFERROR(VLOOKUP($A5,'[6]Trial Blc'!$B$3:AB$708,Q$1,FALSE),0)</f>
        <v>38400</v>
      </c>
      <c r="R5" s="147">
        <f>AVERAGE(E5:Q5)</f>
        <v>38400</v>
      </c>
      <c r="S5" s="147"/>
      <c r="T5" s="147"/>
      <c r="U5" s="61"/>
      <c r="V5" s="65"/>
      <c r="W5" s="63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N5" s="147"/>
      <c r="AO5" s="147"/>
    </row>
    <row r="7" spans="1:41" x14ac:dyDescent="0.25">
      <c r="A7" s="64"/>
      <c r="B7" s="64" t="s">
        <v>62</v>
      </c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1"/>
      <c r="V7" s="66"/>
      <c r="W7" s="58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7"/>
      <c r="AN7" s="60"/>
      <c r="AO7" s="60"/>
    </row>
    <row r="8" spans="1:41" ht="13" x14ac:dyDescent="0.3">
      <c r="A8" s="68">
        <v>3340</v>
      </c>
      <c r="B8" s="69" t="s">
        <v>64</v>
      </c>
      <c r="C8" s="70">
        <f>-IFERROR(VLOOKUP($A8,'[6]Trial Blc'!$B$3:N$708,C$1,FALSE),0)</f>
        <v>7657957.0800000001</v>
      </c>
      <c r="D8" s="60"/>
      <c r="E8" s="60">
        <f>SUM(C8:D8)</f>
        <v>7657957.0800000001</v>
      </c>
      <c r="F8" s="70">
        <f>-IFERROR(VLOOKUP($A8,'[6]Trial Blc'!$B$3:Q$708,F$1,FALSE),0)</f>
        <v>7657957.0800000001</v>
      </c>
      <c r="G8" s="70">
        <f>-IFERROR(VLOOKUP($A8,'[6]Trial Blc'!$B$3:R$708,G$1,FALSE),0)</f>
        <v>7671950.4800000004</v>
      </c>
      <c r="H8" s="70">
        <f>-IFERROR(VLOOKUP($A8,'[6]Trial Blc'!$B$3:S$708,H$1,FALSE),0)</f>
        <v>7671950.4800000004</v>
      </c>
      <c r="I8" s="70">
        <f>-IFERROR(VLOOKUP($A8,'[6]Trial Blc'!$B$3:T$708,I$1,FALSE),0)</f>
        <v>7671950.4800000004</v>
      </c>
      <c r="J8" s="70">
        <f>-IFERROR(VLOOKUP($A8,'[6]Trial Blc'!$B$3:U$708,J$1,FALSE),0)</f>
        <v>7707008.4800000004</v>
      </c>
      <c r="K8" s="70">
        <f>-IFERROR(VLOOKUP($A8,'[6]Trial Blc'!$B$3:V$708,K$1,FALSE),0)</f>
        <v>7707008.4800000004</v>
      </c>
      <c r="L8" s="70">
        <f>-IFERROR(VLOOKUP($A8,'[6]Trial Blc'!$B$3:W$708,L$1,FALSE),0)</f>
        <v>7707008.4800000004</v>
      </c>
      <c r="M8" s="70">
        <f>-IFERROR(VLOOKUP($A8,'[6]Trial Blc'!$B$3:X$708,M$1,FALSE),0)</f>
        <v>7707008.4800000004</v>
      </c>
      <c r="N8" s="70">
        <f>-IFERROR(VLOOKUP($A8,'[6]Trial Blc'!$B$3:Y$708,N$1,FALSE),0)</f>
        <v>7707008.4800000004</v>
      </c>
      <c r="O8" s="70">
        <f>-IFERROR(VLOOKUP($A8,'[6]Trial Blc'!$B$3:Z$708,O$1,FALSE),0)</f>
        <v>7707008.4800000004</v>
      </c>
      <c r="P8" s="70">
        <f>-IFERROR(VLOOKUP($A8,'[6]Trial Blc'!$B$3:AA$708,P$1,FALSE),0)</f>
        <v>7707008.4800000004</v>
      </c>
      <c r="Q8" s="70">
        <f>-IFERROR(VLOOKUP($A8,'[6]Trial Blc'!$B$3:AB$708,Q$1,FALSE),0)</f>
        <v>7707008.4800000004</v>
      </c>
      <c r="R8" s="67">
        <f>AVERAGE(E8:Q8)</f>
        <v>7691371.8030769248</v>
      </c>
      <c r="S8" s="67"/>
      <c r="T8" s="67">
        <f>+S8+R8</f>
        <v>7691371.8030769248</v>
      </c>
      <c r="U8" s="61"/>
      <c r="V8" s="62">
        <v>3885</v>
      </c>
      <c r="W8" s="69" t="s">
        <v>65</v>
      </c>
      <c r="X8" s="60">
        <f>IFERROR(VLOOKUP($V8,'[6]Trial Blc'!$B$3:AJ$549,X$1,FALSE),0)</f>
        <v>1990056.62</v>
      </c>
      <c r="Y8" s="60"/>
      <c r="Z8" s="60">
        <f>SUM(X8:Y8)</f>
        <v>1990056.62</v>
      </c>
      <c r="AA8" s="60">
        <f>IFERROR(VLOOKUP($V8,'[6]Trial Blc'!$B$3:AJ$549,AA$1,FALSE),0)</f>
        <v>2004926.45</v>
      </c>
      <c r="AB8" s="60">
        <f>IFERROR(VLOOKUP($V8,'[6]Trial Blc'!$B$3:AK$549,AB$1,FALSE),0)</f>
        <v>2019823.45</v>
      </c>
      <c r="AC8" s="60">
        <f>IFERROR(VLOOKUP($V8,'[6]Trial Blc'!$B$3:AL$549,AC$1,FALSE),0)</f>
        <v>2034720.45</v>
      </c>
      <c r="AD8" s="60">
        <f>IFERROR(VLOOKUP($V8,'[6]Trial Blc'!$B$3:AM$549,AD$1,FALSE),0)</f>
        <v>2049617.44</v>
      </c>
      <c r="AE8" s="60">
        <f>IFERROR(VLOOKUP($V8,'[6]Trial Blc'!$B$3:AN$549,AE$1,FALSE),0)</f>
        <v>2064582.5</v>
      </c>
      <c r="AF8" s="60">
        <f>IFERROR(VLOOKUP($V8,'[6]Trial Blc'!$B$3:AO$549,AF$1,FALSE),0)</f>
        <v>2079547.57</v>
      </c>
      <c r="AG8" s="60">
        <f>IFERROR(VLOOKUP($V8,'[6]Trial Blc'!$B$3:AP$549,AG$1,FALSE),0)</f>
        <v>2094512.64</v>
      </c>
      <c r="AH8" s="60">
        <f>IFERROR(VLOOKUP($V8,'[6]Trial Blc'!$B$3:AQ$549,AH$1,FALSE),0)</f>
        <v>2109477.7000000002</v>
      </c>
      <c r="AI8" s="60">
        <f>IFERROR(VLOOKUP($V8,'[6]Trial Blc'!$B$3:AR$549,AI$1,FALSE),0)</f>
        <v>2124442.77</v>
      </c>
      <c r="AJ8" s="60">
        <f>IFERROR(VLOOKUP($V8,'[6]Trial Blc'!$B$3:AS$549,AJ$1,FALSE),0)</f>
        <v>2139407.83</v>
      </c>
      <c r="AK8" s="60">
        <f>IFERROR(VLOOKUP($V8,'[6]Trial Blc'!$B$3:AT$549,AK$1,FALSE),0)</f>
        <v>2154372.9</v>
      </c>
      <c r="AL8" s="60">
        <f>IFERROR(VLOOKUP($V8,'[6]Trial Blc'!$B$3:AU$549,AL$1,FALSE),0)</f>
        <v>2169337.96</v>
      </c>
      <c r="AM8" s="67">
        <f>AVERAGE(Z8:AL8)</f>
        <v>2079602.0215384616</v>
      </c>
      <c r="AN8" s="67">
        <f>+'[6]COAS-V2'!B160</f>
        <v>-68631.03</v>
      </c>
      <c r="AO8" s="67">
        <f>+AN8+AM8</f>
        <v>2010970.9915384615</v>
      </c>
    </row>
    <row r="9" spans="1:41" ht="13" x14ac:dyDescent="0.3">
      <c r="A9" s="68">
        <v>3345</v>
      </c>
      <c r="B9" s="69" t="s">
        <v>66</v>
      </c>
      <c r="C9" s="70">
        <f>-IFERROR(VLOOKUP($A9,'[6]Trial Blc'!$B$3:N$708,C$1,FALSE),0)</f>
        <v>1594659.43</v>
      </c>
      <c r="D9" s="60"/>
      <c r="E9" s="71">
        <f>SUM(C9:D9)</f>
        <v>1594659.43</v>
      </c>
      <c r="F9" s="70">
        <f>-IFERROR(VLOOKUP($A9,'[6]Trial Blc'!$B$3:Q$708,F$1,FALSE),0)</f>
        <v>1594659.43</v>
      </c>
      <c r="G9" s="70">
        <f>-IFERROR(VLOOKUP($A9,'[6]Trial Blc'!$B$3:R$708,G$1,FALSE),0)</f>
        <v>1615805.33</v>
      </c>
      <c r="H9" s="70">
        <f>-IFERROR(VLOOKUP($A9,'[6]Trial Blc'!$B$3:S$708,H$1,FALSE),0)</f>
        <v>1615805.33</v>
      </c>
      <c r="I9" s="70">
        <f>-IFERROR(VLOOKUP($A9,'[6]Trial Blc'!$B$3:T$708,I$1,FALSE),0)</f>
        <v>1615805.33</v>
      </c>
      <c r="J9" s="70">
        <f>-IFERROR(VLOOKUP($A9,'[6]Trial Blc'!$B$3:U$708,J$1,FALSE),0)</f>
        <v>1620097.33</v>
      </c>
      <c r="K9" s="70">
        <f>-IFERROR(VLOOKUP($A9,'[6]Trial Blc'!$B$3:V$708,K$1,FALSE),0)</f>
        <v>1620097.33</v>
      </c>
      <c r="L9" s="70">
        <f>-IFERROR(VLOOKUP($A9,'[6]Trial Blc'!$B$3:W$708,L$1,FALSE),0)</f>
        <v>1620097.33</v>
      </c>
      <c r="M9" s="70">
        <f>-IFERROR(VLOOKUP($A9,'[6]Trial Blc'!$B$3:X$708,M$1,FALSE),0)</f>
        <v>1620097.33</v>
      </c>
      <c r="N9" s="70">
        <f>-IFERROR(VLOOKUP($A9,'[6]Trial Blc'!$B$3:Y$708,N$1,FALSE),0)</f>
        <v>1620097.33</v>
      </c>
      <c r="O9" s="70">
        <f>-IFERROR(VLOOKUP($A9,'[6]Trial Blc'!$B$3:Z$708,O$1,FALSE),0)</f>
        <v>1620097.33</v>
      </c>
      <c r="P9" s="70">
        <f>-IFERROR(VLOOKUP($A9,'[6]Trial Blc'!$B$3:AA$708,P$1,FALSE),0)</f>
        <v>1620097.33</v>
      </c>
      <c r="Q9" s="70">
        <f>-IFERROR(VLOOKUP($A9,'[6]Trial Blc'!$B$3:AB$708,Q$1,FALSE),0)</f>
        <v>1620097.33</v>
      </c>
      <c r="R9" s="67">
        <f>AVERAGE(E9:Q9)</f>
        <v>1615193.345384615</v>
      </c>
      <c r="S9" s="67"/>
      <c r="T9" s="67">
        <f t="shared" ref="T9:T10" si="0">+S9+R9</f>
        <v>1615193.345384615</v>
      </c>
      <c r="U9" s="61"/>
      <c r="V9" s="62">
        <v>3890</v>
      </c>
      <c r="W9" s="69" t="s">
        <v>67</v>
      </c>
      <c r="X9" s="88">
        <f>IFERROR(VLOOKUP($V9,'[6]Trial Blc'!$B$3:AJ$549,X$1,FALSE),0)</f>
        <v>421728.94</v>
      </c>
      <c r="Y9" s="88"/>
      <c r="Z9" s="88">
        <f>SUM(X9:Y9)</f>
        <v>421728.94</v>
      </c>
      <c r="AA9" s="88">
        <f>IFERROR(VLOOKUP($V9,'[6]Trial Blc'!$B$3:AJ$549,AA$1,FALSE),0)</f>
        <v>425051.15</v>
      </c>
      <c r="AB9" s="88">
        <f>IFERROR(VLOOKUP($V9,'[6]Trial Blc'!$B$3:AK$549,AB$1,FALSE),0)</f>
        <v>428417.41</v>
      </c>
      <c r="AC9" s="88">
        <f>IFERROR(VLOOKUP($V9,'[6]Trial Blc'!$B$3:AL$549,AC$1,FALSE),0)</f>
        <v>431783.69</v>
      </c>
      <c r="AD9" s="88">
        <f>IFERROR(VLOOKUP($V9,'[6]Trial Blc'!$B$3:AM$549,AD$1,FALSE),0)</f>
        <v>435149.95</v>
      </c>
      <c r="AE9" s="88">
        <f>IFERROR(VLOOKUP($V9,'[6]Trial Blc'!$B$3:AN$549,AE$1,FALSE),0)</f>
        <v>438525.16</v>
      </c>
      <c r="AF9" s="88">
        <f>IFERROR(VLOOKUP($V9,'[6]Trial Blc'!$B$3:AO$549,AF$1,FALSE),0)</f>
        <v>441900.36</v>
      </c>
      <c r="AG9" s="88">
        <f>IFERROR(VLOOKUP($V9,'[6]Trial Blc'!$B$3:AP$549,AG$1,FALSE),0)</f>
        <v>445275.57</v>
      </c>
      <c r="AH9" s="88">
        <f>IFERROR(VLOOKUP($V9,'[6]Trial Blc'!$B$3:AQ$549,AH$1,FALSE),0)</f>
        <v>448650.79</v>
      </c>
      <c r="AI9" s="88">
        <f>IFERROR(VLOOKUP($V9,'[6]Trial Blc'!$B$3:AR$549,AI$1,FALSE),0)</f>
        <v>452025.99</v>
      </c>
      <c r="AJ9" s="88">
        <f>IFERROR(VLOOKUP($V9,'[6]Trial Blc'!$B$3:AS$549,AJ$1,FALSE),0)</f>
        <v>455401.2</v>
      </c>
      <c r="AK9" s="88">
        <f>IFERROR(VLOOKUP($V9,'[6]Trial Blc'!$B$3:AT$549,AK$1,FALSE),0)</f>
        <v>458776.4</v>
      </c>
      <c r="AL9" s="88">
        <f>IFERROR(VLOOKUP($V9,'[6]Trial Blc'!$B$3:AU$549,AL$1,FALSE),0)</f>
        <v>462151.61</v>
      </c>
      <c r="AM9" s="67">
        <f>AVERAGE(Z9:AL9)</f>
        <v>441910.63230769237</v>
      </c>
      <c r="AN9" s="67">
        <f>+'[6]COAS-V2'!B161</f>
        <v>-1498.67</v>
      </c>
      <c r="AO9" s="67">
        <f t="shared" ref="AO9:AO10" si="1">+AN9+AM9</f>
        <v>440411.96230769239</v>
      </c>
    </row>
    <row r="10" spans="1:41" ht="13" x14ac:dyDescent="0.3">
      <c r="A10" s="68">
        <v>3305</v>
      </c>
      <c r="B10" s="69" t="s">
        <v>68</v>
      </c>
      <c r="C10" s="72">
        <f>-IFERROR(VLOOKUP($A10,'[6]Trial Blc'!$B$3:N$708,C$1,FALSE),0)</f>
        <v>3897</v>
      </c>
      <c r="D10" s="73"/>
      <c r="E10" s="74">
        <f>SUM(C10:D10)</f>
        <v>3897</v>
      </c>
      <c r="F10" s="72">
        <f>-IFERROR(VLOOKUP($A10,'[6]Trial Blc'!$B$3:Q$708,F$1,FALSE),0)</f>
        <v>3897</v>
      </c>
      <c r="G10" s="72">
        <f>-IFERROR(VLOOKUP($A10,'[6]Trial Blc'!$B$3:R$708,G$1,FALSE),0)</f>
        <v>3897</v>
      </c>
      <c r="H10" s="72">
        <f>-IFERROR(VLOOKUP($A10,'[6]Trial Blc'!$B$3:S$708,H$1,FALSE),0)</f>
        <v>3897</v>
      </c>
      <c r="I10" s="72">
        <f>-IFERROR(VLOOKUP($A10,'[6]Trial Blc'!$B$3:T$708,I$1,FALSE),0)</f>
        <v>3897</v>
      </c>
      <c r="J10" s="72">
        <f>-IFERROR(VLOOKUP($A10,'[6]Trial Blc'!$B$3:U$708,J$1,FALSE),0)</f>
        <v>3897</v>
      </c>
      <c r="K10" s="72">
        <f>-IFERROR(VLOOKUP($A10,'[6]Trial Blc'!$B$3:V$708,K$1,FALSE),0)</f>
        <v>3897</v>
      </c>
      <c r="L10" s="72">
        <f>-IFERROR(VLOOKUP($A10,'[6]Trial Blc'!$B$3:W$708,L$1,FALSE),0)</f>
        <v>3897</v>
      </c>
      <c r="M10" s="72">
        <f>-IFERROR(VLOOKUP($A10,'[6]Trial Blc'!$B$3:X$708,M$1,FALSE),0)</f>
        <v>3897</v>
      </c>
      <c r="N10" s="72">
        <f>-IFERROR(VLOOKUP($A10,'[6]Trial Blc'!$B$3:Y$708,N$1,FALSE),0)</f>
        <v>3897</v>
      </c>
      <c r="O10" s="72">
        <f>-IFERROR(VLOOKUP($A10,'[6]Trial Blc'!$B$3:Z$708,O$1,FALSE),0)</f>
        <v>3897</v>
      </c>
      <c r="P10" s="72">
        <f>-IFERROR(VLOOKUP($A10,'[6]Trial Blc'!$B$3:AA$708,P$1,FALSE),0)</f>
        <v>3897</v>
      </c>
      <c r="Q10" s="72">
        <f>-IFERROR(VLOOKUP($A10,'[6]Trial Blc'!$B$3:AB$708,Q$1,FALSE),0)</f>
        <v>3897</v>
      </c>
      <c r="R10" s="67">
        <f>AVERAGE(E10:Q10)</f>
        <v>3897</v>
      </c>
      <c r="S10" s="67"/>
      <c r="T10" s="67">
        <f t="shared" si="0"/>
        <v>3897</v>
      </c>
      <c r="U10" s="61"/>
      <c r="V10" s="62">
        <v>3850</v>
      </c>
      <c r="W10" s="57" t="s">
        <v>69</v>
      </c>
      <c r="X10" s="73">
        <f>IFERROR(VLOOKUP($V10,'[6]Trial Blc'!$B$3:AJ$549,X$1,FALSE),0)</f>
        <v>140.79</v>
      </c>
      <c r="Y10" s="73"/>
      <c r="Z10" s="73">
        <f>SUM(X10:Y10)</f>
        <v>140.79</v>
      </c>
      <c r="AA10" s="73">
        <f>IFERROR(VLOOKUP($V10,'[6]Trial Blc'!$B$3:AJ$549,AA$1,FALSE),0)</f>
        <v>151.62</v>
      </c>
      <c r="AB10" s="73">
        <f>IFERROR(VLOOKUP($V10,'[6]Trial Blc'!$B$3:AK$549,AB$1,FALSE),0)</f>
        <v>162.44999999999999</v>
      </c>
      <c r="AC10" s="73">
        <f>IFERROR(VLOOKUP($V10,'[6]Trial Blc'!$B$3:AL$549,AC$1,FALSE),0)</f>
        <v>173.28</v>
      </c>
      <c r="AD10" s="73">
        <f>IFERROR(VLOOKUP($V10,'[6]Trial Blc'!$B$3:AM$549,AD$1,FALSE),0)</f>
        <v>184.11</v>
      </c>
      <c r="AE10" s="73">
        <f>IFERROR(VLOOKUP($V10,'[6]Trial Blc'!$B$3:AN$549,AE$1,FALSE),0)</f>
        <v>194.94</v>
      </c>
      <c r="AF10" s="73">
        <f>IFERROR(VLOOKUP($V10,'[6]Trial Blc'!$B$3:AO$549,AF$1,FALSE),0)</f>
        <v>205.77</v>
      </c>
      <c r="AG10" s="73">
        <f>IFERROR(VLOOKUP($V10,'[6]Trial Blc'!$B$3:AP$549,AG$1,FALSE),0)</f>
        <v>216.6</v>
      </c>
      <c r="AH10" s="73">
        <f>IFERROR(VLOOKUP($V10,'[6]Trial Blc'!$B$3:AQ$549,AH$1,FALSE),0)</f>
        <v>227.43</v>
      </c>
      <c r="AI10" s="73">
        <f>IFERROR(VLOOKUP($V10,'[6]Trial Blc'!$B$3:AR$549,AI$1,FALSE),0)</f>
        <v>238.26</v>
      </c>
      <c r="AJ10" s="73">
        <f>IFERROR(VLOOKUP($V10,'[6]Trial Blc'!$B$3:AS$549,AJ$1,FALSE),0)</f>
        <v>249.09</v>
      </c>
      <c r="AK10" s="73">
        <f>IFERROR(VLOOKUP($V10,'[6]Trial Blc'!$B$3:AT$549,AK$1,FALSE),0)</f>
        <v>259.92</v>
      </c>
      <c r="AL10" s="73">
        <f>IFERROR(VLOOKUP($V10,'[6]Trial Blc'!$B$3:AU$549,AL$1,FALSE),0)</f>
        <v>270.75</v>
      </c>
      <c r="AM10" s="75">
        <f>AVERAGE(Z10:AL10)</f>
        <v>205.77</v>
      </c>
      <c r="AN10" s="67"/>
      <c r="AO10" s="67">
        <f t="shared" si="1"/>
        <v>205.77</v>
      </c>
    </row>
    <row r="11" spans="1:41" x14ac:dyDescent="0.25">
      <c r="A11" s="68"/>
      <c r="B11" s="76" t="s">
        <v>70</v>
      </c>
      <c r="C11" s="77">
        <f>SUM(C8:C10)</f>
        <v>9256513.5099999998</v>
      </c>
      <c r="D11" s="77">
        <f>SUM(D8:D10)</f>
        <v>0</v>
      </c>
      <c r="E11" s="78">
        <f t="shared" ref="E11:T11" si="2">SUM(E8:E10)</f>
        <v>9256513.5099999998</v>
      </c>
      <c r="F11" s="77">
        <f t="shared" si="2"/>
        <v>9256513.5099999998</v>
      </c>
      <c r="G11" s="77">
        <f t="shared" si="2"/>
        <v>9291652.8100000005</v>
      </c>
      <c r="H11" s="77">
        <f t="shared" si="2"/>
        <v>9291652.8100000005</v>
      </c>
      <c r="I11" s="77">
        <f t="shared" si="2"/>
        <v>9291652.8100000005</v>
      </c>
      <c r="J11" s="77">
        <f t="shared" si="2"/>
        <v>9331002.8100000005</v>
      </c>
      <c r="K11" s="77">
        <f t="shared" si="2"/>
        <v>9331002.8100000005</v>
      </c>
      <c r="L11" s="77">
        <f t="shared" si="2"/>
        <v>9331002.8100000005</v>
      </c>
      <c r="M11" s="77">
        <f t="shared" si="2"/>
        <v>9331002.8100000005</v>
      </c>
      <c r="N11" s="77">
        <f t="shared" si="2"/>
        <v>9331002.8100000005</v>
      </c>
      <c r="O11" s="77">
        <f t="shared" si="2"/>
        <v>9331002.8100000005</v>
      </c>
      <c r="P11" s="77">
        <f t="shared" si="2"/>
        <v>9331002.8100000005</v>
      </c>
      <c r="Q11" s="77">
        <f t="shared" si="2"/>
        <v>9331002.8100000005</v>
      </c>
      <c r="R11" s="77">
        <f t="shared" si="2"/>
        <v>9310462.1484615393</v>
      </c>
      <c r="S11" s="77">
        <f t="shared" si="2"/>
        <v>0</v>
      </c>
      <c r="T11" s="77">
        <f t="shared" si="2"/>
        <v>9310462.1484615393</v>
      </c>
      <c r="U11" s="79"/>
      <c r="V11" s="62"/>
      <c r="W11" s="76" t="s">
        <v>70</v>
      </c>
      <c r="X11" s="77">
        <f>SUM(X4:X10)</f>
        <v>2411926.35</v>
      </c>
      <c r="Y11" s="77">
        <f t="shared" ref="Y11:AL11" si="3">SUM(Y4:Y10)</f>
        <v>0</v>
      </c>
      <c r="Z11" s="77">
        <f t="shared" si="3"/>
        <v>2411926.35</v>
      </c>
      <c r="AA11" s="77">
        <f t="shared" si="3"/>
        <v>2430129.2200000002</v>
      </c>
      <c r="AB11" s="77">
        <f t="shared" si="3"/>
        <v>2448403.31</v>
      </c>
      <c r="AC11" s="77">
        <f t="shared" si="3"/>
        <v>2466677.42</v>
      </c>
      <c r="AD11" s="77">
        <f t="shared" si="3"/>
        <v>2484951.5</v>
      </c>
      <c r="AE11" s="77">
        <f t="shared" si="3"/>
        <v>2503302.6</v>
      </c>
      <c r="AF11" s="77">
        <f t="shared" si="3"/>
        <v>2521653.7000000002</v>
      </c>
      <c r="AG11" s="77">
        <f t="shared" si="3"/>
        <v>2540004.81</v>
      </c>
      <c r="AH11" s="77">
        <f t="shared" si="3"/>
        <v>2558355.9200000004</v>
      </c>
      <c r="AI11" s="77">
        <f t="shared" si="3"/>
        <v>2576707.0199999996</v>
      </c>
      <c r="AJ11" s="77">
        <f t="shared" si="3"/>
        <v>2595058.12</v>
      </c>
      <c r="AK11" s="77">
        <f t="shared" si="3"/>
        <v>2613409.2199999997</v>
      </c>
      <c r="AL11" s="77">
        <f t="shared" si="3"/>
        <v>2631760.3199999998</v>
      </c>
      <c r="AN11" s="77">
        <f t="shared" ref="AN11:AO11" si="4">SUM(AN8:AN10)</f>
        <v>-70129.7</v>
      </c>
      <c r="AO11" s="77">
        <f t="shared" si="4"/>
        <v>2451588.7238461538</v>
      </c>
    </row>
    <row r="12" spans="1:41" x14ac:dyDescent="0.25">
      <c r="A12" s="80"/>
      <c r="B12" s="81" t="s">
        <v>71</v>
      </c>
      <c r="C12" s="60"/>
      <c r="D12" s="60"/>
      <c r="E12" s="71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1"/>
      <c r="V12" s="62">
        <v>3800</v>
      </c>
      <c r="W12" s="57" t="s">
        <v>73</v>
      </c>
      <c r="X12" s="88">
        <f>IFERROR(VLOOKUP($V12,'[6]Trial Blc'!$B$3:AJ$549,X$1,FALSE),0)</f>
        <v>-103077.14</v>
      </c>
      <c r="Y12" s="88"/>
      <c r="Z12" s="88">
        <f>SUM(X12:Y12)</f>
        <v>-103077.14</v>
      </c>
      <c r="AA12" s="88">
        <f>IFERROR(VLOOKUP($V12,'[6]Trial Blc'!$B$3:AJ$549,AA$1,FALSE),0)</f>
        <v>-103077.14</v>
      </c>
      <c r="AB12" s="88">
        <f>IFERROR(VLOOKUP($V12,'[6]Trial Blc'!$B$3:AK$549,AB$1,FALSE),0)</f>
        <v>-103077.14</v>
      </c>
      <c r="AC12" s="88">
        <f>IFERROR(VLOOKUP($V12,'[6]Trial Blc'!$B$3:AL$549,AC$1,FALSE),0)</f>
        <v>-103077.14</v>
      </c>
      <c r="AD12" s="88">
        <f>IFERROR(VLOOKUP($V12,'[6]Trial Blc'!$B$3:AM$549,AD$1,FALSE),0)</f>
        <v>-103077.14</v>
      </c>
      <c r="AE12" s="88">
        <f>IFERROR(VLOOKUP($V12,'[6]Trial Blc'!$B$3:AN$549,AE$1,FALSE),0)</f>
        <v>-103077.14</v>
      </c>
      <c r="AF12" s="88">
        <f>IFERROR(VLOOKUP($V12,'[6]Trial Blc'!$B$3:AO$549,AF$1,FALSE),0)</f>
        <v>-103077.14</v>
      </c>
      <c r="AG12" s="88">
        <f>IFERROR(VLOOKUP($V12,'[6]Trial Blc'!$B$3:AP$549,AG$1,FALSE),0)</f>
        <v>-103077.14</v>
      </c>
      <c r="AH12" s="88">
        <f>IFERROR(VLOOKUP($V12,'[6]Trial Blc'!$B$3:AQ$549,AH$1,FALSE),0)</f>
        <v>-103077.14</v>
      </c>
      <c r="AI12" s="88">
        <f>IFERROR(VLOOKUP($V12,'[6]Trial Blc'!$B$3:AR$549,AI$1,FALSE),0)</f>
        <v>-103077.14</v>
      </c>
      <c r="AJ12" s="88">
        <f>IFERROR(VLOOKUP($V12,'[6]Trial Blc'!$B$3:AS$549,AJ$1,FALSE),0)</f>
        <v>-103077.14</v>
      </c>
      <c r="AK12" s="88">
        <f>IFERROR(VLOOKUP($V12,'[6]Trial Blc'!$B$3:AT$549,AK$1,FALSE),0)</f>
        <v>-103077.14</v>
      </c>
      <c r="AL12" s="88">
        <f>IFERROR(VLOOKUP($V12,'[6]Trial Blc'!$B$3:AU$549,AL$1,FALSE),0)</f>
        <v>-103077.14</v>
      </c>
      <c r="AM12" s="67">
        <f>AVERAGE(Z12:AL12)</f>
        <v>-103077.13999999998</v>
      </c>
      <c r="AN12" s="67">
        <f>+'[6]COAS-V2'!B149</f>
        <v>103077.17</v>
      </c>
      <c r="AO12" s="67">
        <f>+AN12+AM12</f>
        <v>3.0000000013387762E-2</v>
      </c>
    </row>
    <row r="13" spans="1:41" ht="13" x14ac:dyDescent="0.3">
      <c r="A13" s="68">
        <v>3430</v>
      </c>
      <c r="B13" s="57" t="s">
        <v>72</v>
      </c>
      <c r="C13" s="70">
        <f>-IFERROR(VLOOKUP($A13,'[6]Trial Blc'!$B$3:N$708,C$1,FALSE),0)</f>
        <v>2857415.82</v>
      </c>
      <c r="D13" s="60"/>
      <c r="E13" s="71">
        <f t="shared" ref="E13:E24" si="5">SUM(C13:D13)</f>
        <v>2857415.82</v>
      </c>
      <c r="F13" s="70">
        <f>-IFERROR(VLOOKUP($A13,'[6]Trial Blc'!$B$3:Q$708,F$1,FALSE),0)</f>
        <v>2857415.82</v>
      </c>
      <c r="G13" s="70">
        <f>-IFERROR(VLOOKUP($A13,'[6]Trial Blc'!$B$3:R$708,G$1,FALSE),0)</f>
        <v>2857415.82</v>
      </c>
      <c r="H13" s="70">
        <f>-IFERROR(VLOOKUP($A13,'[6]Trial Blc'!$B$3:S$708,H$1,FALSE),0)</f>
        <v>2857415.82</v>
      </c>
      <c r="I13" s="70">
        <f>-IFERROR(VLOOKUP($A13,'[6]Trial Blc'!$B$3:T$708,I$1,FALSE),0)</f>
        <v>2857415.82</v>
      </c>
      <c r="J13" s="70">
        <f>-IFERROR(VLOOKUP($A13,'[6]Trial Blc'!$B$3:U$708,J$1,FALSE),0)</f>
        <v>2857415.82</v>
      </c>
      <c r="K13" s="70">
        <f>-IFERROR(VLOOKUP($A13,'[6]Trial Blc'!$B$3:V$708,K$1,FALSE),0)</f>
        <v>2857415.82</v>
      </c>
      <c r="L13" s="70">
        <f>-IFERROR(VLOOKUP($A13,'[6]Trial Blc'!$B$3:W$708,L$1,FALSE),0)</f>
        <v>2857415.82</v>
      </c>
      <c r="M13" s="70">
        <f>-IFERROR(VLOOKUP($A13,'[6]Trial Blc'!$B$3:X$708,M$1,FALSE),0)</f>
        <v>2857415.82</v>
      </c>
      <c r="N13" s="70">
        <f>-IFERROR(VLOOKUP($A13,'[6]Trial Blc'!$B$3:Y$708,N$1,FALSE),0)</f>
        <v>2857415.82</v>
      </c>
      <c r="O13" s="70">
        <f>-IFERROR(VLOOKUP($A13,'[6]Trial Blc'!$B$3:Z$708,O$1,FALSE),0)</f>
        <v>2857415.82</v>
      </c>
      <c r="P13" s="70">
        <f>-IFERROR(VLOOKUP($A13,'[6]Trial Blc'!$B$3:AA$708,P$1,FALSE),0)</f>
        <v>2857415.82</v>
      </c>
      <c r="Q13" s="70">
        <f>-IFERROR(VLOOKUP($A13,'[6]Trial Blc'!$B$3:AB$708,Q$1,FALSE),0)</f>
        <v>2857415.82</v>
      </c>
      <c r="R13" s="67">
        <f>AVERAGE(E13:Q13)</f>
        <v>2857415.82</v>
      </c>
      <c r="S13" s="67">
        <f>+'[6]COAS-V2'!B130</f>
        <v>-2673510.8199999998</v>
      </c>
      <c r="T13" s="67">
        <f>+S13+R13</f>
        <v>183905</v>
      </c>
      <c r="U13" s="61"/>
      <c r="V13" s="62">
        <v>3975</v>
      </c>
      <c r="W13" s="57" t="s">
        <v>74</v>
      </c>
      <c r="X13" s="88">
        <f>IFERROR(VLOOKUP($V13,'[6]Trial Blc'!$B$3:AJ$549,X$1,FALSE),0)</f>
        <v>3155989.22</v>
      </c>
      <c r="Y13" s="88"/>
      <c r="Z13" s="88">
        <f>SUM(X13:Y13)</f>
        <v>3155989.22</v>
      </c>
      <c r="AA13" s="88">
        <f>IFERROR(VLOOKUP($V13,'[6]Trial Blc'!$B$3:AJ$549,AA$1,FALSE),0)</f>
        <v>3179801.01</v>
      </c>
      <c r="AB13" s="88">
        <f>IFERROR(VLOOKUP($V13,'[6]Trial Blc'!$B$3:AK$549,AB$1,FALSE),0)</f>
        <v>3203612.8</v>
      </c>
      <c r="AC13" s="88">
        <f>IFERROR(VLOOKUP($V13,'[6]Trial Blc'!$B$3:AL$549,AC$1,FALSE),0)</f>
        <v>3227424.59</v>
      </c>
      <c r="AD13" s="88">
        <f>IFERROR(VLOOKUP($V13,'[6]Trial Blc'!$B$3:AM$549,AD$1,FALSE),0)</f>
        <v>3251236.38</v>
      </c>
      <c r="AE13" s="88">
        <f>IFERROR(VLOOKUP($V13,'[6]Trial Blc'!$B$3:AN$549,AE$1,FALSE),0)</f>
        <v>3275048.17</v>
      </c>
      <c r="AF13" s="88">
        <f>IFERROR(VLOOKUP($V13,'[6]Trial Blc'!$B$3:AO$549,AF$1,FALSE),0)</f>
        <v>3298859.96</v>
      </c>
      <c r="AG13" s="88">
        <f>IFERROR(VLOOKUP($V13,'[6]Trial Blc'!$B$3:AP$549,AG$1,FALSE),0)</f>
        <v>3322671.75</v>
      </c>
      <c r="AH13" s="88">
        <f>IFERROR(VLOOKUP($V13,'[6]Trial Blc'!$B$3:AQ$549,AH$1,FALSE),0)</f>
        <v>3346483.54</v>
      </c>
      <c r="AI13" s="88">
        <f>IFERROR(VLOOKUP($V13,'[6]Trial Blc'!$B$3:AR$549,AI$1,FALSE),0)</f>
        <v>3370295.33</v>
      </c>
      <c r="AJ13" s="88">
        <f>IFERROR(VLOOKUP($V13,'[6]Trial Blc'!$B$3:AS$549,AJ$1,FALSE),0)</f>
        <v>3394107.12</v>
      </c>
      <c r="AK13" s="88">
        <f>IFERROR(VLOOKUP($V13,'[6]Trial Blc'!$B$3:AT$549,AK$1,FALSE),0)</f>
        <v>3417918.91</v>
      </c>
      <c r="AL13" s="88">
        <f>IFERROR(VLOOKUP($V13,'[6]Trial Blc'!$B$3:AU$549,AL$1,FALSE),0)</f>
        <v>3441730.7</v>
      </c>
      <c r="AM13" s="67">
        <f>AVERAGE(Z13:AL13)</f>
        <v>3298859.9600000004</v>
      </c>
      <c r="AN13" s="60">
        <f>+'[6]COAS-V2'!B165+'[6]COAS-V2'!B166+'[6]COAS-V2'!B255</f>
        <v>-2922993.1227797419</v>
      </c>
      <c r="AO13" s="67">
        <f>+AN13+AM13</f>
        <v>375866.83722025855</v>
      </c>
    </row>
    <row r="14" spans="1:41" ht="13" x14ac:dyDescent="0.3">
      <c r="A14" s="68"/>
      <c r="C14" s="70">
        <f>-IFERROR(VLOOKUP($A14,'[6]Trial Blc'!$B$3:N$708,C$1,FALSE),0)</f>
        <v>0</v>
      </c>
      <c r="D14" s="60"/>
      <c r="E14" s="71">
        <f t="shared" si="5"/>
        <v>0</v>
      </c>
      <c r="F14" s="70">
        <f>-IFERROR(VLOOKUP($A14,'[6]Trial Blc'!$B$3:Q$708,F$1,FALSE),0)</f>
        <v>0</v>
      </c>
      <c r="G14" s="70">
        <f>-IFERROR(VLOOKUP($A14,'[6]Trial Blc'!$B$3:R$708,G$1,FALSE),0)</f>
        <v>0</v>
      </c>
      <c r="H14" s="70">
        <f>-IFERROR(VLOOKUP($A14,'[6]Trial Blc'!$B$3:S$708,H$1,FALSE),0)</f>
        <v>0</v>
      </c>
      <c r="I14" s="70">
        <f>-IFERROR(VLOOKUP($A14,'[6]Trial Blc'!$B$3:T$708,I$1,FALSE),0)</f>
        <v>0</v>
      </c>
      <c r="J14" s="70">
        <f>-IFERROR(VLOOKUP($A14,'[6]Trial Blc'!$B$3:U$708,J$1,FALSE),0)</f>
        <v>0</v>
      </c>
      <c r="K14" s="70">
        <f>-IFERROR(VLOOKUP($A14,'[6]Trial Blc'!$B$3:V$708,K$1,FALSE),0)</f>
        <v>0</v>
      </c>
      <c r="L14" s="70">
        <f>-IFERROR(VLOOKUP($A14,'[6]Trial Blc'!$B$3:W$708,L$1,FALSE),0)</f>
        <v>0</v>
      </c>
      <c r="M14" s="70">
        <f>-IFERROR(VLOOKUP($A14,'[6]Trial Blc'!$B$3:X$708,M$1,FALSE),0)</f>
        <v>0</v>
      </c>
      <c r="N14" s="70">
        <f>-IFERROR(VLOOKUP($A14,'[6]Trial Blc'!$B$3:Y$708,N$1,FALSE),0)</f>
        <v>0</v>
      </c>
      <c r="O14" s="70">
        <f>-IFERROR(VLOOKUP($A14,'[6]Trial Blc'!$B$3:Z$708,O$1,FALSE),0)</f>
        <v>0</v>
      </c>
      <c r="P14" s="70">
        <f>-IFERROR(VLOOKUP($A14,'[6]Trial Blc'!$B$3:AA$708,P$1,FALSE),0)</f>
        <v>0</v>
      </c>
      <c r="Q14" s="70">
        <f>-IFERROR(VLOOKUP($A14,'[6]Trial Blc'!$B$3:AB$708,Q$1,FALSE),0)</f>
        <v>0</v>
      </c>
      <c r="R14" s="60"/>
      <c r="S14" s="60"/>
      <c r="T14" s="60"/>
      <c r="U14" s="61"/>
    </row>
    <row r="15" spans="1:41" ht="13" x14ac:dyDescent="0.3">
      <c r="A15" s="68">
        <v>3295</v>
      </c>
      <c r="B15" s="57" t="s">
        <v>75</v>
      </c>
      <c r="C15" s="70">
        <f>-IFERROR(VLOOKUP($A15,'[6]Trial Blc'!$B$3:N$708,C$1,FALSE),0)</f>
        <v>217344.52</v>
      </c>
      <c r="D15" s="60"/>
      <c r="E15" s="71">
        <f t="shared" si="5"/>
        <v>217344.52</v>
      </c>
      <c r="F15" s="70">
        <f>-IFERROR(VLOOKUP($A15,'[6]Trial Blc'!$B$3:Q$708,F$1,FALSE),0)</f>
        <v>217344.52</v>
      </c>
      <c r="G15" s="70">
        <f>-IFERROR(VLOOKUP($A15,'[6]Trial Blc'!$B$3:R$708,G$1,FALSE),0)</f>
        <v>217344.52</v>
      </c>
      <c r="H15" s="70">
        <f>-IFERROR(VLOOKUP($A15,'[6]Trial Blc'!$B$3:S$708,H$1,FALSE),0)</f>
        <v>217344.52</v>
      </c>
      <c r="I15" s="70">
        <f>-IFERROR(VLOOKUP($A15,'[6]Trial Blc'!$B$3:T$708,I$1,FALSE),0)</f>
        <v>217344.52</v>
      </c>
      <c r="J15" s="70">
        <f>-IFERROR(VLOOKUP($A15,'[6]Trial Blc'!$B$3:U$708,J$1,FALSE),0)</f>
        <v>217344.52</v>
      </c>
      <c r="K15" s="70">
        <f>-IFERROR(VLOOKUP($A15,'[6]Trial Blc'!$B$3:V$708,K$1,FALSE),0)</f>
        <v>217344.52</v>
      </c>
      <c r="L15" s="70">
        <f>-IFERROR(VLOOKUP($A15,'[6]Trial Blc'!$B$3:W$708,L$1,FALSE),0)</f>
        <v>217344.52</v>
      </c>
      <c r="M15" s="70">
        <f>-IFERROR(VLOOKUP($A15,'[6]Trial Blc'!$B$3:X$708,M$1,FALSE),0)</f>
        <v>217344.52</v>
      </c>
      <c r="N15" s="70">
        <f>-IFERROR(VLOOKUP($A15,'[6]Trial Blc'!$B$3:Y$708,N$1,FALSE),0)</f>
        <v>217344.52</v>
      </c>
      <c r="O15" s="70">
        <f>-IFERROR(VLOOKUP($A15,'[6]Trial Blc'!$B$3:Z$708,O$1,FALSE),0)</f>
        <v>217344.52</v>
      </c>
      <c r="P15" s="70">
        <f>-IFERROR(VLOOKUP($A15,'[6]Trial Blc'!$B$3:AA$708,P$1,FALSE),0)</f>
        <v>217344.52</v>
      </c>
      <c r="Q15" s="70">
        <f>-IFERROR(VLOOKUP($A15,'[6]Trial Blc'!$B$3:AB$708,Q$1,FALSE),0)</f>
        <v>217344.52</v>
      </c>
      <c r="R15" s="67">
        <f t="shared" ref="R15:R21" si="6">AVERAGE(E15:Q15)</f>
        <v>217344.52</v>
      </c>
      <c r="S15" s="67"/>
      <c r="T15" s="67">
        <f t="shared" ref="T15:T19" si="7">+S15+R15</f>
        <v>217344.52</v>
      </c>
      <c r="U15" s="61"/>
      <c r="V15" s="62">
        <v>3840</v>
      </c>
      <c r="W15" s="57" t="s">
        <v>76</v>
      </c>
      <c r="X15" s="88">
        <f>IFERROR(VLOOKUP($V15,'[6]Trial Blc'!$B$3:AJ$549,X$1,FALSE),0)</f>
        <v>98968.43</v>
      </c>
      <c r="Y15" s="88"/>
      <c r="Z15" s="88">
        <f t="shared" ref="Z15:Z24" si="8">SUM(X15:Y15)</f>
        <v>98968.43</v>
      </c>
      <c r="AA15" s="88">
        <f>IFERROR(VLOOKUP($V15,'[6]Trial Blc'!$B$3:AJ$549,AA$1,FALSE),0)</f>
        <v>99572.160000000003</v>
      </c>
      <c r="AB15" s="88">
        <f>IFERROR(VLOOKUP($V15,'[6]Trial Blc'!$B$3:AK$549,AB$1,FALSE),0)</f>
        <v>100175.89</v>
      </c>
      <c r="AC15" s="88">
        <f>IFERROR(VLOOKUP($V15,'[6]Trial Blc'!$B$3:AL$549,AC$1,FALSE),0)</f>
        <v>100779.62</v>
      </c>
      <c r="AD15" s="88">
        <f>IFERROR(VLOOKUP($V15,'[6]Trial Blc'!$B$3:AM$549,AD$1,FALSE),0)</f>
        <v>101383.35</v>
      </c>
      <c r="AE15" s="88">
        <f>IFERROR(VLOOKUP($V15,'[6]Trial Blc'!$B$3:AN$549,AE$1,FALSE),0)</f>
        <v>101987.08</v>
      </c>
      <c r="AF15" s="88">
        <f>IFERROR(VLOOKUP($V15,'[6]Trial Blc'!$B$3:AO$549,AF$1,FALSE),0)</f>
        <v>102590.81</v>
      </c>
      <c r="AG15" s="88">
        <f>IFERROR(VLOOKUP($V15,'[6]Trial Blc'!$B$3:AP$549,AG$1,FALSE),0)</f>
        <v>103194.54</v>
      </c>
      <c r="AH15" s="88">
        <f>IFERROR(VLOOKUP($V15,'[6]Trial Blc'!$B$3:AQ$549,AH$1,FALSE),0)</f>
        <v>103798.27</v>
      </c>
      <c r="AI15" s="88">
        <f>IFERROR(VLOOKUP($V15,'[6]Trial Blc'!$B$3:AR$549,AI$1,FALSE),0)</f>
        <v>104402</v>
      </c>
      <c r="AJ15" s="88">
        <f>IFERROR(VLOOKUP($V15,'[6]Trial Blc'!$B$3:AS$549,AJ$1,FALSE),0)</f>
        <v>105005.73</v>
      </c>
      <c r="AK15" s="88">
        <f>IFERROR(VLOOKUP($V15,'[6]Trial Blc'!$B$3:AT$549,AK$1,FALSE),0)</f>
        <v>105609.46</v>
      </c>
      <c r="AL15" s="88">
        <f>IFERROR(VLOOKUP($V15,'[6]Trial Blc'!$B$3:AU$549,AL$1,FALSE),0)</f>
        <v>106213.19</v>
      </c>
      <c r="AM15" s="67">
        <f t="shared" ref="AM15:AM24" si="9">AVERAGE(Z15:AL15)</f>
        <v>102590.80999999998</v>
      </c>
      <c r="AN15" s="67">
        <f>+'[6]COAS-V2'!B153</f>
        <v>-85.24</v>
      </c>
      <c r="AO15" s="67">
        <f t="shared" ref="AO15:AO24" si="10">+AN15+AM15</f>
        <v>102505.56999999998</v>
      </c>
    </row>
    <row r="16" spans="1:41" ht="13" x14ac:dyDescent="0.3">
      <c r="A16" s="68">
        <v>3315</v>
      </c>
      <c r="B16" s="57" t="s">
        <v>77</v>
      </c>
      <c r="C16" s="70">
        <f>-IFERROR(VLOOKUP($A16,'[6]Trial Blc'!$B$3:N$708,C$1,FALSE),0)</f>
        <v>42439.81</v>
      </c>
      <c r="D16" s="60"/>
      <c r="E16" s="71">
        <f t="shared" si="5"/>
        <v>42439.81</v>
      </c>
      <c r="F16" s="70">
        <f>-IFERROR(VLOOKUP($A16,'[6]Trial Blc'!$B$3:Q$708,F$1,FALSE),0)</f>
        <v>42439.81</v>
      </c>
      <c r="G16" s="70">
        <f>-IFERROR(VLOOKUP($A16,'[6]Trial Blc'!$B$3:R$708,G$1,FALSE),0)</f>
        <v>42439.81</v>
      </c>
      <c r="H16" s="70">
        <f>-IFERROR(VLOOKUP($A16,'[6]Trial Blc'!$B$3:S$708,H$1,FALSE),0)</f>
        <v>42439.81</v>
      </c>
      <c r="I16" s="70">
        <f>-IFERROR(VLOOKUP($A16,'[6]Trial Blc'!$B$3:T$708,I$1,FALSE),0)</f>
        <v>42439.81</v>
      </c>
      <c r="J16" s="70">
        <f>-IFERROR(VLOOKUP($A16,'[6]Trial Blc'!$B$3:U$708,J$1,FALSE),0)</f>
        <v>42439.81</v>
      </c>
      <c r="K16" s="70">
        <f>-IFERROR(VLOOKUP($A16,'[6]Trial Blc'!$B$3:V$708,K$1,FALSE),0)</f>
        <v>42439.81</v>
      </c>
      <c r="L16" s="70">
        <f>-IFERROR(VLOOKUP($A16,'[6]Trial Blc'!$B$3:W$708,L$1,FALSE),0)</f>
        <v>42439.81</v>
      </c>
      <c r="M16" s="70">
        <f>-IFERROR(VLOOKUP($A16,'[6]Trial Blc'!$B$3:X$708,M$1,FALSE),0)</f>
        <v>42439.81</v>
      </c>
      <c r="N16" s="70">
        <f>-IFERROR(VLOOKUP($A16,'[6]Trial Blc'!$B$3:Y$708,N$1,FALSE),0)</f>
        <v>42439.81</v>
      </c>
      <c r="O16" s="70">
        <f>-IFERROR(VLOOKUP($A16,'[6]Trial Blc'!$B$3:Z$708,O$1,FALSE),0)</f>
        <v>42439.81</v>
      </c>
      <c r="P16" s="70">
        <f>-IFERROR(VLOOKUP($A16,'[6]Trial Blc'!$B$3:AA$708,P$1,FALSE),0)</f>
        <v>42439.81</v>
      </c>
      <c r="Q16" s="70">
        <f>-IFERROR(VLOOKUP($A16,'[6]Trial Blc'!$B$3:AB$708,Q$1,FALSE),0)</f>
        <v>42439.81</v>
      </c>
      <c r="R16" s="67">
        <f t="shared" si="6"/>
        <v>42439.810000000005</v>
      </c>
      <c r="S16" s="67">
        <f>+'[6]COAS-V2'!B128</f>
        <v>-159.21</v>
      </c>
      <c r="T16" s="67">
        <f t="shared" si="7"/>
        <v>42280.600000000006</v>
      </c>
      <c r="U16" s="61"/>
      <c r="V16" s="62">
        <v>3860</v>
      </c>
      <c r="W16" s="57" t="s">
        <v>78</v>
      </c>
      <c r="X16" s="88">
        <f>IFERROR(VLOOKUP($V16,'[6]Trial Blc'!$B$3:AJ$549,X$1,FALSE),0)</f>
        <v>28531.9</v>
      </c>
      <c r="Y16" s="88"/>
      <c r="Z16" s="88">
        <f t="shared" si="8"/>
        <v>28531.9</v>
      </c>
      <c r="AA16" s="88">
        <f>IFERROR(VLOOKUP($V16,'[6]Trial Blc'!$B$3:AJ$549,AA$1,FALSE),0)</f>
        <v>28708.73</v>
      </c>
      <c r="AB16" s="88">
        <f>IFERROR(VLOOKUP($V16,'[6]Trial Blc'!$B$3:AK$549,AB$1,FALSE),0)</f>
        <v>28885.56</v>
      </c>
      <c r="AC16" s="88">
        <f>IFERROR(VLOOKUP($V16,'[6]Trial Blc'!$B$3:AL$549,AC$1,FALSE),0)</f>
        <v>29062.39</v>
      </c>
      <c r="AD16" s="88">
        <f>IFERROR(VLOOKUP($V16,'[6]Trial Blc'!$B$3:AM$549,AD$1,FALSE),0)</f>
        <v>29239.22</v>
      </c>
      <c r="AE16" s="88">
        <f>IFERROR(VLOOKUP($V16,'[6]Trial Blc'!$B$3:AN$549,AE$1,FALSE),0)</f>
        <v>29416.05</v>
      </c>
      <c r="AF16" s="88">
        <f>IFERROR(VLOOKUP($V16,'[6]Trial Blc'!$B$3:AO$549,AF$1,FALSE),0)</f>
        <v>29592.880000000001</v>
      </c>
      <c r="AG16" s="88">
        <f>IFERROR(VLOOKUP($V16,'[6]Trial Blc'!$B$3:AP$549,AG$1,FALSE),0)</f>
        <v>29769.71</v>
      </c>
      <c r="AH16" s="88">
        <f>IFERROR(VLOOKUP($V16,'[6]Trial Blc'!$B$3:AQ$549,AH$1,FALSE),0)</f>
        <v>29946.54</v>
      </c>
      <c r="AI16" s="88">
        <f>IFERROR(VLOOKUP($V16,'[6]Trial Blc'!$B$3:AR$549,AI$1,FALSE),0)</f>
        <v>30123.37</v>
      </c>
      <c r="AJ16" s="88">
        <f>IFERROR(VLOOKUP($V16,'[6]Trial Blc'!$B$3:AS$549,AJ$1,FALSE),0)</f>
        <v>30300.2</v>
      </c>
      <c r="AK16" s="88">
        <f>IFERROR(VLOOKUP($V16,'[6]Trial Blc'!$B$3:AT$549,AK$1,FALSE),0)</f>
        <v>30477.03</v>
      </c>
      <c r="AL16" s="88">
        <f>IFERROR(VLOOKUP($V16,'[6]Trial Blc'!$B$3:AU$549,AL$1,FALSE),0)</f>
        <v>30653.86</v>
      </c>
      <c r="AM16" s="67">
        <f t="shared" si="9"/>
        <v>29592.879999999997</v>
      </c>
      <c r="AN16" s="67">
        <f>+'[6]COAS-V2'!B154+'[6]COAS-V2'!B155</f>
        <v>896.48</v>
      </c>
      <c r="AO16" s="67">
        <f t="shared" si="10"/>
        <v>30489.359999999997</v>
      </c>
    </row>
    <row r="17" spans="1:41" ht="13" x14ac:dyDescent="0.3">
      <c r="A17" s="68">
        <v>3320</v>
      </c>
      <c r="B17" s="57" t="s">
        <v>158</v>
      </c>
      <c r="C17" s="70">
        <f>-IFERROR(VLOOKUP($A17,'[6]Trial Blc'!$B$3:N$708,C$1,FALSE),0)</f>
        <v>-159.21</v>
      </c>
      <c r="D17" s="60"/>
      <c r="E17" s="71">
        <f t="shared" si="5"/>
        <v>-159.21</v>
      </c>
      <c r="F17" s="70">
        <f>-IFERROR(VLOOKUP($A17,'[6]Trial Blc'!$B$3:Q$708,F$1,FALSE),0)</f>
        <v>-159.21</v>
      </c>
      <c r="G17" s="70">
        <f>-IFERROR(VLOOKUP($A17,'[6]Trial Blc'!$B$3:R$708,G$1,FALSE),0)</f>
        <v>-159.21</v>
      </c>
      <c r="H17" s="70">
        <f>-IFERROR(VLOOKUP($A17,'[6]Trial Blc'!$B$3:S$708,H$1,FALSE),0)</f>
        <v>-159.21</v>
      </c>
      <c r="I17" s="70">
        <f>-IFERROR(VLOOKUP($A17,'[6]Trial Blc'!$B$3:T$708,I$1,FALSE),0)</f>
        <v>-159.21</v>
      </c>
      <c r="J17" s="70">
        <f>-IFERROR(VLOOKUP($A17,'[6]Trial Blc'!$B$3:U$708,J$1,FALSE),0)</f>
        <v>-159.21</v>
      </c>
      <c r="K17" s="70">
        <f>-IFERROR(VLOOKUP($A17,'[6]Trial Blc'!$B$3:V$708,K$1,FALSE),0)</f>
        <v>-159.21</v>
      </c>
      <c r="L17" s="70">
        <f>-IFERROR(VLOOKUP($A17,'[6]Trial Blc'!$B$3:W$708,L$1,FALSE),0)</f>
        <v>-159.21</v>
      </c>
      <c r="M17" s="70">
        <f>-IFERROR(VLOOKUP($A17,'[6]Trial Blc'!$B$3:X$708,M$1,FALSE),0)</f>
        <v>-159.21</v>
      </c>
      <c r="N17" s="70">
        <f>-IFERROR(VLOOKUP($A17,'[6]Trial Blc'!$B$3:Y$708,N$1,FALSE),0)</f>
        <v>-159.21</v>
      </c>
      <c r="O17" s="70">
        <f>-IFERROR(VLOOKUP($A17,'[6]Trial Blc'!$B$3:Z$708,O$1,FALSE),0)</f>
        <v>-159.21</v>
      </c>
      <c r="P17" s="70">
        <f>-IFERROR(VLOOKUP($A17,'[6]Trial Blc'!$B$3:AA$708,P$1,FALSE),0)</f>
        <v>-159.21</v>
      </c>
      <c r="Q17" s="70">
        <f>-IFERROR(VLOOKUP($A17,'[6]Trial Blc'!$B$3:AB$708,Q$1,FALSE),0)</f>
        <v>-159.21</v>
      </c>
      <c r="R17" s="67">
        <f t="shared" si="6"/>
        <v>-159.21</v>
      </c>
      <c r="S17" s="67">
        <f>+'[6]COAS-V2'!B129</f>
        <v>159.21</v>
      </c>
      <c r="T17" s="67">
        <f t="shared" si="7"/>
        <v>0</v>
      </c>
      <c r="U17" s="61"/>
      <c r="V17" s="82">
        <v>3865</v>
      </c>
      <c r="W17" s="83" t="s">
        <v>79</v>
      </c>
      <c r="X17" s="88">
        <f>IFERROR(VLOOKUP($V17,'[6]Trial Blc'!$B$3:AJ$549,X$1,FALSE),0)</f>
        <v>-11.36</v>
      </c>
      <c r="Y17" s="88"/>
      <c r="Z17" s="88">
        <f t="shared" si="8"/>
        <v>-11.36</v>
      </c>
      <c r="AA17" s="88">
        <f>IFERROR(VLOOKUP($V17,'[6]Trial Blc'!$B$3:AJ$549,AA$1,FALSE),0)</f>
        <v>-11.7</v>
      </c>
      <c r="AB17" s="88">
        <f>IFERROR(VLOOKUP($V17,'[6]Trial Blc'!$B$3:AK$549,AB$1,FALSE),0)</f>
        <v>-12.04</v>
      </c>
      <c r="AC17" s="88">
        <f>IFERROR(VLOOKUP($V17,'[6]Trial Blc'!$B$3:AL$549,AC$1,FALSE),0)</f>
        <v>-12.38</v>
      </c>
      <c r="AD17" s="88">
        <f>IFERROR(VLOOKUP($V17,'[6]Trial Blc'!$B$3:AM$549,AD$1,FALSE),0)</f>
        <v>-12.72</v>
      </c>
      <c r="AE17" s="88">
        <f>IFERROR(VLOOKUP($V17,'[6]Trial Blc'!$B$3:AN$549,AE$1,FALSE),0)</f>
        <v>-13.06</v>
      </c>
      <c r="AF17" s="88">
        <f>IFERROR(VLOOKUP($V17,'[6]Trial Blc'!$B$3:AO$549,AF$1,FALSE),0)</f>
        <v>-13.4</v>
      </c>
      <c r="AG17" s="88">
        <f>IFERROR(VLOOKUP($V17,'[6]Trial Blc'!$B$3:AP$549,AG$1,FALSE),0)</f>
        <v>-13.74</v>
      </c>
      <c r="AH17" s="88">
        <f>IFERROR(VLOOKUP($V17,'[6]Trial Blc'!$B$3:AQ$549,AH$1,FALSE),0)</f>
        <v>-14.08</v>
      </c>
      <c r="AI17" s="88">
        <f>IFERROR(VLOOKUP($V17,'[6]Trial Blc'!$B$3:AR$549,AI$1,FALSE),0)</f>
        <v>-14.42</v>
      </c>
      <c r="AJ17" s="88">
        <f>IFERROR(VLOOKUP($V17,'[6]Trial Blc'!$B$3:AS$549,AJ$1,FALSE),0)</f>
        <v>-14.76</v>
      </c>
      <c r="AK17" s="88">
        <f>IFERROR(VLOOKUP($V17,'[6]Trial Blc'!$B$3:AT$549,AK$1,FALSE),0)</f>
        <v>-15.1</v>
      </c>
      <c r="AL17" s="88">
        <f>IFERROR(VLOOKUP($V17,'[6]Trial Blc'!$B$3:AU$549,AL$1,FALSE),0)</f>
        <v>-15.44</v>
      </c>
      <c r="AM17" s="67">
        <f t="shared" si="9"/>
        <v>-13.399999999999997</v>
      </c>
      <c r="AN17" s="67">
        <f>+'[6]COAS-V2'!B156</f>
        <v>16.329999999999998</v>
      </c>
      <c r="AO17" s="67">
        <f t="shared" si="10"/>
        <v>2.9300000000000015</v>
      </c>
    </row>
    <row r="18" spans="1:41" ht="13" x14ac:dyDescent="0.3">
      <c r="A18" s="68">
        <v>3265</v>
      </c>
      <c r="B18" s="57" t="s">
        <v>80</v>
      </c>
      <c r="C18" s="70">
        <f>-IFERROR(VLOOKUP($A18,'[6]Trial Blc'!$B$3:N$708,C$1,FALSE),0)</f>
        <v>14764.64</v>
      </c>
      <c r="D18" s="60"/>
      <c r="E18" s="71">
        <f t="shared" si="5"/>
        <v>14764.64</v>
      </c>
      <c r="F18" s="70">
        <f>-IFERROR(VLOOKUP($A18,'[6]Trial Blc'!$B$3:Q$708,F$1,FALSE),0)</f>
        <v>14764.64</v>
      </c>
      <c r="G18" s="70">
        <f>-IFERROR(VLOOKUP($A18,'[6]Trial Blc'!$B$3:R$708,G$1,FALSE),0)</f>
        <v>14764.64</v>
      </c>
      <c r="H18" s="70">
        <f>-IFERROR(VLOOKUP($A18,'[6]Trial Blc'!$B$3:S$708,H$1,FALSE),0)</f>
        <v>14764.64</v>
      </c>
      <c r="I18" s="70">
        <f>-IFERROR(VLOOKUP($A18,'[6]Trial Blc'!$B$3:T$708,I$1,FALSE),0)</f>
        <v>14764.64</v>
      </c>
      <c r="J18" s="70">
        <f>-IFERROR(VLOOKUP($A18,'[6]Trial Blc'!$B$3:U$708,J$1,FALSE),0)</f>
        <v>14764.64</v>
      </c>
      <c r="K18" s="70">
        <f>-IFERROR(VLOOKUP($A18,'[6]Trial Blc'!$B$3:V$708,K$1,FALSE),0)</f>
        <v>14764.64</v>
      </c>
      <c r="L18" s="70">
        <f>-IFERROR(VLOOKUP($A18,'[6]Trial Blc'!$B$3:W$708,L$1,FALSE),0)</f>
        <v>14764.64</v>
      </c>
      <c r="M18" s="70">
        <f>-IFERROR(VLOOKUP($A18,'[6]Trial Blc'!$B$3:X$708,M$1,FALSE),0)</f>
        <v>14764.64</v>
      </c>
      <c r="N18" s="70">
        <f>-IFERROR(VLOOKUP($A18,'[6]Trial Blc'!$B$3:Y$708,N$1,FALSE),0)</f>
        <v>14764.64</v>
      </c>
      <c r="O18" s="70">
        <f>-IFERROR(VLOOKUP($A18,'[6]Trial Blc'!$B$3:Z$708,O$1,FALSE),0)</f>
        <v>14764.64</v>
      </c>
      <c r="P18" s="70">
        <f>-IFERROR(VLOOKUP($A18,'[6]Trial Blc'!$B$3:AA$708,P$1,FALSE),0)</f>
        <v>14764.64</v>
      </c>
      <c r="Q18" s="70">
        <f>-IFERROR(VLOOKUP($A18,'[6]Trial Blc'!$B$3:AB$708,Q$1,FALSE),0)</f>
        <v>14764.64</v>
      </c>
      <c r="R18" s="67">
        <f t="shared" si="6"/>
        <v>14764.640000000005</v>
      </c>
      <c r="S18" s="67"/>
      <c r="T18" s="67">
        <f t="shared" si="7"/>
        <v>14764.640000000005</v>
      </c>
      <c r="U18" s="61"/>
      <c r="V18" s="62">
        <v>3810</v>
      </c>
      <c r="W18" s="57" t="s">
        <v>81</v>
      </c>
      <c r="X18" s="88">
        <f>IFERROR(VLOOKUP($V18,'[6]Trial Blc'!$B$3:AJ$549,X$1,FALSE),0)</f>
        <v>6679.56</v>
      </c>
      <c r="Y18" s="88"/>
      <c r="Z18" s="88">
        <f t="shared" si="8"/>
        <v>6679.56</v>
      </c>
      <c r="AA18" s="88">
        <f>IFERROR(VLOOKUP($V18,'[6]Trial Blc'!$B$3:AJ$549,AA$1,FALSE),0)</f>
        <v>6718.12</v>
      </c>
      <c r="AB18" s="88">
        <f>IFERROR(VLOOKUP($V18,'[6]Trial Blc'!$B$3:AK$549,AB$1,FALSE),0)</f>
        <v>6756.68</v>
      </c>
      <c r="AC18" s="88">
        <f>IFERROR(VLOOKUP($V18,'[6]Trial Blc'!$B$3:AL$549,AC$1,FALSE),0)</f>
        <v>6795.24</v>
      </c>
      <c r="AD18" s="88">
        <f>IFERROR(VLOOKUP($V18,'[6]Trial Blc'!$B$3:AM$549,AD$1,FALSE),0)</f>
        <v>6833.8</v>
      </c>
      <c r="AE18" s="88">
        <f>IFERROR(VLOOKUP($V18,'[6]Trial Blc'!$B$3:AN$549,AE$1,FALSE),0)</f>
        <v>6872.36</v>
      </c>
      <c r="AF18" s="88">
        <f>IFERROR(VLOOKUP($V18,'[6]Trial Blc'!$B$3:AO$549,AF$1,FALSE),0)</f>
        <v>6910.92</v>
      </c>
      <c r="AG18" s="88">
        <f>IFERROR(VLOOKUP($V18,'[6]Trial Blc'!$B$3:AP$549,AG$1,FALSE),0)</f>
        <v>6949.48</v>
      </c>
      <c r="AH18" s="88">
        <f>IFERROR(VLOOKUP($V18,'[6]Trial Blc'!$B$3:AQ$549,AH$1,FALSE),0)</f>
        <v>6988.04</v>
      </c>
      <c r="AI18" s="88">
        <f>IFERROR(VLOOKUP($V18,'[6]Trial Blc'!$B$3:AR$549,AI$1,FALSE),0)</f>
        <v>7026.6</v>
      </c>
      <c r="AJ18" s="88">
        <f>IFERROR(VLOOKUP($V18,'[6]Trial Blc'!$B$3:AS$549,AJ$1,FALSE),0)</f>
        <v>7065.16</v>
      </c>
      <c r="AK18" s="88">
        <f>IFERROR(VLOOKUP($V18,'[6]Trial Blc'!$B$3:AT$549,AK$1,FALSE),0)</f>
        <v>7103.72</v>
      </c>
      <c r="AL18" s="88">
        <f>IFERROR(VLOOKUP($V18,'[6]Trial Blc'!$B$3:AU$549,AL$1,FALSE),0)</f>
        <v>7142.28</v>
      </c>
      <c r="AM18" s="67">
        <f t="shared" si="9"/>
        <v>6910.92</v>
      </c>
      <c r="AN18" s="67">
        <f>+'[6]COAS-V2'!B150</f>
        <v>-9.48</v>
      </c>
      <c r="AO18" s="67">
        <f t="shared" si="10"/>
        <v>6901.4400000000005</v>
      </c>
    </row>
    <row r="19" spans="1:41" ht="13" x14ac:dyDescent="0.3">
      <c r="A19" s="68">
        <v>3270</v>
      </c>
      <c r="B19" s="57" t="s">
        <v>82</v>
      </c>
      <c r="C19" s="70">
        <f>-IFERROR(VLOOKUP($A19,'[6]Trial Blc'!$B$3:N$708,C$1,FALSE),0)</f>
        <v>229137.67</v>
      </c>
      <c r="D19" s="60"/>
      <c r="E19" s="71">
        <f t="shared" si="5"/>
        <v>229137.67</v>
      </c>
      <c r="F19" s="70">
        <f>-IFERROR(VLOOKUP($A19,'[6]Trial Blc'!$B$3:Q$708,F$1,FALSE),0)</f>
        <v>229137.67</v>
      </c>
      <c r="G19" s="70">
        <f>-IFERROR(VLOOKUP($A19,'[6]Trial Blc'!$B$3:R$708,G$1,FALSE),0)</f>
        <v>229137.67</v>
      </c>
      <c r="H19" s="70">
        <f>-IFERROR(VLOOKUP($A19,'[6]Trial Blc'!$B$3:S$708,H$1,FALSE),0)</f>
        <v>229137.67</v>
      </c>
      <c r="I19" s="70">
        <f>-IFERROR(VLOOKUP($A19,'[6]Trial Blc'!$B$3:T$708,I$1,FALSE),0)</f>
        <v>229137.67</v>
      </c>
      <c r="J19" s="70">
        <f>-IFERROR(VLOOKUP($A19,'[6]Trial Blc'!$B$3:U$708,J$1,FALSE),0)</f>
        <v>229137.67</v>
      </c>
      <c r="K19" s="70">
        <f>-IFERROR(VLOOKUP($A19,'[6]Trial Blc'!$B$3:V$708,K$1,FALSE),0)</f>
        <v>229137.67</v>
      </c>
      <c r="L19" s="70">
        <f>-IFERROR(VLOOKUP($A19,'[6]Trial Blc'!$B$3:W$708,L$1,FALSE),0)</f>
        <v>229137.67</v>
      </c>
      <c r="M19" s="70">
        <f>-IFERROR(VLOOKUP($A19,'[6]Trial Blc'!$B$3:X$708,M$1,FALSE),0)</f>
        <v>229137.67</v>
      </c>
      <c r="N19" s="70">
        <f>-IFERROR(VLOOKUP($A19,'[6]Trial Blc'!$B$3:Y$708,N$1,FALSE),0)</f>
        <v>229137.67</v>
      </c>
      <c r="O19" s="70">
        <f>-IFERROR(VLOOKUP($A19,'[6]Trial Blc'!$B$3:Z$708,O$1,FALSE),0)</f>
        <v>229137.67</v>
      </c>
      <c r="P19" s="70">
        <f>-IFERROR(VLOOKUP($A19,'[6]Trial Blc'!$B$3:AA$708,P$1,FALSE),0)</f>
        <v>229137.67</v>
      </c>
      <c r="Q19" s="70">
        <f>-IFERROR(VLOOKUP($A19,'[6]Trial Blc'!$B$3:AB$708,Q$1,FALSE),0)</f>
        <v>229137.67</v>
      </c>
      <c r="R19" s="67">
        <f t="shared" si="6"/>
        <v>229137.66999999995</v>
      </c>
      <c r="S19" s="67">
        <f>+'[6]COAS-V2'!B127</f>
        <v>2673510.73</v>
      </c>
      <c r="T19" s="67">
        <f t="shared" si="7"/>
        <v>2902648.4</v>
      </c>
      <c r="U19" s="61"/>
      <c r="V19" s="62">
        <v>3815</v>
      </c>
      <c r="W19" s="57" t="s">
        <v>83</v>
      </c>
      <c r="X19" s="88">
        <f>IFERROR(VLOOKUP($V19,'[6]Trial Blc'!$B$3:AJ$549,X$1,FALSE),0)</f>
        <v>115247.75</v>
      </c>
      <c r="Y19" s="88"/>
      <c r="Z19" s="88">
        <f t="shared" si="8"/>
        <v>115247.75</v>
      </c>
      <c r="AA19" s="88">
        <f>IFERROR(VLOOKUP($V19,'[6]Trial Blc'!$B$3:AJ$549,AA$1,FALSE),0)</f>
        <v>115846.01</v>
      </c>
      <c r="AB19" s="88">
        <f>IFERROR(VLOOKUP($V19,'[6]Trial Blc'!$B$3:AK$549,AB$1,FALSE),0)</f>
        <v>116444.27</v>
      </c>
      <c r="AC19" s="88">
        <f>IFERROR(VLOOKUP($V19,'[6]Trial Blc'!$B$3:AL$549,AC$1,FALSE),0)</f>
        <v>117042.53</v>
      </c>
      <c r="AD19" s="88">
        <f>IFERROR(VLOOKUP($V19,'[6]Trial Blc'!$B$3:AM$549,AD$1,FALSE),0)</f>
        <v>117640.79</v>
      </c>
      <c r="AE19" s="88">
        <f>IFERROR(VLOOKUP($V19,'[6]Trial Blc'!$B$3:AN$549,AE$1,FALSE),0)</f>
        <v>118239.05</v>
      </c>
      <c r="AF19" s="88">
        <f>IFERROR(VLOOKUP($V19,'[6]Trial Blc'!$B$3:AO$549,AF$1,FALSE),0)</f>
        <v>118837.31</v>
      </c>
      <c r="AG19" s="88">
        <f>IFERROR(VLOOKUP($V19,'[6]Trial Blc'!$B$3:AP$549,AG$1,FALSE),0)</f>
        <v>119435.57</v>
      </c>
      <c r="AH19" s="88">
        <f>IFERROR(VLOOKUP($V19,'[6]Trial Blc'!$B$3:AQ$549,AH$1,FALSE),0)</f>
        <v>120033.83</v>
      </c>
      <c r="AI19" s="88">
        <f>IFERROR(VLOOKUP($V19,'[6]Trial Blc'!$B$3:AR$549,AI$1,FALSE),0)</f>
        <v>120632.09</v>
      </c>
      <c r="AJ19" s="88">
        <f>IFERROR(VLOOKUP($V19,'[6]Trial Blc'!$B$3:AS$549,AJ$1,FALSE),0)</f>
        <v>121230.35</v>
      </c>
      <c r="AK19" s="88">
        <f>IFERROR(VLOOKUP($V19,'[6]Trial Blc'!$B$3:AT$549,AK$1,FALSE),0)</f>
        <v>121828.61</v>
      </c>
      <c r="AL19" s="88">
        <f>IFERROR(VLOOKUP($V19,'[6]Trial Blc'!$B$3:AU$549,AL$1,FALSE),0)</f>
        <v>122426.87</v>
      </c>
      <c r="AM19" s="67">
        <f t="shared" si="9"/>
        <v>118837.31000000006</v>
      </c>
      <c r="AN19" s="67">
        <f>+'[6]COAS-V2'!B151+'[6]COAS-V2'!B152</f>
        <v>1965058.74</v>
      </c>
      <c r="AO19" s="67">
        <f t="shared" si="10"/>
        <v>2083896.05</v>
      </c>
    </row>
    <row r="20" spans="1:41" ht="13" x14ac:dyDescent="0.3">
      <c r="A20" s="68"/>
      <c r="C20" s="70">
        <f>-IFERROR(VLOOKUP($A20,'[6]Trial Blc'!$B$3:N$708,C$1,FALSE),0)</f>
        <v>0</v>
      </c>
      <c r="D20" s="60"/>
      <c r="E20" s="71">
        <f t="shared" si="5"/>
        <v>0</v>
      </c>
      <c r="F20" s="70">
        <f>-IFERROR(VLOOKUP($A20,'[6]Trial Blc'!$B$3:Q$708,F$1,FALSE),0)</f>
        <v>0</v>
      </c>
      <c r="G20" s="70">
        <f>-IFERROR(VLOOKUP($A20,'[6]Trial Blc'!$B$3:R$708,G$1,FALSE),0)</f>
        <v>0</v>
      </c>
      <c r="H20" s="70">
        <f>-IFERROR(VLOOKUP($A20,'[6]Trial Blc'!$B$3:S$708,H$1,FALSE),0)</f>
        <v>0</v>
      </c>
      <c r="I20" s="70">
        <f>-IFERROR(VLOOKUP($A20,'[6]Trial Blc'!$B$3:T$708,I$1,FALSE),0)</f>
        <v>0</v>
      </c>
      <c r="J20" s="70">
        <f>-IFERROR(VLOOKUP($A20,'[6]Trial Blc'!$B$3:U$708,J$1,FALSE),0)</f>
        <v>0</v>
      </c>
      <c r="K20" s="70">
        <f>-IFERROR(VLOOKUP($A20,'[6]Trial Blc'!$B$3:V$708,K$1,FALSE),0)</f>
        <v>0</v>
      </c>
      <c r="L20" s="70">
        <f>-IFERROR(VLOOKUP($A20,'[6]Trial Blc'!$B$3:W$708,L$1,FALSE),0)</f>
        <v>0</v>
      </c>
      <c r="M20" s="70">
        <f>-IFERROR(VLOOKUP($A20,'[6]Trial Blc'!$B$3:X$708,M$1,FALSE),0)</f>
        <v>0</v>
      </c>
      <c r="N20" s="70">
        <f>-IFERROR(VLOOKUP($A20,'[6]Trial Blc'!$B$3:Y$708,N$1,FALSE),0)</f>
        <v>0</v>
      </c>
      <c r="O20" s="70">
        <f>-IFERROR(VLOOKUP($A20,'[6]Trial Blc'!$B$3:Z$708,O$1,FALSE),0)</f>
        <v>0</v>
      </c>
      <c r="P20" s="70">
        <f>-IFERROR(VLOOKUP($A20,'[6]Trial Blc'!$B$3:AA$708,P$1,FALSE),0)</f>
        <v>0</v>
      </c>
      <c r="Q20" s="70">
        <f>-IFERROR(VLOOKUP($A20,'[6]Trial Blc'!$B$3:AB$708,Q$1,FALSE),0)</f>
        <v>0</v>
      </c>
      <c r="R20" s="67">
        <f t="shared" si="6"/>
        <v>0</v>
      </c>
      <c r="S20" s="67"/>
      <c r="T20" s="67"/>
      <c r="U20" s="61"/>
      <c r="V20" s="82">
        <v>3870</v>
      </c>
      <c r="W20" s="83" t="s">
        <v>84</v>
      </c>
      <c r="X20" s="88">
        <f>IFERROR(VLOOKUP($V20,'[6]Trial Blc'!$B$3:AJ$549,X$1,FALSE),0)</f>
        <v>932.25</v>
      </c>
      <c r="Y20" s="88"/>
      <c r="Z20" s="88">
        <f t="shared" si="8"/>
        <v>932.25</v>
      </c>
      <c r="AA20" s="88">
        <f>IFERROR(VLOOKUP($V20,'[6]Trial Blc'!$B$3:AJ$549,AA$1,FALSE),0)</f>
        <v>932.25</v>
      </c>
      <c r="AB20" s="88">
        <f>IFERROR(VLOOKUP($V20,'[6]Trial Blc'!$B$3:AK$549,AB$1,FALSE),0)</f>
        <v>932.25</v>
      </c>
      <c r="AC20" s="88">
        <f>IFERROR(VLOOKUP($V20,'[6]Trial Blc'!$B$3:AL$549,AC$1,FALSE),0)</f>
        <v>932.25</v>
      </c>
      <c r="AD20" s="88">
        <f>IFERROR(VLOOKUP($V20,'[6]Trial Blc'!$B$3:AM$549,AD$1,FALSE),0)</f>
        <v>932.25</v>
      </c>
      <c r="AE20" s="88">
        <f>IFERROR(VLOOKUP($V20,'[6]Trial Blc'!$B$3:AN$549,AE$1,FALSE),0)</f>
        <v>932.25</v>
      </c>
      <c r="AF20" s="88">
        <f>IFERROR(VLOOKUP($V20,'[6]Trial Blc'!$B$3:AO$549,AF$1,FALSE),0)</f>
        <v>932.25</v>
      </c>
      <c r="AG20" s="88">
        <f>IFERROR(VLOOKUP($V20,'[6]Trial Blc'!$B$3:AP$549,AG$1,FALSE),0)</f>
        <v>932.25</v>
      </c>
      <c r="AH20" s="88">
        <f>IFERROR(VLOOKUP($V20,'[6]Trial Blc'!$B$3:AQ$549,AH$1,FALSE),0)</f>
        <v>932.25</v>
      </c>
      <c r="AI20" s="88">
        <f>IFERROR(VLOOKUP($V20,'[6]Trial Blc'!$B$3:AR$549,AI$1,FALSE),0)</f>
        <v>932.25</v>
      </c>
      <c r="AJ20" s="88">
        <f>IFERROR(VLOOKUP($V20,'[6]Trial Blc'!$B$3:AS$549,AJ$1,FALSE),0)</f>
        <v>932.25</v>
      </c>
      <c r="AK20" s="88">
        <f>IFERROR(VLOOKUP($V20,'[6]Trial Blc'!$B$3:AT$549,AK$1,FALSE),0)</f>
        <v>932.25</v>
      </c>
      <c r="AL20" s="88">
        <f>IFERROR(VLOOKUP($V20,'[6]Trial Blc'!$B$3:AU$549,AL$1,FALSE),0)</f>
        <v>932.25</v>
      </c>
      <c r="AM20" s="67">
        <f t="shared" si="9"/>
        <v>932.25</v>
      </c>
      <c r="AN20" s="67">
        <f>+'[6]COAS-V2'!B157</f>
        <v>-952.15</v>
      </c>
      <c r="AO20" s="67">
        <f t="shared" si="10"/>
        <v>-19.899999999999977</v>
      </c>
    </row>
    <row r="21" spans="1:41" ht="13" x14ac:dyDescent="0.3">
      <c r="A21" s="68">
        <v>3330</v>
      </c>
      <c r="B21" s="57" t="s">
        <v>85</v>
      </c>
      <c r="C21" s="70">
        <f>-IFERROR(VLOOKUP($A21,'[6]Trial Blc'!$B$3:N$708,C$1,FALSE),0)</f>
        <v>29527.79</v>
      </c>
      <c r="D21" s="60"/>
      <c r="E21" s="71">
        <f t="shared" si="5"/>
        <v>29527.79</v>
      </c>
      <c r="F21" s="70">
        <f>-IFERROR(VLOOKUP($A21,'[6]Trial Blc'!$B$3:Q$708,F$1,FALSE),0)</f>
        <v>29527.79</v>
      </c>
      <c r="G21" s="70">
        <f>-IFERROR(VLOOKUP($A21,'[6]Trial Blc'!$B$3:R$708,G$1,FALSE),0)</f>
        <v>29527.79</v>
      </c>
      <c r="H21" s="70">
        <f>-IFERROR(VLOOKUP($A21,'[6]Trial Blc'!$B$3:S$708,H$1,FALSE),0)</f>
        <v>29527.79</v>
      </c>
      <c r="I21" s="70">
        <f>-IFERROR(VLOOKUP($A21,'[6]Trial Blc'!$B$3:T$708,I$1,FALSE),0)</f>
        <v>29527.79</v>
      </c>
      <c r="J21" s="70">
        <f>-IFERROR(VLOOKUP($A21,'[6]Trial Blc'!$B$3:U$708,J$1,FALSE),0)</f>
        <v>29527.79</v>
      </c>
      <c r="K21" s="70">
        <f>-IFERROR(VLOOKUP($A21,'[6]Trial Blc'!$B$3:V$708,K$1,FALSE),0)</f>
        <v>29527.79</v>
      </c>
      <c r="L21" s="70">
        <f>-IFERROR(VLOOKUP($A21,'[6]Trial Blc'!$B$3:W$708,L$1,FALSE),0)</f>
        <v>29527.79</v>
      </c>
      <c r="M21" s="70">
        <f>-IFERROR(VLOOKUP($A21,'[6]Trial Blc'!$B$3:X$708,M$1,FALSE),0)</f>
        <v>29527.79</v>
      </c>
      <c r="N21" s="70">
        <f>-IFERROR(VLOOKUP($A21,'[6]Trial Blc'!$B$3:Y$708,N$1,FALSE),0)</f>
        <v>29527.79</v>
      </c>
      <c r="O21" s="70">
        <f>-IFERROR(VLOOKUP($A21,'[6]Trial Blc'!$B$3:Z$708,O$1,FALSE),0)</f>
        <v>29527.79</v>
      </c>
      <c r="P21" s="70">
        <f>-IFERROR(VLOOKUP($A21,'[6]Trial Blc'!$B$3:AA$708,P$1,FALSE),0)</f>
        <v>29527.79</v>
      </c>
      <c r="Q21" s="70">
        <f>-IFERROR(VLOOKUP($A21,'[6]Trial Blc'!$B$3:AB$708,Q$1,FALSE),0)</f>
        <v>29527.79</v>
      </c>
      <c r="R21" s="67">
        <f t="shared" si="6"/>
        <v>29527.789999999997</v>
      </c>
      <c r="S21" s="67"/>
      <c r="T21" s="67">
        <f t="shared" ref="T21:T24" si="11">+S21+R21</f>
        <v>29527.789999999997</v>
      </c>
      <c r="U21" s="61"/>
      <c r="V21" s="62">
        <v>3875</v>
      </c>
      <c r="W21" s="57" t="s">
        <v>86</v>
      </c>
      <c r="X21" s="88">
        <f>IFERROR(VLOOKUP($V21,'[6]Trial Blc'!$B$3:AJ$549,X$1,FALSE),0)</f>
        <v>17572.53</v>
      </c>
      <c r="Y21" s="88"/>
      <c r="Z21" s="88">
        <f t="shared" si="8"/>
        <v>17572.53</v>
      </c>
      <c r="AA21" s="88">
        <f>IFERROR(VLOOKUP($V21,'[6]Trial Blc'!$B$3:AJ$549,AA$1,FALSE),0)</f>
        <v>17684.39</v>
      </c>
      <c r="AB21" s="88">
        <f>IFERROR(VLOOKUP($V21,'[6]Trial Blc'!$B$3:AK$549,AB$1,FALSE),0)</f>
        <v>17796.25</v>
      </c>
      <c r="AC21" s="88">
        <f>IFERROR(VLOOKUP($V21,'[6]Trial Blc'!$B$3:AL$549,AC$1,FALSE),0)</f>
        <v>17908.11</v>
      </c>
      <c r="AD21" s="88">
        <f>IFERROR(VLOOKUP($V21,'[6]Trial Blc'!$B$3:AM$549,AD$1,FALSE),0)</f>
        <v>18019.97</v>
      </c>
      <c r="AE21" s="88">
        <f>IFERROR(VLOOKUP($V21,'[6]Trial Blc'!$B$3:AN$549,AE$1,FALSE),0)</f>
        <v>18131.830000000002</v>
      </c>
      <c r="AF21" s="88">
        <f>IFERROR(VLOOKUP($V21,'[6]Trial Blc'!$B$3:AO$549,AF$1,FALSE),0)</f>
        <v>18243.689999999999</v>
      </c>
      <c r="AG21" s="88">
        <f>IFERROR(VLOOKUP($V21,'[6]Trial Blc'!$B$3:AP$549,AG$1,FALSE),0)</f>
        <v>18355.55</v>
      </c>
      <c r="AH21" s="88">
        <f>IFERROR(VLOOKUP($V21,'[6]Trial Blc'!$B$3:AQ$549,AH$1,FALSE),0)</f>
        <v>18467.41</v>
      </c>
      <c r="AI21" s="88">
        <f>IFERROR(VLOOKUP($V21,'[6]Trial Blc'!$B$3:AR$549,AI$1,FALSE),0)</f>
        <v>18579.27</v>
      </c>
      <c r="AJ21" s="88">
        <f>IFERROR(VLOOKUP($V21,'[6]Trial Blc'!$B$3:AS$549,AJ$1,FALSE),0)</f>
        <v>18691.13</v>
      </c>
      <c r="AK21" s="88">
        <f>IFERROR(VLOOKUP($V21,'[6]Trial Blc'!$B$3:AT$549,AK$1,FALSE),0)</f>
        <v>18802.990000000002</v>
      </c>
      <c r="AL21" s="88">
        <f>IFERROR(VLOOKUP($V21,'[6]Trial Blc'!$B$3:AU$549,AL$1,FALSE),0)</f>
        <v>18914.849999999999</v>
      </c>
      <c r="AM21" s="67">
        <f t="shared" si="9"/>
        <v>18243.689999999999</v>
      </c>
      <c r="AN21" s="67">
        <f>+'[6]COAS-V2'!B158</f>
        <v>1240.28</v>
      </c>
      <c r="AO21" s="67">
        <f t="shared" si="10"/>
        <v>19483.969999999998</v>
      </c>
    </row>
    <row r="22" spans="1:41" ht="13" x14ac:dyDescent="0.3">
      <c r="A22" s="68">
        <v>3335</v>
      </c>
      <c r="B22" s="57" t="s">
        <v>87</v>
      </c>
      <c r="C22" s="70">
        <f>-IFERROR(VLOOKUP($A22,'[6]Trial Blc'!$B$3:N$708,C$1,FALSE),0)</f>
        <v>111636.02</v>
      </c>
      <c r="D22" s="60"/>
      <c r="E22" s="71">
        <f t="shared" si="5"/>
        <v>111636.02</v>
      </c>
      <c r="F22" s="70">
        <f>-IFERROR(VLOOKUP($A22,'[6]Trial Blc'!$B$3:Q$708,F$1,FALSE),0)</f>
        <v>111636.02</v>
      </c>
      <c r="G22" s="70">
        <f>-IFERROR(VLOOKUP($A22,'[6]Trial Blc'!$B$3:R$708,G$1,FALSE),0)</f>
        <v>111636.02</v>
      </c>
      <c r="H22" s="70">
        <f>-IFERROR(VLOOKUP($A22,'[6]Trial Blc'!$B$3:S$708,H$1,FALSE),0)</f>
        <v>111636.02</v>
      </c>
      <c r="I22" s="70">
        <f>-IFERROR(VLOOKUP($A22,'[6]Trial Blc'!$B$3:T$708,I$1,FALSE),0)</f>
        <v>111636.02</v>
      </c>
      <c r="J22" s="70">
        <f>-IFERROR(VLOOKUP($A22,'[6]Trial Blc'!$B$3:U$708,J$1,FALSE),0)</f>
        <v>111636.02</v>
      </c>
      <c r="K22" s="70">
        <f>-IFERROR(VLOOKUP($A22,'[6]Trial Blc'!$B$3:V$708,K$1,FALSE),0)</f>
        <v>111636.02</v>
      </c>
      <c r="L22" s="70">
        <f>-IFERROR(VLOOKUP($A22,'[6]Trial Blc'!$B$3:W$708,L$1,FALSE),0)</f>
        <v>111636.02</v>
      </c>
      <c r="M22" s="70">
        <f>-IFERROR(VLOOKUP($A22,'[6]Trial Blc'!$B$3:X$708,M$1,FALSE),0)</f>
        <v>111636.02</v>
      </c>
      <c r="N22" s="70">
        <f>-IFERROR(VLOOKUP($A22,'[6]Trial Blc'!$B$3:Y$708,N$1,FALSE),0)</f>
        <v>111636.02</v>
      </c>
      <c r="O22" s="70">
        <f>-IFERROR(VLOOKUP($A22,'[6]Trial Blc'!$B$3:Z$708,O$1,FALSE),0)</f>
        <v>111636.02</v>
      </c>
      <c r="P22" s="70">
        <f>-IFERROR(VLOOKUP($A22,'[6]Trial Blc'!$B$3:AA$708,P$1,FALSE),0)</f>
        <v>111636.02</v>
      </c>
      <c r="Q22" s="70">
        <f>-IFERROR(VLOOKUP($A22,'[6]Trial Blc'!$B$3:AB$708,Q$1,FALSE),0)</f>
        <v>111636.02</v>
      </c>
      <c r="R22" s="67">
        <f>AVERAGE(E22:Q22)</f>
        <v>111636.02</v>
      </c>
      <c r="S22" s="67">
        <f>+'[6]COAS-V2'!B131</f>
        <v>-154608.95999999999</v>
      </c>
      <c r="T22" s="67">
        <f t="shared" si="11"/>
        <v>-42972.939999999988</v>
      </c>
      <c r="U22" s="61"/>
      <c r="V22" s="62">
        <v>3880</v>
      </c>
      <c r="W22" s="57" t="s">
        <v>88</v>
      </c>
      <c r="X22" s="88">
        <f>IFERROR(VLOOKUP($V22,'[6]Trial Blc'!$B$3:AJ$549,X$1,FALSE),0)</f>
        <v>46105.46</v>
      </c>
      <c r="Y22" s="88"/>
      <c r="Z22" s="88">
        <f t="shared" si="8"/>
        <v>46105.46</v>
      </c>
      <c r="AA22" s="88">
        <f>IFERROR(VLOOKUP($V22,'[6]Trial Blc'!$B$3:AJ$549,AA$1,FALSE),0)</f>
        <v>46356.89</v>
      </c>
      <c r="AB22" s="88">
        <f>IFERROR(VLOOKUP($V22,'[6]Trial Blc'!$B$3:AK$549,AB$1,FALSE),0)</f>
        <v>46608.33</v>
      </c>
      <c r="AC22" s="88">
        <f>IFERROR(VLOOKUP($V22,'[6]Trial Blc'!$B$3:AL$549,AC$1,FALSE),0)</f>
        <v>46859.76</v>
      </c>
      <c r="AD22" s="88">
        <f>IFERROR(VLOOKUP($V22,'[6]Trial Blc'!$B$3:AM$549,AD$1,FALSE),0)</f>
        <v>47111.199999999997</v>
      </c>
      <c r="AE22" s="88">
        <f>IFERROR(VLOOKUP($V22,'[6]Trial Blc'!$B$3:AN$549,AE$1,FALSE),0)</f>
        <v>47362.64</v>
      </c>
      <c r="AF22" s="88">
        <f>IFERROR(VLOOKUP($V22,'[6]Trial Blc'!$B$3:AO$549,AF$1,FALSE),0)</f>
        <v>47614.080000000002</v>
      </c>
      <c r="AG22" s="88">
        <f>IFERROR(VLOOKUP($V22,'[6]Trial Blc'!$B$3:AP$549,AG$1,FALSE),0)</f>
        <v>47865.52</v>
      </c>
      <c r="AH22" s="88">
        <f>IFERROR(VLOOKUP($V22,'[6]Trial Blc'!$B$3:AQ$549,AH$1,FALSE),0)</f>
        <v>48116.95</v>
      </c>
      <c r="AI22" s="88">
        <f>IFERROR(VLOOKUP($V22,'[6]Trial Blc'!$B$3:AR$549,AI$1,FALSE),0)</f>
        <v>48368.39</v>
      </c>
      <c r="AJ22" s="88">
        <f>IFERROR(VLOOKUP($V22,'[6]Trial Blc'!$B$3:AS$549,AJ$1,FALSE),0)</f>
        <v>48619.83</v>
      </c>
      <c r="AK22" s="88">
        <f>IFERROR(VLOOKUP($V22,'[6]Trial Blc'!$B$3:AT$549,AK$1,FALSE),0)</f>
        <v>48871.27</v>
      </c>
      <c r="AL22" s="88">
        <f>IFERROR(VLOOKUP($V22,'[6]Trial Blc'!$B$3:AU$549,AL$1,FALSE),0)</f>
        <v>49122.71</v>
      </c>
      <c r="AM22" s="67">
        <f t="shared" si="9"/>
        <v>47614.079230769232</v>
      </c>
      <c r="AN22" s="67">
        <f>+'[6]COAS-V2'!B159</f>
        <v>-3695.43</v>
      </c>
      <c r="AO22" s="67">
        <f t="shared" si="10"/>
        <v>43918.649230769232</v>
      </c>
    </row>
    <row r="23" spans="1:41" ht="13" x14ac:dyDescent="0.3">
      <c r="A23" s="148">
        <v>3450</v>
      </c>
      <c r="B23" s="149" t="s">
        <v>89</v>
      </c>
      <c r="C23" s="150">
        <f>-IFERROR(VLOOKUP($A23,'[6]Trial Blc'!$B$3:N$708,C$1,FALSE),0)</f>
        <v>97013.81</v>
      </c>
      <c r="D23" s="151"/>
      <c r="E23" s="151">
        <f t="shared" si="5"/>
        <v>97013.81</v>
      </c>
      <c r="F23" s="150">
        <f>-IFERROR(VLOOKUP($A23,'[6]Trial Blc'!$B$3:Q$708,F$1,FALSE),0)</f>
        <v>97013.81</v>
      </c>
      <c r="G23" s="150">
        <f>-IFERROR(VLOOKUP($A23,'[6]Trial Blc'!$B$3:R$708,G$1,FALSE),0)</f>
        <v>97013.81</v>
      </c>
      <c r="H23" s="150">
        <f>-IFERROR(VLOOKUP($A23,'[6]Trial Blc'!$B$3:S$708,H$1,FALSE),0)</f>
        <v>97013.81</v>
      </c>
      <c r="I23" s="150">
        <f>-IFERROR(VLOOKUP($A23,'[6]Trial Blc'!$B$3:T$708,I$1,FALSE),0)</f>
        <v>97013.81</v>
      </c>
      <c r="J23" s="150">
        <f>-IFERROR(VLOOKUP($A23,'[6]Trial Blc'!$B$3:U$708,J$1,FALSE),0)</f>
        <v>97013.81</v>
      </c>
      <c r="K23" s="150">
        <f>-IFERROR(VLOOKUP($A23,'[6]Trial Blc'!$B$3:V$708,K$1,FALSE),0)</f>
        <v>97013.81</v>
      </c>
      <c r="L23" s="150">
        <f>-IFERROR(VLOOKUP($A23,'[6]Trial Blc'!$B$3:W$708,L$1,FALSE),0)</f>
        <v>97013.81</v>
      </c>
      <c r="M23" s="150">
        <f>-IFERROR(VLOOKUP($A23,'[6]Trial Blc'!$B$3:X$708,M$1,FALSE),0)</f>
        <v>97013.81</v>
      </c>
      <c r="N23" s="150">
        <f>-IFERROR(VLOOKUP($A23,'[6]Trial Blc'!$B$3:Y$708,N$1,FALSE),0)</f>
        <v>97013.81</v>
      </c>
      <c r="O23" s="150">
        <f>-IFERROR(VLOOKUP($A23,'[6]Trial Blc'!$B$3:Z$708,O$1,FALSE),0)</f>
        <v>97013.81</v>
      </c>
      <c r="P23" s="150">
        <f>-IFERROR(VLOOKUP($A23,'[6]Trial Blc'!$B$3:AA$708,P$1,FALSE),0)</f>
        <v>109480.22</v>
      </c>
      <c r="Q23" s="150">
        <f>-IFERROR(VLOOKUP($A23,'[6]Trial Blc'!$B$3:AB$708,Q$1,FALSE),0)</f>
        <v>109480.22</v>
      </c>
      <c r="R23" s="152">
        <f>AVERAGE(E23:Q23)</f>
        <v>98931.719230769231</v>
      </c>
      <c r="S23" s="152">
        <f>+'[6]COAS-V2'!B133</f>
        <v>22170.76</v>
      </c>
      <c r="T23" s="67">
        <f t="shared" si="11"/>
        <v>121102.47923076923</v>
      </c>
      <c r="U23" s="153"/>
      <c r="V23" s="154">
        <v>4000</v>
      </c>
      <c r="W23" s="149" t="s">
        <v>90</v>
      </c>
      <c r="X23" s="155">
        <f>IFERROR(VLOOKUP($V23,'[6]Trial Blc'!$B$3:AJ$549,X$1,FALSE),0)</f>
        <v>16205.9</v>
      </c>
      <c r="Y23" s="155"/>
      <c r="Z23" s="155">
        <f t="shared" si="8"/>
        <v>16205.9</v>
      </c>
      <c r="AA23" s="155">
        <f>IFERROR(VLOOKUP($V23,'[6]Trial Blc'!$B$3:AJ$549,AA$1,FALSE),0)</f>
        <v>16408</v>
      </c>
      <c r="AB23" s="155">
        <f>IFERROR(VLOOKUP($V23,'[6]Trial Blc'!$B$3:AK$549,AB$1,FALSE),0)</f>
        <v>16610.099999999999</v>
      </c>
      <c r="AC23" s="155">
        <f>IFERROR(VLOOKUP($V23,'[6]Trial Blc'!$B$3:AL$549,AC$1,FALSE),0)</f>
        <v>16812.2</v>
      </c>
      <c r="AD23" s="155">
        <f>IFERROR(VLOOKUP($V23,'[6]Trial Blc'!$B$3:AM$549,AD$1,FALSE),0)</f>
        <v>17014.3</v>
      </c>
      <c r="AE23" s="155">
        <f>IFERROR(VLOOKUP($V23,'[6]Trial Blc'!$B$3:AN$549,AE$1,FALSE),0)</f>
        <v>17216.400000000001</v>
      </c>
      <c r="AF23" s="155">
        <f>IFERROR(VLOOKUP($V23,'[6]Trial Blc'!$B$3:AO$549,AF$1,FALSE),0)</f>
        <v>17418.5</v>
      </c>
      <c r="AG23" s="155">
        <f>IFERROR(VLOOKUP($V23,'[6]Trial Blc'!$B$3:AP$549,AG$1,FALSE),0)</f>
        <v>17620.599999999999</v>
      </c>
      <c r="AH23" s="155">
        <f>IFERROR(VLOOKUP($V23,'[6]Trial Blc'!$B$3:AQ$549,AH$1,FALSE),0)</f>
        <v>17822.7</v>
      </c>
      <c r="AI23" s="155">
        <f>IFERROR(VLOOKUP($V23,'[6]Trial Blc'!$B$3:AR$549,AI$1,FALSE),0)</f>
        <v>18024.8</v>
      </c>
      <c r="AJ23" s="155">
        <f>IFERROR(VLOOKUP($V23,'[6]Trial Blc'!$B$3:AS$549,AJ$1,FALSE),0)</f>
        <v>18226.900000000001</v>
      </c>
      <c r="AK23" s="155">
        <f>IFERROR(VLOOKUP($V23,'[6]Trial Blc'!$B$3:AT$549,AK$1,FALSE),0)</f>
        <v>18454.97</v>
      </c>
      <c r="AL23" s="155">
        <f>IFERROR(VLOOKUP($V23,'[6]Trial Blc'!$B$3:AU$549,AL$1,FALSE),0)</f>
        <v>18683.04</v>
      </c>
      <c r="AM23" s="152">
        <f t="shared" si="9"/>
        <v>17424.493076923078</v>
      </c>
      <c r="AN23" s="152">
        <f>+'[6]COAS-V2'!B171+'[6]COAS-V2'!B172</f>
        <v>3417.59</v>
      </c>
      <c r="AO23" s="67">
        <f t="shared" si="10"/>
        <v>20842.083076923078</v>
      </c>
    </row>
    <row r="24" spans="1:41" ht="13" x14ac:dyDescent="0.3">
      <c r="A24" s="148">
        <v>3455</v>
      </c>
      <c r="B24" s="149" t="s">
        <v>91</v>
      </c>
      <c r="C24" s="150">
        <f>-IFERROR(VLOOKUP($A24,'[6]Trial Blc'!$B$3:N$708,C$1,FALSE),0)</f>
        <v>33149</v>
      </c>
      <c r="D24" s="151"/>
      <c r="E24" s="151">
        <f t="shared" si="5"/>
        <v>33149</v>
      </c>
      <c r="F24" s="150">
        <f>-IFERROR(VLOOKUP($A24,'[6]Trial Blc'!$B$3:Q$708,F$1,FALSE),0)</f>
        <v>33149</v>
      </c>
      <c r="G24" s="150">
        <f>-IFERROR(VLOOKUP($A24,'[6]Trial Blc'!$B$3:R$708,G$1,FALSE),0)</f>
        <v>33149</v>
      </c>
      <c r="H24" s="150">
        <f>-IFERROR(VLOOKUP($A24,'[6]Trial Blc'!$B$3:S$708,H$1,FALSE),0)</f>
        <v>33149</v>
      </c>
      <c r="I24" s="150">
        <f>-IFERROR(VLOOKUP($A24,'[6]Trial Blc'!$B$3:T$708,I$1,FALSE),0)</f>
        <v>33149</v>
      </c>
      <c r="J24" s="150">
        <f>-IFERROR(VLOOKUP($A24,'[6]Trial Blc'!$B$3:U$708,J$1,FALSE),0)</f>
        <v>33149</v>
      </c>
      <c r="K24" s="150">
        <f>-IFERROR(VLOOKUP($A24,'[6]Trial Blc'!$B$3:V$708,K$1,FALSE),0)</f>
        <v>33149</v>
      </c>
      <c r="L24" s="150">
        <f>-IFERROR(VLOOKUP($A24,'[6]Trial Blc'!$B$3:W$708,L$1,FALSE),0)</f>
        <v>33149</v>
      </c>
      <c r="M24" s="150">
        <f>-IFERROR(VLOOKUP($A24,'[6]Trial Blc'!$B$3:X$708,M$1,FALSE),0)</f>
        <v>33149</v>
      </c>
      <c r="N24" s="150">
        <f>-IFERROR(VLOOKUP($A24,'[6]Trial Blc'!$B$3:Y$708,N$1,FALSE),0)</f>
        <v>33149</v>
      </c>
      <c r="O24" s="150">
        <f>-IFERROR(VLOOKUP($A24,'[6]Trial Blc'!$B$3:Z$708,O$1,FALSE),0)</f>
        <v>33749</v>
      </c>
      <c r="P24" s="150">
        <f>-IFERROR(VLOOKUP($A24,'[6]Trial Blc'!$B$3:AA$708,P$1,FALSE),0)</f>
        <v>38532</v>
      </c>
      <c r="Q24" s="150">
        <f>-IFERROR(VLOOKUP($A24,'[6]Trial Blc'!$B$3:AB$708,Q$1,FALSE),0)</f>
        <v>41182</v>
      </c>
      <c r="R24" s="152">
        <f>AVERAGE(E24:Q24)</f>
        <v>34227.153846153844</v>
      </c>
      <c r="S24" s="152">
        <f>+'[6]COAS-V2'!B134</f>
        <v>30677.74</v>
      </c>
      <c r="T24" s="67">
        <f t="shared" si="11"/>
        <v>64904.893846153849</v>
      </c>
      <c r="U24" s="153"/>
      <c r="V24" s="154">
        <v>4005</v>
      </c>
      <c r="W24" s="149" t="s">
        <v>92</v>
      </c>
      <c r="X24" s="155">
        <f>IFERROR(VLOOKUP($V24,'[6]Trial Blc'!$B$3:AJ$549,X$1,FALSE),0)</f>
        <v>5220.29</v>
      </c>
      <c r="Y24" s="155"/>
      <c r="Z24" s="155">
        <f t="shared" si="8"/>
        <v>5220.29</v>
      </c>
      <c r="AA24" s="155">
        <f>IFERROR(VLOOKUP($V24,'[6]Trial Blc'!$B$3:AJ$549,AA$1,FALSE),0)</f>
        <v>5289.33</v>
      </c>
      <c r="AB24" s="155">
        <f>IFERROR(VLOOKUP($V24,'[6]Trial Blc'!$B$3:AK$549,AB$1,FALSE),0)</f>
        <v>5358.37</v>
      </c>
      <c r="AC24" s="155">
        <f>IFERROR(VLOOKUP($V24,'[6]Trial Blc'!$B$3:AL$549,AC$1,FALSE),0)</f>
        <v>5427.41</v>
      </c>
      <c r="AD24" s="155">
        <f>IFERROR(VLOOKUP($V24,'[6]Trial Blc'!$B$3:AM$549,AD$1,FALSE),0)</f>
        <v>5496.45</v>
      </c>
      <c r="AE24" s="155">
        <f>IFERROR(VLOOKUP($V24,'[6]Trial Blc'!$B$3:AN$549,AE$1,FALSE),0)</f>
        <v>5565.49</v>
      </c>
      <c r="AF24" s="155">
        <f>IFERROR(VLOOKUP($V24,'[6]Trial Blc'!$B$3:AO$549,AF$1,FALSE),0)</f>
        <v>5634.53</v>
      </c>
      <c r="AG24" s="155">
        <f>IFERROR(VLOOKUP($V24,'[6]Trial Blc'!$B$3:AP$549,AG$1,FALSE),0)</f>
        <v>5703.57</v>
      </c>
      <c r="AH24" s="155">
        <f>IFERROR(VLOOKUP($V24,'[6]Trial Blc'!$B$3:AQ$549,AH$1,FALSE),0)</f>
        <v>5772.61</v>
      </c>
      <c r="AI24" s="155">
        <f>IFERROR(VLOOKUP($V24,'[6]Trial Blc'!$B$3:AR$549,AI$1,FALSE),0)</f>
        <v>5841.65</v>
      </c>
      <c r="AJ24" s="155">
        <f>IFERROR(VLOOKUP($V24,'[6]Trial Blc'!$B$3:AS$549,AJ$1,FALSE),0)</f>
        <v>5911.94</v>
      </c>
      <c r="AK24" s="155">
        <f>IFERROR(VLOOKUP($V24,'[6]Trial Blc'!$B$3:AT$549,AK$1,FALSE),0)</f>
        <v>5992.19</v>
      </c>
      <c r="AL24" s="155">
        <f>IFERROR(VLOOKUP($V24,'[6]Trial Blc'!$B$3:AU$549,AL$1,FALSE),0)</f>
        <v>6077.96</v>
      </c>
      <c r="AM24" s="152">
        <f t="shared" si="9"/>
        <v>5637.8300000000008</v>
      </c>
      <c r="AN24" s="152">
        <f>+'[6]COAS-V2'!B173+'[6]COAS-V2'!B174</f>
        <v>5663.23</v>
      </c>
      <c r="AO24" s="67">
        <f t="shared" si="10"/>
        <v>11301.060000000001</v>
      </c>
    </row>
    <row r="25" spans="1:41" x14ac:dyDescent="0.25">
      <c r="A25" s="84"/>
      <c r="B25" s="85"/>
      <c r="C25" s="73"/>
      <c r="D25" s="86"/>
      <c r="E25" s="87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88"/>
      <c r="S25" s="88"/>
      <c r="T25" s="88"/>
      <c r="U25" s="61"/>
      <c r="V25" s="62"/>
      <c r="W25" s="7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N25" s="88"/>
      <c r="AO25" s="88"/>
    </row>
    <row r="26" spans="1:41" x14ac:dyDescent="0.25">
      <c r="A26" s="68"/>
      <c r="B26" s="76" t="s">
        <v>93</v>
      </c>
      <c r="C26" s="77">
        <f>SUM(C13:C25)</f>
        <v>3632269.87</v>
      </c>
      <c r="D26" s="77">
        <f>SUM(D13:D25)</f>
        <v>0</v>
      </c>
      <c r="E26" s="78">
        <f t="shared" ref="E26:T26" si="12">SUM(E13:E25)</f>
        <v>3632269.87</v>
      </c>
      <c r="F26" s="77">
        <f t="shared" si="12"/>
        <v>3632269.87</v>
      </c>
      <c r="G26" s="77">
        <f t="shared" si="12"/>
        <v>3632269.87</v>
      </c>
      <c r="H26" s="77">
        <f t="shared" si="12"/>
        <v>3632269.87</v>
      </c>
      <c r="I26" s="77">
        <f t="shared" si="12"/>
        <v>3632269.87</v>
      </c>
      <c r="J26" s="77">
        <f t="shared" si="12"/>
        <v>3632269.87</v>
      </c>
      <c r="K26" s="77">
        <f t="shared" si="12"/>
        <v>3632269.87</v>
      </c>
      <c r="L26" s="77">
        <f t="shared" si="12"/>
        <v>3632269.87</v>
      </c>
      <c r="M26" s="77">
        <f t="shared" si="12"/>
        <v>3632269.87</v>
      </c>
      <c r="N26" s="77">
        <f t="shared" si="12"/>
        <v>3632269.87</v>
      </c>
      <c r="O26" s="77">
        <f t="shared" si="12"/>
        <v>3632869.87</v>
      </c>
      <c r="P26" s="77">
        <f t="shared" si="12"/>
        <v>3650119.2800000003</v>
      </c>
      <c r="Q26" s="77">
        <f t="shared" si="12"/>
        <v>3652769.2800000003</v>
      </c>
      <c r="R26" s="77">
        <f t="shared" si="12"/>
        <v>3635265.9330769232</v>
      </c>
      <c r="S26" s="77">
        <f t="shared" si="12"/>
        <v>-101760.54999999983</v>
      </c>
      <c r="T26" s="77">
        <f t="shared" si="12"/>
        <v>3533505.3830769234</v>
      </c>
      <c r="U26" s="79"/>
      <c r="V26" s="62"/>
      <c r="W26" s="76" t="s">
        <v>93</v>
      </c>
      <c r="X26" s="77">
        <f t="shared" ref="X26:AL26" si="13">SUM(X12:X25)</f>
        <v>3388364.79</v>
      </c>
      <c r="Y26" s="77">
        <f t="shared" si="13"/>
        <v>0</v>
      </c>
      <c r="Z26" s="77">
        <f t="shared" si="13"/>
        <v>3388364.79</v>
      </c>
      <c r="AA26" s="77">
        <f t="shared" si="13"/>
        <v>3414228.05</v>
      </c>
      <c r="AB26" s="77">
        <f t="shared" si="13"/>
        <v>3440091.3200000003</v>
      </c>
      <c r="AC26" s="77">
        <f t="shared" si="13"/>
        <v>3465954.58</v>
      </c>
      <c r="AD26" s="77">
        <f t="shared" si="13"/>
        <v>3491817.85</v>
      </c>
      <c r="AE26" s="77">
        <f t="shared" si="13"/>
        <v>3517681.1199999996</v>
      </c>
      <c r="AF26" s="77">
        <f t="shared" si="13"/>
        <v>3543544.3899999997</v>
      </c>
      <c r="AG26" s="77">
        <f t="shared" si="13"/>
        <v>3569407.6599999992</v>
      </c>
      <c r="AH26" s="77">
        <f t="shared" si="13"/>
        <v>3595270.9200000004</v>
      </c>
      <c r="AI26" s="77">
        <f t="shared" si="13"/>
        <v>3621134.19</v>
      </c>
      <c r="AJ26" s="77">
        <f t="shared" si="13"/>
        <v>3646998.7100000004</v>
      </c>
      <c r="AK26" s="77">
        <f t="shared" si="13"/>
        <v>3672899.16</v>
      </c>
      <c r="AL26" s="77">
        <f t="shared" si="13"/>
        <v>3698805.13</v>
      </c>
      <c r="AN26" s="77">
        <f>SUM(AN12:AN25)</f>
        <v>-848365.60277974221</v>
      </c>
      <c r="AO26" s="77">
        <f>SUM(AO12:AO25)</f>
        <v>2695188.0795279513</v>
      </c>
    </row>
    <row r="27" spans="1:41" ht="6" customHeight="1" x14ac:dyDescent="0.25">
      <c r="A27" s="68"/>
      <c r="B27" s="76"/>
      <c r="C27" s="77"/>
      <c r="D27" s="77"/>
      <c r="E27" s="78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9"/>
      <c r="V27" s="62"/>
      <c r="W27" s="76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N27" s="77"/>
      <c r="AO27" s="77"/>
    </row>
    <row r="28" spans="1:41" ht="13" x14ac:dyDescent="0.3">
      <c r="A28" s="148">
        <v>3445</v>
      </c>
      <c r="B28" s="149" t="s">
        <v>94</v>
      </c>
      <c r="C28" s="150">
        <f>-IFERROR(VLOOKUP($A28,'[6]Trial Blc'!$B$3:N$708,C$1,FALSE),0)</f>
        <v>1350</v>
      </c>
      <c r="D28" s="151"/>
      <c r="E28" s="151">
        <f>SUM(C28:D28)</f>
        <v>1350</v>
      </c>
      <c r="F28" s="150">
        <f>-IFERROR(VLOOKUP($A28,'[6]Trial Blc'!$B$3:Q$708,F$1,FALSE),0)</f>
        <v>1350</v>
      </c>
      <c r="G28" s="150">
        <f>-IFERROR(VLOOKUP($A28,'[6]Trial Blc'!$B$3:R$708,G$1,FALSE),0)</f>
        <v>2793</v>
      </c>
      <c r="H28" s="150">
        <f>-IFERROR(VLOOKUP($A28,'[6]Trial Blc'!$B$3:S$708,H$1,FALSE),0)</f>
        <v>2793</v>
      </c>
      <c r="I28" s="150">
        <f>-IFERROR(VLOOKUP($A28,'[6]Trial Blc'!$B$3:T$708,I$1,FALSE),0)</f>
        <v>2793</v>
      </c>
      <c r="J28" s="150">
        <f>-IFERROR(VLOOKUP($A28,'[6]Trial Blc'!$B$3:U$708,J$1,FALSE),0)</f>
        <v>2793</v>
      </c>
      <c r="K28" s="150">
        <f>-IFERROR(VLOOKUP($A28,'[6]Trial Blc'!$B$3:V$708,K$1,FALSE),0)</f>
        <v>2793</v>
      </c>
      <c r="L28" s="150">
        <f>-IFERROR(VLOOKUP($A28,'[6]Trial Blc'!$B$3:W$708,L$1,FALSE),0)</f>
        <v>2793</v>
      </c>
      <c r="M28" s="150">
        <f>-IFERROR(VLOOKUP($A28,'[6]Trial Blc'!$B$3:X$708,M$1,FALSE),0)</f>
        <v>2793</v>
      </c>
      <c r="N28" s="150">
        <f>-IFERROR(VLOOKUP($A28,'[6]Trial Blc'!$B$3:Y$708,N$1,FALSE),0)</f>
        <v>2793</v>
      </c>
      <c r="O28" s="150">
        <f>-IFERROR(VLOOKUP($A28,'[6]Trial Blc'!$B$3:Z$708,O$1,FALSE),0)</f>
        <v>2793</v>
      </c>
      <c r="P28" s="150">
        <f>-IFERROR(VLOOKUP($A28,'[6]Trial Blc'!$B$3:AA$708,P$1,FALSE),0)</f>
        <v>211709</v>
      </c>
      <c r="Q28" s="150">
        <f>-IFERROR(VLOOKUP($A28,'[6]Trial Blc'!$B$3:AB$708,Q$1,FALSE),0)</f>
        <v>211709</v>
      </c>
      <c r="R28" s="152">
        <f>AVERAGE(E28:Q28)</f>
        <v>34711.923076923078</v>
      </c>
      <c r="S28" s="152">
        <f>+'[6]COAS-V2'!B132</f>
        <v>92994.46</v>
      </c>
      <c r="T28" s="67">
        <f t="shared" ref="T28:T32" si="14">+S28+R28</f>
        <v>127706.38307692308</v>
      </c>
      <c r="U28" s="153"/>
      <c r="V28" s="154">
        <v>3995</v>
      </c>
      <c r="W28" s="149" t="s">
        <v>95</v>
      </c>
      <c r="X28" s="155">
        <f>IFERROR(VLOOKUP($V28,'[6]Trial Blc'!$B$3:AJ$549,X$1,FALSE),0)</f>
        <v>15412.14</v>
      </c>
      <c r="Y28" s="155"/>
      <c r="Z28" s="155">
        <f>SUM(X28:Y28)</f>
        <v>15412.14</v>
      </c>
      <c r="AA28" s="155">
        <f>IFERROR(VLOOKUP($V28,'[6]Trial Blc'!$B$3:AJ$549,AA$1,FALSE),0)</f>
        <v>15414.96</v>
      </c>
      <c r="AB28" s="155">
        <f>IFERROR(VLOOKUP($V28,'[6]Trial Blc'!$B$3:AK$549,AB$1,FALSE),0)</f>
        <v>15420.78</v>
      </c>
      <c r="AC28" s="155">
        <f>IFERROR(VLOOKUP($V28,'[6]Trial Blc'!$B$3:AL$549,AC$1,FALSE),0)</f>
        <v>15426.6</v>
      </c>
      <c r="AD28" s="155">
        <f>IFERROR(VLOOKUP($V28,'[6]Trial Blc'!$B$3:AM$549,AD$1,FALSE),0)</f>
        <v>15432.42</v>
      </c>
      <c r="AE28" s="155">
        <f>IFERROR(VLOOKUP($V28,'[6]Trial Blc'!$B$3:AN$549,AE$1,FALSE),0)</f>
        <v>15438.24</v>
      </c>
      <c r="AF28" s="155">
        <f>IFERROR(VLOOKUP($V28,'[6]Trial Blc'!$B$3:AO$549,AF$1,FALSE),0)</f>
        <v>15444.06</v>
      </c>
      <c r="AG28" s="155">
        <f>IFERROR(VLOOKUP($V28,'[6]Trial Blc'!$B$3:AP$549,AG$1,FALSE),0)</f>
        <v>15449.88</v>
      </c>
      <c r="AH28" s="155">
        <f>IFERROR(VLOOKUP($V28,'[6]Trial Blc'!$B$3:AQ$549,AH$1,FALSE),0)</f>
        <v>15455.7</v>
      </c>
      <c r="AI28" s="155">
        <f>IFERROR(VLOOKUP($V28,'[6]Trial Blc'!$B$3:AR$549,AI$1,FALSE),0)</f>
        <v>15461.52</v>
      </c>
      <c r="AJ28" s="155">
        <f>IFERROR(VLOOKUP($V28,'[6]Trial Blc'!$B$3:AS$549,AJ$1,FALSE),0)</f>
        <v>15467.34</v>
      </c>
      <c r="AK28" s="155">
        <f>IFERROR(VLOOKUP($V28,'[6]Trial Blc'!$B$3:AT$549,AK$1,FALSE),0)</f>
        <v>15908.4</v>
      </c>
      <c r="AL28" s="155">
        <f>IFERROR(VLOOKUP($V28,'[6]Trial Blc'!$B$3:AU$549,AL$1,FALSE),0)</f>
        <v>16349.46</v>
      </c>
      <c r="AM28" s="152">
        <f>AVERAGE(Z28:AL28)</f>
        <v>15544.730769230768</v>
      </c>
      <c r="AN28" s="152">
        <f>+'[6]COAS-V2'!B169+'[6]COAS-V2'!B170</f>
        <v>-2447.5</v>
      </c>
      <c r="AO28" s="67">
        <f t="shared" ref="AO28:AO32" si="15">+AN28+AM28</f>
        <v>13097.230769230768</v>
      </c>
    </row>
    <row r="29" spans="1:41" ht="13" x14ac:dyDescent="0.3">
      <c r="A29" s="68"/>
      <c r="C29" s="70">
        <f>-IFERROR(VLOOKUP($A29,'[6]Trial Blc'!$B$3:N$708,C$1,FALSE),0)</f>
        <v>0</v>
      </c>
      <c r="D29" s="60"/>
      <c r="E29" s="71"/>
      <c r="F29" s="70">
        <f>-IFERROR(VLOOKUP($A29,'[6]Trial Blc'!$B$3:Q$708,F$1,FALSE),0)</f>
        <v>0</v>
      </c>
      <c r="G29" s="70">
        <f>-IFERROR(VLOOKUP($A29,'[6]Trial Blc'!$B$3:R$708,G$1,FALSE),0)</f>
        <v>0</v>
      </c>
      <c r="H29" s="70">
        <f>-IFERROR(VLOOKUP($A29,'[6]Trial Blc'!$B$3:S$708,H$1,FALSE),0)</f>
        <v>0</v>
      </c>
      <c r="I29" s="70">
        <f>-IFERROR(VLOOKUP($A29,'[6]Trial Blc'!$B$3:T$708,I$1,FALSE),0)</f>
        <v>0</v>
      </c>
      <c r="J29" s="70">
        <f>-IFERROR(VLOOKUP($A29,'[6]Trial Blc'!$B$3:U$708,J$1,FALSE),0)</f>
        <v>0</v>
      </c>
      <c r="K29" s="70">
        <f>-IFERROR(VLOOKUP($A29,'[6]Trial Blc'!$B$3:V$708,K$1,FALSE),0)</f>
        <v>0</v>
      </c>
      <c r="L29" s="70">
        <f>-IFERROR(VLOOKUP($A29,'[6]Trial Blc'!$B$3:W$708,L$1,FALSE),0)</f>
        <v>0</v>
      </c>
      <c r="M29" s="70">
        <f>-IFERROR(VLOOKUP($A29,'[6]Trial Blc'!$B$3:X$708,M$1,FALSE),0)</f>
        <v>0</v>
      </c>
      <c r="N29" s="70">
        <f>-IFERROR(VLOOKUP($A29,'[6]Trial Blc'!$B$3:Y$708,N$1,FALSE),0)</f>
        <v>0</v>
      </c>
      <c r="O29" s="70">
        <f>-IFERROR(VLOOKUP($A29,'[6]Trial Blc'!$B$3:Z$708,O$1,FALSE),0)</f>
        <v>0</v>
      </c>
      <c r="P29" s="70">
        <f>-IFERROR(VLOOKUP($A29,'[6]Trial Blc'!$B$3:AA$708,P$1,FALSE),0)</f>
        <v>0</v>
      </c>
      <c r="Q29" s="70">
        <f>-IFERROR(VLOOKUP($A29,'[6]Trial Blc'!$B$3:AB$708,Q$1,FALSE),0)</f>
        <v>0</v>
      </c>
      <c r="R29" s="67">
        <f>AVERAGE(E29:Q29)</f>
        <v>0</v>
      </c>
      <c r="S29" s="67"/>
      <c r="T29" s="67">
        <f t="shared" si="14"/>
        <v>0</v>
      </c>
      <c r="U29" s="61"/>
      <c r="V29" s="62"/>
      <c r="W29" s="57"/>
      <c r="X29" s="88">
        <f>IFERROR(VLOOKUP($V29,'[6]Trial Blc'!$B$3:AJ$549,X$1,FALSE),0)</f>
        <v>0</v>
      </c>
      <c r="Y29" s="88"/>
      <c r="Z29" s="88">
        <f>SUM(X29:Y29)</f>
        <v>0</v>
      </c>
      <c r="AA29" s="88">
        <f>IFERROR(VLOOKUP($V29,'[6]Trial Blc'!$B$3:AJ$549,AA$1,FALSE),0)</f>
        <v>0</v>
      </c>
      <c r="AB29" s="88">
        <f>IFERROR(VLOOKUP($V29,'[6]Trial Blc'!$B$3:AK$549,AB$1,FALSE),0)</f>
        <v>0</v>
      </c>
      <c r="AC29" s="88">
        <f>IFERROR(VLOOKUP($V29,'[6]Trial Blc'!$B$3:AL$549,AC$1,FALSE),0)</f>
        <v>0</v>
      </c>
      <c r="AD29" s="88">
        <f>IFERROR(VLOOKUP($V29,'[6]Trial Blc'!$B$3:AM$549,AD$1,FALSE),0)</f>
        <v>0</v>
      </c>
      <c r="AE29" s="88">
        <f>IFERROR(VLOOKUP($V29,'[6]Trial Blc'!$B$3:AN$549,AE$1,FALSE),0)</f>
        <v>0</v>
      </c>
      <c r="AF29" s="88">
        <f>IFERROR(VLOOKUP($V29,'[6]Trial Blc'!$B$3:AO$549,AF$1,FALSE),0)</f>
        <v>0</v>
      </c>
      <c r="AG29" s="88">
        <f>IFERROR(VLOOKUP($V29,'[6]Trial Blc'!$B$3:AP$549,AG$1,FALSE),0)</f>
        <v>0</v>
      </c>
      <c r="AH29" s="88">
        <f>IFERROR(VLOOKUP($V29,'[6]Trial Blc'!$B$3:AQ$549,AH$1,FALSE),0)</f>
        <v>0</v>
      </c>
      <c r="AI29" s="88">
        <f>IFERROR(VLOOKUP($V29,'[6]Trial Blc'!$B$3:AR$549,AI$1,FALSE),0)</f>
        <v>0</v>
      </c>
      <c r="AJ29" s="88">
        <f>IFERROR(VLOOKUP($V29,'[6]Trial Blc'!$B$3:AS$549,AJ$1,FALSE),0)</f>
        <v>0</v>
      </c>
      <c r="AK29" s="88">
        <f>IFERROR(VLOOKUP($V29,'[6]Trial Blc'!$B$3:AT$549,AK$1,FALSE),0)</f>
        <v>0</v>
      </c>
      <c r="AL29" s="88">
        <f>IFERROR(VLOOKUP($V29,'[6]Trial Blc'!$B$3:AU$549,AL$1,FALSE),0)</f>
        <v>0</v>
      </c>
      <c r="AM29" s="67">
        <f>AVERAGE(Z29:AL29)</f>
        <v>0</v>
      </c>
      <c r="AN29" s="67"/>
      <c r="AO29" s="67">
        <f t="shared" si="15"/>
        <v>0</v>
      </c>
    </row>
    <row r="30" spans="1:41" ht="13" x14ac:dyDescent="0.3">
      <c r="A30" s="68">
        <v>3350</v>
      </c>
      <c r="B30" s="69" t="s">
        <v>96</v>
      </c>
      <c r="C30" s="70">
        <f>-IFERROR(VLOOKUP($A30,'[6]Trial Blc'!$B$3:N$708,C$1,FALSE),0)</f>
        <v>56230.47</v>
      </c>
      <c r="D30" s="60"/>
      <c r="E30" s="71">
        <f>SUM(C30:D30)</f>
        <v>56230.47</v>
      </c>
      <c r="F30" s="70">
        <f>-IFERROR(VLOOKUP($A30,'[6]Trial Blc'!$B$3:Q$708,F$1,FALSE),0)</f>
        <v>56230.47</v>
      </c>
      <c r="G30" s="70">
        <f>-IFERROR(VLOOKUP($A30,'[6]Trial Blc'!$B$3:R$708,G$1,FALSE),0)</f>
        <v>56230.47</v>
      </c>
      <c r="H30" s="70">
        <f>-IFERROR(VLOOKUP($A30,'[6]Trial Blc'!$B$3:S$708,H$1,FALSE),0)</f>
        <v>56230.47</v>
      </c>
      <c r="I30" s="70">
        <f>-IFERROR(VLOOKUP($A30,'[6]Trial Blc'!$B$3:T$708,I$1,FALSE),0)</f>
        <v>56230.47</v>
      </c>
      <c r="J30" s="70">
        <f>-IFERROR(VLOOKUP($A30,'[6]Trial Blc'!$B$3:U$708,J$1,FALSE),0)</f>
        <v>56230.47</v>
      </c>
      <c r="K30" s="70">
        <f>-IFERROR(VLOOKUP($A30,'[6]Trial Blc'!$B$3:V$708,K$1,FALSE),0)</f>
        <v>56230.47</v>
      </c>
      <c r="L30" s="70">
        <f>-IFERROR(VLOOKUP($A30,'[6]Trial Blc'!$B$3:W$708,L$1,FALSE),0)</f>
        <v>56230.47</v>
      </c>
      <c r="M30" s="70">
        <f>-IFERROR(VLOOKUP($A30,'[6]Trial Blc'!$B$3:X$708,M$1,FALSE),0)</f>
        <v>56230.47</v>
      </c>
      <c r="N30" s="70">
        <f>-IFERROR(VLOOKUP($A30,'[6]Trial Blc'!$B$3:Y$708,N$1,FALSE),0)</f>
        <v>56230.47</v>
      </c>
      <c r="O30" s="70">
        <f>-IFERROR(VLOOKUP($A30,'[6]Trial Blc'!$B$3:Z$708,O$1,FALSE),0)</f>
        <v>56230.47</v>
      </c>
      <c r="P30" s="70">
        <f>-IFERROR(VLOOKUP($A30,'[6]Trial Blc'!$B$3:AA$708,P$1,FALSE),0)</f>
        <v>56230.47</v>
      </c>
      <c r="Q30" s="70">
        <f>-IFERROR(VLOOKUP($A30,'[6]Trial Blc'!$B$3:AB$708,Q$1,FALSE),0)</f>
        <v>56230.47</v>
      </c>
      <c r="R30" s="67">
        <f>AVERAGE(E30:Q30)</f>
        <v>56230.469999999979</v>
      </c>
      <c r="S30" s="67"/>
      <c r="T30" s="67">
        <f t="shared" si="14"/>
        <v>56230.469999999979</v>
      </c>
      <c r="U30" s="79"/>
      <c r="V30" s="62">
        <v>3895</v>
      </c>
      <c r="W30" s="69" t="s">
        <v>97</v>
      </c>
      <c r="X30" s="88">
        <f>IFERROR(VLOOKUP($V30,'[6]Trial Blc'!$B$3:AJ$549,X$1,FALSE),0)</f>
        <v>36086.54</v>
      </c>
      <c r="Y30" s="88"/>
      <c r="Z30" s="88">
        <f>SUM(X30:Y30)</f>
        <v>36086.54</v>
      </c>
      <c r="AA30" s="88">
        <f>IFERROR(VLOOKUP($V30,'[6]Trial Blc'!$B$3:AJ$549,AA$1,FALSE),0)</f>
        <v>36320.83</v>
      </c>
      <c r="AB30" s="88">
        <f>IFERROR(VLOOKUP($V30,'[6]Trial Blc'!$B$3:AK$549,AB$1,FALSE),0)</f>
        <v>36555.120000000003</v>
      </c>
      <c r="AC30" s="88">
        <f>IFERROR(VLOOKUP($V30,'[6]Trial Blc'!$B$3:AL$549,AC$1,FALSE),0)</f>
        <v>36789.410000000003</v>
      </c>
      <c r="AD30" s="88">
        <f>IFERROR(VLOOKUP($V30,'[6]Trial Blc'!$B$3:AM$549,AD$1,FALSE),0)</f>
        <v>37023.699999999997</v>
      </c>
      <c r="AE30" s="88">
        <f>IFERROR(VLOOKUP($V30,'[6]Trial Blc'!$B$3:AN$549,AE$1,FALSE),0)</f>
        <v>37257.99</v>
      </c>
      <c r="AF30" s="88">
        <f>IFERROR(VLOOKUP($V30,'[6]Trial Blc'!$B$3:AO$549,AF$1,FALSE),0)</f>
        <v>37492.28</v>
      </c>
      <c r="AG30" s="88">
        <f>IFERROR(VLOOKUP($V30,'[6]Trial Blc'!$B$3:AP$549,AG$1,FALSE),0)</f>
        <v>37726.57</v>
      </c>
      <c r="AH30" s="88">
        <f>IFERROR(VLOOKUP($V30,'[6]Trial Blc'!$B$3:AQ$549,AH$1,FALSE),0)</f>
        <v>37960.86</v>
      </c>
      <c r="AI30" s="88">
        <f>IFERROR(VLOOKUP($V30,'[6]Trial Blc'!$B$3:AR$549,AI$1,FALSE),0)</f>
        <v>38195.15</v>
      </c>
      <c r="AJ30" s="88">
        <f>IFERROR(VLOOKUP($V30,'[6]Trial Blc'!$B$3:AS$549,AJ$1,FALSE),0)</f>
        <v>38429.440000000002</v>
      </c>
      <c r="AK30" s="88">
        <f>IFERROR(VLOOKUP($V30,'[6]Trial Blc'!$B$3:AT$549,AK$1,FALSE),0)</f>
        <v>38663.730000000003</v>
      </c>
      <c r="AL30" s="88">
        <f>IFERROR(VLOOKUP($V30,'[6]Trial Blc'!$B$3:AU$549,AL$1,FALSE),0)</f>
        <v>38898.019999999997</v>
      </c>
      <c r="AM30" s="67">
        <f>AVERAGE(Z30:AL30)</f>
        <v>37492.28</v>
      </c>
      <c r="AN30" s="67">
        <f>+'[6]COAS-V2'!B162</f>
        <v>-27.12</v>
      </c>
      <c r="AO30" s="67">
        <f t="shared" si="15"/>
        <v>37465.159999999996</v>
      </c>
    </row>
    <row r="31" spans="1:41" ht="13" x14ac:dyDescent="0.3">
      <c r="A31" s="68">
        <v>3355</v>
      </c>
      <c r="B31" s="69" t="s">
        <v>98</v>
      </c>
      <c r="C31" s="70">
        <f>-IFERROR(VLOOKUP($A31,'[6]Trial Blc'!$B$3:N$708,C$1,FALSE),0)</f>
        <v>10435.27</v>
      </c>
      <c r="D31" s="60"/>
      <c r="E31" s="71">
        <f>SUM(C31:D31)</f>
        <v>10435.27</v>
      </c>
      <c r="F31" s="70">
        <f>-IFERROR(VLOOKUP($A31,'[6]Trial Blc'!$B$3:Q$708,F$1,FALSE),0)</f>
        <v>10435.27</v>
      </c>
      <c r="G31" s="70">
        <f>-IFERROR(VLOOKUP($A31,'[6]Trial Blc'!$B$3:R$708,G$1,FALSE),0)</f>
        <v>10435.27</v>
      </c>
      <c r="H31" s="70">
        <f>-IFERROR(VLOOKUP($A31,'[6]Trial Blc'!$B$3:S$708,H$1,FALSE),0)</f>
        <v>10435.27</v>
      </c>
      <c r="I31" s="70">
        <f>-IFERROR(VLOOKUP($A31,'[6]Trial Blc'!$B$3:T$708,I$1,FALSE),0)</f>
        <v>10435.27</v>
      </c>
      <c r="J31" s="70">
        <f>-IFERROR(VLOOKUP($A31,'[6]Trial Blc'!$B$3:U$708,J$1,FALSE),0)</f>
        <v>10435.27</v>
      </c>
      <c r="K31" s="70">
        <f>-IFERROR(VLOOKUP($A31,'[6]Trial Blc'!$B$3:V$708,K$1,FALSE),0)</f>
        <v>10435.27</v>
      </c>
      <c r="L31" s="70">
        <f>-IFERROR(VLOOKUP($A31,'[6]Trial Blc'!$B$3:W$708,L$1,FALSE),0)</f>
        <v>10435.27</v>
      </c>
      <c r="M31" s="70">
        <f>-IFERROR(VLOOKUP($A31,'[6]Trial Blc'!$B$3:X$708,M$1,FALSE),0)</f>
        <v>10435.27</v>
      </c>
      <c r="N31" s="70">
        <f>-IFERROR(VLOOKUP($A31,'[6]Trial Blc'!$B$3:Y$708,N$1,FALSE),0)</f>
        <v>10435.27</v>
      </c>
      <c r="O31" s="70">
        <f>-IFERROR(VLOOKUP($A31,'[6]Trial Blc'!$B$3:Z$708,O$1,FALSE),0)</f>
        <v>10435.27</v>
      </c>
      <c r="P31" s="70">
        <f>-IFERROR(VLOOKUP($A31,'[6]Trial Blc'!$B$3:AA$708,P$1,FALSE),0)</f>
        <v>10435.27</v>
      </c>
      <c r="Q31" s="70">
        <f>-IFERROR(VLOOKUP($A31,'[6]Trial Blc'!$B$3:AB$708,Q$1,FALSE),0)</f>
        <v>10435.27</v>
      </c>
      <c r="R31" s="67">
        <f>AVERAGE(E31:Q31)</f>
        <v>10435.270000000002</v>
      </c>
      <c r="S31" s="67"/>
      <c r="T31" s="67">
        <f t="shared" si="14"/>
        <v>10435.270000000002</v>
      </c>
      <c r="U31" s="79"/>
      <c r="V31" s="62">
        <v>3900</v>
      </c>
      <c r="W31" s="69" t="s">
        <v>99</v>
      </c>
      <c r="X31" s="88">
        <f>IFERROR(VLOOKUP($V31,'[6]Trial Blc'!$B$3:AJ$549,X$1,FALSE),0)</f>
        <v>2094.31</v>
      </c>
      <c r="Y31" s="88"/>
      <c r="Z31" s="88">
        <f>SUM(X31:Y31)</f>
        <v>2094.31</v>
      </c>
      <c r="AA31" s="88">
        <f>IFERROR(VLOOKUP($V31,'[6]Trial Blc'!$B$3:AJ$549,AA$1,FALSE),0)</f>
        <v>2137.79</v>
      </c>
      <c r="AB31" s="88">
        <f>IFERROR(VLOOKUP($V31,'[6]Trial Blc'!$B$3:AK$549,AB$1,FALSE),0)</f>
        <v>2181.27</v>
      </c>
      <c r="AC31" s="88">
        <f>IFERROR(VLOOKUP($V31,'[6]Trial Blc'!$B$3:AL$549,AC$1,FALSE),0)</f>
        <v>2224.75</v>
      </c>
      <c r="AD31" s="88">
        <f>IFERROR(VLOOKUP($V31,'[6]Trial Blc'!$B$3:AM$549,AD$1,FALSE),0)</f>
        <v>2268.23</v>
      </c>
      <c r="AE31" s="88">
        <f>IFERROR(VLOOKUP($V31,'[6]Trial Blc'!$B$3:AN$549,AE$1,FALSE),0)</f>
        <v>2311.71</v>
      </c>
      <c r="AF31" s="88">
        <f>IFERROR(VLOOKUP($V31,'[6]Trial Blc'!$B$3:AO$549,AF$1,FALSE),0)</f>
        <v>2355.19</v>
      </c>
      <c r="AG31" s="88">
        <f>IFERROR(VLOOKUP($V31,'[6]Trial Blc'!$B$3:AP$549,AG$1,FALSE),0)</f>
        <v>2398.67</v>
      </c>
      <c r="AH31" s="88">
        <f>IFERROR(VLOOKUP($V31,'[6]Trial Blc'!$B$3:AQ$549,AH$1,FALSE),0)</f>
        <v>2442.15</v>
      </c>
      <c r="AI31" s="88">
        <f>IFERROR(VLOOKUP($V31,'[6]Trial Blc'!$B$3:AR$549,AI$1,FALSE),0)</f>
        <v>2485.63</v>
      </c>
      <c r="AJ31" s="88">
        <f>IFERROR(VLOOKUP($V31,'[6]Trial Blc'!$B$3:AS$549,AJ$1,FALSE),0)</f>
        <v>2529.11</v>
      </c>
      <c r="AK31" s="88">
        <f>IFERROR(VLOOKUP($V31,'[6]Trial Blc'!$B$3:AT$549,AK$1,FALSE),0)</f>
        <v>2572.59</v>
      </c>
      <c r="AL31" s="88">
        <f>IFERROR(VLOOKUP($V31,'[6]Trial Blc'!$B$3:AU$549,AL$1,FALSE),0)</f>
        <v>2616.0700000000002</v>
      </c>
      <c r="AM31" s="67">
        <f>AVERAGE(Z31:AL31)</f>
        <v>2355.1900000000005</v>
      </c>
      <c r="AN31" s="67">
        <f>+'[6]COAS-V2'!B163</f>
        <v>-0.84</v>
      </c>
      <c r="AO31" s="67">
        <f t="shared" si="15"/>
        <v>2354.3500000000004</v>
      </c>
    </row>
    <row r="32" spans="1:41" ht="13" x14ac:dyDescent="0.3">
      <c r="A32" s="68">
        <v>3360</v>
      </c>
      <c r="B32" s="69" t="s">
        <v>100</v>
      </c>
      <c r="C32" s="70">
        <f>-IFERROR(VLOOKUP($A32,'[6]Trial Blc'!$B$3:N$708,C$1,FALSE),0)</f>
        <v>867276.18</v>
      </c>
      <c r="D32" s="60"/>
      <c r="E32" s="71">
        <f>SUM(C32:D32)</f>
        <v>867276.18</v>
      </c>
      <c r="F32" s="70">
        <f>-IFERROR(VLOOKUP($A32,'[6]Trial Blc'!$B$3:Q$708,F$1,FALSE),0)</f>
        <v>867276.18</v>
      </c>
      <c r="G32" s="70">
        <f>-IFERROR(VLOOKUP($A32,'[6]Trial Blc'!$B$3:R$708,G$1,FALSE),0)</f>
        <v>873802.18</v>
      </c>
      <c r="H32" s="70">
        <f>-IFERROR(VLOOKUP($A32,'[6]Trial Blc'!$B$3:S$708,H$1,FALSE),0)</f>
        <v>873802.18</v>
      </c>
      <c r="I32" s="70">
        <f>-IFERROR(VLOOKUP($A32,'[6]Trial Blc'!$B$3:T$708,I$1,FALSE),0)</f>
        <v>873802.18</v>
      </c>
      <c r="J32" s="70">
        <f>-IFERROR(VLOOKUP($A32,'[6]Trial Blc'!$B$3:U$708,J$1,FALSE),0)</f>
        <v>882372.18</v>
      </c>
      <c r="K32" s="70">
        <f>-IFERROR(VLOOKUP($A32,'[6]Trial Blc'!$B$3:V$708,K$1,FALSE),0)</f>
        <v>882372.18</v>
      </c>
      <c r="L32" s="70">
        <f>-IFERROR(VLOOKUP($A32,'[6]Trial Blc'!$B$3:W$708,L$1,FALSE),0)</f>
        <v>882372.18</v>
      </c>
      <c r="M32" s="70">
        <f>-IFERROR(VLOOKUP($A32,'[6]Trial Blc'!$B$3:X$708,M$1,FALSE),0)</f>
        <v>882372.18</v>
      </c>
      <c r="N32" s="70">
        <f>-IFERROR(VLOOKUP($A32,'[6]Trial Blc'!$B$3:Y$708,N$1,FALSE),0)</f>
        <v>882372.18</v>
      </c>
      <c r="O32" s="70">
        <f>-IFERROR(VLOOKUP($A32,'[6]Trial Blc'!$B$3:Z$708,O$1,FALSE),0)</f>
        <v>882372.18</v>
      </c>
      <c r="P32" s="70">
        <f>-IFERROR(VLOOKUP($A32,'[6]Trial Blc'!$B$3:AA$708,P$1,FALSE),0)</f>
        <v>882372.18</v>
      </c>
      <c r="Q32" s="70">
        <f>-IFERROR(VLOOKUP($A32,'[6]Trial Blc'!$B$3:AB$708,Q$1,FALSE),0)</f>
        <v>882372.18</v>
      </c>
      <c r="R32" s="67">
        <f>AVERAGE(E32:Q32)</f>
        <v>878072.02615384595</v>
      </c>
      <c r="S32" s="67"/>
      <c r="T32" s="67">
        <f t="shared" si="14"/>
        <v>878072.02615384595</v>
      </c>
      <c r="U32" s="79"/>
      <c r="V32" s="62">
        <v>3905</v>
      </c>
      <c r="W32" s="69" t="s">
        <v>101</v>
      </c>
      <c r="X32" s="88">
        <f>IFERROR(VLOOKUP($V32,'[6]Trial Blc'!$B$3:AJ$549,X$1,FALSE),0)</f>
        <v>182880.8</v>
      </c>
      <c r="Y32" s="88"/>
      <c r="Z32" s="88">
        <f>SUM(X32:Y32)</f>
        <v>182880.8</v>
      </c>
      <c r="AA32" s="88">
        <f>IFERROR(VLOOKUP($V32,'[6]Trial Blc'!$B$3:AJ$549,AA$1,FALSE),0)</f>
        <v>184483.9</v>
      </c>
      <c r="AB32" s="88">
        <f>IFERROR(VLOOKUP($V32,'[6]Trial Blc'!$B$3:AK$549,AB$1,FALSE),0)</f>
        <v>186099.07</v>
      </c>
      <c r="AC32" s="88">
        <f>IFERROR(VLOOKUP($V32,'[6]Trial Blc'!$B$3:AL$549,AC$1,FALSE),0)</f>
        <v>187714.23</v>
      </c>
      <c r="AD32" s="88">
        <f>IFERROR(VLOOKUP($V32,'[6]Trial Blc'!$B$3:AM$549,AD$1,FALSE),0)</f>
        <v>189329.4</v>
      </c>
      <c r="AE32" s="88">
        <f>IFERROR(VLOOKUP($V32,'[6]Trial Blc'!$B$3:AN$549,AE$1,FALSE),0)</f>
        <v>190960.4</v>
      </c>
      <c r="AF32" s="88">
        <f>IFERROR(VLOOKUP($V32,'[6]Trial Blc'!$B$3:AO$549,AF$1,FALSE),0)</f>
        <v>192591.41</v>
      </c>
      <c r="AG32" s="88">
        <f>IFERROR(VLOOKUP($V32,'[6]Trial Blc'!$B$3:AP$549,AG$1,FALSE),0)</f>
        <v>194222.41</v>
      </c>
      <c r="AH32" s="88">
        <f>IFERROR(VLOOKUP($V32,'[6]Trial Blc'!$B$3:AQ$549,AH$1,FALSE),0)</f>
        <v>195853.42</v>
      </c>
      <c r="AI32" s="88">
        <f>IFERROR(VLOOKUP($V32,'[6]Trial Blc'!$B$3:AR$549,AI$1,FALSE),0)</f>
        <v>197484.42</v>
      </c>
      <c r="AJ32" s="88">
        <f>IFERROR(VLOOKUP($V32,'[6]Trial Blc'!$B$3:AS$549,AJ$1,FALSE),0)</f>
        <v>199115.43</v>
      </c>
      <c r="AK32" s="88">
        <f>IFERROR(VLOOKUP($V32,'[6]Trial Blc'!$B$3:AT$549,AK$1,FALSE),0)</f>
        <v>200746.43</v>
      </c>
      <c r="AL32" s="88">
        <f>IFERROR(VLOOKUP($V32,'[6]Trial Blc'!$B$3:AU$549,AL$1,FALSE),0)</f>
        <v>202377.45</v>
      </c>
      <c r="AM32" s="67">
        <f>AVERAGE(Z32:AL32)</f>
        <v>192604.52076923076</v>
      </c>
      <c r="AN32" s="67">
        <f>+'[6]COAS-V2'!B164</f>
        <v>15135</v>
      </c>
      <c r="AO32" s="67">
        <f t="shared" si="15"/>
        <v>207739.52076923076</v>
      </c>
    </row>
    <row r="33" spans="1:57" ht="13" x14ac:dyDescent="0.3">
      <c r="A33" s="68"/>
      <c r="B33" s="76"/>
      <c r="C33" s="72">
        <f>-IFERROR(VLOOKUP($A33,'[6]Trial Blc'!$B$3:N$708,C$1,FALSE),0)</f>
        <v>0</v>
      </c>
      <c r="D33" s="86"/>
      <c r="E33" s="87"/>
      <c r="F33" s="72">
        <f>-IFERROR(VLOOKUP($A33,'[6]Trial Blc'!$B$3:Q$708,F$1,FALSE),0)</f>
        <v>0</v>
      </c>
      <c r="G33" s="72">
        <f>-IFERROR(VLOOKUP($A33,'[6]Trial Blc'!$B$3:R$708,G$1,FALSE),0)</f>
        <v>0</v>
      </c>
      <c r="H33" s="72">
        <f>-IFERROR(VLOOKUP($A33,'[6]Trial Blc'!$B$3:S$708,H$1,FALSE),0)</f>
        <v>0</v>
      </c>
      <c r="I33" s="72">
        <f>-IFERROR(VLOOKUP($A33,'[6]Trial Blc'!$B$3:T$708,I$1,FALSE),0)</f>
        <v>0</v>
      </c>
      <c r="J33" s="72">
        <f>-IFERROR(VLOOKUP($A33,'[6]Trial Blc'!$B$3:U$708,J$1,FALSE),0)</f>
        <v>0</v>
      </c>
      <c r="K33" s="72">
        <f>-IFERROR(VLOOKUP($A33,'[6]Trial Blc'!$B$3:V$708,K$1,FALSE),0)</f>
        <v>0</v>
      </c>
      <c r="L33" s="72">
        <f>-IFERROR(VLOOKUP($A33,'[6]Trial Blc'!$B$3:W$708,L$1,FALSE),0)</f>
        <v>0</v>
      </c>
      <c r="M33" s="72">
        <f>-IFERROR(VLOOKUP($A33,'[6]Trial Blc'!$B$3:X$708,M$1,FALSE),0)</f>
        <v>0</v>
      </c>
      <c r="N33" s="72">
        <f>-IFERROR(VLOOKUP($A33,'[6]Trial Blc'!$B$3:Y$708,N$1,FALSE),0)</f>
        <v>0</v>
      </c>
      <c r="O33" s="72">
        <f>-IFERROR(VLOOKUP($A33,'[6]Trial Blc'!$B$3:Z$708,O$1,FALSE),0)</f>
        <v>0</v>
      </c>
      <c r="P33" s="72">
        <f>-IFERROR(VLOOKUP($A33,'[6]Trial Blc'!$B$3:AA$708,P$1,FALSE),0)</f>
        <v>0</v>
      </c>
      <c r="Q33" s="72">
        <f>-IFERROR(VLOOKUP($A33,'[6]Trial Blc'!$B$3:AB$708,Q$1,FALSE),0)</f>
        <v>0</v>
      </c>
      <c r="R33" s="89"/>
      <c r="S33" s="89"/>
      <c r="T33" s="89"/>
      <c r="U33" s="79"/>
      <c r="V33" s="62"/>
      <c r="W33" s="7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N33" s="89"/>
      <c r="AO33" s="89"/>
    </row>
    <row r="34" spans="1:57" x14ac:dyDescent="0.25">
      <c r="A34" s="68"/>
      <c r="B34" s="76" t="s">
        <v>102</v>
      </c>
      <c r="C34" s="77">
        <f>SUM(C30:C33)</f>
        <v>933941.92</v>
      </c>
      <c r="D34" s="77">
        <f>SUM(D30:D33)</f>
        <v>0</v>
      </c>
      <c r="E34" s="78">
        <f t="shared" ref="E34:T34" si="16">SUM(E30:E33)</f>
        <v>933941.92</v>
      </c>
      <c r="F34" s="77">
        <f t="shared" si="16"/>
        <v>933941.92</v>
      </c>
      <c r="G34" s="77">
        <f t="shared" si="16"/>
        <v>940467.92</v>
      </c>
      <c r="H34" s="77">
        <f t="shared" si="16"/>
        <v>940467.92</v>
      </c>
      <c r="I34" s="77">
        <f t="shared" si="16"/>
        <v>940467.92</v>
      </c>
      <c r="J34" s="77">
        <f t="shared" si="16"/>
        <v>949037.92</v>
      </c>
      <c r="K34" s="77">
        <f t="shared" si="16"/>
        <v>949037.92</v>
      </c>
      <c r="L34" s="77">
        <f t="shared" si="16"/>
        <v>949037.92</v>
      </c>
      <c r="M34" s="77">
        <f t="shared" si="16"/>
        <v>949037.92</v>
      </c>
      <c r="N34" s="77">
        <f t="shared" si="16"/>
        <v>949037.92</v>
      </c>
      <c r="O34" s="77">
        <f t="shared" si="16"/>
        <v>949037.92</v>
      </c>
      <c r="P34" s="77">
        <f t="shared" si="16"/>
        <v>949037.92</v>
      </c>
      <c r="Q34" s="77">
        <f t="shared" si="16"/>
        <v>949037.92</v>
      </c>
      <c r="R34" s="77">
        <f t="shared" si="16"/>
        <v>944737.76615384594</v>
      </c>
      <c r="S34" s="77">
        <f t="shared" si="16"/>
        <v>0</v>
      </c>
      <c r="T34" s="77">
        <f t="shared" si="16"/>
        <v>944737.76615384594</v>
      </c>
      <c r="U34" s="79"/>
      <c r="V34" s="62"/>
      <c r="W34" s="76" t="s">
        <v>102</v>
      </c>
      <c r="X34" s="77">
        <f>SUM(X30:X33)</f>
        <v>221061.65</v>
      </c>
      <c r="Y34" s="77">
        <f t="shared" ref="Y34:AL34" si="17">SUM(Y30:Y33)</f>
        <v>0</v>
      </c>
      <c r="Z34" s="77">
        <f t="shared" si="17"/>
        <v>221061.65</v>
      </c>
      <c r="AA34" s="77">
        <f t="shared" si="17"/>
        <v>222942.52</v>
      </c>
      <c r="AB34" s="77">
        <f t="shared" si="17"/>
        <v>224835.46000000002</v>
      </c>
      <c r="AC34" s="77">
        <f t="shared" si="17"/>
        <v>226728.39</v>
      </c>
      <c r="AD34" s="77">
        <f t="shared" si="17"/>
        <v>228621.33</v>
      </c>
      <c r="AE34" s="77">
        <f t="shared" si="17"/>
        <v>230530.09999999998</v>
      </c>
      <c r="AF34" s="77">
        <f t="shared" si="17"/>
        <v>232438.88</v>
      </c>
      <c r="AG34" s="77">
        <f t="shared" si="17"/>
        <v>234347.65</v>
      </c>
      <c r="AH34" s="77">
        <f t="shared" si="17"/>
        <v>236256.43000000002</v>
      </c>
      <c r="AI34" s="77">
        <f t="shared" si="17"/>
        <v>238165.2</v>
      </c>
      <c r="AJ34" s="77">
        <f t="shared" si="17"/>
        <v>240073.97999999998</v>
      </c>
      <c r="AK34" s="77">
        <f t="shared" si="17"/>
        <v>241982.75</v>
      </c>
      <c r="AL34" s="77">
        <f t="shared" si="17"/>
        <v>243891.54</v>
      </c>
      <c r="AN34" s="77">
        <f t="shared" ref="AN34:AO34" si="18">SUM(AN30:AN33)</f>
        <v>15107.04</v>
      </c>
      <c r="AO34" s="77">
        <f t="shared" si="18"/>
        <v>247559.03076923074</v>
      </c>
    </row>
    <row r="35" spans="1:57" x14ac:dyDescent="0.25">
      <c r="A35" s="84"/>
      <c r="B35" s="85"/>
      <c r="C35" s="60"/>
      <c r="D35" s="60"/>
      <c r="E35" s="71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1"/>
      <c r="V35" s="90"/>
      <c r="W35" s="85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N35" s="60"/>
      <c r="AO35" s="60"/>
    </row>
    <row r="36" spans="1:57" ht="13" x14ac:dyDescent="0.3">
      <c r="A36" s="148">
        <v>3435</v>
      </c>
      <c r="B36" s="149" t="s">
        <v>103</v>
      </c>
      <c r="C36" s="150">
        <f>-IFERROR(VLOOKUP($A36,'[6]Trial Blc'!$B$3:N$708,C$1,FALSE),0)</f>
        <v>6633193.96</v>
      </c>
      <c r="D36" s="155"/>
      <c r="E36" s="151">
        <f>SUM(C36:D36)</f>
        <v>6633193.96</v>
      </c>
      <c r="F36" s="150">
        <f>-IFERROR(VLOOKUP($A36,'[6]Trial Blc'!$B$3:Q$708,F$1,FALSE),0)</f>
        <v>6643525.96</v>
      </c>
      <c r="G36" s="150">
        <f>-IFERROR(VLOOKUP($A36,'[6]Trial Blc'!$B$3:R$708,G$1,FALSE),0)</f>
        <v>6652777.96</v>
      </c>
      <c r="H36" s="150">
        <f>-IFERROR(VLOOKUP($A36,'[6]Trial Blc'!$B$3:S$708,H$1,FALSE),0)</f>
        <v>6681706.96</v>
      </c>
      <c r="I36" s="150">
        <f>-IFERROR(VLOOKUP($A36,'[6]Trial Blc'!$B$3:T$708,I$1,FALSE),0)</f>
        <v>6700147.96</v>
      </c>
      <c r="J36" s="150">
        <f>-IFERROR(VLOOKUP($A36,'[6]Trial Blc'!$B$3:U$708,J$1,FALSE),0)</f>
        <v>6717426.96</v>
      </c>
      <c r="K36" s="150">
        <f>-IFERROR(VLOOKUP($A36,'[6]Trial Blc'!$B$3:V$708,K$1,FALSE),0)</f>
        <v>6728520.96</v>
      </c>
      <c r="L36" s="150">
        <f>-IFERROR(VLOOKUP($A36,'[6]Trial Blc'!$B$3:W$708,L$1,FALSE),0)</f>
        <v>6755710.96</v>
      </c>
      <c r="M36" s="150">
        <f>-IFERROR(VLOOKUP($A36,'[6]Trial Blc'!$B$3:X$708,M$1,FALSE),0)</f>
        <v>6779491.96</v>
      </c>
      <c r="N36" s="150">
        <f>-IFERROR(VLOOKUP($A36,'[6]Trial Blc'!$B$3:Y$708,N$1,FALSE),0)</f>
        <v>6808121.96</v>
      </c>
      <c r="O36" s="150">
        <f>-IFERROR(VLOOKUP($A36,'[6]Trial Blc'!$B$3:Z$708,O$1,FALSE),0)</f>
        <v>6819789.96</v>
      </c>
      <c r="P36" s="150">
        <f>-IFERROR(VLOOKUP($A36,'[6]Trial Blc'!$B$3:AA$708,P$1,FALSE),0)</f>
        <v>6858970.4900000002</v>
      </c>
      <c r="Q36" s="150">
        <f>-IFERROR(VLOOKUP($A36,'[6]Trial Blc'!$B$3:AB$708,Q$1,FALSE),0)</f>
        <v>6884310.4900000002</v>
      </c>
      <c r="R36" s="152">
        <f>AVERAGE(E36:Q36)</f>
        <v>6743361.2723076921</v>
      </c>
      <c r="S36" s="152"/>
      <c r="T36" s="152"/>
      <c r="U36" s="156"/>
      <c r="V36" s="157">
        <v>3980</v>
      </c>
      <c r="W36" s="158" t="s">
        <v>104</v>
      </c>
      <c r="X36" s="155">
        <f>IFERROR(VLOOKUP($V36,'[6]Trial Blc'!$B$3:AJ$549,X$1,FALSE),0)</f>
        <v>1309360.79</v>
      </c>
      <c r="Y36" s="155"/>
      <c r="Z36" s="155">
        <f>SUM(X36:Y36)</f>
        <v>1309360.79</v>
      </c>
      <c r="AA36" s="155">
        <f>IFERROR(VLOOKUP($V36,'[6]Trial Blc'!$B$3:AJ$549,AA$1,FALSE),0)</f>
        <v>1323201.55</v>
      </c>
      <c r="AB36" s="155">
        <f>IFERROR(VLOOKUP($V36,'[6]Trial Blc'!$B$3:AK$549,AB$1,FALSE),0)</f>
        <v>1337061.58</v>
      </c>
      <c r="AC36" s="155">
        <f>IFERROR(VLOOKUP($V36,'[6]Trial Blc'!$B$3:AL$549,AC$1,FALSE),0)</f>
        <v>1350981.88</v>
      </c>
      <c r="AD36" s="155">
        <f>IFERROR(VLOOKUP($V36,'[6]Trial Blc'!$B$3:AM$549,AD$1,FALSE),0)</f>
        <v>1364940.6</v>
      </c>
      <c r="AE36" s="155">
        <f>IFERROR(VLOOKUP($V36,'[6]Trial Blc'!$B$3:AN$549,AE$1,FALSE),0)</f>
        <v>1378935.32</v>
      </c>
      <c r="AF36" s="155">
        <f>IFERROR(VLOOKUP($V36,'[6]Trial Blc'!$B$3:AO$549,AF$1,FALSE),0)</f>
        <v>1392953.15</v>
      </c>
      <c r="AG36" s="155">
        <f>IFERROR(VLOOKUP($V36,'[6]Trial Blc'!$B$3:AP$549,AG$1,FALSE),0)</f>
        <v>1407027.63</v>
      </c>
      <c r="AH36" s="155">
        <f>IFERROR(VLOOKUP($V36,'[6]Trial Blc'!$B$3:AQ$549,AH$1,FALSE),0)</f>
        <v>1421151.65</v>
      </c>
      <c r="AI36" s="155">
        <f>IFERROR(VLOOKUP($V36,'[6]Trial Blc'!$B$3:AR$549,AI$1,FALSE),0)</f>
        <v>1435331.41</v>
      </c>
      <c r="AJ36" s="155">
        <f>IFERROR(VLOOKUP($V36,'[6]Trial Blc'!$B$3:AS$549,AJ$1,FALSE),0)</f>
        <v>1449539.39</v>
      </c>
      <c r="AK36" s="155">
        <f>IFERROR(VLOOKUP($V36,'[6]Trial Blc'!$B$3:AT$549,AK$1,FALSE),0)</f>
        <v>1463829</v>
      </c>
      <c r="AL36" s="155">
        <f>IFERROR(VLOOKUP($V36,'[6]Trial Blc'!$B$3:AU$549,AL$1,FALSE),0)</f>
        <v>1478171.39</v>
      </c>
      <c r="AM36" s="152">
        <f>AVERAGE(Z36:AL36)</f>
        <v>1393268.1030769232</v>
      </c>
      <c r="AN36" s="152">
        <f>+'[6]COAS-V2'!B168+'[6]COAS-V2'!B167</f>
        <v>-57774.810000000005</v>
      </c>
      <c r="AO36" s="67">
        <f>+AN36+AM36</f>
        <v>1335493.2930769231</v>
      </c>
    </row>
    <row r="37" spans="1:57" x14ac:dyDescent="0.25">
      <c r="A37" s="94"/>
      <c r="B37" s="59"/>
      <c r="C37" s="60"/>
      <c r="D37" s="60"/>
      <c r="E37" s="71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1"/>
      <c r="V37" s="95"/>
      <c r="W37" s="59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N37" s="60"/>
      <c r="AO37" s="60"/>
    </row>
    <row r="38" spans="1:57" ht="13" thickBot="1" x14ac:dyDescent="0.3">
      <c r="A38" s="94"/>
      <c r="B38" s="96" t="s">
        <v>105</v>
      </c>
      <c r="C38" s="97">
        <f>+C11+C26+C36+C34+C28</f>
        <v>20457269.260000002</v>
      </c>
      <c r="D38" s="97">
        <f>+D11+D26+D36+D34</f>
        <v>0</v>
      </c>
      <c r="E38" s="97">
        <f t="shared" ref="E38:T38" si="19">+E11+E26+E36+E34+E28</f>
        <v>20457269.260000002</v>
      </c>
      <c r="F38" s="97">
        <f t="shared" si="19"/>
        <v>20467601.260000002</v>
      </c>
      <c r="G38" s="97">
        <f t="shared" si="19"/>
        <v>20519961.560000002</v>
      </c>
      <c r="H38" s="97">
        <f t="shared" si="19"/>
        <v>20548890.560000002</v>
      </c>
      <c r="I38" s="97">
        <f t="shared" si="19"/>
        <v>20567331.560000002</v>
      </c>
      <c r="J38" s="97">
        <f t="shared" si="19"/>
        <v>20632530.560000002</v>
      </c>
      <c r="K38" s="97">
        <f t="shared" si="19"/>
        <v>20643624.560000002</v>
      </c>
      <c r="L38" s="97">
        <f t="shared" si="19"/>
        <v>20670814.560000002</v>
      </c>
      <c r="M38" s="97">
        <f t="shared" si="19"/>
        <v>20694595.560000002</v>
      </c>
      <c r="N38" s="97">
        <f t="shared" si="19"/>
        <v>20723225.560000002</v>
      </c>
      <c r="O38" s="97">
        <f t="shared" si="19"/>
        <v>20735493.560000002</v>
      </c>
      <c r="P38" s="97">
        <f t="shared" si="19"/>
        <v>21000839.5</v>
      </c>
      <c r="Q38" s="97">
        <f t="shared" si="19"/>
        <v>21028829.5</v>
      </c>
      <c r="R38" s="152">
        <f>AVERAGE(E38:Q38)</f>
        <v>20668539.043076929</v>
      </c>
      <c r="S38" s="97">
        <f t="shared" si="19"/>
        <v>-8766.0899999998219</v>
      </c>
      <c r="T38" s="97">
        <f t="shared" si="19"/>
        <v>13916411.680769231</v>
      </c>
      <c r="U38" s="79"/>
      <c r="V38" s="95"/>
      <c r="W38" s="96" t="s">
        <v>106</v>
      </c>
      <c r="X38" s="97">
        <f>+X11+X26+X36+X34+X28</f>
        <v>7346125.7200000007</v>
      </c>
      <c r="Y38" s="97">
        <f>+Y11+Y26+Y36+Y34</f>
        <v>0</v>
      </c>
      <c r="Z38" s="97">
        <f t="shared" ref="Z38:AL38" si="20">+Z11+Z26+Z36+Z34+Z28</f>
        <v>7346125.7200000007</v>
      </c>
      <c r="AA38" s="97">
        <f t="shared" si="20"/>
        <v>7405916.2999999989</v>
      </c>
      <c r="AB38" s="97">
        <f t="shared" si="20"/>
        <v>7465812.4500000011</v>
      </c>
      <c r="AC38" s="97">
        <f t="shared" si="20"/>
        <v>7525768.8699999992</v>
      </c>
      <c r="AD38" s="97">
        <f t="shared" si="20"/>
        <v>7585763.6999999993</v>
      </c>
      <c r="AE38" s="97">
        <f t="shared" si="20"/>
        <v>7645887.3799999999</v>
      </c>
      <c r="AF38" s="97">
        <f t="shared" si="20"/>
        <v>7706034.1799999997</v>
      </c>
      <c r="AG38" s="97">
        <f t="shared" si="20"/>
        <v>7766237.629999999</v>
      </c>
      <c r="AH38" s="97">
        <f t="shared" si="20"/>
        <v>7826490.6200000001</v>
      </c>
      <c r="AI38" s="97">
        <f t="shared" si="20"/>
        <v>7886799.3399999989</v>
      </c>
      <c r="AJ38" s="97">
        <f t="shared" si="20"/>
        <v>7947137.5399999991</v>
      </c>
      <c r="AK38" s="97">
        <f t="shared" si="20"/>
        <v>8008028.5300000003</v>
      </c>
      <c r="AL38" s="97">
        <f t="shared" si="20"/>
        <v>8068977.8399999989</v>
      </c>
      <c r="AM38" s="67">
        <f>AVERAGE(Z38:AL38)</f>
        <v>7706536.9307692302</v>
      </c>
      <c r="AN38" s="97">
        <f t="shared" ref="AN38:AO38" si="21">+AN11+AN26+AN36+AN34+AN28</f>
        <v>-963610.57277974219</v>
      </c>
      <c r="AO38" s="97">
        <f t="shared" si="21"/>
        <v>6742926.35798949</v>
      </c>
    </row>
    <row r="39" spans="1:57" s="104" customFormat="1" ht="13.5" thickTop="1" x14ac:dyDescent="0.3">
      <c r="A39" s="98"/>
      <c r="B39" s="99" t="s">
        <v>107</v>
      </c>
      <c r="C39" s="100"/>
      <c r="D39" s="100"/>
      <c r="E39" s="101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2"/>
      <c r="V39" s="99"/>
      <c r="W39" s="99" t="s">
        <v>107</v>
      </c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3"/>
      <c r="AN39" s="100"/>
      <c r="AO39" s="100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</row>
    <row r="40" spans="1:57" s="104" customFormat="1" ht="13" x14ac:dyDescent="0.3">
      <c r="A40" s="98"/>
      <c r="B40" s="105" t="s">
        <v>108</v>
      </c>
      <c r="C40" s="100"/>
      <c r="D40" s="100"/>
      <c r="E40" s="101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2"/>
      <c r="V40" s="99"/>
      <c r="W40" s="105" t="s">
        <v>109</v>
      </c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100"/>
      <c r="AM40" s="103"/>
      <c r="AN40" s="100"/>
      <c r="AO40" s="100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</row>
    <row r="41" spans="1:57" s="104" customFormat="1" ht="13" x14ac:dyDescent="0.3">
      <c r="A41" s="98"/>
      <c r="B41" s="99" t="s">
        <v>110</v>
      </c>
      <c r="C41" s="106">
        <f>+C38-C40</f>
        <v>20457269.260000002</v>
      </c>
      <c r="D41" s="107"/>
      <c r="E41" s="108"/>
      <c r="F41" s="106">
        <f t="shared" ref="F41:Q41" si="22">+F38-F40</f>
        <v>20467601.260000002</v>
      </c>
      <c r="G41" s="106">
        <f t="shared" si="22"/>
        <v>20519961.560000002</v>
      </c>
      <c r="H41" s="106">
        <f t="shared" si="22"/>
        <v>20548890.560000002</v>
      </c>
      <c r="I41" s="106">
        <f t="shared" si="22"/>
        <v>20567331.560000002</v>
      </c>
      <c r="J41" s="106">
        <f t="shared" si="22"/>
        <v>20632530.560000002</v>
      </c>
      <c r="K41" s="106">
        <f t="shared" si="22"/>
        <v>20643624.560000002</v>
      </c>
      <c r="L41" s="106">
        <f t="shared" si="22"/>
        <v>20670814.560000002</v>
      </c>
      <c r="M41" s="106">
        <f t="shared" si="22"/>
        <v>20694595.560000002</v>
      </c>
      <c r="N41" s="106">
        <f t="shared" si="22"/>
        <v>20723225.560000002</v>
      </c>
      <c r="O41" s="106">
        <f t="shared" si="22"/>
        <v>20735493.560000002</v>
      </c>
      <c r="P41" s="106">
        <f t="shared" si="22"/>
        <v>21000839.5</v>
      </c>
      <c r="Q41" s="106">
        <f t="shared" si="22"/>
        <v>21028829.5</v>
      </c>
      <c r="R41" s="106"/>
      <c r="S41" s="106"/>
      <c r="T41" s="106"/>
      <c r="U41" s="102"/>
      <c r="V41" s="99"/>
      <c r="W41" s="99" t="s">
        <v>110</v>
      </c>
      <c r="X41" s="107">
        <f>+X38-X40</f>
        <v>7346125.7200000007</v>
      </c>
      <c r="Y41" s="107"/>
      <c r="Z41" s="107"/>
      <c r="AA41" s="107">
        <f t="shared" ref="AA41:AL41" si="23">+AA38-AA40</f>
        <v>7405916.2999999989</v>
      </c>
      <c r="AB41" s="107">
        <f t="shared" si="23"/>
        <v>7465812.4500000011</v>
      </c>
      <c r="AC41" s="107">
        <f t="shared" si="23"/>
        <v>7525768.8699999992</v>
      </c>
      <c r="AD41" s="107">
        <f t="shared" si="23"/>
        <v>7585763.6999999993</v>
      </c>
      <c r="AE41" s="107">
        <f t="shared" si="23"/>
        <v>7645887.3799999999</v>
      </c>
      <c r="AF41" s="107">
        <f t="shared" si="23"/>
        <v>7706034.1799999997</v>
      </c>
      <c r="AG41" s="107">
        <f t="shared" si="23"/>
        <v>7766237.629999999</v>
      </c>
      <c r="AH41" s="107">
        <f t="shared" si="23"/>
        <v>7826490.6200000001</v>
      </c>
      <c r="AI41" s="107">
        <f t="shared" si="23"/>
        <v>7886799.3399999989</v>
      </c>
      <c r="AJ41" s="107">
        <f t="shared" si="23"/>
        <v>7947137.5399999991</v>
      </c>
      <c r="AK41" s="107">
        <f t="shared" si="23"/>
        <v>8008028.5300000003</v>
      </c>
      <c r="AL41" s="107">
        <f t="shared" si="23"/>
        <v>8068977.8399999989</v>
      </c>
      <c r="AM41" s="103"/>
      <c r="AN41" s="106"/>
      <c r="AO41" s="106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</row>
    <row r="42" spans="1:57" ht="8.25" customHeight="1" x14ac:dyDescent="0.25">
      <c r="A42" s="94"/>
      <c r="B42" s="59"/>
      <c r="C42" s="60"/>
      <c r="D42" s="109"/>
      <c r="E42" s="11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1"/>
      <c r="V42" s="95"/>
      <c r="W42" s="96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N42" s="60"/>
      <c r="AO42" s="60"/>
    </row>
    <row r="43" spans="1:57" x14ac:dyDescent="0.25">
      <c r="A43" s="94"/>
      <c r="B43" s="59" t="s">
        <v>111</v>
      </c>
      <c r="C43" s="60"/>
      <c r="D43" s="111"/>
      <c r="E43" s="112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1"/>
      <c r="V43" s="95"/>
      <c r="W43" s="96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N43" s="60"/>
      <c r="AO43" s="60"/>
    </row>
    <row r="44" spans="1:57" x14ac:dyDescent="0.25">
      <c r="A44" s="80"/>
      <c r="B44" s="64" t="s">
        <v>62</v>
      </c>
      <c r="C44" s="60"/>
      <c r="D44" s="111"/>
      <c r="E44" s="112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76"/>
      <c r="V44" s="65"/>
      <c r="W44" s="63" t="s">
        <v>112</v>
      </c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N44" s="60"/>
      <c r="AO44" s="60"/>
    </row>
    <row r="45" spans="1:57" ht="13" x14ac:dyDescent="0.3">
      <c r="A45" s="68">
        <v>3550</v>
      </c>
      <c r="B45" s="69" t="s">
        <v>113</v>
      </c>
      <c r="C45" s="70">
        <f>-IFERROR(VLOOKUP($A45,'[6]Trial Blc'!$B$3:N$708,C$1,FALSE),0)</f>
        <v>1506283.35</v>
      </c>
      <c r="D45" s="60"/>
      <c r="E45" s="71">
        <f t="shared" ref="E45:E52" si="24">SUM(C45:D45)</f>
        <v>1506283.35</v>
      </c>
      <c r="F45" s="70">
        <f>-IFERROR(VLOOKUP($A45,'[6]Trial Blc'!$B$3:Q$708,F$1,FALSE),0)</f>
        <v>1506283.35</v>
      </c>
      <c r="G45" s="70">
        <f>-IFERROR(VLOOKUP($A45,'[6]Trial Blc'!$B$3:R$708,G$1,FALSE),0)</f>
        <v>1506283.35</v>
      </c>
      <c r="H45" s="70">
        <f>-IFERROR(VLOOKUP($A45,'[6]Trial Blc'!$B$3:S$708,H$1,FALSE),0)</f>
        <v>1506283.35</v>
      </c>
      <c r="I45" s="70">
        <f>-IFERROR(VLOOKUP($A45,'[6]Trial Blc'!$B$3:T$708,I$1,FALSE),0)</f>
        <v>1506283.35</v>
      </c>
      <c r="J45" s="70">
        <f>-IFERROR(VLOOKUP($A45,'[6]Trial Blc'!$B$3:U$708,J$1,FALSE),0)</f>
        <v>1506283.35</v>
      </c>
      <c r="K45" s="70">
        <f>-IFERROR(VLOOKUP($A45,'[6]Trial Blc'!$B$3:V$708,K$1,FALSE),0)</f>
        <v>1506283.35</v>
      </c>
      <c r="L45" s="70">
        <f>-IFERROR(VLOOKUP($A45,'[6]Trial Blc'!$B$3:W$708,L$1,FALSE),0)</f>
        <v>1506283.35</v>
      </c>
      <c r="M45" s="70">
        <f>-IFERROR(VLOOKUP($A45,'[6]Trial Blc'!$B$3:X$708,M$1,FALSE),0)</f>
        <v>1506283.35</v>
      </c>
      <c r="N45" s="70">
        <f>-IFERROR(VLOOKUP($A45,'[6]Trial Blc'!$B$3:Y$708,N$1,FALSE),0)</f>
        <v>1506283.35</v>
      </c>
      <c r="O45" s="70">
        <f>-IFERROR(VLOOKUP($A45,'[6]Trial Blc'!$B$3:Z$708,O$1,FALSE),0)</f>
        <v>1506283.35</v>
      </c>
      <c r="P45" s="70">
        <f>-IFERROR(VLOOKUP($A45,'[6]Trial Blc'!$B$3:AA$708,P$1,FALSE),0)</f>
        <v>1506283.35</v>
      </c>
      <c r="Q45" s="70">
        <f>-IFERROR(VLOOKUP($A45,'[6]Trial Blc'!$B$3:AB$708,Q$1,FALSE),0)</f>
        <v>1506283.35</v>
      </c>
      <c r="R45" s="67">
        <f t="shared" ref="R45:R52" si="25">AVERAGE(E45:Q45)</f>
        <v>1506283.35</v>
      </c>
      <c r="S45" s="67">
        <f>+'[6]COAS-V2'!B140</f>
        <v>-428851.24</v>
      </c>
      <c r="T45" s="67">
        <f t="shared" ref="T45:T52" si="26">+S45+R45</f>
        <v>1077432.1100000001</v>
      </c>
      <c r="U45" s="76"/>
      <c r="V45" s="62">
        <v>4100</v>
      </c>
      <c r="W45" s="69" t="s">
        <v>114</v>
      </c>
      <c r="X45" s="88">
        <f>IFERROR(VLOOKUP($V45,'[6]Trial Blc'!$B$3:AJ$549,X$1,FALSE),0)</f>
        <v>475938.88</v>
      </c>
      <c r="Y45" s="88"/>
      <c r="Z45" s="88">
        <f t="shared" ref="Z45:Z52" si="27">SUM(X45:Y45)</f>
        <v>475938.88</v>
      </c>
      <c r="AA45" s="88">
        <f>IFERROR(VLOOKUP($V45,'[6]Trial Blc'!$B$3:AJ$549,AA$1,FALSE),0)</f>
        <v>480123</v>
      </c>
      <c r="AB45" s="88">
        <f>IFERROR(VLOOKUP($V45,'[6]Trial Blc'!$B$3:AK$549,AB$1,FALSE),0)</f>
        <v>484307.12</v>
      </c>
      <c r="AC45" s="88">
        <f>IFERROR(VLOOKUP($V45,'[6]Trial Blc'!$B$3:AL$549,AC$1,FALSE),0)</f>
        <v>488491.24</v>
      </c>
      <c r="AD45" s="88">
        <f>IFERROR(VLOOKUP($V45,'[6]Trial Blc'!$B$3:AM$549,AD$1,FALSE),0)</f>
        <v>492675.36</v>
      </c>
      <c r="AE45" s="88">
        <f>IFERROR(VLOOKUP($V45,'[6]Trial Blc'!$B$3:AN$549,AE$1,FALSE),0)</f>
        <v>496859.48</v>
      </c>
      <c r="AF45" s="88">
        <f>IFERROR(VLOOKUP($V45,'[6]Trial Blc'!$B$3:AO$549,AF$1,FALSE),0)</f>
        <v>501043.6</v>
      </c>
      <c r="AG45" s="88">
        <f>IFERROR(VLOOKUP($V45,'[6]Trial Blc'!$B$3:AP$549,AG$1,FALSE),0)</f>
        <v>505227.72</v>
      </c>
      <c r="AH45" s="88">
        <f>IFERROR(VLOOKUP($V45,'[6]Trial Blc'!$B$3:AQ$549,AH$1,FALSE),0)</f>
        <v>509411.84000000003</v>
      </c>
      <c r="AI45" s="88">
        <f>IFERROR(VLOOKUP($V45,'[6]Trial Blc'!$B$3:AR$549,AI$1,FALSE),0)</f>
        <v>513595.96</v>
      </c>
      <c r="AJ45" s="88">
        <f>IFERROR(VLOOKUP($V45,'[6]Trial Blc'!$B$3:AS$549,AJ$1,FALSE),0)</f>
        <v>517780.08</v>
      </c>
      <c r="AK45" s="88">
        <f>IFERROR(VLOOKUP($V45,'[6]Trial Blc'!$B$3:AT$549,AK$1,FALSE),0)</f>
        <v>521964.2</v>
      </c>
      <c r="AL45" s="88">
        <f>IFERROR(VLOOKUP($V45,'[6]Trial Blc'!$B$3:AU$549,AL$1,FALSE),0)</f>
        <v>526148.31999999995</v>
      </c>
      <c r="AM45" s="67">
        <f t="shared" ref="AM45:AM52" si="28">AVERAGE(Z45:AL45)</f>
        <v>501043.60000000003</v>
      </c>
      <c r="AN45" s="67">
        <f>+'[6]COAS-V2'!B186</f>
        <v>-79471.38</v>
      </c>
      <c r="AO45" s="67">
        <f t="shared" ref="AO45:AO52" si="29">+AN45+AM45</f>
        <v>421572.22000000003</v>
      </c>
    </row>
    <row r="46" spans="1:57" ht="13" x14ac:dyDescent="0.3">
      <c r="A46" s="68">
        <v>3555</v>
      </c>
      <c r="B46" s="69" t="s">
        <v>115</v>
      </c>
      <c r="C46" s="70">
        <f>-IFERROR(VLOOKUP($A46,'[6]Trial Blc'!$B$3:N$708,C$1,FALSE),0)</f>
        <v>2967714.21</v>
      </c>
      <c r="D46" s="60"/>
      <c r="E46" s="71">
        <f t="shared" si="24"/>
        <v>2967714.21</v>
      </c>
      <c r="F46" s="70">
        <f>-IFERROR(VLOOKUP($A46,'[6]Trial Blc'!$B$3:Q$708,F$1,FALSE),0)</f>
        <v>2967714.21</v>
      </c>
      <c r="G46" s="70">
        <f>-IFERROR(VLOOKUP($A46,'[6]Trial Blc'!$B$3:R$708,G$1,FALSE),0)</f>
        <v>2967714.21</v>
      </c>
      <c r="H46" s="70">
        <f>-IFERROR(VLOOKUP($A46,'[6]Trial Blc'!$B$3:S$708,H$1,FALSE),0)</f>
        <v>2967714.21</v>
      </c>
      <c r="I46" s="70">
        <f>-IFERROR(VLOOKUP($A46,'[6]Trial Blc'!$B$3:T$708,I$1,FALSE),0)</f>
        <v>2967714.21</v>
      </c>
      <c r="J46" s="70">
        <f>-IFERROR(VLOOKUP($A46,'[6]Trial Blc'!$B$3:U$708,J$1,FALSE),0)</f>
        <v>2992543.21</v>
      </c>
      <c r="K46" s="70">
        <f>-IFERROR(VLOOKUP($A46,'[6]Trial Blc'!$B$3:V$708,K$1,FALSE),0)</f>
        <v>2992543.21</v>
      </c>
      <c r="L46" s="70">
        <f>-IFERROR(VLOOKUP($A46,'[6]Trial Blc'!$B$3:W$708,L$1,FALSE),0)</f>
        <v>2992543.21</v>
      </c>
      <c r="M46" s="70">
        <f>-IFERROR(VLOOKUP($A46,'[6]Trial Blc'!$B$3:X$708,M$1,FALSE),0)</f>
        <v>2992543.21</v>
      </c>
      <c r="N46" s="70">
        <f>-IFERROR(VLOOKUP($A46,'[6]Trial Blc'!$B$3:Y$708,N$1,FALSE),0)</f>
        <v>2992543.21</v>
      </c>
      <c r="O46" s="70">
        <f>-IFERROR(VLOOKUP($A46,'[6]Trial Blc'!$B$3:Z$708,O$1,FALSE),0)</f>
        <v>2992543.21</v>
      </c>
      <c r="P46" s="70">
        <f>-IFERROR(VLOOKUP($A46,'[6]Trial Blc'!$B$3:AA$708,P$1,FALSE),0)</f>
        <v>2992543.21</v>
      </c>
      <c r="Q46" s="70">
        <f>-IFERROR(VLOOKUP($A46,'[6]Trial Blc'!$B$3:AB$708,Q$1,FALSE),0)</f>
        <v>2992543.21</v>
      </c>
      <c r="R46" s="67">
        <f t="shared" si="25"/>
        <v>2982993.5946153849</v>
      </c>
      <c r="S46" s="67">
        <f>+'[6]COAS-V2'!B141</f>
        <v>-873064.4</v>
      </c>
      <c r="T46" s="67">
        <f t="shared" si="26"/>
        <v>2109929.194615385</v>
      </c>
      <c r="U46" s="76"/>
      <c r="V46" s="62">
        <v>4105</v>
      </c>
      <c r="W46" s="69" t="s">
        <v>116</v>
      </c>
      <c r="X46" s="88">
        <f>IFERROR(VLOOKUP($V46,'[6]Trial Blc'!$B$3:AJ$549,X$1,FALSE),0)</f>
        <v>658129.29</v>
      </c>
      <c r="Y46" s="88"/>
      <c r="Z46" s="88">
        <f t="shared" si="27"/>
        <v>658129.29</v>
      </c>
      <c r="AA46" s="88">
        <f>IFERROR(VLOOKUP($V46,'[6]Trial Blc'!$B$3:AJ$549,AA$1,FALSE),0)</f>
        <v>663614.89</v>
      </c>
      <c r="AB46" s="88">
        <f>IFERROR(VLOOKUP($V46,'[6]Trial Blc'!$B$3:AK$549,AB$1,FALSE),0)</f>
        <v>669100.49</v>
      </c>
      <c r="AC46" s="88">
        <f>IFERROR(VLOOKUP($V46,'[6]Trial Blc'!$B$3:AL$549,AC$1,FALSE),0)</f>
        <v>674586.09</v>
      </c>
      <c r="AD46" s="88">
        <f>IFERROR(VLOOKUP($V46,'[6]Trial Blc'!$B$3:AM$549,AD$1,FALSE),0)</f>
        <v>680071.69</v>
      </c>
      <c r="AE46" s="88">
        <f>IFERROR(VLOOKUP($V46,'[6]Trial Blc'!$B$3:AN$549,AE$1,FALSE),0)</f>
        <v>685603.18</v>
      </c>
      <c r="AF46" s="88">
        <f>IFERROR(VLOOKUP($V46,'[6]Trial Blc'!$B$3:AO$549,AF$1,FALSE),0)</f>
        <v>691134.67</v>
      </c>
      <c r="AG46" s="88">
        <f>IFERROR(VLOOKUP($V46,'[6]Trial Blc'!$B$3:AP$549,AG$1,FALSE),0)</f>
        <v>696666.16</v>
      </c>
      <c r="AH46" s="88">
        <f>IFERROR(VLOOKUP($V46,'[6]Trial Blc'!$B$3:AQ$549,AH$1,FALSE),0)</f>
        <v>702197.65</v>
      </c>
      <c r="AI46" s="88">
        <f>IFERROR(VLOOKUP($V46,'[6]Trial Blc'!$B$3:AR$549,AI$1,FALSE),0)</f>
        <v>707729.14</v>
      </c>
      <c r="AJ46" s="88">
        <f>IFERROR(VLOOKUP($V46,'[6]Trial Blc'!$B$3:AS$549,AJ$1,FALSE),0)</f>
        <v>713260.63</v>
      </c>
      <c r="AK46" s="88">
        <f>IFERROR(VLOOKUP($V46,'[6]Trial Blc'!$B$3:AT$549,AK$1,FALSE),0)</f>
        <v>718792.12</v>
      </c>
      <c r="AL46" s="88">
        <f>IFERROR(VLOOKUP($V46,'[6]Trial Blc'!$B$3:AU$549,AL$1,FALSE),0)</f>
        <v>724323.61</v>
      </c>
      <c r="AM46" s="67">
        <f t="shared" si="28"/>
        <v>691169.97000000009</v>
      </c>
      <c r="AN46" s="67">
        <f>+'[6]COAS-V2'!B187+'[6]COAS-V2'!B188+'[6]COAS-V2'!B189</f>
        <v>-248109.28</v>
      </c>
      <c r="AO46" s="67">
        <f t="shared" si="29"/>
        <v>443060.69000000006</v>
      </c>
    </row>
    <row r="47" spans="1:57" ht="13" x14ac:dyDescent="0.3">
      <c r="A47" s="68">
        <v>3557</v>
      </c>
      <c r="B47" s="69" t="s">
        <v>117</v>
      </c>
      <c r="C47" s="70">
        <f>-IFERROR(VLOOKUP($A47,'[6]Trial Blc'!$B$3:N$708,C$1,FALSE),0)</f>
        <v>21663.88</v>
      </c>
      <c r="D47" s="60"/>
      <c r="E47" s="71">
        <f t="shared" si="24"/>
        <v>21663.88</v>
      </c>
      <c r="F47" s="70">
        <f>-IFERROR(VLOOKUP($A47,'[6]Trial Blc'!$B$3:Q$708,F$1,FALSE),0)</f>
        <v>21663.88</v>
      </c>
      <c r="G47" s="70">
        <f>-IFERROR(VLOOKUP($A47,'[6]Trial Blc'!$B$3:R$708,G$1,FALSE),0)</f>
        <v>21663.88</v>
      </c>
      <c r="H47" s="70">
        <f>-IFERROR(VLOOKUP($A47,'[6]Trial Blc'!$B$3:S$708,H$1,FALSE),0)</f>
        <v>21663.88</v>
      </c>
      <c r="I47" s="70">
        <f>-IFERROR(VLOOKUP($A47,'[6]Trial Blc'!$B$3:T$708,I$1,FALSE),0)</f>
        <v>21663.88</v>
      </c>
      <c r="J47" s="70">
        <f>-IFERROR(VLOOKUP($A47,'[6]Trial Blc'!$B$3:U$708,J$1,FALSE),0)</f>
        <v>34658.879999999997</v>
      </c>
      <c r="K47" s="70">
        <f>-IFERROR(VLOOKUP($A47,'[6]Trial Blc'!$B$3:V$708,K$1,FALSE),0)</f>
        <v>34658.879999999997</v>
      </c>
      <c r="L47" s="70">
        <f>-IFERROR(VLOOKUP($A47,'[6]Trial Blc'!$B$3:W$708,L$1,FALSE),0)</f>
        <v>34658.879999999997</v>
      </c>
      <c r="M47" s="70">
        <f>-IFERROR(VLOOKUP($A47,'[6]Trial Blc'!$B$3:X$708,M$1,FALSE),0)</f>
        <v>34658.879999999997</v>
      </c>
      <c r="N47" s="70">
        <f>-IFERROR(VLOOKUP($A47,'[6]Trial Blc'!$B$3:Y$708,N$1,FALSE),0)</f>
        <v>34658.879999999997</v>
      </c>
      <c r="O47" s="70">
        <f>-IFERROR(VLOOKUP($A47,'[6]Trial Blc'!$B$3:Z$708,O$1,FALSE),0)</f>
        <v>34658.879999999997</v>
      </c>
      <c r="P47" s="70">
        <f>-IFERROR(VLOOKUP($A47,'[6]Trial Blc'!$B$3:AA$708,P$1,FALSE),0)</f>
        <v>34658.879999999997</v>
      </c>
      <c r="Q47" s="70">
        <f>-IFERROR(VLOOKUP($A47,'[6]Trial Blc'!$B$3:AB$708,Q$1,FALSE),0)</f>
        <v>34658.879999999997</v>
      </c>
      <c r="R47" s="67">
        <f t="shared" si="25"/>
        <v>29660.803076923075</v>
      </c>
      <c r="S47" s="67">
        <f>+'[6]COAS-V2'!B142</f>
        <v>873064.4</v>
      </c>
      <c r="T47" s="67">
        <f t="shared" si="26"/>
        <v>902725.20307692315</v>
      </c>
      <c r="U47" s="76"/>
      <c r="V47" s="62">
        <v>4107</v>
      </c>
      <c r="W47" s="69" t="s">
        <v>118</v>
      </c>
      <c r="X47" s="88">
        <f>IFERROR(VLOOKUP($V47,'[6]Trial Blc'!$B$3:AJ$549,X$1,FALSE),0)</f>
        <v>10360.51</v>
      </c>
      <c r="Y47" s="88"/>
      <c r="Z47" s="88">
        <f t="shared" si="27"/>
        <v>10360.51</v>
      </c>
      <c r="AA47" s="88">
        <f>IFERROR(VLOOKUP($V47,'[6]Trial Blc'!$B$3:AJ$549,AA$1,FALSE),0)</f>
        <v>10420.69</v>
      </c>
      <c r="AB47" s="88">
        <f>IFERROR(VLOOKUP($V47,'[6]Trial Blc'!$B$3:AK$549,AB$1,FALSE),0)</f>
        <v>10480.870000000001</v>
      </c>
      <c r="AC47" s="88">
        <f>IFERROR(VLOOKUP($V47,'[6]Trial Blc'!$B$3:AL$549,AC$1,FALSE),0)</f>
        <v>10541.05</v>
      </c>
      <c r="AD47" s="88">
        <f>IFERROR(VLOOKUP($V47,'[6]Trial Blc'!$B$3:AM$549,AD$1,FALSE),0)</f>
        <v>10601.23</v>
      </c>
      <c r="AE47" s="88">
        <f>IFERROR(VLOOKUP($V47,'[6]Trial Blc'!$B$3:AN$549,AE$1,FALSE),0)</f>
        <v>10697.52</v>
      </c>
      <c r="AF47" s="88">
        <f>IFERROR(VLOOKUP($V47,'[6]Trial Blc'!$B$3:AO$549,AF$1,FALSE),0)</f>
        <v>10793.8</v>
      </c>
      <c r="AG47" s="88">
        <f>IFERROR(VLOOKUP($V47,'[6]Trial Blc'!$B$3:AP$549,AG$1,FALSE),0)</f>
        <v>10890.08</v>
      </c>
      <c r="AH47" s="88">
        <f>IFERROR(VLOOKUP($V47,'[6]Trial Blc'!$B$3:AQ$549,AH$1,FALSE),0)</f>
        <v>10986.36</v>
      </c>
      <c r="AI47" s="88">
        <f>IFERROR(VLOOKUP($V47,'[6]Trial Blc'!$B$3:AR$549,AI$1,FALSE),0)</f>
        <v>11082.64</v>
      </c>
      <c r="AJ47" s="88">
        <f>IFERROR(VLOOKUP($V47,'[6]Trial Blc'!$B$3:AS$549,AJ$1,FALSE),0)</f>
        <v>11178.92</v>
      </c>
      <c r="AK47" s="88">
        <f>IFERROR(VLOOKUP($V47,'[6]Trial Blc'!$B$3:AT$549,AK$1,FALSE),0)</f>
        <v>11275.2</v>
      </c>
      <c r="AL47" s="88">
        <f>IFERROR(VLOOKUP($V47,'[6]Trial Blc'!$B$3:AU$549,AL$1,FALSE),0)</f>
        <v>11371.48</v>
      </c>
      <c r="AM47" s="67">
        <f t="shared" si="28"/>
        <v>10821.565384615385</v>
      </c>
      <c r="AN47" s="67">
        <f>+'[6]COAS-V2'!B190+'[6]COAS-V2'!B191</f>
        <v>262024.94</v>
      </c>
      <c r="AO47" s="67">
        <f t="shared" si="29"/>
        <v>272846.50538461539</v>
      </c>
    </row>
    <row r="48" spans="1:57" ht="13" x14ac:dyDescent="0.3">
      <c r="A48" s="68">
        <v>3565</v>
      </c>
      <c r="B48" s="69" t="s">
        <v>119</v>
      </c>
      <c r="C48" s="70">
        <f>-IFERROR(VLOOKUP($A48,'[6]Trial Blc'!$B$3:N$708,C$1,FALSE),0)</f>
        <v>43469.8</v>
      </c>
      <c r="D48" s="60"/>
      <c r="E48" s="71">
        <f t="shared" si="24"/>
        <v>43469.8</v>
      </c>
      <c r="F48" s="70">
        <f>-IFERROR(VLOOKUP($A48,'[6]Trial Blc'!$B$3:Q$708,F$1,FALSE),0)</f>
        <v>43469.8</v>
      </c>
      <c r="G48" s="70">
        <f>-IFERROR(VLOOKUP($A48,'[6]Trial Blc'!$B$3:R$708,G$1,FALSE),0)</f>
        <v>43469.8</v>
      </c>
      <c r="H48" s="70">
        <f>-IFERROR(VLOOKUP($A48,'[6]Trial Blc'!$B$3:S$708,H$1,FALSE),0)</f>
        <v>43469.8</v>
      </c>
      <c r="I48" s="70">
        <f>-IFERROR(VLOOKUP($A48,'[6]Trial Blc'!$B$3:T$708,I$1,FALSE),0)</f>
        <v>43469.8</v>
      </c>
      <c r="J48" s="70">
        <f>-IFERROR(VLOOKUP($A48,'[6]Trial Blc'!$B$3:U$708,J$1,FALSE),0)</f>
        <v>47868.800000000003</v>
      </c>
      <c r="K48" s="70">
        <f>-IFERROR(VLOOKUP($A48,'[6]Trial Blc'!$B$3:V$708,K$1,FALSE),0)</f>
        <v>47868.800000000003</v>
      </c>
      <c r="L48" s="70">
        <f>-IFERROR(VLOOKUP($A48,'[6]Trial Blc'!$B$3:W$708,L$1,FALSE),0)</f>
        <v>47868.800000000003</v>
      </c>
      <c r="M48" s="70">
        <f>-IFERROR(VLOOKUP($A48,'[6]Trial Blc'!$B$3:X$708,M$1,FALSE),0)</f>
        <v>47868.800000000003</v>
      </c>
      <c r="N48" s="70">
        <f>-IFERROR(VLOOKUP($A48,'[6]Trial Blc'!$B$3:Y$708,N$1,FALSE),0)</f>
        <v>47868.800000000003</v>
      </c>
      <c r="O48" s="70">
        <f>-IFERROR(VLOOKUP($A48,'[6]Trial Blc'!$B$3:Z$708,O$1,FALSE),0)</f>
        <v>47868.800000000003</v>
      </c>
      <c r="P48" s="70">
        <f>-IFERROR(VLOOKUP($A48,'[6]Trial Blc'!$B$3:AA$708,P$1,FALSE),0)</f>
        <v>47868.800000000003</v>
      </c>
      <c r="Q48" s="70">
        <f>-IFERROR(VLOOKUP($A48,'[6]Trial Blc'!$B$3:AB$708,Q$1,FALSE),0)</f>
        <v>47868.800000000003</v>
      </c>
      <c r="R48" s="67">
        <f t="shared" si="25"/>
        <v>46176.876923076925</v>
      </c>
      <c r="S48" s="67">
        <f>+'[6]COAS-V2'!B143</f>
        <v>467251.24</v>
      </c>
      <c r="T48" s="67">
        <f t="shared" si="26"/>
        <v>513428.11692307692</v>
      </c>
      <c r="U48" s="76"/>
      <c r="V48" s="62">
        <v>4115</v>
      </c>
      <c r="W48" s="69" t="s">
        <v>120</v>
      </c>
      <c r="X48" s="88">
        <f>IFERROR(VLOOKUP($V48,'[6]Trial Blc'!$B$3:AJ$549,X$1,FALSE),0)</f>
        <v>5738.01</v>
      </c>
      <c r="Y48" s="88"/>
      <c r="Z48" s="88">
        <f t="shared" si="27"/>
        <v>5738.01</v>
      </c>
      <c r="AA48" s="88">
        <f>IFERROR(VLOOKUP($V48,'[6]Trial Blc'!$B$3:AJ$549,AA$1,FALSE),0)</f>
        <v>5813.69</v>
      </c>
      <c r="AB48" s="88">
        <f>IFERROR(VLOOKUP($V48,'[6]Trial Blc'!$B$3:AK$549,AB$1,FALSE),0)</f>
        <v>5889.37</v>
      </c>
      <c r="AC48" s="88">
        <f>IFERROR(VLOOKUP($V48,'[6]Trial Blc'!$B$3:AL$549,AC$1,FALSE),0)</f>
        <v>5965.05</v>
      </c>
      <c r="AD48" s="88">
        <f>IFERROR(VLOOKUP($V48,'[6]Trial Blc'!$B$3:AM$549,AD$1,FALSE),0)</f>
        <v>6040.73</v>
      </c>
      <c r="AE48" s="88">
        <f>IFERROR(VLOOKUP($V48,'[6]Trial Blc'!$B$3:AN$549,AE$1,FALSE),0)</f>
        <v>6126.06</v>
      </c>
      <c r="AF48" s="88">
        <f>IFERROR(VLOOKUP($V48,'[6]Trial Blc'!$B$3:AO$549,AF$1,FALSE),0)</f>
        <v>6211.39</v>
      </c>
      <c r="AG48" s="88">
        <f>IFERROR(VLOOKUP($V48,'[6]Trial Blc'!$B$3:AP$549,AG$1,FALSE),0)</f>
        <v>6296.72</v>
      </c>
      <c r="AH48" s="88">
        <f>IFERROR(VLOOKUP($V48,'[6]Trial Blc'!$B$3:AQ$549,AH$1,FALSE),0)</f>
        <v>6382.05</v>
      </c>
      <c r="AI48" s="88">
        <f>IFERROR(VLOOKUP($V48,'[6]Trial Blc'!$B$3:AR$549,AI$1,FALSE),0)</f>
        <v>6467.38</v>
      </c>
      <c r="AJ48" s="88">
        <f>IFERROR(VLOOKUP($V48,'[6]Trial Blc'!$B$3:AS$549,AJ$1,FALSE),0)</f>
        <v>6552.71</v>
      </c>
      <c r="AK48" s="88">
        <f>IFERROR(VLOOKUP($V48,'[6]Trial Blc'!$B$3:AT$549,AK$1,FALSE),0)</f>
        <v>6638.04</v>
      </c>
      <c r="AL48" s="88">
        <f>IFERROR(VLOOKUP($V48,'[6]Trial Blc'!$B$3:AU$549,AL$1,FALSE),0)</f>
        <v>6723.37</v>
      </c>
      <c r="AM48" s="67">
        <f t="shared" si="28"/>
        <v>6218.8130769230766</v>
      </c>
      <c r="AN48" s="67">
        <f>+'[6]COAS-V2'!B192+'[6]COAS-V2'!B193</f>
        <v>114079.62</v>
      </c>
      <c r="AO48" s="67">
        <f t="shared" si="29"/>
        <v>120298.43307692307</v>
      </c>
    </row>
    <row r="49" spans="1:57" s="116" customFormat="1" ht="13" x14ac:dyDescent="0.3">
      <c r="A49" s="159">
        <v>3750</v>
      </c>
      <c r="B49" s="114" t="s">
        <v>121</v>
      </c>
      <c r="C49" s="70">
        <f>-IFERROR(VLOOKUP($A49,'[6]Trial Blc'!$B$3:N$708,C$1,FALSE),0)</f>
        <v>1518175.79</v>
      </c>
      <c r="D49" s="115"/>
      <c r="E49" s="71">
        <f t="shared" si="24"/>
        <v>1518175.79</v>
      </c>
      <c r="F49" s="70">
        <f>-IFERROR(VLOOKUP($A49,'[6]Trial Blc'!$B$3:Q$708,F$1,FALSE),0)</f>
        <v>1518175.79</v>
      </c>
      <c r="G49" s="70">
        <f>-IFERROR(VLOOKUP($A49,'[6]Trial Blc'!$B$3:R$708,G$1,FALSE),0)</f>
        <v>1518175.79</v>
      </c>
      <c r="H49" s="70">
        <f>-IFERROR(VLOOKUP($A49,'[6]Trial Blc'!$B$3:S$708,H$1,FALSE),0)</f>
        <v>1518175.79</v>
      </c>
      <c r="I49" s="70">
        <f>-IFERROR(VLOOKUP($A49,'[6]Trial Blc'!$B$3:T$708,I$1,FALSE),0)</f>
        <v>1518175.79</v>
      </c>
      <c r="J49" s="70">
        <f>-IFERROR(VLOOKUP($A49,'[6]Trial Blc'!$B$3:U$708,J$1,FALSE),0)</f>
        <v>1550417.79</v>
      </c>
      <c r="K49" s="70">
        <f>-IFERROR(VLOOKUP($A49,'[6]Trial Blc'!$B$3:V$708,K$1,FALSE),0)</f>
        <v>1550417.79</v>
      </c>
      <c r="L49" s="70">
        <f>-IFERROR(VLOOKUP($A49,'[6]Trial Blc'!$B$3:W$708,L$1,FALSE),0)</f>
        <v>1550417.79</v>
      </c>
      <c r="M49" s="70">
        <f>-IFERROR(VLOOKUP($A49,'[6]Trial Blc'!$B$3:X$708,M$1,FALSE),0)</f>
        <v>1550417.79</v>
      </c>
      <c r="N49" s="70">
        <f>-IFERROR(VLOOKUP($A49,'[6]Trial Blc'!$B$3:Y$708,N$1,FALSE),0)</f>
        <v>1550417.79</v>
      </c>
      <c r="O49" s="70">
        <f>-IFERROR(VLOOKUP($A49,'[6]Trial Blc'!$B$3:Z$708,O$1,FALSE),0)</f>
        <v>1550417.79</v>
      </c>
      <c r="P49" s="70">
        <f>-IFERROR(VLOOKUP($A49,'[6]Trial Blc'!$B$3:AA$708,P$1,FALSE),0)</f>
        <v>1550417.79</v>
      </c>
      <c r="Q49" s="70">
        <f>-IFERROR(VLOOKUP($A49,'[6]Trial Blc'!$B$3:AB$708,Q$1,FALSE),0)</f>
        <v>1550417.79</v>
      </c>
      <c r="R49" s="67">
        <f t="shared" si="25"/>
        <v>1538017.0207692306</v>
      </c>
      <c r="S49" s="67">
        <f>+'[6]COAS-V2'!B147</f>
        <v>-216.62</v>
      </c>
      <c r="T49" s="67">
        <f t="shared" si="26"/>
        <v>1537800.4007692304</v>
      </c>
      <c r="U49" s="69"/>
      <c r="V49" s="62">
        <v>4310</v>
      </c>
      <c r="W49" s="69" t="s">
        <v>122</v>
      </c>
      <c r="X49" s="88">
        <f>IFERROR(VLOOKUP($V49,'[6]Trial Blc'!$B$3:AJ$549,X$1,FALSE),0)</f>
        <v>282251.17</v>
      </c>
      <c r="Y49" s="88"/>
      <c r="Z49" s="160">
        <f t="shared" si="27"/>
        <v>282251.17</v>
      </c>
      <c r="AA49" s="88">
        <f>IFERROR(VLOOKUP($V49,'[6]Trial Blc'!$B$3:AJ$549,AA$1,FALSE),0)</f>
        <v>285414.03000000003</v>
      </c>
      <c r="AB49" s="88">
        <f>IFERROR(VLOOKUP($V49,'[6]Trial Blc'!$B$3:AK$549,AB$1,FALSE),0)</f>
        <v>288576.89</v>
      </c>
      <c r="AC49" s="88">
        <f>IFERROR(VLOOKUP($V49,'[6]Trial Blc'!$B$3:AL$549,AC$1,FALSE),0)</f>
        <v>291739.75</v>
      </c>
      <c r="AD49" s="88">
        <f>IFERROR(VLOOKUP($V49,'[6]Trial Blc'!$B$3:AM$549,AD$1,FALSE),0)</f>
        <v>294902.61</v>
      </c>
      <c r="AE49" s="88">
        <f>IFERROR(VLOOKUP($V49,'[6]Trial Blc'!$B$3:AN$549,AE$1,FALSE),0)</f>
        <v>298132.64</v>
      </c>
      <c r="AF49" s="88">
        <f>IFERROR(VLOOKUP($V49,'[6]Trial Blc'!$B$3:AO$549,AF$1,FALSE),0)</f>
        <v>301362.67</v>
      </c>
      <c r="AG49" s="88">
        <f>IFERROR(VLOOKUP($V49,'[6]Trial Blc'!$B$3:AP$549,AG$1,FALSE),0)</f>
        <v>304592.7</v>
      </c>
      <c r="AH49" s="88">
        <f>IFERROR(VLOOKUP($V49,'[6]Trial Blc'!$B$3:AQ$549,AH$1,FALSE),0)</f>
        <v>307822.73</v>
      </c>
      <c r="AI49" s="88">
        <f>IFERROR(VLOOKUP($V49,'[6]Trial Blc'!$B$3:AR$549,AI$1,FALSE),0)</f>
        <v>311052.76</v>
      </c>
      <c r="AJ49" s="88">
        <f>IFERROR(VLOOKUP($V49,'[6]Trial Blc'!$B$3:AS$549,AJ$1,FALSE),0)</f>
        <v>314282.78999999998</v>
      </c>
      <c r="AK49" s="88">
        <f>IFERROR(VLOOKUP($V49,'[6]Trial Blc'!$B$3:AT$549,AK$1,FALSE),0)</f>
        <v>317512.82</v>
      </c>
      <c r="AL49" s="88">
        <f>IFERROR(VLOOKUP($V49,'[6]Trial Blc'!$B$3:AU$549,AL$1,FALSE),0)</f>
        <v>320742.84999999998</v>
      </c>
      <c r="AM49" s="67">
        <f t="shared" si="28"/>
        <v>301414.33923076926</v>
      </c>
      <c r="AN49" s="67">
        <f>+'[6]COAS-V2'!B203+'[6]COAS-V2'!B204</f>
        <v>16190.67</v>
      </c>
      <c r="AO49" s="67">
        <f t="shared" si="29"/>
        <v>317605.00923076924</v>
      </c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</row>
    <row r="50" spans="1:57" s="116" customFormat="1" ht="13" x14ac:dyDescent="0.3">
      <c r="A50" s="159">
        <v>3760</v>
      </c>
      <c r="B50" s="83" t="s">
        <v>159</v>
      </c>
      <c r="C50" s="70">
        <f>-IFERROR(VLOOKUP($A50,'[6]Trial Blc'!$B$3:N$708,C$1,FALSE),0)</f>
        <v>2295</v>
      </c>
      <c r="D50" s="60"/>
      <c r="E50" s="71">
        <f>SUM(C50:D50)</f>
        <v>2295</v>
      </c>
      <c r="F50" s="70">
        <f>-IFERROR(VLOOKUP($A50,'[6]Trial Blc'!$B$3:Q$708,F$1,FALSE),0)</f>
        <v>2295</v>
      </c>
      <c r="G50" s="70">
        <f>-IFERROR(VLOOKUP($A50,'[6]Trial Blc'!$B$3:R$708,G$1,FALSE),0)</f>
        <v>2295</v>
      </c>
      <c r="H50" s="70">
        <f>-IFERROR(VLOOKUP($A50,'[6]Trial Blc'!$B$3:S$708,H$1,FALSE),0)</f>
        <v>2295</v>
      </c>
      <c r="I50" s="70">
        <f>-IFERROR(VLOOKUP($A50,'[6]Trial Blc'!$B$3:T$708,I$1,FALSE),0)</f>
        <v>2295</v>
      </c>
      <c r="J50" s="70">
        <f>-IFERROR(VLOOKUP($A50,'[6]Trial Blc'!$B$3:U$708,J$1,FALSE),0)</f>
        <v>2295</v>
      </c>
      <c r="K50" s="70">
        <f>-IFERROR(VLOOKUP($A50,'[6]Trial Blc'!$B$3:V$708,K$1,FALSE),0)</f>
        <v>2295</v>
      </c>
      <c r="L50" s="70">
        <f>-IFERROR(VLOOKUP($A50,'[6]Trial Blc'!$B$3:W$708,L$1,FALSE),0)</f>
        <v>2295</v>
      </c>
      <c r="M50" s="70">
        <f>-IFERROR(VLOOKUP($A50,'[6]Trial Blc'!$B$3:X$708,M$1,FALSE),0)</f>
        <v>2295</v>
      </c>
      <c r="N50" s="70">
        <f>-IFERROR(VLOOKUP($A50,'[6]Trial Blc'!$B$3:Y$708,N$1,FALSE),0)</f>
        <v>2295</v>
      </c>
      <c r="O50" s="70">
        <f>-IFERROR(VLOOKUP($A50,'[6]Trial Blc'!$B$3:Z$708,O$1,FALSE),0)</f>
        <v>2295</v>
      </c>
      <c r="P50" s="70">
        <f>-IFERROR(VLOOKUP($A50,'[6]Trial Blc'!$B$3:AA$708,P$1,FALSE),0)</f>
        <v>2295</v>
      </c>
      <c r="Q50" s="70">
        <f>-IFERROR(VLOOKUP($A50,'[6]Trial Blc'!$B$3:AB$708,Q$1,FALSE),0)</f>
        <v>2295</v>
      </c>
      <c r="R50" s="67">
        <f>AVERAGE(E50:Q50)</f>
        <v>2295</v>
      </c>
      <c r="S50" s="67"/>
      <c r="T50" s="67">
        <f t="shared" si="26"/>
        <v>2295</v>
      </c>
      <c r="U50" s="69"/>
      <c r="V50" s="62">
        <v>4320</v>
      </c>
      <c r="W50" s="69" t="s">
        <v>160</v>
      </c>
      <c r="X50" s="88">
        <f>IFERROR(VLOOKUP($V50,'[6]Trial Blc'!$B$3:AJ$549,X$1,FALSE),0)</f>
        <v>67.209999999999994</v>
      </c>
      <c r="Y50" s="88"/>
      <c r="Z50" s="160">
        <f>SUM(X50:Y50)</f>
        <v>67.209999999999994</v>
      </c>
      <c r="AA50" s="88">
        <f>IFERROR(VLOOKUP($V50,'[6]Trial Blc'!$B$3:AJ$549,AA$1,FALSE),0)</f>
        <v>72.38</v>
      </c>
      <c r="AB50" s="88">
        <f>IFERROR(VLOOKUP($V50,'[6]Trial Blc'!$B$3:AK$549,AB$1,FALSE),0)</f>
        <v>77.55</v>
      </c>
      <c r="AC50" s="88">
        <f>IFERROR(VLOOKUP($V50,'[6]Trial Blc'!$B$3:AL$549,AC$1,FALSE),0)</f>
        <v>82.72</v>
      </c>
      <c r="AD50" s="88">
        <f>IFERROR(VLOOKUP($V50,'[6]Trial Blc'!$B$3:AM$549,AD$1,FALSE),0)</f>
        <v>87.89</v>
      </c>
      <c r="AE50" s="88">
        <f>IFERROR(VLOOKUP($V50,'[6]Trial Blc'!$B$3:AN$549,AE$1,FALSE),0)</f>
        <v>93.06</v>
      </c>
      <c r="AF50" s="88">
        <f>IFERROR(VLOOKUP($V50,'[6]Trial Blc'!$B$3:AO$549,AF$1,FALSE),0)</f>
        <v>98.23</v>
      </c>
      <c r="AG50" s="88">
        <f>IFERROR(VLOOKUP($V50,'[6]Trial Blc'!$B$3:AP$549,AG$1,FALSE),0)</f>
        <v>103.4</v>
      </c>
      <c r="AH50" s="88">
        <f>IFERROR(VLOOKUP($V50,'[6]Trial Blc'!$B$3:AQ$549,AH$1,FALSE),0)</f>
        <v>108.57</v>
      </c>
      <c r="AI50" s="88">
        <f>IFERROR(VLOOKUP($V50,'[6]Trial Blc'!$B$3:AR$549,AI$1,FALSE),0)</f>
        <v>113.74</v>
      </c>
      <c r="AJ50" s="88">
        <f>IFERROR(VLOOKUP($V50,'[6]Trial Blc'!$B$3:AS$549,AJ$1,FALSE),0)</f>
        <v>118.91</v>
      </c>
      <c r="AK50" s="88">
        <f>IFERROR(VLOOKUP($V50,'[6]Trial Blc'!$B$3:AT$549,AK$1,FALSE),0)</f>
        <v>124.08</v>
      </c>
      <c r="AL50" s="88">
        <f>IFERROR(VLOOKUP($V50,'[6]Trial Blc'!$B$3:AU$549,AL$1,FALSE),0)</f>
        <v>129.25</v>
      </c>
      <c r="AM50" s="67">
        <f>AVERAGE(Z50:AL50)</f>
        <v>98.23</v>
      </c>
      <c r="AN50" s="67"/>
      <c r="AO50" s="67">
        <f t="shared" si="29"/>
        <v>98.23</v>
      </c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</row>
    <row r="51" spans="1:57" s="116" customFormat="1" ht="13" x14ac:dyDescent="0.3">
      <c r="A51" s="159">
        <v>3765</v>
      </c>
      <c r="B51" s="114" t="s">
        <v>123</v>
      </c>
      <c r="C51" s="70">
        <f>-IFERROR(VLOOKUP($A51,'[6]Trial Blc'!$B$3:N$708,C$1,FALSE),0)</f>
        <v>100749.4</v>
      </c>
      <c r="D51" s="115"/>
      <c r="E51" s="71">
        <f>SUM(C51:D51)</f>
        <v>100749.4</v>
      </c>
      <c r="F51" s="70">
        <f>-IFERROR(VLOOKUP($A51,'[6]Trial Blc'!$B$3:Q$708,F$1,FALSE),0)</f>
        <v>100749.4</v>
      </c>
      <c r="G51" s="70">
        <f>-IFERROR(VLOOKUP($A51,'[6]Trial Blc'!$B$3:R$708,G$1,FALSE),0)</f>
        <v>100749.4</v>
      </c>
      <c r="H51" s="70">
        <f>-IFERROR(VLOOKUP($A51,'[6]Trial Blc'!$B$3:S$708,H$1,FALSE),0)</f>
        <v>100749.4</v>
      </c>
      <c r="I51" s="70">
        <f>-IFERROR(VLOOKUP($A51,'[6]Trial Blc'!$B$3:T$708,I$1,FALSE),0)</f>
        <v>100749.4</v>
      </c>
      <c r="J51" s="70">
        <f>-IFERROR(VLOOKUP($A51,'[6]Trial Blc'!$B$3:U$708,J$1,FALSE),0)</f>
        <v>100749.4</v>
      </c>
      <c r="K51" s="70">
        <f>-IFERROR(VLOOKUP($A51,'[6]Trial Blc'!$B$3:V$708,K$1,FALSE),0)</f>
        <v>100749.4</v>
      </c>
      <c r="L51" s="70">
        <f>-IFERROR(VLOOKUP($A51,'[6]Trial Blc'!$B$3:W$708,L$1,FALSE),0)</f>
        <v>100749.4</v>
      </c>
      <c r="M51" s="70">
        <f>-IFERROR(VLOOKUP($A51,'[6]Trial Blc'!$B$3:X$708,M$1,FALSE),0)</f>
        <v>100749.4</v>
      </c>
      <c r="N51" s="70">
        <f>-IFERROR(VLOOKUP($A51,'[6]Trial Blc'!$B$3:Y$708,N$1,FALSE),0)</f>
        <v>100749.4</v>
      </c>
      <c r="O51" s="70">
        <f>-IFERROR(VLOOKUP($A51,'[6]Trial Blc'!$B$3:Z$708,O$1,FALSE),0)</f>
        <v>100749.4</v>
      </c>
      <c r="P51" s="70">
        <f>-IFERROR(VLOOKUP($A51,'[6]Trial Blc'!$B$3:AA$708,P$1,FALSE),0)</f>
        <v>100749.4</v>
      </c>
      <c r="Q51" s="70">
        <f>-IFERROR(VLOOKUP($A51,'[6]Trial Blc'!$B$3:AB$708,Q$1,FALSE),0)</f>
        <v>100749.4</v>
      </c>
      <c r="R51" s="67">
        <f t="shared" si="25"/>
        <v>100749.4</v>
      </c>
      <c r="S51" s="67"/>
      <c r="T51" s="67">
        <f t="shared" si="26"/>
        <v>100749.4</v>
      </c>
      <c r="U51" s="69"/>
      <c r="V51" s="62">
        <v>4325</v>
      </c>
      <c r="W51" s="69" t="s">
        <v>124</v>
      </c>
      <c r="X51" s="88">
        <f>IFERROR(VLOOKUP($V51,'[6]Trial Blc'!$B$3:AJ$549,X$1,FALSE),0)</f>
        <v>3951.41</v>
      </c>
      <c r="Y51" s="88"/>
      <c r="Z51" s="160">
        <f t="shared" si="27"/>
        <v>3951.41</v>
      </c>
      <c r="AA51" s="88">
        <f>IFERROR(VLOOKUP($V51,'[6]Trial Blc'!$B$3:AJ$549,AA$1,FALSE),0)</f>
        <v>4147.04</v>
      </c>
      <c r="AB51" s="88">
        <f>IFERROR(VLOOKUP($V51,'[6]Trial Blc'!$B$3:AK$549,AB$1,FALSE),0)</f>
        <v>4342.67</v>
      </c>
      <c r="AC51" s="88">
        <f>IFERROR(VLOOKUP($V51,'[6]Trial Blc'!$B$3:AL$549,AC$1,FALSE),0)</f>
        <v>4538.3</v>
      </c>
      <c r="AD51" s="88">
        <f>IFERROR(VLOOKUP($V51,'[6]Trial Blc'!$B$3:AM$549,AD$1,FALSE),0)</f>
        <v>4733.93</v>
      </c>
      <c r="AE51" s="88">
        <f>IFERROR(VLOOKUP($V51,'[6]Trial Blc'!$B$3:AN$549,AE$1,FALSE),0)</f>
        <v>4929.5600000000004</v>
      </c>
      <c r="AF51" s="88">
        <f>IFERROR(VLOOKUP($V51,'[6]Trial Blc'!$B$3:AO$549,AF$1,FALSE),0)</f>
        <v>5125.1899999999996</v>
      </c>
      <c r="AG51" s="88">
        <f>IFERROR(VLOOKUP($V51,'[6]Trial Blc'!$B$3:AP$549,AG$1,FALSE),0)</f>
        <v>5320.82</v>
      </c>
      <c r="AH51" s="88">
        <f>IFERROR(VLOOKUP($V51,'[6]Trial Blc'!$B$3:AQ$549,AH$1,FALSE),0)</f>
        <v>5516.45</v>
      </c>
      <c r="AI51" s="88">
        <f>IFERROR(VLOOKUP($V51,'[6]Trial Blc'!$B$3:AR$549,AI$1,FALSE),0)</f>
        <v>5712.08</v>
      </c>
      <c r="AJ51" s="88">
        <f>IFERROR(VLOOKUP($V51,'[6]Trial Blc'!$B$3:AS$549,AJ$1,FALSE),0)</f>
        <v>5907.71</v>
      </c>
      <c r="AK51" s="88">
        <f>IFERROR(VLOOKUP($V51,'[6]Trial Blc'!$B$3:AT$549,AK$1,FALSE),0)</f>
        <v>6103.34</v>
      </c>
      <c r="AL51" s="88">
        <f>IFERROR(VLOOKUP($V51,'[6]Trial Blc'!$B$3:AU$549,AL$1,FALSE),0)</f>
        <v>6298.97</v>
      </c>
      <c r="AM51" s="67">
        <f t="shared" si="28"/>
        <v>5125.1900000000005</v>
      </c>
      <c r="AN51" s="67"/>
      <c r="AO51" s="67">
        <f t="shared" si="29"/>
        <v>5125.1900000000005</v>
      </c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</row>
    <row r="52" spans="1:57" ht="13" x14ac:dyDescent="0.3">
      <c r="A52" s="161">
        <v>3625</v>
      </c>
      <c r="B52" s="69" t="s">
        <v>125</v>
      </c>
      <c r="C52" s="70">
        <f>-IFERROR(VLOOKUP($A52,'[6]Trial Blc'!$B$3:N$708,C$1,FALSE),0)</f>
        <v>2368.89</v>
      </c>
      <c r="D52" s="73"/>
      <c r="E52" s="162">
        <f t="shared" si="24"/>
        <v>2368.89</v>
      </c>
      <c r="F52" s="72">
        <f>-IFERROR(VLOOKUP($A52,'[6]Trial Blc'!$B$3:Q$708,F$1,FALSE),0)</f>
        <v>2368.89</v>
      </c>
      <c r="G52" s="72">
        <f>-IFERROR(VLOOKUP($A52,'[6]Trial Blc'!$B$3:R$708,G$1,FALSE),0)</f>
        <v>2368.89</v>
      </c>
      <c r="H52" s="72">
        <f>-IFERROR(VLOOKUP($A52,'[6]Trial Blc'!$B$3:S$708,H$1,FALSE),0)</f>
        <v>2368.89</v>
      </c>
      <c r="I52" s="72">
        <f>-IFERROR(VLOOKUP($A52,'[6]Trial Blc'!$B$3:T$708,I$1,FALSE),0)</f>
        <v>2368.89</v>
      </c>
      <c r="J52" s="72">
        <f>-IFERROR(VLOOKUP($A52,'[6]Trial Blc'!$B$3:U$708,J$1,FALSE),0)</f>
        <v>2368.89</v>
      </c>
      <c r="K52" s="72">
        <f>-IFERROR(VLOOKUP($A52,'[6]Trial Blc'!$B$3:V$708,K$1,FALSE),0)</f>
        <v>2368.89</v>
      </c>
      <c r="L52" s="72">
        <f>-IFERROR(VLOOKUP($A52,'[6]Trial Blc'!$B$3:W$708,L$1,FALSE),0)</f>
        <v>2368.89</v>
      </c>
      <c r="M52" s="72">
        <f>-IFERROR(VLOOKUP($A52,'[6]Trial Blc'!$B$3:X$708,M$1,FALSE),0)</f>
        <v>2368.89</v>
      </c>
      <c r="N52" s="72">
        <f>-IFERROR(VLOOKUP($A52,'[6]Trial Blc'!$B$3:Y$708,N$1,FALSE),0)</f>
        <v>2368.89</v>
      </c>
      <c r="O52" s="72">
        <f>-IFERROR(VLOOKUP($A52,'[6]Trial Blc'!$B$3:Z$708,O$1,FALSE),0)</f>
        <v>2368.89</v>
      </c>
      <c r="P52" s="72">
        <f>-IFERROR(VLOOKUP($A52,'[6]Trial Blc'!$B$3:AA$708,P$1,FALSE),0)</f>
        <v>2368.89</v>
      </c>
      <c r="Q52" s="72">
        <f>-IFERROR(VLOOKUP($A52,'[6]Trial Blc'!$B$3:AB$708,Q$1,FALSE),0)</f>
        <v>2368.89</v>
      </c>
      <c r="R52" s="75">
        <f t="shared" si="25"/>
        <v>2368.89</v>
      </c>
      <c r="S52" s="67"/>
      <c r="T52" s="67">
        <f t="shared" si="26"/>
        <v>2368.89</v>
      </c>
      <c r="U52" s="76"/>
      <c r="V52" s="62">
        <v>4175</v>
      </c>
      <c r="W52" s="69" t="s">
        <v>126</v>
      </c>
      <c r="X52" s="73">
        <f>IFERROR(VLOOKUP($V52,'[6]Trial Blc'!$B$3:AJ$549,X$1,FALSE),0)</f>
        <v>978.89</v>
      </c>
      <c r="Y52" s="73"/>
      <c r="Z52" s="162">
        <f t="shared" si="27"/>
        <v>978.89</v>
      </c>
      <c r="AA52" s="73">
        <f>IFERROR(VLOOKUP($V52,'[6]Trial Blc'!$B$3:AJ$549,AA$1,FALSE),0)</f>
        <v>985.47</v>
      </c>
      <c r="AB52" s="73">
        <f>IFERROR(VLOOKUP($V52,'[6]Trial Blc'!$B$3:AK$549,AB$1,FALSE),0)</f>
        <v>992.05</v>
      </c>
      <c r="AC52" s="73">
        <f>IFERROR(VLOOKUP($V52,'[6]Trial Blc'!$B$3:AL$549,AC$1,FALSE),0)</f>
        <v>998.63</v>
      </c>
      <c r="AD52" s="73">
        <f>IFERROR(VLOOKUP($V52,'[6]Trial Blc'!$B$3:AM$549,AD$1,FALSE),0)</f>
        <v>1005.21</v>
      </c>
      <c r="AE52" s="73">
        <f>IFERROR(VLOOKUP($V52,'[6]Trial Blc'!$B$3:AN$549,AE$1,FALSE),0)</f>
        <v>1011.79</v>
      </c>
      <c r="AF52" s="73">
        <f>IFERROR(VLOOKUP($V52,'[6]Trial Blc'!$B$3:AO$549,AF$1,FALSE),0)</f>
        <v>1018.37</v>
      </c>
      <c r="AG52" s="73">
        <f>IFERROR(VLOOKUP($V52,'[6]Trial Blc'!$B$3:AP$549,AG$1,FALSE),0)</f>
        <v>1024.95</v>
      </c>
      <c r="AH52" s="73">
        <f>IFERROR(VLOOKUP($V52,'[6]Trial Blc'!$B$3:AQ$549,AH$1,FALSE),0)</f>
        <v>1031.53</v>
      </c>
      <c r="AI52" s="73">
        <f>IFERROR(VLOOKUP($V52,'[6]Trial Blc'!$B$3:AR$549,AI$1,FALSE),0)</f>
        <v>1038.1099999999999</v>
      </c>
      <c r="AJ52" s="73">
        <f>IFERROR(VLOOKUP($V52,'[6]Trial Blc'!$B$3:AS$549,AJ$1,FALSE),0)</f>
        <v>1044.69</v>
      </c>
      <c r="AK52" s="73">
        <f>IFERROR(VLOOKUP($V52,'[6]Trial Blc'!$B$3:AT$549,AK$1,FALSE),0)</f>
        <v>1051.27</v>
      </c>
      <c r="AL52" s="73">
        <f>IFERROR(VLOOKUP($V52,'[6]Trial Blc'!$B$3:AU$549,AL$1,FALSE),0)</f>
        <v>1057.8499999999999</v>
      </c>
      <c r="AM52" s="75">
        <f t="shared" si="28"/>
        <v>1018.3700000000001</v>
      </c>
      <c r="AN52" s="67">
        <f>+'[6]COAS-V2'!B196</f>
        <v>-31.41</v>
      </c>
      <c r="AO52" s="67">
        <f t="shared" si="29"/>
        <v>986.96000000000015</v>
      </c>
    </row>
    <row r="53" spans="1:57" x14ac:dyDescent="0.25">
      <c r="A53" s="68"/>
      <c r="B53" s="76" t="s">
        <v>70</v>
      </c>
      <c r="C53" s="77">
        <f>SUM(C45:C52)</f>
        <v>6162720.3200000003</v>
      </c>
      <c r="D53" s="77">
        <f>SUM(D44:D52)</f>
        <v>0</v>
      </c>
      <c r="E53" s="163">
        <f>SUM(E44:E52)</f>
        <v>6162720.3200000003</v>
      </c>
      <c r="F53" s="77">
        <f t="shared" ref="F53:T53" si="30">SUM(F45:F52)</f>
        <v>6162720.3200000003</v>
      </c>
      <c r="G53" s="77">
        <f t="shared" si="30"/>
        <v>6162720.3200000003</v>
      </c>
      <c r="H53" s="77">
        <f t="shared" si="30"/>
        <v>6162720.3200000003</v>
      </c>
      <c r="I53" s="77">
        <f t="shared" si="30"/>
        <v>6162720.3200000003</v>
      </c>
      <c r="J53" s="77">
        <f t="shared" si="30"/>
        <v>6237185.3200000003</v>
      </c>
      <c r="K53" s="77">
        <f t="shared" si="30"/>
        <v>6237185.3200000003</v>
      </c>
      <c r="L53" s="77">
        <f t="shared" si="30"/>
        <v>6237185.3200000003</v>
      </c>
      <c r="M53" s="77">
        <f t="shared" si="30"/>
        <v>6237185.3200000003</v>
      </c>
      <c r="N53" s="77">
        <f t="shared" si="30"/>
        <v>6237185.3200000003</v>
      </c>
      <c r="O53" s="77">
        <f t="shared" si="30"/>
        <v>6237185.3200000003</v>
      </c>
      <c r="P53" s="77">
        <f t="shared" si="30"/>
        <v>6237185.3200000003</v>
      </c>
      <c r="Q53" s="164">
        <f t="shared" si="30"/>
        <v>6237185.3200000003</v>
      </c>
      <c r="R53" s="77">
        <f t="shared" si="30"/>
        <v>6208544.9353846153</v>
      </c>
      <c r="S53" s="77">
        <f t="shared" si="30"/>
        <v>38183.379999999881</v>
      </c>
      <c r="T53" s="77">
        <f t="shared" si="30"/>
        <v>6246728.3153846161</v>
      </c>
      <c r="U53" s="96"/>
      <c r="V53" s="62"/>
      <c r="W53" s="76" t="s">
        <v>70</v>
      </c>
      <c r="X53" s="77">
        <f>SUM(X44:X52)</f>
        <v>1437415.3699999996</v>
      </c>
      <c r="Y53" s="77">
        <f t="shared" ref="Y53:AL53" si="31">SUM(Y44:Y52)</f>
        <v>0</v>
      </c>
      <c r="Z53" s="89">
        <f t="shared" si="31"/>
        <v>1437415.3699999996</v>
      </c>
      <c r="AA53" s="77">
        <f t="shared" si="31"/>
        <v>1450591.19</v>
      </c>
      <c r="AB53" s="77">
        <f t="shared" si="31"/>
        <v>1463767.0100000002</v>
      </c>
      <c r="AC53" s="77">
        <f t="shared" si="31"/>
        <v>1476942.83</v>
      </c>
      <c r="AD53" s="77">
        <f t="shared" si="31"/>
        <v>1490118.6499999994</v>
      </c>
      <c r="AE53" s="77">
        <f t="shared" si="31"/>
        <v>1503453.2900000005</v>
      </c>
      <c r="AF53" s="77">
        <f t="shared" si="31"/>
        <v>1516787.92</v>
      </c>
      <c r="AG53" s="77">
        <f t="shared" si="31"/>
        <v>1530122.5499999998</v>
      </c>
      <c r="AH53" s="77">
        <f t="shared" si="31"/>
        <v>1543457.1800000002</v>
      </c>
      <c r="AI53" s="77">
        <f t="shared" si="31"/>
        <v>1556791.81</v>
      </c>
      <c r="AJ53" s="77">
        <f t="shared" si="31"/>
        <v>1570126.4399999997</v>
      </c>
      <c r="AK53" s="77">
        <f t="shared" si="31"/>
        <v>1583461.0700000003</v>
      </c>
      <c r="AL53" s="77">
        <f t="shared" si="31"/>
        <v>1596795.7</v>
      </c>
      <c r="AN53" s="77">
        <f t="shared" ref="AN53:AO53" si="32">SUM(AN45:AN52)</f>
        <v>64683.15999999996</v>
      </c>
      <c r="AO53" s="77">
        <f t="shared" si="32"/>
        <v>1581593.2376923077</v>
      </c>
    </row>
    <row r="54" spans="1:57" x14ac:dyDescent="0.25">
      <c r="A54" s="80"/>
      <c r="B54" s="81" t="s">
        <v>71</v>
      </c>
      <c r="C54" s="60"/>
      <c r="D54" s="60"/>
      <c r="E54" s="71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76"/>
      <c r="V54" s="62"/>
      <c r="W54" s="57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N54" s="60"/>
      <c r="AO54" s="60"/>
    </row>
    <row r="55" spans="1:57" x14ac:dyDescent="0.25">
      <c r="A55" s="84"/>
      <c r="B55" s="85"/>
      <c r="C55" s="60"/>
      <c r="D55" s="111"/>
      <c r="E55" s="71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76"/>
      <c r="V55" s="62">
        <v>4030</v>
      </c>
      <c r="W55" s="57" t="s">
        <v>127</v>
      </c>
      <c r="X55" s="88">
        <f>IFERROR(VLOOKUP($V55,'[6]Trial Blc'!$B$3:AJ$549,X$1,FALSE),0)</f>
        <v>23143</v>
      </c>
      <c r="Y55" s="88"/>
      <c r="Z55" s="88">
        <f t="shared" ref="Z55:Z68" si="33">SUM(X55:Y55)</f>
        <v>23143</v>
      </c>
      <c r="AA55" s="88">
        <f>IFERROR(VLOOKUP($V55,'[6]Trial Blc'!$B$3:AJ$549,AA$1,FALSE),0)</f>
        <v>23143</v>
      </c>
      <c r="AB55" s="88">
        <f>IFERROR(VLOOKUP($V55,'[6]Trial Blc'!$B$3:AK$549,AB$1,FALSE),0)</f>
        <v>23143</v>
      </c>
      <c r="AC55" s="88">
        <f>IFERROR(VLOOKUP($V55,'[6]Trial Blc'!$B$3:AL$549,AC$1,FALSE),0)</f>
        <v>23143</v>
      </c>
      <c r="AD55" s="88">
        <f>IFERROR(VLOOKUP($V55,'[6]Trial Blc'!$B$3:AM$549,AD$1,FALSE),0)</f>
        <v>23143</v>
      </c>
      <c r="AE55" s="88">
        <f>IFERROR(VLOOKUP($V55,'[6]Trial Blc'!$B$3:AN$549,AE$1,FALSE),0)</f>
        <v>23143</v>
      </c>
      <c r="AF55" s="88">
        <f>IFERROR(VLOOKUP($V55,'[6]Trial Blc'!$B$3:AO$549,AF$1,FALSE),0)</f>
        <v>23143</v>
      </c>
      <c r="AG55" s="88">
        <f>IFERROR(VLOOKUP($V55,'[6]Trial Blc'!$B$3:AP$549,AG$1,FALSE),0)</f>
        <v>23143</v>
      </c>
      <c r="AH55" s="88">
        <f>IFERROR(VLOOKUP($V55,'[6]Trial Blc'!$B$3:AQ$549,AH$1,FALSE),0)</f>
        <v>23143</v>
      </c>
      <c r="AI55" s="88">
        <f>IFERROR(VLOOKUP($V55,'[6]Trial Blc'!$B$3:AR$549,AI$1,FALSE),0)</f>
        <v>23143</v>
      </c>
      <c r="AJ55" s="88">
        <f>IFERROR(VLOOKUP($V55,'[6]Trial Blc'!$B$3:AS$549,AJ$1,FALSE),0)</f>
        <v>23143</v>
      </c>
      <c r="AK55" s="88">
        <f>IFERROR(VLOOKUP($V55,'[6]Trial Blc'!$B$3:AT$549,AK$1,FALSE),0)</f>
        <v>23143</v>
      </c>
      <c r="AL55" s="88">
        <f>IFERROR(VLOOKUP($V55,'[6]Trial Blc'!$B$3:AU$549,AL$1,FALSE),0)</f>
        <v>23143</v>
      </c>
      <c r="AM55" s="67">
        <f t="shared" ref="AM55:AM68" si="34">AVERAGE(Z55:AL55)</f>
        <v>23143</v>
      </c>
      <c r="AN55" s="60">
        <f>+'[6]COAS-V2'!B175</f>
        <v>61818.03</v>
      </c>
      <c r="AO55" s="67">
        <f t="shared" ref="AO55:AO68" si="35">+AN55+AM55</f>
        <v>84961.03</v>
      </c>
    </row>
    <row r="56" spans="1:57" ht="13" x14ac:dyDescent="0.3">
      <c r="A56" s="68">
        <v>3520</v>
      </c>
      <c r="B56" s="57" t="s">
        <v>128</v>
      </c>
      <c r="C56" s="70">
        <f>-IFERROR(VLOOKUP($A56,'[6]Trial Blc'!$B$3:N$708,C$1,FALSE),0)</f>
        <v>1241845.49</v>
      </c>
      <c r="D56" s="60"/>
      <c r="E56" s="71">
        <f t="shared" ref="E56:E63" si="36">SUM(C56:D56)</f>
        <v>1241845.49</v>
      </c>
      <c r="F56" s="70">
        <f>-IFERROR(VLOOKUP($A56,'[6]Trial Blc'!$B$3:Q$708,F$1,FALSE),0)</f>
        <v>1241845.49</v>
      </c>
      <c r="G56" s="70">
        <f>-IFERROR(VLOOKUP($A56,'[6]Trial Blc'!$B$3:R$708,G$1,FALSE),0)</f>
        <v>1241845.49</v>
      </c>
      <c r="H56" s="70">
        <f>-IFERROR(VLOOKUP($A56,'[6]Trial Blc'!$B$3:S$708,H$1,FALSE),0)</f>
        <v>1241845.49</v>
      </c>
      <c r="I56" s="70">
        <f>-IFERROR(VLOOKUP($A56,'[6]Trial Blc'!$B$3:T$708,I$1,FALSE),0)</f>
        <v>1241845.49</v>
      </c>
      <c r="J56" s="70">
        <f>-IFERROR(VLOOKUP($A56,'[6]Trial Blc'!$B$3:U$708,J$1,FALSE),0)</f>
        <v>1241845.49</v>
      </c>
      <c r="K56" s="70">
        <f>-IFERROR(VLOOKUP($A56,'[6]Trial Blc'!$B$3:V$708,K$1,FALSE),0)</f>
        <v>1241845.49</v>
      </c>
      <c r="L56" s="70">
        <f>-IFERROR(VLOOKUP($A56,'[6]Trial Blc'!$B$3:W$708,L$1,FALSE),0)</f>
        <v>1241845.49</v>
      </c>
      <c r="M56" s="70">
        <f>-IFERROR(VLOOKUP($A56,'[6]Trial Blc'!$B$3:X$708,M$1,FALSE),0)</f>
        <v>1241845.49</v>
      </c>
      <c r="N56" s="70">
        <f>-IFERROR(VLOOKUP($A56,'[6]Trial Blc'!$B$3:Y$708,N$1,FALSE),0)</f>
        <v>1241845.49</v>
      </c>
      <c r="O56" s="70">
        <f>-IFERROR(VLOOKUP($A56,'[6]Trial Blc'!$B$3:Z$708,O$1,FALSE),0)</f>
        <v>1241845.49</v>
      </c>
      <c r="P56" s="70">
        <f>-IFERROR(VLOOKUP($A56,'[6]Trial Blc'!$B$3:AA$708,P$1,FALSE),0)</f>
        <v>1241845.49</v>
      </c>
      <c r="Q56" s="70">
        <f>-IFERROR(VLOOKUP($A56,'[6]Trial Blc'!$B$3:AB$708,Q$1,FALSE),0)</f>
        <v>1241845.49</v>
      </c>
      <c r="R56" s="67">
        <f t="shared" ref="R56:R63" si="37">AVERAGE(E56:Q56)</f>
        <v>1241845.49</v>
      </c>
      <c r="S56" s="67">
        <f>+'[6]COAS-V2'!B137</f>
        <v>-1241845.49</v>
      </c>
      <c r="T56" s="67">
        <f t="shared" ref="T56:T63" si="38">+S56+R56</f>
        <v>0</v>
      </c>
      <c r="U56" s="76"/>
      <c r="V56" s="62">
        <v>4070</v>
      </c>
      <c r="W56" s="57" t="s">
        <v>129</v>
      </c>
      <c r="X56" s="88">
        <f>IFERROR(VLOOKUP($V56,'[6]Trial Blc'!$B$3:AJ$549,X$1,FALSE),0)</f>
        <v>762203.11</v>
      </c>
      <c r="Y56" s="88"/>
      <c r="Z56" s="88">
        <f t="shared" si="33"/>
        <v>762203.11</v>
      </c>
      <c r="AA56" s="88">
        <f>IFERROR(VLOOKUP($V56,'[6]Trial Blc'!$B$3:AJ$549,AA$1,FALSE),0)</f>
        <v>765445.53</v>
      </c>
      <c r="AB56" s="88">
        <f>IFERROR(VLOOKUP($V56,'[6]Trial Blc'!$B$3:AK$549,AB$1,FALSE),0)</f>
        <v>768687.95</v>
      </c>
      <c r="AC56" s="88">
        <f>IFERROR(VLOOKUP($V56,'[6]Trial Blc'!$B$3:AL$549,AC$1,FALSE),0)</f>
        <v>771930.37</v>
      </c>
      <c r="AD56" s="88">
        <f>IFERROR(VLOOKUP($V56,'[6]Trial Blc'!$B$3:AM$549,AD$1,FALSE),0)</f>
        <v>775172.79</v>
      </c>
      <c r="AE56" s="88">
        <f>IFERROR(VLOOKUP($V56,'[6]Trial Blc'!$B$3:AN$549,AE$1,FALSE),0)</f>
        <v>778415.21</v>
      </c>
      <c r="AF56" s="88">
        <f>IFERROR(VLOOKUP($V56,'[6]Trial Blc'!$B$3:AO$549,AF$1,FALSE),0)</f>
        <v>781657.63</v>
      </c>
      <c r="AG56" s="88">
        <f>IFERROR(VLOOKUP($V56,'[6]Trial Blc'!$B$3:AP$549,AG$1,FALSE),0)</f>
        <v>784900.05</v>
      </c>
      <c r="AH56" s="88">
        <f>IFERROR(VLOOKUP($V56,'[6]Trial Blc'!$B$3:AQ$549,AH$1,FALSE),0)</f>
        <v>788142.47</v>
      </c>
      <c r="AI56" s="88">
        <f>IFERROR(VLOOKUP($V56,'[6]Trial Blc'!$B$3:AR$549,AI$1,FALSE),0)</f>
        <v>791384.89</v>
      </c>
      <c r="AJ56" s="88">
        <f>IFERROR(VLOOKUP($V56,'[6]Trial Blc'!$B$3:AS$549,AJ$1,FALSE),0)</f>
        <v>794627.31</v>
      </c>
      <c r="AK56" s="88">
        <f>IFERROR(VLOOKUP($V56,'[6]Trial Blc'!$B$3:AT$549,AK$1,FALSE),0)</f>
        <v>797869.73</v>
      </c>
      <c r="AL56" s="88">
        <f>IFERROR(VLOOKUP($V56,'[6]Trial Blc'!$B$3:AU$549,AL$1,FALSE),0)</f>
        <v>801112.15</v>
      </c>
      <c r="AM56" s="67">
        <f t="shared" si="34"/>
        <v>781657.63</v>
      </c>
      <c r="AN56" s="67">
        <f>+'[6]COAS-V2'!B180+'[6]COAS-V2'!B181</f>
        <v>-758122.34000000008</v>
      </c>
      <c r="AO56" s="67">
        <f t="shared" si="35"/>
        <v>23535.289999999921</v>
      </c>
    </row>
    <row r="57" spans="1:57" ht="13" x14ac:dyDescent="0.3">
      <c r="A57" s="113">
        <v>3500</v>
      </c>
      <c r="B57" s="83" t="s">
        <v>130</v>
      </c>
      <c r="C57" s="70">
        <f>-IFERROR(VLOOKUP($A57,'[6]Trial Blc'!$B$3:N$708,C$1,FALSE),0)</f>
        <v>1818929.81</v>
      </c>
      <c r="D57" s="60"/>
      <c r="E57" s="71">
        <f t="shared" si="36"/>
        <v>1818929.81</v>
      </c>
      <c r="F57" s="70">
        <f>-IFERROR(VLOOKUP($A57,'[6]Trial Blc'!$B$3:Q$708,F$1,FALSE),0)</f>
        <v>1818929.81</v>
      </c>
      <c r="G57" s="70">
        <f>-IFERROR(VLOOKUP($A57,'[6]Trial Blc'!$B$3:R$708,G$1,FALSE),0)</f>
        <v>1818929.81</v>
      </c>
      <c r="H57" s="70">
        <f>-IFERROR(VLOOKUP($A57,'[6]Trial Blc'!$B$3:S$708,H$1,FALSE),0)</f>
        <v>1818929.81</v>
      </c>
      <c r="I57" s="70">
        <f>-IFERROR(VLOOKUP($A57,'[6]Trial Blc'!$B$3:T$708,I$1,FALSE),0)</f>
        <v>1818929.81</v>
      </c>
      <c r="J57" s="70">
        <f>-IFERROR(VLOOKUP($A57,'[6]Trial Blc'!$B$3:U$708,J$1,FALSE),0)</f>
        <v>1818929.81</v>
      </c>
      <c r="K57" s="70">
        <f>-IFERROR(VLOOKUP($A57,'[6]Trial Blc'!$B$3:V$708,K$1,FALSE),0)</f>
        <v>1818929.81</v>
      </c>
      <c r="L57" s="70">
        <f>-IFERROR(VLOOKUP($A57,'[6]Trial Blc'!$B$3:W$708,L$1,FALSE),0)</f>
        <v>1818929.81</v>
      </c>
      <c r="M57" s="70">
        <f>-IFERROR(VLOOKUP($A57,'[6]Trial Blc'!$B$3:X$708,M$1,FALSE),0)</f>
        <v>1818929.81</v>
      </c>
      <c r="N57" s="70">
        <f>-IFERROR(VLOOKUP($A57,'[6]Trial Blc'!$B$3:Y$708,N$1,FALSE),0)</f>
        <v>1818929.81</v>
      </c>
      <c r="O57" s="70">
        <f>-IFERROR(VLOOKUP($A57,'[6]Trial Blc'!$B$3:Z$708,O$1,FALSE),0)</f>
        <v>1818929.81</v>
      </c>
      <c r="P57" s="70">
        <f>-IFERROR(VLOOKUP($A57,'[6]Trial Blc'!$B$3:AA$708,P$1,FALSE),0)</f>
        <v>1818929.81</v>
      </c>
      <c r="Q57" s="70">
        <f>-IFERROR(VLOOKUP($A57,'[6]Trial Blc'!$B$3:AB$708,Q$1,FALSE),0)</f>
        <v>1818929.81</v>
      </c>
      <c r="R57" s="67">
        <f t="shared" si="37"/>
        <v>1818929.8099999998</v>
      </c>
      <c r="S57" s="67">
        <f>+'[6]COAS-V2'!B135</f>
        <v>-653.70000000000005</v>
      </c>
      <c r="T57" s="67">
        <f t="shared" si="38"/>
        <v>1818276.1099999999</v>
      </c>
      <c r="U57" s="76"/>
      <c r="V57" s="62">
        <v>4050</v>
      </c>
      <c r="W57" s="57" t="s">
        <v>131</v>
      </c>
      <c r="X57" s="88">
        <f>IFERROR(VLOOKUP($V57,'[6]Trial Blc'!$B$3:AJ$549,X$1,FALSE),0)</f>
        <v>642729.18999999994</v>
      </c>
      <c r="Y57" s="88"/>
      <c r="Z57" s="88">
        <f t="shared" si="33"/>
        <v>642729.18999999994</v>
      </c>
      <c r="AA57" s="88">
        <f>IFERROR(VLOOKUP($V57,'[6]Trial Blc'!$B$3:AJ$549,AA$1,FALSE),0)</f>
        <v>648792.29</v>
      </c>
      <c r="AB57" s="88">
        <f>IFERROR(VLOOKUP($V57,'[6]Trial Blc'!$B$3:AK$549,AB$1,FALSE),0)</f>
        <v>654855.39</v>
      </c>
      <c r="AC57" s="88">
        <f>IFERROR(VLOOKUP($V57,'[6]Trial Blc'!$B$3:AL$549,AC$1,FALSE),0)</f>
        <v>660918.49</v>
      </c>
      <c r="AD57" s="88">
        <f>IFERROR(VLOOKUP($V57,'[6]Trial Blc'!$B$3:AM$549,AD$1,FALSE),0)</f>
        <v>666981.59</v>
      </c>
      <c r="AE57" s="88">
        <f>IFERROR(VLOOKUP($V57,'[6]Trial Blc'!$B$3:AN$549,AE$1,FALSE),0)</f>
        <v>673044.69</v>
      </c>
      <c r="AF57" s="88">
        <f>IFERROR(VLOOKUP($V57,'[6]Trial Blc'!$B$3:AO$549,AF$1,FALSE),0)</f>
        <v>679107.79</v>
      </c>
      <c r="AG57" s="88">
        <f>IFERROR(VLOOKUP($V57,'[6]Trial Blc'!$B$3:AP$549,AG$1,FALSE),0)</f>
        <v>685170.89</v>
      </c>
      <c r="AH57" s="88">
        <f>IFERROR(VLOOKUP($V57,'[6]Trial Blc'!$B$3:AQ$549,AH$1,FALSE),0)</f>
        <v>691233.99</v>
      </c>
      <c r="AI57" s="88">
        <f>IFERROR(VLOOKUP($V57,'[6]Trial Blc'!$B$3:AR$549,AI$1,FALSE),0)</f>
        <v>697297.09</v>
      </c>
      <c r="AJ57" s="88">
        <f>IFERROR(VLOOKUP($V57,'[6]Trial Blc'!$B$3:AS$549,AJ$1,FALSE),0)</f>
        <v>703360.19</v>
      </c>
      <c r="AK57" s="88">
        <f>IFERROR(VLOOKUP($V57,'[6]Trial Blc'!$B$3:AT$549,AK$1,FALSE),0)</f>
        <v>709423.29</v>
      </c>
      <c r="AL57" s="88">
        <f>IFERROR(VLOOKUP($V57,'[6]Trial Blc'!$B$3:AU$549,AL$1,FALSE),0)</f>
        <v>715486.39</v>
      </c>
      <c r="AM57" s="67">
        <f t="shared" si="34"/>
        <v>679107.78999999992</v>
      </c>
      <c r="AN57" s="67">
        <f>+'[6]COAS-V2'!B176+'[6]COAS-V2'!B177</f>
        <v>35980.410000000003</v>
      </c>
      <c r="AO57" s="67">
        <f t="shared" si="35"/>
        <v>715088.2</v>
      </c>
    </row>
    <row r="58" spans="1:57" ht="13" x14ac:dyDescent="0.3">
      <c r="A58" s="161">
        <v>3505</v>
      </c>
      <c r="B58" s="165" t="s">
        <v>132</v>
      </c>
      <c r="C58" s="166">
        <f>-IFERROR(VLOOKUP($A58,'[6]Trial Blc'!$B$3:N$708,C$1,FALSE),0)</f>
        <v>0</v>
      </c>
      <c r="D58" s="167"/>
      <c r="E58" s="167">
        <f t="shared" si="36"/>
        <v>0</v>
      </c>
      <c r="F58" s="166">
        <f>-IFERROR(VLOOKUP($A58,'[6]Trial Blc'!$B$3:Q$708,F$1,FALSE),0)</f>
        <v>0</v>
      </c>
      <c r="G58" s="166">
        <f>-IFERROR(VLOOKUP($A58,'[6]Trial Blc'!$B$3:R$708,G$1,FALSE),0)</f>
        <v>0</v>
      </c>
      <c r="H58" s="166">
        <f>-IFERROR(VLOOKUP($A58,'[6]Trial Blc'!$B$3:S$708,H$1,FALSE),0)</f>
        <v>0</v>
      </c>
      <c r="I58" s="166">
        <f>-IFERROR(VLOOKUP($A58,'[6]Trial Blc'!$B$3:T$708,I$1,FALSE),0)</f>
        <v>0</v>
      </c>
      <c r="J58" s="166">
        <f>-IFERROR(VLOOKUP($A58,'[6]Trial Blc'!$B$3:U$708,J$1,FALSE),0)</f>
        <v>0</v>
      </c>
      <c r="K58" s="166">
        <f>-IFERROR(VLOOKUP($A58,'[6]Trial Blc'!$B$3:V$708,K$1,FALSE),0)</f>
        <v>0</v>
      </c>
      <c r="L58" s="166">
        <f>-IFERROR(VLOOKUP($A58,'[6]Trial Blc'!$B$3:W$708,L$1,FALSE),0)</f>
        <v>0</v>
      </c>
      <c r="M58" s="166">
        <f>-IFERROR(VLOOKUP($A58,'[6]Trial Blc'!$B$3:X$708,M$1,FALSE),0)</f>
        <v>0</v>
      </c>
      <c r="N58" s="166">
        <f>-IFERROR(VLOOKUP($A58,'[6]Trial Blc'!$B$3:Y$708,N$1,FALSE),0)</f>
        <v>0</v>
      </c>
      <c r="O58" s="166">
        <f>-IFERROR(VLOOKUP($A58,'[6]Trial Blc'!$B$3:Z$708,O$1,FALSE),0)</f>
        <v>0</v>
      </c>
      <c r="P58" s="166">
        <f>-IFERROR(VLOOKUP($A58,'[6]Trial Blc'!$B$3:AA$708,P$1,FALSE),0)</f>
        <v>0</v>
      </c>
      <c r="Q58" s="166">
        <f>-IFERROR(VLOOKUP($A58,'[6]Trial Blc'!$B$3:AB$708,Q$1,FALSE),0)</f>
        <v>0</v>
      </c>
      <c r="R58" s="168">
        <f t="shared" si="37"/>
        <v>0</v>
      </c>
      <c r="S58" s="168">
        <f>+'[6]COAS-V2'!B136</f>
        <v>2221622.7999999998</v>
      </c>
      <c r="T58" s="168">
        <f t="shared" si="38"/>
        <v>2221622.7999999998</v>
      </c>
      <c r="U58" s="169"/>
      <c r="V58" s="170">
        <v>4055</v>
      </c>
      <c r="W58" s="165" t="s">
        <v>133</v>
      </c>
      <c r="X58" s="171">
        <f>IFERROR(VLOOKUP($V58,'[6]Trial Blc'!$B$3:AJ$549,X$1,FALSE),0)</f>
        <v>0</v>
      </c>
      <c r="Y58" s="88"/>
      <c r="Z58" s="171">
        <f t="shared" si="33"/>
        <v>0</v>
      </c>
      <c r="AA58" s="88">
        <f>IFERROR(VLOOKUP($V58,'[6]Trial Blc'!$B$3:AJ$549,AA$1,FALSE),0)</f>
        <v>0</v>
      </c>
      <c r="AB58" s="88">
        <f>IFERROR(VLOOKUP($V58,'[6]Trial Blc'!$B$3:AK$549,AB$1,FALSE),0)</f>
        <v>0</v>
      </c>
      <c r="AC58" s="88">
        <f>IFERROR(VLOOKUP($V58,'[6]Trial Blc'!$B$3:AL$549,AC$1,FALSE),0)</f>
        <v>0</v>
      </c>
      <c r="AD58" s="88">
        <f>IFERROR(VLOOKUP($V58,'[6]Trial Blc'!$B$3:AM$549,AD$1,FALSE),0)</f>
        <v>0</v>
      </c>
      <c r="AE58" s="88">
        <f>IFERROR(VLOOKUP($V58,'[6]Trial Blc'!$B$3:AN$549,AE$1,FALSE),0)</f>
        <v>0</v>
      </c>
      <c r="AF58" s="88">
        <f>IFERROR(VLOOKUP($V58,'[6]Trial Blc'!$B$3:AO$549,AF$1,FALSE),0)</f>
        <v>0</v>
      </c>
      <c r="AG58" s="88">
        <f>IFERROR(VLOOKUP($V58,'[6]Trial Blc'!$B$3:AP$549,AG$1,FALSE),0)</f>
        <v>0</v>
      </c>
      <c r="AH58" s="88">
        <f>IFERROR(VLOOKUP($V58,'[6]Trial Blc'!$B$3:AQ$549,AH$1,FALSE),0)</f>
        <v>0</v>
      </c>
      <c r="AI58" s="88">
        <f>IFERROR(VLOOKUP($V58,'[6]Trial Blc'!$B$3:AR$549,AI$1,FALSE),0)</f>
        <v>0</v>
      </c>
      <c r="AJ58" s="88">
        <f>IFERROR(VLOOKUP($V58,'[6]Trial Blc'!$B$3:AS$549,AJ$1,FALSE),0)</f>
        <v>0</v>
      </c>
      <c r="AK58" s="88">
        <f>IFERROR(VLOOKUP($V58,'[6]Trial Blc'!$B$3:AT$549,AK$1,FALSE),0)</f>
        <v>0</v>
      </c>
      <c r="AL58" s="88">
        <f>IFERROR(VLOOKUP($V58,'[6]Trial Blc'!$B$3:AU$549,AL$1,FALSE),0)</f>
        <v>0</v>
      </c>
      <c r="AM58" s="67">
        <f t="shared" si="34"/>
        <v>0</v>
      </c>
      <c r="AN58" s="67">
        <f>+'[6]COAS-V2'!B178+'[6]COAS-V2'!B179</f>
        <v>585284.82999999996</v>
      </c>
      <c r="AO58" s="67">
        <f t="shared" si="35"/>
        <v>585284.82999999996</v>
      </c>
    </row>
    <row r="59" spans="1:57" ht="13" x14ac:dyDescent="0.3">
      <c r="A59" s="113">
        <v>3530</v>
      </c>
      <c r="B59" s="83" t="s">
        <v>161</v>
      </c>
      <c r="C59" s="70">
        <f>-IFERROR(VLOOKUP($A59,'[6]Trial Blc'!$B$3:N$708,C$1,FALSE),0)</f>
        <v>-653.70000000000005</v>
      </c>
      <c r="D59" s="60"/>
      <c r="E59" s="71">
        <f t="shared" si="36"/>
        <v>-653.70000000000005</v>
      </c>
      <c r="F59" s="70">
        <f>-IFERROR(VLOOKUP($A59,'[6]Trial Blc'!$B$3:Q$708,F$1,FALSE),0)</f>
        <v>-653.70000000000005</v>
      </c>
      <c r="G59" s="70">
        <f>-IFERROR(VLOOKUP($A59,'[6]Trial Blc'!$B$3:R$708,G$1,FALSE),0)</f>
        <v>-653.70000000000005</v>
      </c>
      <c r="H59" s="70">
        <f>-IFERROR(VLOOKUP($A59,'[6]Trial Blc'!$B$3:S$708,H$1,FALSE),0)</f>
        <v>-653.70000000000005</v>
      </c>
      <c r="I59" s="70">
        <f>-IFERROR(VLOOKUP($A59,'[6]Trial Blc'!$B$3:T$708,I$1,FALSE),0)</f>
        <v>-653.70000000000005</v>
      </c>
      <c r="J59" s="70">
        <f>-IFERROR(VLOOKUP($A59,'[6]Trial Blc'!$B$3:U$708,J$1,FALSE),0)</f>
        <v>-653.70000000000005</v>
      </c>
      <c r="K59" s="70">
        <f>-IFERROR(VLOOKUP($A59,'[6]Trial Blc'!$B$3:V$708,K$1,FALSE),0)</f>
        <v>-653.70000000000005</v>
      </c>
      <c r="L59" s="70">
        <f>-IFERROR(VLOOKUP($A59,'[6]Trial Blc'!$B$3:W$708,L$1,FALSE),0)</f>
        <v>-653.70000000000005</v>
      </c>
      <c r="M59" s="70">
        <f>-IFERROR(VLOOKUP($A59,'[6]Trial Blc'!$B$3:X$708,M$1,FALSE),0)</f>
        <v>-653.70000000000005</v>
      </c>
      <c r="N59" s="70">
        <f>-IFERROR(VLOOKUP($A59,'[6]Trial Blc'!$B$3:Y$708,N$1,FALSE),0)</f>
        <v>-653.70000000000005</v>
      </c>
      <c r="O59" s="70">
        <f>-IFERROR(VLOOKUP($A59,'[6]Trial Blc'!$B$3:Z$708,O$1,FALSE),0)</f>
        <v>-653.70000000000005</v>
      </c>
      <c r="P59" s="70">
        <f>-IFERROR(VLOOKUP($A59,'[6]Trial Blc'!$B$3:AA$708,P$1,FALSE),0)</f>
        <v>-653.70000000000005</v>
      </c>
      <c r="Q59" s="70">
        <f>-IFERROR(VLOOKUP($A59,'[6]Trial Blc'!$B$3:AB$708,Q$1,FALSE),0)</f>
        <v>-653.70000000000005</v>
      </c>
      <c r="R59" s="67">
        <f t="shared" si="37"/>
        <v>-653.69999999999993</v>
      </c>
      <c r="S59" s="67">
        <f>+'[6]COAS-V2'!B138</f>
        <v>653.70000000000005</v>
      </c>
      <c r="T59" s="67">
        <f t="shared" si="38"/>
        <v>0</v>
      </c>
      <c r="U59" s="76"/>
      <c r="V59" s="62">
        <v>4075</v>
      </c>
      <c r="W59" s="83" t="s">
        <v>162</v>
      </c>
      <c r="X59" s="88">
        <f>IFERROR(VLOOKUP($V59,'[6]Trial Blc'!$B$3:AJ$549,X$1,FALSE),0)</f>
        <v>14336.23</v>
      </c>
      <c r="Y59" s="88"/>
      <c r="Z59" s="88">
        <f t="shared" si="33"/>
        <v>14336.23</v>
      </c>
      <c r="AA59" s="88">
        <f>IFERROR(VLOOKUP($V59,'[6]Trial Blc'!$B$3:AJ$549,AA$1,FALSE),0)</f>
        <v>14336.23</v>
      </c>
      <c r="AB59" s="88">
        <f>IFERROR(VLOOKUP($V59,'[6]Trial Blc'!$B$3:AK$549,AB$1,FALSE),0)</f>
        <v>14336.23</v>
      </c>
      <c r="AC59" s="88">
        <f>IFERROR(VLOOKUP($V59,'[6]Trial Blc'!$B$3:AL$549,AC$1,FALSE),0)</f>
        <v>14336.23</v>
      </c>
      <c r="AD59" s="88">
        <f>IFERROR(VLOOKUP($V59,'[6]Trial Blc'!$B$3:AM$549,AD$1,FALSE),0)</f>
        <v>14336.23</v>
      </c>
      <c r="AE59" s="88">
        <f>IFERROR(VLOOKUP($V59,'[6]Trial Blc'!$B$3:AN$549,AE$1,FALSE),0)</f>
        <v>14336.23</v>
      </c>
      <c r="AF59" s="88">
        <f>IFERROR(VLOOKUP($V59,'[6]Trial Blc'!$B$3:AO$549,AF$1,FALSE),0)</f>
        <v>14336.23</v>
      </c>
      <c r="AG59" s="88">
        <f>IFERROR(VLOOKUP($V59,'[6]Trial Blc'!$B$3:AP$549,AG$1,FALSE),0)</f>
        <v>14336.23</v>
      </c>
      <c r="AH59" s="88">
        <f>IFERROR(VLOOKUP($V59,'[6]Trial Blc'!$B$3:AQ$549,AH$1,FALSE),0)</f>
        <v>14336.23</v>
      </c>
      <c r="AI59" s="88">
        <f>IFERROR(VLOOKUP($V59,'[6]Trial Blc'!$B$3:AR$549,AI$1,FALSE),0)</f>
        <v>14336.23</v>
      </c>
      <c r="AJ59" s="88">
        <f>IFERROR(VLOOKUP($V59,'[6]Trial Blc'!$B$3:AS$549,AJ$1,FALSE),0)</f>
        <v>14336.23</v>
      </c>
      <c r="AK59" s="88">
        <f>IFERROR(VLOOKUP($V59,'[6]Trial Blc'!$B$3:AT$549,AK$1,FALSE),0)</f>
        <v>14336.23</v>
      </c>
      <c r="AL59" s="88">
        <f>IFERROR(VLOOKUP($V59,'[6]Trial Blc'!$B$3:AU$549,AL$1,FALSE),0)</f>
        <v>14336.23</v>
      </c>
      <c r="AM59" s="67">
        <f t="shared" si="34"/>
        <v>14336.230000000001</v>
      </c>
      <c r="AN59" s="67">
        <f>+'[6]COAS-V2'!B182+'[6]COAS-V2'!B183</f>
        <v>-14287.210000000001</v>
      </c>
      <c r="AO59" s="67">
        <f t="shared" si="35"/>
        <v>49.020000000000437</v>
      </c>
    </row>
    <row r="60" spans="1:57" ht="13" x14ac:dyDescent="0.3">
      <c r="A60" s="58"/>
      <c r="B60" s="83"/>
      <c r="C60" s="70"/>
      <c r="D60" s="60"/>
      <c r="E60" s="71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67"/>
      <c r="S60" s="67"/>
      <c r="T60" s="67"/>
      <c r="U60" s="76"/>
      <c r="V60" s="62">
        <v>4080</v>
      </c>
      <c r="W60" s="140" t="s">
        <v>163</v>
      </c>
      <c r="X60" s="88">
        <f>IFERROR(VLOOKUP($V60,'[6]Trial Blc'!$B$3:AJ$549,X$1,FALSE),0)</f>
        <v>-59.89</v>
      </c>
      <c r="Y60" s="88"/>
      <c r="Z60" s="88">
        <f t="shared" si="33"/>
        <v>-59.89</v>
      </c>
      <c r="AA60" s="88">
        <f>IFERROR(VLOOKUP($V60,'[6]Trial Blc'!$B$3:AJ$549,AA$1,FALSE),0)</f>
        <v>-62.61</v>
      </c>
      <c r="AB60" s="88">
        <f>IFERROR(VLOOKUP($V60,'[6]Trial Blc'!$B$3:AK$549,AB$1,FALSE),0)</f>
        <v>-65.33</v>
      </c>
      <c r="AC60" s="88">
        <f>IFERROR(VLOOKUP($V60,'[6]Trial Blc'!$B$3:AL$549,AC$1,FALSE),0)</f>
        <v>-68.05</v>
      </c>
      <c r="AD60" s="88">
        <f>IFERROR(VLOOKUP($V60,'[6]Trial Blc'!$B$3:AM$549,AD$1,FALSE),0)</f>
        <v>-70.77</v>
      </c>
      <c r="AE60" s="88">
        <f>IFERROR(VLOOKUP($V60,'[6]Trial Blc'!$B$3:AN$549,AE$1,FALSE),0)</f>
        <v>-73.489999999999995</v>
      </c>
      <c r="AF60" s="88">
        <f>IFERROR(VLOOKUP($V60,'[6]Trial Blc'!$B$3:AO$549,AF$1,FALSE),0)</f>
        <v>-76.209999999999994</v>
      </c>
      <c r="AG60" s="88">
        <f>IFERROR(VLOOKUP($V60,'[6]Trial Blc'!$B$3:AP$549,AG$1,FALSE),0)</f>
        <v>-78.930000000000007</v>
      </c>
      <c r="AH60" s="88">
        <f>IFERROR(VLOOKUP($V60,'[6]Trial Blc'!$B$3:AQ$549,AH$1,FALSE),0)</f>
        <v>-81.650000000000006</v>
      </c>
      <c r="AI60" s="88">
        <f>IFERROR(VLOOKUP($V60,'[6]Trial Blc'!$B$3:AR$549,AI$1,FALSE),0)</f>
        <v>-84.37</v>
      </c>
      <c r="AJ60" s="88">
        <f>IFERROR(VLOOKUP($V60,'[6]Trial Blc'!$B$3:AS$549,AJ$1,FALSE),0)</f>
        <v>-87.09</v>
      </c>
      <c r="AK60" s="88">
        <f>IFERROR(VLOOKUP($V60,'[6]Trial Blc'!$B$3:AT$549,AK$1,FALSE),0)</f>
        <v>-89.81</v>
      </c>
      <c r="AL60" s="88">
        <f>IFERROR(VLOOKUP($V60,'[6]Trial Blc'!$B$3:AU$549,AL$1,FALSE),0)</f>
        <v>-92.53</v>
      </c>
      <c r="AM60" s="67">
        <f t="shared" si="34"/>
        <v>-76.210000000000008</v>
      </c>
      <c r="AN60" s="67"/>
      <c r="AO60" s="67">
        <f t="shared" si="35"/>
        <v>-76.210000000000008</v>
      </c>
    </row>
    <row r="61" spans="1:57" ht="13" x14ac:dyDescent="0.3">
      <c r="A61" s="161">
        <v>3535</v>
      </c>
      <c r="B61" s="83" t="s">
        <v>164</v>
      </c>
      <c r="C61" s="70">
        <f>-IFERROR(VLOOKUP($A61,'[6]Trial Blc'!$B$3:N$708,C$1,FALSE),0)</f>
        <v>-222.69</v>
      </c>
      <c r="D61" s="60"/>
      <c r="E61" s="167">
        <f t="shared" si="36"/>
        <v>-222.69</v>
      </c>
      <c r="F61" s="70">
        <f>-IFERROR(VLOOKUP($A61,'[6]Trial Blc'!$B$3:Q$708,F$1,FALSE),0)</f>
        <v>-222.69</v>
      </c>
      <c r="G61" s="70">
        <f>-IFERROR(VLOOKUP($A61,'[6]Trial Blc'!$B$3:R$708,G$1,FALSE),0)</f>
        <v>-222.69</v>
      </c>
      <c r="H61" s="70">
        <f>-IFERROR(VLOOKUP($A61,'[6]Trial Blc'!$B$3:S$708,H$1,FALSE),0)</f>
        <v>-222.69</v>
      </c>
      <c r="I61" s="70">
        <f>-IFERROR(VLOOKUP($A61,'[6]Trial Blc'!$B$3:T$708,I$1,FALSE),0)</f>
        <v>-222.69</v>
      </c>
      <c r="J61" s="70">
        <f>-IFERROR(VLOOKUP($A61,'[6]Trial Blc'!$B$3:U$708,J$1,FALSE),0)</f>
        <v>-222.69</v>
      </c>
      <c r="K61" s="70">
        <f>-IFERROR(VLOOKUP($A61,'[6]Trial Blc'!$B$3:V$708,K$1,FALSE),0)</f>
        <v>-222.69</v>
      </c>
      <c r="L61" s="70">
        <f>-IFERROR(VLOOKUP($A61,'[6]Trial Blc'!$B$3:W$708,L$1,FALSE),0)</f>
        <v>-222.69</v>
      </c>
      <c r="M61" s="70">
        <f>-IFERROR(VLOOKUP($A61,'[6]Trial Blc'!$B$3:X$708,M$1,FALSE),0)</f>
        <v>-222.69</v>
      </c>
      <c r="N61" s="70">
        <f>-IFERROR(VLOOKUP($A61,'[6]Trial Blc'!$B$3:Y$708,N$1,FALSE),0)</f>
        <v>-222.69</v>
      </c>
      <c r="O61" s="70">
        <f>-IFERROR(VLOOKUP($A61,'[6]Trial Blc'!$B$3:Z$708,O$1,FALSE),0)</f>
        <v>-222.69</v>
      </c>
      <c r="P61" s="70">
        <f>-IFERROR(VLOOKUP($A61,'[6]Trial Blc'!$B$3:AA$708,P$1,FALSE),0)</f>
        <v>-222.69</v>
      </c>
      <c r="Q61" s="70">
        <f>-IFERROR(VLOOKUP($A61,'[6]Trial Blc'!$B$3:AB$708,Q$1,FALSE),0)</f>
        <v>-222.69</v>
      </c>
      <c r="R61" s="67">
        <f t="shared" si="37"/>
        <v>-222.69000000000003</v>
      </c>
      <c r="S61" s="67">
        <f>+'[6]COAS-V2'!B139</f>
        <v>222.69</v>
      </c>
      <c r="T61" s="67">
        <f t="shared" si="38"/>
        <v>0</v>
      </c>
      <c r="U61" s="76"/>
      <c r="V61" s="82">
        <v>4085</v>
      </c>
      <c r="W61" s="83" t="s">
        <v>165</v>
      </c>
      <c r="X61" s="172">
        <f>IFERROR(VLOOKUP($V61,'[6]Trial Blc'!$B$3:AJ$549,X$1,FALSE),0)</f>
        <v>4863.33</v>
      </c>
      <c r="Y61" s="172"/>
      <c r="Z61" s="171">
        <f t="shared" si="33"/>
        <v>4863.33</v>
      </c>
      <c r="AA61" s="172">
        <f>IFERROR(VLOOKUP($V61,'[6]Trial Blc'!$B$3:AJ$549,AA$1,FALSE),0)</f>
        <v>4862.3999999999996</v>
      </c>
      <c r="AB61" s="172">
        <f>IFERROR(VLOOKUP($V61,'[6]Trial Blc'!$B$3:AK$549,AB$1,FALSE),0)</f>
        <v>4861.47</v>
      </c>
      <c r="AC61" s="172">
        <f>IFERROR(VLOOKUP($V61,'[6]Trial Blc'!$B$3:AL$549,AC$1,FALSE),0)</f>
        <v>4860.54</v>
      </c>
      <c r="AD61" s="172">
        <f>IFERROR(VLOOKUP($V61,'[6]Trial Blc'!$B$3:AM$549,AD$1,FALSE),0)</f>
        <v>4859.6099999999997</v>
      </c>
      <c r="AE61" s="172">
        <f>IFERROR(VLOOKUP($V61,'[6]Trial Blc'!$B$3:AN$549,AE$1,FALSE),0)</f>
        <v>4858.68</v>
      </c>
      <c r="AF61" s="172">
        <f>IFERROR(VLOOKUP($V61,'[6]Trial Blc'!$B$3:AO$549,AF$1,FALSE),0)</f>
        <v>4857.75</v>
      </c>
      <c r="AG61" s="172">
        <f>IFERROR(VLOOKUP($V61,'[6]Trial Blc'!$B$3:AP$549,AG$1,FALSE),0)</f>
        <v>4856.82</v>
      </c>
      <c r="AH61" s="172">
        <f>IFERROR(VLOOKUP($V61,'[6]Trial Blc'!$B$3:AQ$549,AH$1,FALSE),0)</f>
        <v>4855.8900000000003</v>
      </c>
      <c r="AI61" s="172">
        <f>IFERROR(VLOOKUP($V61,'[6]Trial Blc'!$B$3:AR$549,AI$1,FALSE),0)</f>
        <v>4854.96</v>
      </c>
      <c r="AJ61" s="172">
        <f>IFERROR(VLOOKUP($V61,'[6]Trial Blc'!$B$3:AS$549,AJ$1,FALSE),0)</f>
        <v>4854.03</v>
      </c>
      <c r="AK61" s="172">
        <f>IFERROR(VLOOKUP($V61,'[6]Trial Blc'!$B$3:AT$549,AK$1,FALSE),0)</f>
        <v>4853.1000000000004</v>
      </c>
      <c r="AL61" s="172">
        <f>IFERROR(VLOOKUP($V61,'[6]Trial Blc'!$B$3:AU$549,AL$1,FALSE),0)</f>
        <v>4852.17</v>
      </c>
      <c r="AM61" s="173">
        <f t="shared" si="34"/>
        <v>4857.7499999999991</v>
      </c>
      <c r="AN61" s="152">
        <f>+'[6]COAS-V2'!B184+'[6]COAS-V2'!B185</f>
        <v>-4867.05</v>
      </c>
      <c r="AO61" s="67">
        <f t="shared" si="35"/>
        <v>-9.3000000000010914</v>
      </c>
    </row>
    <row r="62" spans="1:57" ht="13" x14ac:dyDescent="0.3">
      <c r="A62" s="174">
        <v>3720</v>
      </c>
      <c r="B62" s="149" t="s">
        <v>134</v>
      </c>
      <c r="C62" s="150">
        <f>-IFERROR(VLOOKUP($A62,'[6]Trial Blc'!$B$3:N$708,C$1,FALSE),0)</f>
        <v>27979.4</v>
      </c>
      <c r="D62" s="151"/>
      <c r="E62" s="151">
        <f t="shared" si="36"/>
        <v>27979.4</v>
      </c>
      <c r="F62" s="150">
        <f>-IFERROR(VLOOKUP($A62,'[6]Trial Blc'!$B$3:Q$708,F$1,FALSE),0)</f>
        <v>27979.4</v>
      </c>
      <c r="G62" s="150">
        <f>-IFERROR(VLOOKUP($A62,'[6]Trial Blc'!$B$3:R$708,G$1,FALSE),0)</f>
        <v>27979.4</v>
      </c>
      <c r="H62" s="150">
        <f>-IFERROR(VLOOKUP($A62,'[6]Trial Blc'!$B$3:S$708,H$1,FALSE),0)</f>
        <v>27979.4</v>
      </c>
      <c r="I62" s="150">
        <f>-IFERROR(VLOOKUP($A62,'[6]Trial Blc'!$B$3:T$708,I$1,FALSE),0)</f>
        <v>27979.4</v>
      </c>
      <c r="J62" s="150">
        <f>-IFERROR(VLOOKUP($A62,'[6]Trial Blc'!$B$3:U$708,J$1,FALSE),0)</f>
        <v>27979.4</v>
      </c>
      <c r="K62" s="150">
        <f>-IFERROR(VLOOKUP($A62,'[6]Trial Blc'!$B$3:V$708,K$1,FALSE),0)</f>
        <v>27979.4</v>
      </c>
      <c r="L62" s="150">
        <f>-IFERROR(VLOOKUP($A62,'[6]Trial Blc'!$B$3:W$708,L$1,FALSE),0)</f>
        <v>27979.4</v>
      </c>
      <c r="M62" s="150">
        <f>-IFERROR(VLOOKUP($A62,'[6]Trial Blc'!$B$3:X$708,M$1,FALSE),0)</f>
        <v>27979.4</v>
      </c>
      <c r="N62" s="150">
        <f>-IFERROR(VLOOKUP($A62,'[6]Trial Blc'!$B$3:Y$708,N$1,FALSE),0)</f>
        <v>27979.4</v>
      </c>
      <c r="O62" s="150">
        <f>-IFERROR(VLOOKUP($A62,'[6]Trial Blc'!$B$3:Z$708,O$1,FALSE),0)</f>
        <v>27979.4</v>
      </c>
      <c r="P62" s="150">
        <f>-IFERROR(VLOOKUP($A62,'[6]Trial Blc'!$B$3:AA$708,P$1,FALSE),0)</f>
        <v>27979.4</v>
      </c>
      <c r="Q62" s="175">
        <f>-IFERROR(VLOOKUP($A62,'[6]Trial Blc'!$B$3:AB$708,Q$1,FALSE),0)</f>
        <v>27979.4</v>
      </c>
      <c r="R62" s="152">
        <f t="shared" si="37"/>
        <v>27979.400000000005</v>
      </c>
      <c r="S62" s="152">
        <f>+'[6]COAS-V2'!B146</f>
        <v>625</v>
      </c>
      <c r="T62" s="67">
        <f t="shared" si="38"/>
        <v>28604.400000000005</v>
      </c>
      <c r="U62" s="176"/>
      <c r="V62" s="154">
        <v>4280</v>
      </c>
      <c r="W62" s="149" t="s">
        <v>135</v>
      </c>
      <c r="X62" s="155">
        <f>IFERROR(VLOOKUP($V62,'[6]Trial Blc'!$B$3:AJ$549,X$1,FALSE),0)</f>
        <v>5187.8100000000004</v>
      </c>
      <c r="Y62" s="155"/>
      <c r="Z62" s="155">
        <f>SUM(X62:Y62)</f>
        <v>5187.8100000000004</v>
      </c>
      <c r="AA62" s="155">
        <f>IFERROR(VLOOKUP($V62,'[6]Trial Blc'!$B$3:AJ$549,AA$1,FALSE),0)</f>
        <v>5246.1</v>
      </c>
      <c r="AB62" s="155">
        <f>IFERROR(VLOOKUP($V62,'[6]Trial Blc'!$B$3:AK$549,AB$1,FALSE),0)</f>
        <v>5304.39</v>
      </c>
      <c r="AC62" s="155">
        <f>IFERROR(VLOOKUP($V62,'[6]Trial Blc'!$B$3:AL$549,AC$1,FALSE),0)</f>
        <v>5362.68</v>
      </c>
      <c r="AD62" s="155">
        <f>IFERROR(VLOOKUP($V62,'[6]Trial Blc'!$B$3:AM$549,AD$1,FALSE),0)</f>
        <v>5420.97</v>
      </c>
      <c r="AE62" s="155">
        <f>IFERROR(VLOOKUP($V62,'[6]Trial Blc'!$B$3:AN$549,AE$1,FALSE),0)</f>
        <v>5479.26</v>
      </c>
      <c r="AF62" s="155">
        <f>IFERROR(VLOOKUP($V62,'[6]Trial Blc'!$B$3:AO$549,AF$1,FALSE),0)</f>
        <v>5537.55</v>
      </c>
      <c r="AG62" s="155">
        <f>IFERROR(VLOOKUP($V62,'[6]Trial Blc'!$B$3:AP$549,AG$1,FALSE),0)</f>
        <v>5595.84</v>
      </c>
      <c r="AH62" s="155">
        <f>IFERROR(VLOOKUP($V62,'[6]Trial Blc'!$B$3:AQ$549,AH$1,FALSE),0)</f>
        <v>5654.13</v>
      </c>
      <c r="AI62" s="155">
        <f>IFERROR(VLOOKUP($V62,'[6]Trial Blc'!$B$3:AR$549,AI$1,FALSE),0)</f>
        <v>5712.42</v>
      </c>
      <c r="AJ62" s="155">
        <f>IFERROR(VLOOKUP($V62,'[6]Trial Blc'!$B$3:AS$549,AJ$1,FALSE),0)</f>
        <v>5770.71</v>
      </c>
      <c r="AK62" s="155">
        <f>IFERROR(VLOOKUP($V62,'[6]Trial Blc'!$B$3:AT$549,AK$1,FALSE),0)</f>
        <v>5829</v>
      </c>
      <c r="AL62" s="155">
        <f>IFERROR(VLOOKUP($V62,'[6]Trial Blc'!$B$3:AU$549,AL$1,FALSE),0)</f>
        <v>5887.29</v>
      </c>
      <c r="AM62" s="152">
        <f>AVERAGE(Z62:AL62)</f>
        <v>5537.5499999999993</v>
      </c>
      <c r="AN62" s="67">
        <f>+'[6]COAS-V2'!B201+'[6]COAS-V2'!B202</f>
        <v>106.78999999999999</v>
      </c>
      <c r="AO62" s="67">
        <f>+AN62+AM62</f>
        <v>5644.3399999999992</v>
      </c>
    </row>
    <row r="63" spans="1:57" ht="13" x14ac:dyDescent="0.3">
      <c r="A63" s="177">
        <v>3775</v>
      </c>
      <c r="B63" s="149" t="s">
        <v>166</v>
      </c>
      <c r="C63" s="150">
        <f>-IFERROR(VLOOKUP($A63,'[6]Trial Blc'!$B$3:N$708,C$1,FALSE),0)</f>
        <v>980450</v>
      </c>
      <c r="D63" s="151"/>
      <c r="E63" s="178">
        <f t="shared" si="36"/>
        <v>980450</v>
      </c>
      <c r="F63" s="150">
        <f>-IFERROR(VLOOKUP($A63,'[6]Trial Blc'!$B$3:Q$708,F$1,FALSE),0)</f>
        <v>980450</v>
      </c>
      <c r="G63" s="150">
        <f>-IFERROR(VLOOKUP($A63,'[6]Trial Blc'!$B$3:R$708,G$1,FALSE),0)</f>
        <v>980450</v>
      </c>
      <c r="H63" s="150">
        <f>-IFERROR(VLOOKUP($A63,'[6]Trial Blc'!$B$3:S$708,H$1,FALSE),0)</f>
        <v>980450</v>
      </c>
      <c r="I63" s="150">
        <f>-IFERROR(VLOOKUP($A63,'[6]Trial Blc'!$B$3:T$708,I$1,FALSE),0)</f>
        <v>980450</v>
      </c>
      <c r="J63" s="150">
        <f>-IFERROR(VLOOKUP($A63,'[6]Trial Blc'!$B$3:U$708,J$1,FALSE),0)</f>
        <v>980450</v>
      </c>
      <c r="K63" s="150">
        <f>-IFERROR(VLOOKUP($A63,'[6]Trial Blc'!$B$3:V$708,K$1,FALSE),0)</f>
        <v>980450</v>
      </c>
      <c r="L63" s="150">
        <f>-IFERROR(VLOOKUP($A63,'[6]Trial Blc'!$B$3:W$708,L$1,FALSE),0)</f>
        <v>980450</v>
      </c>
      <c r="M63" s="150">
        <f>-IFERROR(VLOOKUP($A63,'[6]Trial Blc'!$B$3:X$708,M$1,FALSE),0)</f>
        <v>980450</v>
      </c>
      <c r="N63" s="150">
        <f>-IFERROR(VLOOKUP($A63,'[6]Trial Blc'!$B$3:Y$708,N$1,FALSE),0)</f>
        <v>980450</v>
      </c>
      <c r="O63" s="150">
        <f>-IFERROR(VLOOKUP($A63,'[6]Trial Blc'!$B$3:Z$708,O$1,FALSE),0)</f>
        <v>980450</v>
      </c>
      <c r="P63" s="150">
        <f>-IFERROR(VLOOKUP($A63,'[6]Trial Blc'!$B$3:AA$708,P$1,FALSE),0)</f>
        <v>980450</v>
      </c>
      <c r="Q63" s="175">
        <f>-IFERROR(VLOOKUP($A63,'[6]Trial Blc'!$B$3:AB$708,Q$1,FALSE),0)</f>
        <v>980450</v>
      </c>
      <c r="R63" s="152">
        <f t="shared" si="37"/>
        <v>980450</v>
      </c>
      <c r="S63" s="152">
        <f>+'[6]COAS-V2'!B148</f>
        <v>-980000</v>
      </c>
      <c r="T63" s="67">
        <f t="shared" si="38"/>
        <v>450</v>
      </c>
      <c r="U63" s="76"/>
      <c r="V63" s="154">
        <v>4335</v>
      </c>
      <c r="W63" s="149" t="s">
        <v>167</v>
      </c>
      <c r="X63" s="179">
        <f>IFERROR(VLOOKUP($V63,'[6]Trial Blc'!$B$3:AJ$549,X$1,FALSE),0)</f>
        <v>173562.33</v>
      </c>
      <c r="Y63" s="179"/>
      <c r="Z63" s="180">
        <f t="shared" si="33"/>
        <v>173562.33</v>
      </c>
      <c r="AA63" s="179">
        <f>IFERROR(VLOOKUP($V63,'[6]Trial Blc'!$B$3:AJ$549,AA$1,FALSE),0)</f>
        <v>175604.93</v>
      </c>
      <c r="AB63" s="179">
        <f>IFERROR(VLOOKUP($V63,'[6]Trial Blc'!$B$3:AK$549,AB$1,FALSE),0)</f>
        <v>177647.53</v>
      </c>
      <c r="AC63" s="179">
        <f>IFERROR(VLOOKUP($V63,'[6]Trial Blc'!$B$3:AL$549,AC$1,FALSE),0)</f>
        <v>179690.13</v>
      </c>
      <c r="AD63" s="179">
        <f>IFERROR(VLOOKUP($V63,'[6]Trial Blc'!$B$3:AM$549,AD$1,FALSE),0)</f>
        <v>181732.73</v>
      </c>
      <c r="AE63" s="179">
        <f>IFERROR(VLOOKUP($V63,'[6]Trial Blc'!$B$3:AN$549,AE$1,FALSE),0)</f>
        <v>183775.33</v>
      </c>
      <c r="AF63" s="179">
        <f>IFERROR(VLOOKUP($V63,'[6]Trial Blc'!$B$3:AO$549,AF$1,FALSE),0)</f>
        <v>185817.93</v>
      </c>
      <c r="AG63" s="179">
        <f>IFERROR(VLOOKUP($V63,'[6]Trial Blc'!$B$3:AP$549,AG$1,FALSE),0)</f>
        <v>187860.53</v>
      </c>
      <c r="AH63" s="179">
        <f>IFERROR(VLOOKUP($V63,'[6]Trial Blc'!$B$3:AQ$549,AH$1,FALSE),0)</f>
        <v>189903.13</v>
      </c>
      <c r="AI63" s="179">
        <f>IFERROR(VLOOKUP($V63,'[6]Trial Blc'!$B$3:AR$549,AI$1,FALSE),0)</f>
        <v>191945.73</v>
      </c>
      <c r="AJ63" s="179">
        <f>IFERROR(VLOOKUP($V63,'[6]Trial Blc'!$B$3:AS$549,AJ$1,FALSE),0)</f>
        <v>193988.33</v>
      </c>
      <c r="AK63" s="179">
        <f>IFERROR(VLOOKUP($V63,'[6]Trial Blc'!$B$3:AT$549,AK$1,FALSE),0)</f>
        <v>196030.93</v>
      </c>
      <c r="AL63" s="179">
        <f>IFERROR(VLOOKUP($V63,'[6]Trial Blc'!$B$3:AU$549,AL$1,FALSE),0)</f>
        <v>198073.53</v>
      </c>
      <c r="AM63" s="181">
        <f t="shared" si="34"/>
        <v>185817.93</v>
      </c>
      <c r="AN63" s="152">
        <f>+'[6]COAS-V2'!B207+'[6]COAS-V2'!B206</f>
        <v>-161291.69</v>
      </c>
      <c r="AO63" s="67">
        <f t="shared" si="35"/>
        <v>24526.239999999991</v>
      </c>
    </row>
    <row r="64" spans="1:57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182"/>
      <c r="S64" s="58"/>
      <c r="T64" s="58"/>
      <c r="U64" s="76"/>
      <c r="V64" s="58"/>
      <c r="W64" s="58"/>
      <c r="X64" s="58"/>
      <c r="Y64" s="58"/>
      <c r="Z64" s="182"/>
      <c r="AA64" s="183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</row>
    <row r="65" spans="1:41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182"/>
      <c r="S65" s="58"/>
      <c r="T65" s="58"/>
      <c r="U65" s="76"/>
      <c r="V65" s="62">
        <v>4260</v>
      </c>
      <c r="W65" s="57" t="s">
        <v>168</v>
      </c>
      <c r="X65" s="88">
        <f>IFERROR(VLOOKUP($V65,'[6]Trial Blc'!$B$3:AJ$549,X$1,FALSE),0)</f>
        <v>72491.399999999994</v>
      </c>
      <c r="Y65" s="88"/>
      <c r="Z65" s="88">
        <f t="shared" si="33"/>
        <v>72491.399999999994</v>
      </c>
      <c r="AA65" s="88">
        <f>IFERROR(VLOOKUP($V65,'[6]Trial Blc'!$B$3:AJ$549,AA$1,FALSE),0)</f>
        <v>72491.399999999994</v>
      </c>
      <c r="AB65" s="88">
        <f>IFERROR(VLOOKUP($V65,'[6]Trial Blc'!$B$3:AK$549,AB$1,FALSE),0)</f>
        <v>72491.399999999994</v>
      </c>
      <c r="AC65" s="88">
        <f>IFERROR(VLOOKUP($V65,'[6]Trial Blc'!$B$3:AL$549,AC$1,FALSE),0)</f>
        <v>72491.399999999994</v>
      </c>
      <c r="AD65" s="88">
        <f>IFERROR(VLOOKUP($V65,'[6]Trial Blc'!$B$3:AM$549,AD$1,FALSE),0)</f>
        <v>72491.399999999994</v>
      </c>
      <c r="AE65" s="88">
        <f>IFERROR(VLOOKUP($V65,'[6]Trial Blc'!$B$3:AN$549,AE$1,FALSE),0)</f>
        <v>72491.399999999994</v>
      </c>
      <c r="AF65" s="88">
        <f>IFERROR(VLOOKUP($V65,'[6]Trial Blc'!$B$3:AO$549,AF$1,FALSE),0)</f>
        <v>72491.399999999994</v>
      </c>
      <c r="AG65" s="88">
        <f>IFERROR(VLOOKUP($V65,'[6]Trial Blc'!$B$3:AP$549,AG$1,FALSE),0)</f>
        <v>72491.399999999994</v>
      </c>
      <c r="AH65" s="88">
        <f>IFERROR(VLOOKUP($V65,'[6]Trial Blc'!$B$3:AQ$549,AH$1,FALSE),0)</f>
        <v>72491.399999999994</v>
      </c>
      <c r="AI65" s="88">
        <f>IFERROR(VLOOKUP($V65,'[6]Trial Blc'!$B$3:AR$549,AI$1,FALSE),0)</f>
        <v>72491.399999999994</v>
      </c>
      <c r="AJ65" s="88">
        <f>IFERROR(VLOOKUP($V65,'[6]Trial Blc'!$B$3:AS$549,AJ$1,FALSE),0)</f>
        <v>72491.399999999994</v>
      </c>
      <c r="AK65" s="88">
        <f>IFERROR(VLOOKUP($V65,'[6]Trial Blc'!$B$3:AT$549,AK$1,FALSE),0)</f>
        <v>72491.399999999994</v>
      </c>
      <c r="AL65" s="88">
        <f>IFERROR(VLOOKUP($V65,'[6]Trial Blc'!$B$3:AU$549,AL$1,FALSE),0)</f>
        <v>72491.399999999994</v>
      </c>
      <c r="AM65" s="67">
        <f t="shared" si="34"/>
        <v>72491.400000000009</v>
      </c>
      <c r="AN65" s="67">
        <f>+'[6]COAS-V2'!B256</f>
        <v>-83165.901631775268</v>
      </c>
      <c r="AO65" s="67">
        <f t="shared" si="35"/>
        <v>-10674.50163177526</v>
      </c>
    </row>
    <row r="66" spans="1:41" ht="13" x14ac:dyDescent="0.3">
      <c r="A66" s="177">
        <v>3790</v>
      </c>
      <c r="B66" s="83" t="s">
        <v>169</v>
      </c>
      <c r="C66" s="70">
        <f>-IFERROR(VLOOKUP($A66,'[6]Trial Blc'!$B$3:N$708,C$1,FALSE),0)</f>
        <v>0</v>
      </c>
      <c r="D66" s="60"/>
      <c r="E66" s="178">
        <f>SUM(C66:D66)</f>
        <v>0</v>
      </c>
      <c r="F66" s="70">
        <f>-IFERROR(VLOOKUP($A66,'[6]Trial Blc'!$B$3:Q$708,F$1,FALSE),0)</f>
        <v>0</v>
      </c>
      <c r="G66" s="70">
        <f>-IFERROR(VLOOKUP($A66,'[6]Trial Blc'!$B$3:R$708,G$1,FALSE),0)</f>
        <v>0</v>
      </c>
      <c r="H66" s="70">
        <f>-IFERROR(VLOOKUP($A66,'[6]Trial Blc'!$B$3:S$708,H$1,FALSE),0)</f>
        <v>0</v>
      </c>
      <c r="I66" s="70">
        <f>-IFERROR(VLOOKUP($A66,'[6]Trial Blc'!$B$3:T$708,I$1,FALSE),0)</f>
        <v>0</v>
      </c>
      <c r="J66" s="70">
        <f>-IFERROR(VLOOKUP($A66,'[6]Trial Blc'!$B$3:U$708,J$1,FALSE),0)</f>
        <v>0</v>
      </c>
      <c r="K66" s="70">
        <f>-IFERROR(VLOOKUP($A66,'[6]Trial Blc'!$B$3:V$708,K$1,FALSE),0)</f>
        <v>0</v>
      </c>
      <c r="L66" s="70">
        <f>-IFERROR(VLOOKUP($A66,'[6]Trial Blc'!$B$3:W$708,L$1,FALSE),0)</f>
        <v>0</v>
      </c>
      <c r="M66" s="70">
        <f>-IFERROR(VLOOKUP($A66,'[6]Trial Blc'!$B$3:X$708,M$1,FALSE),0)</f>
        <v>0</v>
      </c>
      <c r="N66" s="70">
        <f>-IFERROR(VLOOKUP($A66,'[6]Trial Blc'!$B$3:Y$708,N$1,FALSE),0)</f>
        <v>0</v>
      </c>
      <c r="O66" s="70">
        <f>-IFERROR(VLOOKUP($A66,'[6]Trial Blc'!$B$3:Z$708,O$1,FALSE),0)</f>
        <v>0</v>
      </c>
      <c r="P66" s="70">
        <f>-IFERROR(VLOOKUP($A66,'[6]Trial Blc'!$B$3:AA$708,P$1,FALSE),0)</f>
        <v>0</v>
      </c>
      <c r="Q66" s="70">
        <f>-IFERROR(VLOOKUP($A66,'[6]Trial Blc'!$B$3:AB$708,Q$1,FALSE),0)</f>
        <v>1800</v>
      </c>
      <c r="R66" s="67">
        <f>AVERAGE(E66:Q66)</f>
        <v>138.46153846153845</v>
      </c>
      <c r="S66" s="67"/>
      <c r="T66" s="67">
        <f t="shared" ref="T66:T68" si="39">+S66+R66</f>
        <v>138.46153846153845</v>
      </c>
      <c r="U66" s="67"/>
      <c r="V66" s="62">
        <v>4350</v>
      </c>
      <c r="W66" s="83" t="s">
        <v>170</v>
      </c>
      <c r="X66" s="88">
        <f>IFERROR(VLOOKUP($V66,'[6]Trial Blc'!$B$3:AJ$549,X$1,FALSE),0)</f>
        <v>0</v>
      </c>
      <c r="Y66" s="88"/>
      <c r="Z66" s="160">
        <f t="shared" si="33"/>
        <v>0</v>
      </c>
      <c r="AA66" s="88">
        <f>IFERROR(VLOOKUP($V66,'[6]Trial Blc'!$B$3:AJ$549,AA$1,FALSE),0)</f>
        <v>0</v>
      </c>
      <c r="AB66" s="88">
        <f>IFERROR(VLOOKUP($V66,'[6]Trial Blc'!$B$3:AK$549,AB$1,FALSE),0)</f>
        <v>0</v>
      </c>
      <c r="AC66" s="88">
        <f>IFERROR(VLOOKUP($V66,'[6]Trial Blc'!$B$3:AL$549,AC$1,FALSE),0)</f>
        <v>0</v>
      </c>
      <c r="AD66" s="88">
        <f>IFERROR(VLOOKUP($V66,'[6]Trial Blc'!$B$3:AM$549,AD$1,FALSE),0)</f>
        <v>0</v>
      </c>
      <c r="AE66" s="88">
        <f>IFERROR(VLOOKUP($V66,'[6]Trial Blc'!$B$3:AN$549,AE$1,FALSE),0)</f>
        <v>0</v>
      </c>
      <c r="AF66" s="88">
        <f>IFERROR(VLOOKUP($V66,'[6]Trial Blc'!$B$3:AO$549,AF$1,FALSE),0)</f>
        <v>0</v>
      </c>
      <c r="AG66" s="88">
        <f>IFERROR(VLOOKUP($V66,'[6]Trial Blc'!$B$3:AP$549,AG$1,FALSE),0)</f>
        <v>0</v>
      </c>
      <c r="AH66" s="88">
        <f>IFERROR(VLOOKUP($V66,'[6]Trial Blc'!$B$3:AQ$549,AH$1,FALSE),0)</f>
        <v>0</v>
      </c>
      <c r="AI66" s="88">
        <f>IFERROR(VLOOKUP($V66,'[6]Trial Blc'!$B$3:AR$549,AI$1,FALSE),0)</f>
        <v>0</v>
      </c>
      <c r="AJ66" s="88">
        <f>IFERROR(VLOOKUP($V66,'[6]Trial Blc'!$B$3:AS$549,AJ$1,FALSE),0)</f>
        <v>0</v>
      </c>
      <c r="AK66" s="88">
        <f>IFERROR(VLOOKUP($V66,'[6]Trial Blc'!$B$3:AT$549,AK$1,FALSE),0)</f>
        <v>0</v>
      </c>
      <c r="AL66" s="88">
        <f>IFERROR(VLOOKUP($V66,'[6]Trial Blc'!$B$3:AU$549,AL$1,FALSE),0)</f>
        <v>3.75</v>
      </c>
      <c r="AM66" s="67">
        <f t="shared" si="34"/>
        <v>0.28846153846153844</v>
      </c>
      <c r="AN66" s="67"/>
      <c r="AO66" s="67">
        <f t="shared" si="35"/>
        <v>0.28846153846153844</v>
      </c>
    </row>
    <row r="67" spans="1:41" ht="13" x14ac:dyDescent="0.3">
      <c r="A67" s="161">
        <v>3600</v>
      </c>
      <c r="B67" s="83" t="s">
        <v>171</v>
      </c>
      <c r="C67" s="70">
        <f>-IFERROR(VLOOKUP($A67,'[6]Trial Blc'!$B$3:N$708,C$1,FALSE),0)</f>
        <v>14951.39</v>
      </c>
      <c r="D67" s="70">
        <f>-IFERROR(VLOOKUP($A67,'[6]Trial Blc'!$B$3:O$708,D$1,FALSE),0)</f>
        <v>0</v>
      </c>
      <c r="E67" s="167">
        <f>SUM(C67:D67)</f>
        <v>14951.39</v>
      </c>
      <c r="F67" s="70">
        <f>-IFERROR(VLOOKUP($A67,'[6]Trial Blc'!$B$3:Q$708,F$1,FALSE),0)</f>
        <v>14951.39</v>
      </c>
      <c r="G67" s="70">
        <f>-IFERROR(VLOOKUP($A67,'[6]Trial Blc'!$B$3:R$708,G$1,FALSE),0)</f>
        <v>14951.39</v>
      </c>
      <c r="H67" s="70">
        <f>-IFERROR(VLOOKUP($A67,'[6]Trial Blc'!$B$3:S$708,H$1,FALSE),0)</f>
        <v>14951.39</v>
      </c>
      <c r="I67" s="70">
        <f>-IFERROR(VLOOKUP($A67,'[6]Trial Blc'!$B$3:T$708,I$1,FALSE),0)</f>
        <v>14951.39</v>
      </c>
      <c r="J67" s="70">
        <f>-IFERROR(VLOOKUP($A67,'[6]Trial Blc'!$B$3:U$708,J$1,FALSE),0)</f>
        <v>14951.39</v>
      </c>
      <c r="K67" s="70">
        <f>-IFERROR(VLOOKUP($A67,'[6]Trial Blc'!$B$3:V$708,K$1,FALSE),0)</f>
        <v>14951.39</v>
      </c>
      <c r="L67" s="70">
        <f>-IFERROR(VLOOKUP($A67,'[6]Trial Blc'!$B$3:W$708,L$1,FALSE),0)</f>
        <v>14951.39</v>
      </c>
      <c r="M67" s="70">
        <f>-IFERROR(VLOOKUP($A67,'[6]Trial Blc'!$B$3:X$708,M$1,FALSE),0)</f>
        <v>14951.39</v>
      </c>
      <c r="N67" s="70">
        <f>-IFERROR(VLOOKUP($A67,'[6]Trial Blc'!$B$3:Y$708,N$1,FALSE),0)</f>
        <v>14951.39</v>
      </c>
      <c r="O67" s="70">
        <f>-IFERROR(VLOOKUP($A67,'[6]Trial Blc'!$B$3:Z$708,O$1,FALSE),0)</f>
        <v>14951.39</v>
      </c>
      <c r="P67" s="70">
        <f>-IFERROR(VLOOKUP($A67,'[6]Trial Blc'!$B$3:AA$708,P$1,FALSE),0)</f>
        <v>14951.39</v>
      </c>
      <c r="Q67" s="70">
        <f>-IFERROR(VLOOKUP($A67,'[6]Trial Blc'!$B$3:AB$708,Q$1,FALSE),0)</f>
        <v>14951.39</v>
      </c>
      <c r="R67" s="67">
        <f>AVERAGE(E67:Q67)</f>
        <v>14951.390000000005</v>
      </c>
      <c r="S67" s="67"/>
      <c r="T67" s="67">
        <f t="shared" si="39"/>
        <v>14951.390000000005</v>
      </c>
      <c r="U67" s="76"/>
      <c r="V67" s="62">
        <v>4150</v>
      </c>
      <c r="W67" s="83" t="s">
        <v>172</v>
      </c>
      <c r="X67" s="88">
        <f>IFERROR(VLOOKUP($V67,'[6]Trial Blc'!$B$3:AJ$549,X$1,FALSE),0)</f>
        <v>7614.06</v>
      </c>
      <c r="Y67" s="88"/>
      <c r="Z67" s="184">
        <f t="shared" si="33"/>
        <v>7614.06</v>
      </c>
      <c r="AA67" s="88">
        <f>IFERROR(VLOOKUP($V67,'[6]Trial Blc'!$B$3:AJ$549,AA$1,FALSE),0)</f>
        <v>7683.28</v>
      </c>
      <c r="AB67" s="88">
        <f>IFERROR(VLOOKUP($V67,'[6]Trial Blc'!$B$3:AK$549,AB$1,FALSE),0)</f>
        <v>7752.5</v>
      </c>
      <c r="AC67" s="88">
        <f>IFERROR(VLOOKUP($V67,'[6]Trial Blc'!$B$3:AL$549,AC$1,FALSE),0)</f>
        <v>7821.72</v>
      </c>
      <c r="AD67" s="88">
        <f>IFERROR(VLOOKUP($V67,'[6]Trial Blc'!$B$3:AM$549,AD$1,FALSE),0)</f>
        <v>7890.94</v>
      </c>
      <c r="AE67" s="88">
        <f>IFERROR(VLOOKUP($V67,'[6]Trial Blc'!$B$3:AN$549,AE$1,FALSE),0)</f>
        <v>7960.16</v>
      </c>
      <c r="AF67" s="88">
        <f>IFERROR(VLOOKUP($V67,'[6]Trial Blc'!$B$3:AO$549,AF$1,FALSE),0)</f>
        <v>8029.38</v>
      </c>
      <c r="AG67" s="88">
        <f>IFERROR(VLOOKUP($V67,'[6]Trial Blc'!$B$3:AP$549,AG$1,FALSE),0)</f>
        <v>8098.6</v>
      </c>
      <c r="AH67" s="88">
        <f>IFERROR(VLOOKUP($V67,'[6]Trial Blc'!$B$3:AQ$549,AH$1,FALSE),0)</f>
        <v>8167.82</v>
      </c>
      <c r="AI67" s="88">
        <f>IFERROR(VLOOKUP($V67,'[6]Trial Blc'!$B$3:AR$549,AI$1,FALSE),0)</f>
        <v>8237.0400000000009</v>
      </c>
      <c r="AJ67" s="88">
        <f>IFERROR(VLOOKUP($V67,'[6]Trial Blc'!$B$3:AS$549,AJ$1,FALSE),0)</f>
        <v>8306.26</v>
      </c>
      <c r="AK67" s="88">
        <f>IFERROR(VLOOKUP($V67,'[6]Trial Blc'!$B$3:AT$549,AK$1,FALSE),0)</f>
        <v>8375.48</v>
      </c>
      <c r="AL67" s="88">
        <f>IFERROR(VLOOKUP($V67,'[6]Trial Blc'!$B$3:AU$549,AL$1,FALSE),0)</f>
        <v>8444.7000000000007</v>
      </c>
      <c r="AM67" s="67">
        <f t="shared" si="34"/>
        <v>8029.3799999999992</v>
      </c>
      <c r="AN67" s="67">
        <f>+'[6]COAS-V2'!B194</f>
        <v>738.85</v>
      </c>
      <c r="AO67" s="67">
        <f t="shared" si="35"/>
        <v>8768.23</v>
      </c>
    </row>
    <row r="68" spans="1:41" ht="13" x14ac:dyDescent="0.3">
      <c r="A68" s="161">
        <v>3605</v>
      </c>
      <c r="B68" s="83" t="s">
        <v>136</v>
      </c>
      <c r="C68" s="72">
        <f>-IFERROR(VLOOKUP($A68,'[6]Trial Blc'!$B$3:N$708,C$1,FALSE),0)</f>
        <v>207364.17</v>
      </c>
      <c r="D68" s="73"/>
      <c r="E68" s="162">
        <f>SUM(C68:D68)</f>
        <v>207364.17</v>
      </c>
      <c r="F68" s="72">
        <f>-IFERROR(VLOOKUP($A68,'[6]Trial Blc'!$B$3:Q$708,F$1,FALSE),0)</f>
        <v>207364.17</v>
      </c>
      <c r="G68" s="72">
        <f>-IFERROR(VLOOKUP($A68,'[6]Trial Blc'!$B$3:R$708,G$1,FALSE),0)</f>
        <v>207364.17</v>
      </c>
      <c r="H68" s="72">
        <f>-IFERROR(VLOOKUP($A68,'[6]Trial Blc'!$B$3:S$708,H$1,FALSE),0)</f>
        <v>207364.17</v>
      </c>
      <c r="I68" s="72">
        <f>-IFERROR(VLOOKUP($A68,'[6]Trial Blc'!$B$3:T$708,I$1,FALSE),0)</f>
        <v>207364.17</v>
      </c>
      <c r="J68" s="72">
        <f>-IFERROR(VLOOKUP($A68,'[6]Trial Blc'!$B$3:U$708,J$1,FALSE),0)</f>
        <v>207364.17</v>
      </c>
      <c r="K68" s="72">
        <f>-IFERROR(VLOOKUP($A68,'[6]Trial Blc'!$B$3:V$708,K$1,FALSE),0)</f>
        <v>207364.17</v>
      </c>
      <c r="L68" s="72">
        <f>-IFERROR(VLOOKUP($A68,'[6]Trial Blc'!$B$3:W$708,L$1,FALSE),0)</f>
        <v>207364.17</v>
      </c>
      <c r="M68" s="72">
        <f>-IFERROR(VLOOKUP($A68,'[6]Trial Blc'!$B$3:X$708,M$1,FALSE),0)</f>
        <v>207364.17</v>
      </c>
      <c r="N68" s="72">
        <f>-IFERROR(VLOOKUP($A68,'[6]Trial Blc'!$B$3:Y$708,N$1,FALSE),0)</f>
        <v>207364.17</v>
      </c>
      <c r="O68" s="72">
        <f>-IFERROR(VLOOKUP($A68,'[6]Trial Blc'!$B$3:Z$708,O$1,FALSE),0)</f>
        <v>207364.17</v>
      </c>
      <c r="P68" s="72">
        <f>-IFERROR(VLOOKUP($A68,'[6]Trial Blc'!$B$3:AA$708,P$1,FALSE),0)</f>
        <v>207364.17</v>
      </c>
      <c r="Q68" s="72">
        <f>-IFERROR(VLOOKUP($A68,'[6]Trial Blc'!$B$3:AB$708,Q$1,FALSE),0)</f>
        <v>207364.17</v>
      </c>
      <c r="R68" s="75">
        <f>AVERAGE(E68:Q68)</f>
        <v>207364.16999999995</v>
      </c>
      <c r="S68" s="67"/>
      <c r="T68" s="67">
        <f t="shared" si="39"/>
        <v>207364.16999999995</v>
      </c>
      <c r="U68" s="76"/>
      <c r="V68" s="62">
        <v>4155</v>
      </c>
      <c r="W68" s="57" t="s">
        <v>137</v>
      </c>
      <c r="X68" s="73">
        <f>IFERROR(VLOOKUP($V68,'[6]Trial Blc'!$B$3:AJ$549,X$1,FALSE),0)</f>
        <v>52853.18</v>
      </c>
      <c r="Y68" s="73"/>
      <c r="Z68" s="162">
        <f t="shared" si="33"/>
        <v>52853.18</v>
      </c>
      <c r="AA68" s="73">
        <f>IFERROR(VLOOKUP($V68,'[6]Trial Blc'!$B$3:AJ$549,AA$1,FALSE),0)</f>
        <v>53813.2</v>
      </c>
      <c r="AB68" s="73">
        <f>IFERROR(VLOOKUP($V68,'[6]Trial Blc'!$B$3:AK$549,AB$1,FALSE),0)</f>
        <v>54773.22</v>
      </c>
      <c r="AC68" s="73">
        <f>IFERROR(VLOOKUP($V68,'[6]Trial Blc'!$B$3:AL$549,AC$1,FALSE),0)</f>
        <v>55733.24</v>
      </c>
      <c r="AD68" s="73">
        <f>IFERROR(VLOOKUP($V68,'[6]Trial Blc'!$B$3:AM$549,AD$1,FALSE),0)</f>
        <v>56693.26</v>
      </c>
      <c r="AE68" s="73">
        <f>IFERROR(VLOOKUP($V68,'[6]Trial Blc'!$B$3:AN$549,AE$1,FALSE),0)</f>
        <v>57653.279999999999</v>
      </c>
      <c r="AF68" s="73">
        <f>IFERROR(VLOOKUP($V68,'[6]Trial Blc'!$B$3:AO$549,AF$1,FALSE),0)</f>
        <v>58613.3</v>
      </c>
      <c r="AG68" s="73">
        <f>IFERROR(VLOOKUP($V68,'[6]Trial Blc'!$B$3:AP$549,AG$1,FALSE),0)</f>
        <v>59573.32</v>
      </c>
      <c r="AH68" s="73">
        <f>IFERROR(VLOOKUP($V68,'[6]Trial Blc'!$B$3:AQ$549,AH$1,FALSE),0)</f>
        <v>60533.34</v>
      </c>
      <c r="AI68" s="73">
        <f>IFERROR(VLOOKUP($V68,'[6]Trial Blc'!$B$3:AR$549,AI$1,FALSE),0)</f>
        <v>61493.36</v>
      </c>
      <c r="AJ68" s="73">
        <f>IFERROR(VLOOKUP($V68,'[6]Trial Blc'!$B$3:AS$549,AJ$1,FALSE),0)</f>
        <v>62453.38</v>
      </c>
      <c r="AK68" s="73">
        <f>IFERROR(VLOOKUP($V68,'[6]Trial Blc'!$B$3:AT$549,AK$1,FALSE),0)</f>
        <v>63413.4</v>
      </c>
      <c r="AL68" s="73">
        <f>IFERROR(VLOOKUP($V68,'[6]Trial Blc'!$B$3:AU$549,AL$1,FALSE),0)</f>
        <v>64373.42</v>
      </c>
      <c r="AM68" s="75">
        <f t="shared" si="34"/>
        <v>58613.3</v>
      </c>
      <c r="AN68" s="67">
        <f>+'[6]COAS-V2'!B195</f>
        <v>3234.99</v>
      </c>
      <c r="AO68" s="67">
        <f t="shared" si="35"/>
        <v>61848.29</v>
      </c>
    </row>
    <row r="69" spans="1:41" x14ac:dyDescent="0.25">
      <c r="A69" s="68" t="s">
        <v>138</v>
      </c>
      <c r="B69" s="76" t="s">
        <v>93</v>
      </c>
      <c r="C69" s="77">
        <f t="shared" ref="C69:T69" si="40">SUM(C55:C68)</f>
        <v>4290643.87</v>
      </c>
      <c r="D69" s="77">
        <f t="shared" si="40"/>
        <v>0</v>
      </c>
      <c r="E69" s="163">
        <f t="shared" si="40"/>
        <v>4290643.87</v>
      </c>
      <c r="F69" s="77">
        <f t="shared" si="40"/>
        <v>4290643.87</v>
      </c>
      <c r="G69" s="77">
        <f t="shared" si="40"/>
        <v>4290643.87</v>
      </c>
      <c r="H69" s="77">
        <f t="shared" si="40"/>
        <v>4290643.87</v>
      </c>
      <c r="I69" s="77">
        <f t="shared" si="40"/>
        <v>4290643.87</v>
      </c>
      <c r="J69" s="77">
        <f t="shared" si="40"/>
        <v>4290643.87</v>
      </c>
      <c r="K69" s="77">
        <f t="shared" si="40"/>
        <v>4290643.87</v>
      </c>
      <c r="L69" s="77">
        <f t="shared" si="40"/>
        <v>4290643.87</v>
      </c>
      <c r="M69" s="77">
        <f t="shared" si="40"/>
        <v>4290643.87</v>
      </c>
      <c r="N69" s="77">
        <f t="shared" si="40"/>
        <v>4290643.87</v>
      </c>
      <c r="O69" s="77">
        <f t="shared" si="40"/>
        <v>4290643.87</v>
      </c>
      <c r="P69" s="77">
        <f t="shared" si="40"/>
        <v>4290643.87</v>
      </c>
      <c r="Q69" s="164">
        <f t="shared" si="40"/>
        <v>4292443.87</v>
      </c>
      <c r="R69" s="77">
        <f t="shared" si="40"/>
        <v>4290782.3315384611</v>
      </c>
      <c r="S69" s="77">
        <f t="shared" si="40"/>
        <v>624.99999999976717</v>
      </c>
      <c r="T69" s="77">
        <f t="shared" si="40"/>
        <v>4291407.3315384611</v>
      </c>
      <c r="U69" s="76"/>
      <c r="V69" s="62"/>
      <c r="W69" s="76" t="s">
        <v>93</v>
      </c>
      <c r="X69" s="77">
        <f t="shared" ref="X69:AL69" si="41">SUM(X55:X68)</f>
        <v>1758923.75</v>
      </c>
      <c r="Y69" s="77">
        <f t="shared" si="41"/>
        <v>0</v>
      </c>
      <c r="Z69" s="89">
        <f t="shared" si="41"/>
        <v>1758923.75</v>
      </c>
      <c r="AA69" s="77">
        <f t="shared" si="41"/>
        <v>1771355.7499999998</v>
      </c>
      <c r="AB69" s="77">
        <f t="shared" si="41"/>
        <v>1783787.7499999995</v>
      </c>
      <c r="AC69" s="77">
        <f t="shared" si="41"/>
        <v>1796219.7499999995</v>
      </c>
      <c r="AD69" s="77">
        <f t="shared" si="41"/>
        <v>1808651.7499999998</v>
      </c>
      <c r="AE69" s="77">
        <f t="shared" si="41"/>
        <v>1821083.7499999998</v>
      </c>
      <c r="AF69" s="77">
        <f t="shared" si="41"/>
        <v>1833515.7499999998</v>
      </c>
      <c r="AG69" s="77">
        <f t="shared" si="41"/>
        <v>1845947.7500000002</v>
      </c>
      <c r="AH69" s="77">
        <f t="shared" si="41"/>
        <v>1858379.75</v>
      </c>
      <c r="AI69" s="77">
        <f t="shared" si="41"/>
        <v>1870811.7499999998</v>
      </c>
      <c r="AJ69" s="77">
        <f t="shared" si="41"/>
        <v>1883243.7499999998</v>
      </c>
      <c r="AK69" s="77">
        <f t="shared" si="41"/>
        <v>1895675.7499999998</v>
      </c>
      <c r="AL69" s="77">
        <f t="shared" si="41"/>
        <v>1908111.4999999998</v>
      </c>
      <c r="AN69" s="77">
        <f>SUM(AN55:AN68)</f>
        <v>-334570.29163177538</v>
      </c>
      <c r="AO69" s="77">
        <f>SUM(AO55:AO68)</f>
        <v>1498945.7468297633</v>
      </c>
    </row>
    <row r="70" spans="1:41" x14ac:dyDescent="0.25">
      <c r="A70" s="68"/>
      <c r="B70" s="76"/>
      <c r="C70" s="60"/>
      <c r="D70" s="60"/>
      <c r="E70" s="71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176"/>
      <c r="V70" s="62"/>
      <c r="W70" s="76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N70" s="60"/>
      <c r="AO70" s="60"/>
    </row>
    <row r="71" spans="1:41" ht="13" x14ac:dyDescent="0.3">
      <c r="A71" s="174">
        <v>3715</v>
      </c>
      <c r="B71" s="149" t="s">
        <v>139</v>
      </c>
      <c r="C71" s="150">
        <f>-IFERROR(VLOOKUP($A71,'[6]Trial Blc'!$B$3:N$708,C$1,FALSE),0)</f>
        <v>471015.79</v>
      </c>
      <c r="D71" s="151"/>
      <c r="E71" s="151">
        <f>SUM(C71:D71)</f>
        <v>471015.79</v>
      </c>
      <c r="F71" s="150">
        <f>-IFERROR(VLOOKUP($A71,'[6]Trial Blc'!$B$3:Q$708,F$1,FALSE),0)</f>
        <v>471015.79</v>
      </c>
      <c r="G71" s="150">
        <f>-IFERROR(VLOOKUP($A71,'[6]Trial Blc'!$B$3:R$708,G$1,FALSE),0)</f>
        <v>471015.79</v>
      </c>
      <c r="H71" s="150">
        <f>-IFERROR(VLOOKUP($A71,'[6]Trial Blc'!$B$3:S$708,H$1,FALSE),0)</f>
        <v>471015.79</v>
      </c>
      <c r="I71" s="150">
        <f>-IFERROR(VLOOKUP($A71,'[6]Trial Blc'!$B$3:T$708,I$1,FALSE),0)</f>
        <v>471015.79</v>
      </c>
      <c r="J71" s="150">
        <f>-IFERROR(VLOOKUP($A71,'[6]Trial Blc'!$B$3:U$708,J$1,FALSE),0)</f>
        <v>471015.79</v>
      </c>
      <c r="K71" s="150">
        <f>-IFERROR(VLOOKUP($A71,'[6]Trial Blc'!$B$3:V$708,K$1,FALSE),0)</f>
        <v>471015.79</v>
      </c>
      <c r="L71" s="150">
        <f>-IFERROR(VLOOKUP($A71,'[6]Trial Blc'!$B$3:W$708,L$1,FALSE),0)</f>
        <v>471015.79</v>
      </c>
      <c r="M71" s="150">
        <f>-IFERROR(VLOOKUP($A71,'[6]Trial Blc'!$B$3:X$708,M$1,FALSE),0)</f>
        <v>471015.79</v>
      </c>
      <c r="N71" s="150">
        <f>-IFERROR(VLOOKUP($A71,'[6]Trial Blc'!$B$3:Y$708,N$1,FALSE),0)</f>
        <v>471015.79</v>
      </c>
      <c r="O71" s="150">
        <f>-IFERROR(VLOOKUP($A71,'[6]Trial Blc'!$B$3:Z$708,O$1,FALSE),0)</f>
        <v>471015.79</v>
      </c>
      <c r="P71" s="150">
        <f>-IFERROR(VLOOKUP($A71,'[6]Trial Blc'!$B$3:AA$708,P$1,FALSE),0)</f>
        <v>471015.79</v>
      </c>
      <c r="Q71" s="185">
        <f>-IFERROR(VLOOKUP($A71,'[6]Trial Blc'!$B$3:AB$708,Q$1,FALSE),0)</f>
        <v>471015.79</v>
      </c>
      <c r="R71" s="152">
        <f>AVERAGE(E71:Q71)</f>
        <v>471015.79</v>
      </c>
      <c r="S71" s="152">
        <f>+'[6]COAS-V2'!B145</f>
        <v>3528.8</v>
      </c>
      <c r="T71" s="67">
        <f>+S71+R71</f>
        <v>474544.58999999997</v>
      </c>
      <c r="U71" s="176"/>
      <c r="V71" s="154">
        <v>4275</v>
      </c>
      <c r="W71" s="149" t="s">
        <v>140</v>
      </c>
      <c r="X71" s="155">
        <f>IFERROR(VLOOKUP($V71,'[6]Trial Blc'!$B$3:AJ$549,X$1,FALSE),0)</f>
        <v>19541.580000000002</v>
      </c>
      <c r="Y71" s="155"/>
      <c r="Z71" s="155">
        <f>SUM(X71:Y71)</f>
        <v>19541.580000000002</v>
      </c>
      <c r="AA71" s="155">
        <f>IFERROR(VLOOKUP($V71,'[6]Trial Blc'!$B$3:AJ$549,AA$1,FALSE),0)</f>
        <v>20522.86</v>
      </c>
      <c r="AB71" s="155">
        <f>IFERROR(VLOOKUP($V71,'[6]Trial Blc'!$B$3:AK$549,AB$1,FALSE),0)</f>
        <v>21504.14</v>
      </c>
      <c r="AC71" s="155">
        <f>IFERROR(VLOOKUP($V71,'[6]Trial Blc'!$B$3:AL$549,AC$1,FALSE),0)</f>
        <v>22485.42</v>
      </c>
      <c r="AD71" s="155">
        <f>IFERROR(VLOOKUP($V71,'[6]Trial Blc'!$B$3:AM$549,AD$1,FALSE),0)</f>
        <v>23466.7</v>
      </c>
      <c r="AE71" s="155">
        <f>IFERROR(VLOOKUP($V71,'[6]Trial Blc'!$B$3:AN$549,AE$1,FALSE),0)</f>
        <v>24447.98</v>
      </c>
      <c r="AF71" s="155">
        <f>IFERROR(VLOOKUP($V71,'[6]Trial Blc'!$B$3:AO$549,AF$1,FALSE),0)</f>
        <v>25429.26</v>
      </c>
      <c r="AG71" s="155">
        <f>IFERROR(VLOOKUP($V71,'[6]Trial Blc'!$B$3:AP$549,AG$1,FALSE),0)</f>
        <v>26410.54</v>
      </c>
      <c r="AH71" s="155">
        <f>IFERROR(VLOOKUP($V71,'[6]Trial Blc'!$B$3:AQ$549,AH$1,FALSE),0)</f>
        <v>27391.82</v>
      </c>
      <c r="AI71" s="155">
        <f>IFERROR(VLOOKUP($V71,'[6]Trial Blc'!$B$3:AR$549,AI$1,FALSE),0)</f>
        <v>28373.1</v>
      </c>
      <c r="AJ71" s="155">
        <f>IFERROR(VLOOKUP($V71,'[6]Trial Blc'!$B$3:AS$549,AJ$1,FALSE),0)</f>
        <v>29354.38</v>
      </c>
      <c r="AK71" s="155">
        <f>IFERROR(VLOOKUP($V71,'[6]Trial Blc'!$B$3:AT$549,AK$1,FALSE),0)</f>
        <v>30335.66</v>
      </c>
      <c r="AL71" s="155">
        <f>IFERROR(VLOOKUP($V71,'[6]Trial Blc'!$B$3:AU$549,AL$1,FALSE),0)</f>
        <v>31316.94</v>
      </c>
      <c r="AM71" s="152">
        <f>AVERAGE(Z71:AL71)</f>
        <v>25429.260000000002</v>
      </c>
      <c r="AN71" s="152">
        <f>+'[6]COAS-V2'!B199+'[6]COAS-V2'!B200</f>
        <v>413.9</v>
      </c>
      <c r="AO71" s="67">
        <f>+AN71+AM71</f>
        <v>25843.160000000003</v>
      </c>
    </row>
    <row r="72" spans="1:41" x14ac:dyDescent="0.25">
      <c r="A72" s="148"/>
      <c r="B72" s="149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2"/>
      <c r="S72" s="152"/>
      <c r="T72" s="152"/>
      <c r="U72" s="176"/>
      <c r="V72" s="154"/>
      <c r="W72" s="149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2"/>
      <c r="AN72" s="152"/>
      <c r="AO72" s="152"/>
    </row>
    <row r="73" spans="1:41" ht="13" x14ac:dyDescent="0.3">
      <c r="A73" s="177">
        <v>3770</v>
      </c>
      <c r="B73" s="186" t="s">
        <v>141</v>
      </c>
      <c r="C73" s="150">
        <f>-IFERROR(VLOOKUP($A73,'[6]Trial Blc'!$B$3:N$708,C$1,FALSE),0)</f>
        <v>0</v>
      </c>
      <c r="D73" s="151"/>
      <c r="E73" s="178">
        <f>SUM(C73:D73)</f>
        <v>0</v>
      </c>
      <c r="F73" s="150">
        <f>-IFERROR(VLOOKUP($A73,'[6]Trial Blc'!$B$3:Q$708,F$1,FALSE),0)</f>
        <v>0</v>
      </c>
      <c r="G73" s="150">
        <f>-IFERROR(VLOOKUP($A73,'[6]Trial Blc'!$B$3:R$708,G$1,FALSE),0)</f>
        <v>0</v>
      </c>
      <c r="H73" s="150">
        <f>-IFERROR(VLOOKUP($A73,'[6]Trial Blc'!$B$3:S$708,H$1,FALSE),0)</f>
        <v>0</v>
      </c>
      <c r="I73" s="150">
        <f>-IFERROR(VLOOKUP($A73,'[6]Trial Blc'!$B$3:T$708,I$1,FALSE),0)</f>
        <v>0</v>
      </c>
      <c r="J73" s="150">
        <f>-IFERROR(VLOOKUP($A73,'[6]Trial Blc'!$B$3:U$708,J$1,FALSE),0)</f>
        <v>0</v>
      </c>
      <c r="K73" s="150">
        <f>-IFERROR(VLOOKUP($A73,'[6]Trial Blc'!$B$3:V$708,K$1,FALSE),0)</f>
        <v>0</v>
      </c>
      <c r="L73" s="150">
        <f>-IFERROR(VLOOKUP($A73,'[6]Trial Blc'!$B$3:W$708,L$1,FALSE),0)</f>
        <v>0</v>
      </c>
      <c r="M73" s="150">
        <f>-IFERROR(VLOOKUP($A73,'[6]Trial Blc'!$B$3:X$708,M$1,FALSE),0)</f>
        <v>0</v>
      </c>
      <c r="N73" s="150">
        <f>-IFERROR(VLOOKUP($A73,'[6]Trial Blc'!$B$3:Y$708,N$1,FALSE),0)</f>
        <v>0</v>
      </c>
      <c r="O73" s="150">
        <f>-IFERROR(VLOOKUP($A73,'[6]Trial Blc'!$B$3:Z$708,O$1,FALSE),0)</f>
        <v>0</v>
      </c>
      <c r="P73" s="150">
        <f>-IFERROR(VLOOKUP($A73,'[6]Trial Blc'!$B$3:AA$708,P$1,FALSE),0)</f>
        <v>1200</v>
      </c>
      <c r="Q73" s="185">
        <f>-IFERROR(VLOOKUP($A73,'[6]Trial Blc'!$B$3:AB$708,Q$1,FALSE),0)</f>
        <v>1200</v>
      </c>
      <c r="R73" s="152">
        <f>AVERAGE(E73:Q73)</f>
        <v>184.61538461538461</v>
      </c>
      <c r="S73" s="152"/>
      <c r="T73" s="67">
        <f>+S73+R73</f>
        <v>184.61538461538461</v>
      </c>
      <c r="U73" s="176"/>
      <c r="V73" s="154">
        <v>4330</v>
      </c>
      <c r="W73" s="187" t="s">
        <v>142</v>
      </c>
      <c r="X73" s="155">
        <f>IFERROR(VLOOKUP($V73,'[6]Trial Blc'!$B$3:AJ$549,X$1,FALSE),0)</f>
        <v>4777.6499999999996</v>
      </c>
      <c r="Y73" s="155"/>
      <c r="Z73" s="160">
        <f>SUM(X73:Y73)</f>
        <v>4777.6499999999996</v>
      </c>
      <c r="AA73" s="155">
        <f>IFERROR(VLOOKUP($V73,'[6]Trial Blc'!$B$3:AJ$549,AA$1,FALSE),0)</f>
        <v>4777.6499999999996</v>
      </c>
      <c r="AB73" s="155">
        <f>IFERROR(VLOOKUP($V73,'[6]Trial Blc'!$B$3:AK$549,AB$1,FALSE),0)</f>
        <v>4777.6499999999996</v>
      </c>
      <c r="AC73" s="155">
        <f>IFERROR(VLOOKUP($V73,'[6]Trial Blc'!$B$3:AL$549,AC$1,FALSE),0)</f>
        <v>4777.6499999999996</v>
      </c>
      <c r="AD73" s="155">
        <f>IFERROR(VLOOKUP($V73,'[6]Trial Blc'!$B$3:AM$549,AD$1,FALSE),0)</f>
        <v>4777.6499999999996</v>
      </c>
      <c r="AE73" s="155">
        <f>IFERROR(VLOOKUP($V73,'[6]Trial Blc'!$B$3:AN$549,AE$1,FALSE),0)</f>
        <v>4777.6499999999996</v>
      </c>
      <c r="AF73" s="155">
        <f>IFERROR(VLOOKUP($V73,'[6]Trial Blc'!$B$3:AO$549,AF$1,FALSE),0)</f>
        <v>4777.6499999999996</v>
      </c>
      <c r="AG73" s="155">
        <f>IFERROR(VLOOKUP($V73,'[6]Trial Blc'!$B$3:AP$549,AG$1,FALSE),0)</f>
        <v>4777.6499999999996</v>
      </c>
      <c r="AH73" s="155">
        <f>IFERROR(VLOOKUP($V73,'[6]Trial Blc'!$B$3:AQ$549,AH$1,FALSE),0)</f>
        <v>4777.6499999999996</v>
      </c>
      <c r="AI73" s="155">
        <f>IFERROR(VLOOKUP($V73,'[6]Trial Blc'!$B$3:AR$549,AI$1,FALSE),0)</f>
        <v>4777.6499999999996</v>
      </c>
      <c r="AJ73" s="155">
        <f>IFERROR(VLOOKUP($V73,'[6]Trial Blc'!$B$3:AS$549,AJ$1,FALSE),0)</f>
        <v>4777.6499999999996</v>
      </c>
      <c r="AK73" s="155">
        <f>IFERROR(VLOOKUP($V73,'[6]Trial Blc'!$B$3:AT$549,AK$1,FALSE),0)</f>
        <v>4780.1499999999996</v>
      </c>
      <c r="AL73" s="155">
        <f>IFERROR(VLOOKUP($V73,'[6]Trial Blc'!$B$3:AU$549,AL$1,FALSE),0)</f>
        <v>4782.6499999999996</v>
      </c>
      <c r="AM73" s="152">
        <f>AVERAGE(Z73:AL73)</f>
        <v>4778.2269230769243</v>
      </c>
      <c r="AN73" s="152">
        <f>+'[6]COAS-V2'!B205</f>
        <v>-4777.6499999999996</v>
      </c>
      <c r="AO73" s="67">
        <f>+AN73+AM73</f>
        <v>0.57692307692468603</v>
      </c>
    </row>
    <row r="74" spans="1:41" x14ac:dyDescent="0.25">
      <c r="A74" s="148"/>
      <c r="B74" s="186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88"/>
      <c r="V74" s="154"/>
      <c r="W74" s="176"/>
      <c r="X74" s="151"/>
      <c r="Y74" s="151"/>
      <c r="Z74" s="151"/>
      <c r="AA74" s="151"/>
      <c r="AB74" s="151"/>
      <c r="AC74" s="151"/>
      <c r="AD74" s="151"/>
      <c r="AE74" s="151"/>
      <c r="AF74" s="151"/>
      <c r="AG74" s="151"/>
      <c r="AH74" s="151"/>
      <c r="AI74" s="151"/>
      <c r="AJ74" s="151"/>
      <c r="AK74" s="151"/>
      <c r="AL74" s="151"/>
      <c r="AM74" s="149"/>
      <c r="AN74" s="151"/>
      <c r="AO74" s="151"/>
    </row>
    <row r="75" spans="1:41" ht="13" x14ac:dyDescent="0.3">
      <c r="A75" s="174">
        <v>3705</v>
      </c>
      <c r="B75" s="149" t="s">
        <v>143</v>
      </c>
      <c r="C75" s="189">
        <f>-IFERROR(VLOOKUP($A75,'[6]Trial Blc'!$B$3:N$708,C$1,FALSE),0)</f>
        <v>1099283.71</v>
      </c>
      <c r="D75" s="190"/>
      <c r="E75" s="151">
        <f>SUM(C75:D75)</f>
        <v>1099283.71</v>
      </c>
      <c r="F75" s="189">
        <f>-IFERROR(VLOOKUP($A75,'[6]Trial Blc'!$B$3:Q$708,F$1,FALSE),0)</f>
        <v>1099283.71</v>
      </c>
      <c r="G75" s="189">
        <f>-IFERROR(VLOOKUP($A75,'[6]Trial Blc'!$B$3:R$708,G$1,FALSE),0)</f>
        <v>1099283.71</v>
      </c>
      <c r="H75" s="189">
        <f>-IFERROR(VLOOKUP($A75,'[6]Trial Blc'!$B$3:S$708,H$1,FALSE),0)</f>
        <v>1099283.71</v>
      </c>
      <c r="I75" s="189">
        <f>-IFERROR(VLOOKUP($A75,'[6]Trial Blc'!$B$3:T$708,I$1,FALSE),0)</f>
        <v>1099283.71</v>
      </c>
      <c r="J75" s="189">
        <f>-IFERROR(VLOOKUP($A75,'[6]Trial Blc'!$B$3:U$708,J$1,FALSE),0)</f>
        <v>1099283.71</v>
      </c>
      <c r="K75" s="189">
        <f>-IFERROR(VLOOKUP($A75,'[6]Trial Blc'!$B$3:V$708,K$1,FALSE),0)</f>
        <v>1099283.71</v>
      </c>
      <c r="L75" s="189">
        <f>-IFERROR(VLOOKUP($A75,'[6]Trial Blc'!$B$3:W$708,L$1,FALSE),0)</f>
        <v>1099283.71</v>
      </c>
      <c r="M75" s="189">
        <f>-IFERROR(VLOOKUP($A75,'[6]Trial Blc'!$B$3:X$708,M$1,FALSE),0)</f>
        <v>1099283.71</v>
      </c>
      <c r="N75" s="189">
        <f>-IFERROR(VLOOKUP($A75,'[6]Trial Blc'!$B$3:Y$708,N$1,FALSE),0)</f>
        <v>1099283.71</v>
      </c>
      <c r="O75" s="189">
        <f>-IFERROR(VLOOKUP($A75,'[6]Trial Blc'!$B$3:Z$708,O$1,FALSE),0)</f>
        <v>1099283.71</v>
      </c>
      <c r="P75" s="189">
        <f>-IFERROR(VLOOKUP($A75,'[6]Trial Blc'!$B$3:AA$708,P$1,FALSE),0)</f>
        <v>1099283.71</v>
      </c>
      <c r="Q75" s="191">
        <f>-IFERROR(VLOOKUP($A75,'[6]Trial Blc'!$B$3:AB$708,Q$1,FALSE),0)</f>
        <v>1099283.71</v>
      </c>
      <c r="R75" s="152">
        <f>AVERAGE(E75:Q75)</f>
        <v>1099283.7100000004</v>
      </c>
      <c r="S75" s="152">
        <f>+'[6]COAS-V2'!B144</f>
        <v>-9282.93</v>
      </c>
      <c r="T75" s="67">
        <f>+S75+R75</f>
        <v>1090000.7800000005</v>
      </c>
      <c r="U75" s="118"/>
      <c r="V75" s="157">
        <v>4265</v>
      </c>
      <c r="W75" s="158" t="s">
        <v>144</v>
      </c>
      <c r="X75" s="190">
        <f>IFERROR(VLOOKUP($V75,'[6]Trial Blc'!$B$3:AJ$549,X$1,FALSE),0)</f>
        <v>284065.96999999997</v>
      </c>
      <c r="Y75" s="190"/>
      <c r="Z75" s="190">
        <f>SUM(X75:Y75)</f>
        <v>284065.96999999997</v>
      </c>
      <c r="AA75" s="190">
        <f>IFERROR(VLOOKUP($V75,'[6]Trial Blc'!$B$3:AJ$549,AA$1,FALSE),0)</f>
        <v>286356.14</v>
      </c>
      <c r="AB75" s="190">
        <f>IFERROR(VLOOKUP($V75,'[6]Trial Blc'!$B$3:AK$549,AB$1,FALSE),0)</f>
        <v>288646.31</v>
      </c>
      <c r="AC75" s="190">
        <f>IFERROR(VLOOKUP($V75,'[6]Trial Blc'!$B$3:AL$549,AC$1,FALSE),0)</f>
        <v>290936.48</v>
      </c>
      <c r="AD75" s="190">
        <f>IFERROR(VLOOKUP($V75,'[6]Trial Blc'!$B$3:AM$549,AD$1,FALSE),0)</f>
        <v>293226.65000000002</v>
      </c>
      <c r="AE75" s="190">
        <f>IFERROR(VLOOKUP($V75,'[6]Trial Blc'!$B$3:AN$549,AE$1,FALSE),0)</f>
        <v>295516.82</v>
      </c>
      <c r="AF75" s="190">
        <f>IFERROR(VLOOKUP($V75,'[6]Trial Blc'!$B$3:AO$549,AF$1,FALSE),0)</f>
        <v>297806.99</v>
      </c>
      <c r="AG75" s="190">
        <f>IFERROR(VLOOKUP($V75,'[6]Trial Blc'!$B$3:AP$549,AG$1,FALSE),0)</f>
        <v>300097.15999999997</v>
      </c>
      <c r="AH75" s="190">
        <f>IFERROR(VLOOKUP($V75,'[6]Trial Blc'!$B$3:AQ$549,AH$1,FALSE),0)</f>
        <v>302387.33</v>
      </c>
      <c r="AI75" s="190">
        <f>IFERROR(VLOOKUP($V75,'[6]Trial Blc'!$B$3:AR$549,AI$1,FALSE),0)</f>
        <v>304677.5</v>
      </c>
      <c r="AJ75" s="190">
        <f>IFERROR(VLOOKUP($V75,'[6]Trial Blc'!$B$3:AS$549,AJ$1,FALSE),0)</f>
        <v>306967.67</v>
      </c>
      <c r="AK75" s="190">
        <f>IFERROR(VLOOKUP($V75,'[6]Trial Blc'!$B$3:AT$549,AK$1,FALSE),0)</f>
        <v>309257.84000000003</v>
      </c>
      <c r="AL75" s="190">
        <f>IFERROR(VLOOKUP($V75,'[6]Trial Blc'!$B$3:AU$549,AL$1,FALSE),0)</f>
        <v>311548.01</v>
      </c>
      <c r="AM75" s="192">
        <f>AVERAGE(Z75:AL75)</f>
        <v>297806.99</v>
      </c>
      <c r="AN75" s="152">
        <f>+'[6]COAS-V2'!B197+'[6]COAS-V2'!B198</f>
        <v>411724.96</v>
      </c>
      <c r="AO75" s="67">
        <f>+AN75+AM75</f>
        <v>709531.95</v>
      </c>
    </row>
    <row r="76" spans="1:41" x14ac:dyDescent="0.25">
      <c r="A76" s="68"/>
      <c r="B76" s="76"/>
      <c r="C76" s="88"/>
      <c r="D76" s="60"/>
      <c r="E76" s="119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76"/>
      <c r="V76" s="58"/>
      <c r="W76" s="57"/>
      <c r="X76" s="60"/>
      <c r="Y76" s="60"/>
      <c r="Z76" s="88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N76" s="88"/>
      <c r="AO76" s="88"/>
    </row>
    <row r="77" spans="1:41" ht="13" thickBot="1" x14ac:dyDescent="0.3">
      <c r="A77" s="94"/>
      <c r="B77" s="96" t="s">
        <v>145</v>
      </c>
      <c r="C77" s="97">
        <f>+C53+C69+C75+C73+C71</f>
        <v>12023663.690000001</v>
      </c>
      <c r="D77" s="97">
        <f>+D53+D69+D75+D73</f>
        <v>0</v>
      </c>
      <c r="E77" s="97">
        <f t="shared" ref="E77:T77" si="42">+E53+E69+E75+E73+E71</f>
        <v>12023663.690000001</v>
      </c>
      <c r="F77" s="97">
        <f t="shared" si="42"/>
        <v>12023663.690000001</v>
      </c>
      <c r="G77" s="97">
        <f t="shared" si="42"/>
        <v>12023663.690000001</v>
      </c>
      <c r="H77" s="97">
        <f t="shared" si="42"/>
        <v>12023663.690000001</v>
      </c>
      <c r="I77" s="97">
        <f t="shared" si="42"/>
        <v>12023663.690000001</v>
      </c>
      <c r="J77" s="97">
        <f t="shared" si="42"/>
        <v>12098128.690000001</v>
      </c>
      <c r="K77" s="97">
        <f t="shared" si="42"/>
        <v>12098128.690000001</v>
      </c>
      <c r="L77" s="97">
        <f t="shared" si="42"/>
        <v>12098128.690000001</v>
      </c>
      <c r="M77" s="97">
        <f t="shared" si="42"/>
        <v>12098128.690000001</v>
      </c>
      <c r="N77" s="97">
        <f t="shared" si="42"/>
        <v>12098128.690000001</v>
      </c>
      <c r="O77" s="97">
        <f t="shared" si="42"/>
        <v>12098128.690000001</v>
      </c>
      <c r="P77" s="97">
        <f t="shared" si="42"/>
        <v>12099328.690000001</v>
      </c>
      <c r="Q77" s="97">
        <f t="shared" si="42"/>
        <v>12101128.690000001</v>
      </c>
      <c r="R77" s="97">
        <f t="shared" si="42"/>
        <v>12069811.382307693</v>
      </c>
      <c r="S77" s="97">
        <f t="shared" si="42"/>
        <v>33054.249999999651</v>
      </c>
      <c r="T77" s="97">
        <f t="shared" si="42"/>
        <v>12102865.632307693</v>
      </c>
      <c r="U77" s="76"/>
      <c r="V77" s="62"/>
      <c r="W77" s="96" t="s">
        <v>146</v>
      </c>
      <c r="X77" s="120">
        <f>+X53+X69+X75+X73+X71</f>
        <v>3504724.32</v>
      </c>
      <c r="Y77" s="120">
        <f>+Y53+Y69+Y75+Y73</f>
        <v>0</v>
      </c>
      <c r="Z77" s="120">
        <f t="shared" ref="Z77:AL77" si="43">+Z53+Z69+Z75+Z73+Z71</f>
        <v>3504724.32</v>
      </c>
      <c r="AA77" s="120">
        <f t="shared" si="43"/>
        <v>3533603.5899999994</v>
      </c>
      <c r="AB77" s="120">
        <f t="shared" si="43"/>
        <v>3562482.86</v>
      </c>
      <c r="AC77" s="120">
        <f t="shared" si="43"/>
        <v>3591362.1299999994</v>
      </c>
      <c r="AD77" s="120">
        <f t="shared" si="43"/>
        <v>3620241.3999999994</v>
      </c>
      <c r="AE77" s="120">
        <f t="shared" si="43"/>
        <v>3649279.4899999998</v>
      </c>
      <c r="AF77" s="120">
        <f t="shared" si="43"/>
        <v>3678317.57</v>
      </c>
      <c r="AG77" s="120">
        <f t="shared" si="43"/>
        <v>3707355.65</v>
      </c>
      <c r="AH77" s="120">
        <f t="shared" si="43"/>
        <v>3736393.73</v>
      </c>
      <c r="AI77" s="120">
        <f t="shared" si="43"/>
        <v>3765431.8099999996</v>
      </c>
      <c r="AJ77" s="120">
        <f t="shared" si="43"/>
        <v>3794469.8899999992</v>
      </c>
      <c r="AK77" s="120">
        <f t="shared" si="43"/>
        <v>3823510.47</v>
      </c>
      <c r="AL77" s="120">
        <f t="shared" si="43"/>
        <v>3852554.8</v>
      </c>
      <c r="AM77" s="67">
        <f>AVERAGE(Z77:AL77)</f>
        <v>3678440.5930769225</v>
      </c>
      <c r="AN77" s="97">
        <f>+AN53+AN69+AN75+AN73+AN71</f>
        <v>137474.07836822461</v>
      </c>
      <c r="AO77" s="97">
        <f>+AO53+AO69+AO75+AO73+AO71</f>
        <v>3815914.6714451481</v>
      </c>
    </row>
    <row r="78" spans="1:41" ht="13" thickTop="1" x14ac:dyDescent="0.25">
      <c r="A78" s="94"/>
      <c r="B78" s="96"/>
      <c r="C78" s="89"/>
      <c r="D78" s="121"/>
      <c r="E78" s="122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76"/>
      <c r="V78" s="95"/>
      <c r="W78" s="96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N78" s="89"/>
      <c r="AO78" s="89"/>
    </row>
    <row r="79" spans="1:41" x14ac:dyDescent="0.25">
      <c r="A79" s="94"/>
      <c r="B79" s="96" t="s">
        <v>147</v>
      </c>
      <c r="C79" s="89">
        <f t="shared" ref="C79:T79" si="44">+C38+C77</f>
        <v>32480932.950000003</v>
      </c>
      <c r="D79" s="121">
        <f t="shared" si="44"/>
        <v>0</v>
      </c>
      <c r="E79" s="122">
        <f t="shared" si="44"/>
        <v>32480932.950000003</v>
      </c>
      <c r="F79" s="89">
        <f t="shared" si="44"/>
        <v>32491264.950000003</v>
      </c>
      <c r="G79" s="89">
        <f t="shared" si="44"/>
        <v>32543625.250000004</v>
      </c>
      <c r="H79" s="89">
        <f t="shared" si="44"/>
        <v>32572554.250000004</v>
      </c>
      <c r="I79" s="89">
        <f t="shared" si="44"/>
        <v>32590995.250000004</v>
      </c>
      <c r="J79" s="89">
        <f t="shared" si="44"/>
        <v>32730659.250000004</v>
      </c>
      <c r="K79" s="89">
        <f t="shared" si="44"/>
        <v>32741753.250000004</v>
      </c>
      <c r="L79" s="89">
        <f t="shared" si="44"/>
        <v>32768943.250000004</v>
      </c>
      <c r="M79" s="89">
        <f t="shared" si="44"/>
        <v>32792724.250000004</v>
      </c>
      <c r="N79" s="89">
        <f t="shared" si="44"/>
        <v>32821354.250000004</v>
      </c>
      <c r="O79" s="89">
        <f t="shared" si="44"/>
        <v>32833622.250000004</v>
      </c>
      <c r="P79" s="89">
        <f t="shared" si="44"/>
        <v>33100168.190000001</v>
      </c>
      <c r="Q79" s="89">
        <f t="shared" si="44"/>
        <v>33129958.190000001</v>
      </c>
      <c r="R79" s="89">
        <f t="shared" si="44"/>
        <v>32738350.425384622</v>
      </c>
      <c r="S79" s="89">
        <f t="shared" si="44"/>
        <v>24288.159999999829</v>
      </c>
      <c r="T79" s="89">
        <f t="shared" si="44"/>
        <v>26019277.313076925</v>
      </c>
      <c r="U79" s="76"/>
      <c r="V79" s="95"/>
      <c r="W79" s="96" t="s">
        <v>148</v>
      </c>
      <c r="X79" s="121">
        <f t="shared" ref="X79:AL79" si="45">+X38+X77</f>
        <v>10850850.040000001</v>
      </c>
      <c r="Y79" s="121">
        <f t="shared" si="45"/>
        <v>0</v>
      </c>
      <c r="Z79" s="121">
        <f t="shared" si="45"/>
        <v>10850850.040000001</v>
      </c>
      <c r="AA79" s="121">
        <f t="shared" si="45"/>
        <v>10939519.889999999</v>
      </c>
      <c r="AB79" s="121">
        <f t="shared" si="45"/>
        <v>11028295.310000001</v>
      </c>
      <c r="AC79" s="121">
        <f t="shared" si="45"/>
        <v>11117130.999999998</v>
      </c>
      <c r="AD79" s="121">
        <f t="shared" si="45"/>
        <v>11206005.099999998</v>
      </c>
      <c r="AE79" s="121">
        <f t="shared" si="45"/>
        <v>11295166.869999999</v>
      </c>
      <c r="AF79" s="121">
        <f t="shared" si="45"/>
        <v>11384351.75</v>
      </c>
      <c r="AG79" s="121">
        <f t="shared" si="45"/>
        <v>11473593.279999999</v>
      </c>
      <c r="AH79" s="121">
        <f t="shared" si="45"/>
        <v>11562884.35</v>
      </c>
      <c r="AI79" s="121">
        <f t="shared" si="45"/>
        <v>11652231.149999999</v>
      </c>
      <c r="AJ79" s="121">
        <f t="shared" si="45"/>
        <v>11741607.429999998</v>
      </c>
      <c r="AK79" s="121">
        <f t="shared" si="45"/>
        <v>11831539</v>
      </c>
      <c r="AL79" s="121">
        <f t="shared" si="45"/>
        <v>11921532.639999999</v>
      </c>
      <c r="AM79" s="67">
        <f>AVERAGE(Z79:AL79)</f>
        <v>11384977.523846153</v>
      </c>
      <c r="AN79" s="89">
        <f>+AN38+AN77</f>
        <v>-826136.49441151763</v>
      </c>
      <c r="AO79" s="89">
        <f>+AO38+AO77</f>
        <v>10558841.029434638</v>
      </c>
    </row>
    <row r="80" spans="1:41" x14ac:dyDescent="0.25">
      <c r="A80" s="94"/>
      <c r="B80" s="96" t="s">
        <v>173</v>
      </c>
      <c r="C80" s="89">
        <f>SUM('[6]Trial Blc'!C210:C248)</f>
        <v>-32519332.949999996</v>
      </c>
      <c r="D80" s="121"/>
      <c r="E80" s="122">
        <f>SUM('[6]Trial Blc'!C210:C248)</f>
        <v>-32519332.949999996</v>
      </c>
      <c r="F80" s="122">
        <f>SUM('[6]Trial Blc'!D210:D248)</f>
        <v>-32529664.949999996</v>
      </c>
      <c r="G80" s="122">
        <f>SUM('[6]Trial Blc'!E210:E248)</f>
        <v>-32582025.249999996</v>
      </c>
      <c r="H80" s="122">
        <f>SUM('[6]Trial Blc'!F210:F248)</f>
        <v>-32610954.249999996</v>
      </c>
      <c r="I80" s="122">
        <f>SUM('[6]Trial Blc'!G210:G248)</f>
        <v>-32629395.249999996</v>
      </c>
      <c r="J80" s="122">
        <f>SUM('[6]Trial Blc'!H210:H248)</f>
        <v>-32769059.249999996</v>
      </c>
      <c r="K80" s="122">
        <f>SUM('[6]Trial Blc'!I210:I248)</f>
        <v>-32780153.249999996</v>
      </c>
      <c r="L80" s="122">
        <f>SUM('[6]Trial Blc'!J210:J248)</f>
        <v>-32807343.249999996</v>
      </c>
      <c r="M80" s="122">
        <f>SUM('[6]Trial Blc'!K210:K248)</f>
        <v>-32831124.249999996</v>
      </c>
      <c r="N80" s="122">
        <f>SUM('[6]Trial Blc'!L210:L248)</f>
        <v>-32859754.249999996</v>
      </c>
      <c r="O80" s="122">
        <f>SUM('[6]Trial Blc'!M210:M248)</f>
        <v>-32872022.249999996</v>
      </c>
      <c r="P80" s="122">
        <f>SUM('[6]Trial Blc'!N210:N248)</f>
        <v>-33138568.189999998</v>
      </c>
      <c r="Q80" s="122">
        <f>SUM('[6]Trial Blc'!O210:O248)</f>
        <v>-33168358.189999998</v>
      </c>
      <c r="R80" s="89"/>
      <c r="S80" s="89"/>
      <c r="T80" s="89"/>
      <c r="U80" s="76"/>
      <c r="V80" s="95"/>
      <c r="W80" s="96" t="s">
        <v>174</v>
      </c>
      <c r="X80" s="121">
        <f>SUM('[6]Trial Blc'!C250:C292)</f>
        <v>10850850.040000003</v>
      </c>
      <c r="Y80" s="121"/>
      <c r="Z80" s="121">
        <f>SUM('[6]Trial Blc'!C250:C292)</f>
        <v>10850850.040000003</v>
      </c>
      <c r="AA80" s="121">
        <f>SUM('[6]Trial Blc'!D250:D292)</f>
        <v>10939519.889999999</v>
      </c>
      <c r="AB80" s="121">
        <f>SUM('[6]Trial Blc'!E250:E292)</f>
        <v>11028295.310000002</v>
      </c>
      <c r="AC80" s="121">
        <f>SUM('[6]Trial Blc'!F250:F292)</f>
        <v>11117131.000000004</v>
      </c>
      <c r="AD80" s="121">
        <f>SUM('[6]Trial Blc'!G250:G292)</f>
        <v>11206005.1</v>
      </c>
      <c r="AE80" s="121">
        <f>SUM('[6]Trial Blc'!H250:H292)</f>
        <v>11295166.870000003</v>
      </c>
      <c r="AF80" s="121">
        <f>SUM('[6]Trial Blc'!I250:I292)</f>
        <v>11384351.750000002</v>
      </c>
      <c r="AG80" s="121">
        <f>SUM('[6]Trial Blc'!J250:J292)</f>
        <v>11473593.280000001</v>
      </c>
      <c r="AH80" s="121">
        <f>SUM('[6]Trial Blc'!K250:K292)</f>
        <v>11562884.350000003</v>
      </c>
      <c r="AI80" s="121">
        <f>SUM('[6]Trial Blc'!L250:L292)</f>
        <v>11652231.150000004</v>
      </c>
      <c r="AJ80" s="121">
        <f>SUM('[6]Trial Blc'!M250:M292)</f>
        <v>11741607.430000005</v>
      </c>
      <c r="AK80" s="121">
        <f>SUM('[6]Trial Blc'!N250:N292)</f>
        <v>11831538.999999998</v>
      </c>
      <c r="AL80" s="121">
        <f>SUM('[6]Trial Blc'!O250:O292)</f>
        <v>11921532.639999999</v>
      </c>
      <c r="AM80" s="49"/>
      <c r="AN80" s="89"/>
      <c r="AO80" s="89"/>
    </row>
    <row r="81" spans="1:16384" ht="13.5" thickBot="1" x14ac:dyDescent="0.35">
      <c r="A81" s="94"/>
      <c r="B81" s="96" t="s">
        <v>175</v>
      </c>
      <c r="C81" s="89">
        <f>+C80-C79</f>
        <v>-65000265.899999999</v>
      </c>
      <c r="D81" s="121"/>
      <c r="E81" s="89">
        <f t="shared" ref="E81:Q81" si="46">+E80-E79</f>
        <v>-65000265.899999999</v>
      </c>
      <c r="F81" s="89">
        <f t="shared" si="46"/>
        <v>-65020929.899999999</v>
      </c>
      <c r="G81" s="89">
        <f t="shared" si="46"/>
        <v>-65125650.5</v>
      </c>
      <c r="H81" s="89">
        <f t="shared" si="46"/>
        <v>-65183508.5</v>
      </c>
      <c r="I81" s="89">
        <f t="shared" si="46"/>
        <v>-65220390.5</v>
      </c>
      <c r="J81" s="89">
        <f t="shared" si="46"/>
        <v>-65499718.5</v>
      </c>
      <c r="K81" s="89">
        <f t="shared" si="46"/>
        <v>-65521906.5</v>
      </c>
      <c r="L81" s="89">
        <f t="shared" si="46"/>
        <v>-65576286.5</v>
      </c>
      <c r="M81" s="89">
        <f t="shared" si="46"/>
        <v>-65623848.5</v>
      </c>
      <c r="N81" s="89">
        <f t="shared" si="46"/>
        <v>-65681108.5</v>
      </c>
      <c r="O81" s="89">
        <f t="shared" si="46"/>
        <v>-65705644.5</v>
      </c>
      <c r="P81" s="89">
        <f t="shared" si="46"/>
        <v>-66238736.379999995</v>
      </c>
      <c r="Q81" s="89">
        <f t="shared" si="46"/>
        <v>-66298316.379999995</v>
      </c>
      <c r="R81" s="89"/>
      <c r="S81" s="89"/>
      <c r="T81" s="89"/>
      <c r="U81" s="128"/>
      <c r="V81" s="95"/>
      <c r="W81" s="96" t="s">
        <v>176</v>
      </c>
      <c r="X81" s="121">
        <f>+X80-X79</f>
        <v>0</v>
      </c>
      <c r="Y81" s="121"/>
      <c r="Z81" s="121">
        <f t="shared" ref="Z81:AL81" si="47">+Z80-Z79</f>
        <v>0</v>
      </c>
      <c r="AA81" s="121">
        <f t="shared" si="47"/>
        <v>0</v>
      </c>
      <c r="AB81" s="121">
        <f t="shared" si="47"/>
        <v>0</v>
      </c>
      <c r="AC81" s="121">
        <f t="shared" si="47"/>
        <v>0</v>
      </c>
      <c r="AD81" s="121">
        <f t="shared" si="47"/>
        <v>0</v>
      </c>
      <c r="AE81" s="121">
        <f t="shared" si="47"/>
        <v>0</v>
      </c>
      <c r="AF81" s="121">
        <f t="shared" si="47"/>
        <v>0</v>
      </c>
      <c r="AG81" s="121">
        <f t="shared" si="47"/>
        <v>0</v>
      </c>
      <c r="AH81" s="121">
        <f t="shared" si="47"/>
        <v>0</v>
      </c>
      <c r="AI81" s="121">
        <f t="shared" si="47"/>
        <v>0</v>
      </c>
      <c r="AJ81" s="121">
        <f t="shared" si="47"/>
        <v>0</v>
      </c>
      <c r="AK81" s="121">
        <f t="shared" si="47"/>
        <v>0</v>
      </c>
      <c r="AL81" s="121">
        <f t="shared" si="47"/>
        <v>0</v>
      </c>
      <c r="AM81" s="49"/>
      <c r="AN81" s="89"/>
      <c r="AO81" s="89"/>
      <c r="AP81" s="129"/>
      <c r="AQ81" s="129"/>
      <c r="AR81" s="129"/>
      <c r="AS81" s="129"/>
      <c r="AT81" s="129"/>
      <c r="AU81" s="129"/>
      <c r="AV81" s="129"/>
      <c r="AW81" s="129"/>
      <c r="AX81" s="103"/>
      <c r="AY81" s="103"/>
      <c r="AZ81" s="103"/>
      <c r="BA81" s="103"/>
      <c r="BB81" s="103"/>
      <c r="BC81" s="103"/>
      <c r="BD81" s="103"/>
      <c r="BE81" s="103"/>
      <c r="BF81" s="104"/>
      <c r="BG81" s="104"/>
      <c r="BH81" s="104"/>
      <c r="BI81" s="104"/>
      <c r="BJ81" s="104"/>
      <c r="BK81" s="104"/>
      <c r="BL81" s="104"/>
      <c r="BM81" s="104"/>
      <c r="BN81" s="104"/>
      <c r="BO81" s="104"/>
      <c r="BP81" s="104"/>
      <c r="BQ81" s="104"/>
      <c r="BR81" s="104"/>
      <c r="BS81" s="104"/>
      <c r="BT81" s="104"/>
      <c r="BU81" s="104"/>
      <c r="BV81" s="104"/>
      <c r="BW81" s="104"/>
      <c r="BX81" s="104"/>
      <c r="BY81" s="104"/>
      <c r="BZ81" s="104"/>
      <c r="CA81" s="104"/>
      <c r="CB81" s="104"/>
      <c r="CC81" s="104"/>
      <c r="CD81" s="104"/>
      <c r="CE81" s="104"/>
      <c r="CF81" s="104"/>
      <c r="CG81" s="104"/>
      <c r="CH81" s="104"/>
      <c r="CI81" s="104"/>
      <c r="CJ81" s="104"/>
      <c r="CK81" s="104"/>
      <c r="CL81" s="104"/>
      <c r="CM81" s="104"/>
      <c r="CN81" s="104"/>
      <c r="CO81" s="104"/>
      <c r="CP81" s="104"/>
      <c r="CQ81" s="104"/>
      <c r="CR81" s="104"/>
      <c r="CS81" s="104"/>
      <c r="CT81" s="104"/>
      <c r="CU81" s="104"/>
      <c r="CV81" s="104"/>
      <c r="CW81" s="104"/>
      <c r="CX81" s="104"/>
      <c r="CY81" s="104"/>
      <c r="CZ81" s="104"/>
      <c r="DA81" s="104"/>
      <c r="DB81" s="104"/>
      <c r="DC81" s="104"/>
      <c r="DD81" s="104"/>
      <c r="DE81" s="104"/>
      <c r="DF81" s="104"/>
      <c r="DG81" s="104"/>
      <c r="DH81" s="104"/>
      <c r="DI81" s="104"/>
      <c r="DJ81" s="104"/>
      <c r="DK81" s="104"/>
      <c r="DL81" s="104"/>
      <c r="DM81" s="104"/>
      <c r="DN81" s="104"/>
      <c r="DO81" s="104"/>
      <c r="DP81" s="104"/>
      <c r="DQ81" s="104"/>
      <c r="DR81" s="104"/>
      <c r="DS81" s="104"/>
      <c r="DT81" s="104"/>
      <c r="DU81" s="104"/>
      <c r="DV81" s="104"/>
      <c r="DW81" s="104"/>
      <c r="DX81" s="104"/>
      <c r="DY81" s="104"/>
      <c r="DZ81" s="104"/>
      <c r="EA81" s="104"/>
      <c r="EB81" s="104"/>
      <c r="EC81" s="104"/>
      <c r="ED81" s="104"/>
      <c r="EE81" s="104"/>
      <c r="EF81" s="104"/>
      <c r="EG81" s="104"/>
      <c r="EH81" s="104"/>
      <c r="EI81" s="104"/>
      <c r="EJ81" s="104"/>
      <c r="EK81" s="104"/>
      <c r="EL81" s="104"/>
      <c r="EM81" s="104"/>
      <c r="EN81" s="104"/>
      <c r="EO81" s="104"/>
      <c r="EP81" s="104"/>
      <c r="EQ81" s="104"/>
      <c r="ER81" s="104"/>
      <c r="ES81" s="104"/>
      <c r="ET81" s="104"/>
      <c r="EU81" s="104"/>
      <c r="EV81" s="104"/>
      <c r="EW81" s="104"/>
      <c r="EX81" s="104"/>
      <c r="EY81" s="104"/>
      <c r="EZ81" s="104"/>
      <c r="FA81" s="104"/>
      <c r="FB81" s="104"/>
      <c r="FC81" s="104"/>
      <c r="FD81" s="104"/>
      <c r="FE81" s="104"/>
      <c r="FF81" s="104"/>
      <c r="FG81" s="104"/>
      <c r="FH81" s="104"/>
      <c r="FI81" s="104"/>
      <c r="FJ81" s="104"/>
      <c r="FK81" s="104"/>
      <c r="FL81" s="104"/>
      <c r="FM81" s="104"/>
      <c r="FN81" s="104"/>
      <c r="FO81" s="104"/>
      <c r="FP81" s="104"/>
      <c r="FQ81" s="104"/>
      <c r="FR81" s="104"/>
      <c r="FS81" s="104"/>
      <c r="FT81" s="104"/>
      <c r="FU81" s="104"/>
      <c r="FV81" s="104"/>
      <c r="FW81" s="104"/>
      <c r="FX81" s="104"/>
      <c r="FY81" s="104"/>
      <c r="FZ81" s="104"/>
      <c r="GA81" s="104"/>
      <c r="GB81" s="104"/>
      <c r="GC81" s="104"/>
      <c r="GD81" s="104"/>
      <c r="GE81" s="104"/>
      <c r="GF81" s="104"/>
      <c r="GG81" s="104"/>
      <c r="GH81" s="104"/>
      <c r="GI81" s="104"/>
      <c r="GJ81" s="104"/>
      <c r="GK81" s="104"/>
      <c r="GL81" s="104"/>
      <c r="GM81" s="104"/>
      <c r="GN81" s="104"/>
      <c r="GO81" s="104"/>
      <c r="GP81" s="104"/>
      <c r="GQ81" s="104"/>
      <c r="GR81" s="104"/>
      <c r="GS81" s="104"/>
      <c r="GT81" s="104"/>
      <c r="GU81" s="104"/>
      <c r="GV81" s="104"/>
      <c r="GW81" s="104"/>
      <c r="GX81" s="104"/>
      <c r="GY81" s="104"/>
      <c r="GZ81" s="104"/>
      <c r="HA81" s="104"/>
      <c r="HB81" s="104"/>
      <c r="HC81" s="104"/>
      <c r="HD81" s="104"/>
      <c r="HE81" s="104"/>
      <c r="HF81" s="104"/>
      <c r="HG81" s="104"/>
      <c r="HH81" s="104"/>
      <c r="HI81" s="104"/>
      <c r="HJ81" s="104"/>
      <c r="HK81" s="104"/>
      <c r="HL81" s="104"/>
      <c r="HM81" s="104"/>
      <c r="HN81" s="104"/>
      <c r="HO81" s="104"/>
      <c r="HP81" s="104"/>
      <c r="HQ81" s="104"/>
      <c r="HR81" s="104"/>
      <c r="HS81" s="104"/>
      <c r="HT81" s="104"/>
      <c r="HU81" s="104"/>
      <c r="HV81" s="104"/>
      <c r="HW81" s="104"/>
      <c r="HX81" s="104"/>
      <c r="HY81" s="104"/>
      <c r="HZ81" s="104"/>
      <c r="IA81" s="104"/>
      <c r="IB81" s="104"/>
      <c r="IC81" s="104"/>
      <c r="ID81" s="104"/>
      <c r="IE81" s="104"/>
      <c r="IF81" s="104"/>
      <c r="IG81" s="104"/>
      <c r="IH81" s="104"/>
      <c r="II81" s="104"/>
      <c r="IJ81" s="104"/>
      <c r="IK81" s="104"/>
      <c r="IL81" s="104"/>
      <c r="IM81" s="104"/>
      <c r="IN81" s="104"/>
      <c r="IO81" s="104"/>
      <c r="IP81" s="104"/>
      <c r="IQ81" s="104"/>
      <c r="IR81" s="104"/>
      <c r="IS81" s="104"/>
      <c r="IT81" s="104"/>
      <c r="IU81" s="104"/>
      <c r="IV81" s="104"/>
      <c r="IW81" s="104"/>
      <c r="IX81" s="104"/>
      <c r="IY81" s="104"/>
      <c r="IZ81" s="104"/>
      <c r="JA81" s="104"/>
      <c r="JB81" s="104"/>
      <c r="JC81" s="104"/>
      <c r="JD81" s="104"/>
      <c r="JE81" s="104"/>
      <c r="JF81" s="104"/>
      <c r="JG81" s="104"/>
      <c r="JH81" s="104"/>
      <c r="JI81" s="104"/>
      <c r="JJ81" s="104"/>
      <c r="JK81" s="104"/>
      <c r="JL81" s="104"/>
      <c r="JM81" s="104"/>
      <c r="JN81" s="104"/>
      <c r="JO81" s="104"/>
      <c r="JP81" s="104"/>
      <c r="JQ81" s="104"/>
      <c r="JR81" s="104"/>
      <c r="JS81" s="104"/>
      <c r="JT81" s="104"/>
      <c r="JU81" s="104"/>
      <c r="JV81" s="104"/>
      <c r="JW81" s="104"/>
      <c r="JX81" s="104"/>
      <c r="JY81" s="104"/>
      <c r="JZ81" s="104"/>
      <c r="KA81" s="104"/>
      <c r="KB81" s="104"/>
      <c r="KC81" s="104"/>
      <c r="KD81" s="104"/>
      <c r="KE81" s="104"/>
      <c r="KF81" s="104"/>
      <c r="KG81" s="104"/>
      <c r="KH81" s="104"/>
      <c r="KI81" s="104"/>
      <c r="KJ81" s="104"/>
      <c r="KK81" s="104"/>
      <c r="KL81" s="104"/>
      <c r="KM81" s="104"/>
      <c r="KN81" s="104"/>
      <c r="KO81" s="104"/>
      <c r="KP81" s="104"/>
      <c r="KQ81" s="104"/>
      <c r="KR81" s="104"/>
      <c r="KS81" s="104"/>
      <c r="KT81" s="104"/>
      <c r="KU81" s="104"/>
      <c r="KV81" s="104"/>
      <c r="KW81" s="104"/>
      <c r="KX81" s="104"/>
      <c r="KY81" s="104"/>
      <c r="KZ81" s="104"/>
      <c r="LA81" s="104"/>
      <c r="LB81" s="104"/>
      <c r="LC81" s="104"/>
      <c r="LD81" s="104"/>
      <c r="LE81" s="104"/>
      <c r="LF81" s="104"/>
      <c r="LG81" s="104"/>
      <c r="LH81" s="104"/>
      <c r="LI81" s="104"/>
      <c r="LJ81" s="104"/>
      <c r="LK81" s="104"/>
      <c r="LL81" s="104"/>
      <c r="LM81" s="104"/>
      <c r="LN81" s="104"/>
      <c r="LO81" s="104"/>
      <c r="LP81" s="104"/>
      <c r="LQ81" s="104"/>
      <c r="LR81" s="104"/>
      <c r="LS81" s="104"/>
      <c r="LT81" s="104"/>
      <c r="LU81" s="104"/>
      <c r="LV81" s="104"/>
      <c r="LW81" s="104"/>
      <c r="LX81" s="104"/>
      <c r="LY81" s="104"/>
      <c r="LZ81" s="104"/>
      <c r="MA81" s="104"/>
      <c r="MB81" s="104"/>
      <c r="MC81" s="104"/>
      <c r="MD81" s="104"/>
      <c r="ME81" s="104"/>
      <c r="MF81" s="104"/>
      <c r="MG81" s="104"/>
      <c r="MH81" s="104"/>
      <c r="MI81" s="104"/>
      <c r="MJ81" s="104"/>
      <c r="MK81" s="104"/>
      <c r="ML81" s="104"/>
      <c r="MM81" s="104"/>
      <c r="MN81" s="104"/>
      <c r="MO81" s="104"/>
      <c r="MP81" s="104"/>
      <c r="MQ81" s="104"/>
      <c r="MR81" s="104"/>
      <c r="MS81" s="104"/>
      <c r="MT81" s="104"/>
      <c r="MU81" s="104"/>
      <c r="MV81" s="104"/>
      <c r="MW81" s="104"/>
      <c r="MX81" s="104"/>
      <c r="MY81" s="104"/>
      <c r="MZ81" s="104"/>
      <c r="NA81" s="104"/>
      <c r="NB81" s="104"/>
      <c r="NC81" s="104"/>
      <c r="ND81" s="104"/>
      <c r="NE81" s="104"/>
      <c r="NF81" s="104"/>
      <c r="NG81" s="104"/>
      <c r="NH81" s="104"/>
      <c r="NI81" s="104"/>
      <c r="NJ81" s="104"/>
      <c r="NK81" s="104"/>
      <c r="NL81" s="104"/>
      <c r="NM81" s="104"/>
      <c r="NN81" s="104"/>
      <c r="NO81" s="104"/>
      <c r="NP81" s="104"/>
      <c r="NQ81" s="104"/>
      <c r="NR81" s="104"/>
      <c r="NS81" s="104"/>
      <c r="NT81" s="104"/>
      <c r="NU81" s="104"/>
      <c r="NV81" s="104"/>
      <c r="NW81" s="104"/>
      <c r="NX81" s="104"/>
      <c r="NY81" s="104"/>
      <c r="NZ81" s="104"/>
      <c r="OA81" s="104"/>
      <c r="OB81" s="104"/>
      <c r="OC81" s="104"/>
      <c r="OD81" s="104"/>
      <c r="OE81" s="104"/>
      <c r="OF81" s="104"/>
      <c r="OG81" s="104"/>
      <c r="OH81" s="104"/>
      <c r="OI81" s="104"/>
      <c r="OJ81" s="104"/>
      <c r="OK81" s="104"/>
      <c r="OL81" s="104"/>
      <c r="OM81" s="104"/>
      <c r="ON81" s="104"/>
      <c r="OO81" s="104"/>
      <c r="OP81" s="104"/>
      <c r="OQ81" s="104"/>
      <c r="OR81" s="104"/>
      <c r="OS81" s="104"/>
      <c r="OT81" s="104"/>
      <c r="OU81" s="104"/>
      <c r="OV81" s="104"/>
      <c r="OW81" s="104"/>
      <c r="OX81" s="104"/>
      <c r="OY81" s="104"/>
      <c r="OZ81" s="104"/>
      <c r="PA81" s="104"/>
      <c r="PB81" s="104"/>
      <c r="PC81" s="104"/>
      <c r="PD81" s="104"/>
      <c r="PE81" s="104"/>
      <c r="PF81" s="104"/>
      <c r="PG81" s="104"/>
      <c r="PH81" s="104"/>
      <c r="PI81" s="104"/>
      <c r="PJ81" s="104"/>
      <c r="PK81" s="104"/>
      <c r="PL81" s="104"/>
      <c r="PM81" s="104"/>
      <c r="PN81" s="104"/>
      <c r="PO81" s="104"/>
      <c r="PP81" s="104"/>
      <c r="PQ81" s="104"/>
      <c r="PR81" s="104"/>
      <c r="PS81" s="104"/>
      <c r="PT81" s="104"/>
      <c r="PU81" s="104"/>
      <c r="PV81" s="104"/>
      <c r="PW81" s="104"/>
      <c r="PX81" s="104"/>
      <c r="PY81" s="104"/>
      <c r="PZ81" s="104"/>
      <c r="QA81" s="104"/>
      <c r="QB81" s="104"/>
      <c r="QC81" s="104"/>
      <c r="QD81" s="104"/>
      <c r="QE81" s="104"/>
      <c r="QF81" s="104"/>
      <c r="QG81" s="104"/>
      <c r="QH81" s="104"/>
      <c r="QI81" s="104"/>
      <c r="QJ81" s="104"/>
      <c r="QK81" s="104"/>
      <c r="QL81" s="104"/>
      <c r="QM81" s="104"/>
      <c r="QN81" s="104"/>
      <c r="QO81" s="104"/>
      <c r="QP81" s="104"/>
      <c r="QQ81" s="104"/>
      <c r="QR81" s="104"/>
      <c r="QS81" s="104"/>
      <c r="QT81" s="104"/>
      <c r="QU81" s="104"/>
      <c r="QV81" s="104"/>
      <c r="QW81" s="104"/>
      <c r="QX81" s="104"/>
      <c r="QY81" s="104"/>
      <c r="QZ81" s="104"/>
      <c r="RA81" s="104"/>
      <c r="RB81" s="104"/>
      <c r="RC81" s="104"/>
      <c r="RD81" s="104"/>
      <c r="RE81" s="104"/>
      <c r="RF81" s="104"/>
      <c r="RG81" s="104"/>
      <c r="RH81" s="104"/>
      <c r="RI81" s="104"/>
      <c r="RJ81" s="104"/>
      <c r="RK81" s="104"/>
      <c r="RL81" s="104"/>
      <c r="RM81" s="104"/>
      <c r="RN81" s="104"/>
      <c r="RO81" s="104"/>
      <c r="RP81" s="104"/>
      <c r="RQ81" s="104"/>
      <c r="RR81" s="104"/>
      <c r="RS81" s="104"/>
      <c r="RT81" s="104"/>
      <c r="RU81" s="104"/>
      <c r="RV81" s="104"/>
      <c r="RW81" s="104"/>
      <c r="RX81" s="104"/>
      <c r="RY81" s="104"/>
      <c r="RZ81" s="104"/>
      <c r="SA81" s="104"/>
      <c r="SB81" s="104"/>
      <c r="SC81" s="104"/>
      <c r="SD81" s="104"/>
      <c r="SE81" s="104"/>
      <c r="SF81" s="104"/>
      <c r="SG81" s="104"/>
      <c r="SH81" s="104"/>
      <c r="SI81" s="104"/>
      <c r="SJ81" s="104"/>
      <c r="SK81" s="104"/>
      <c r="SL81" s="104"/>
      <c r="SM81" s="104"/>
      <c r="SN81" s="104"/>
      <c r="SO81" s="104"/>
      <c r="SP81" s="104"/>
      <c r="SQ81" s="104"/>
      <c r="SR81" s="104"/>
      <c r="SS81" s="104"/>
      <c r="ST81" s="104"/>
      <c r="SU81" s="104"/>
      <c r="SV81" s="104"/>
      <c r="SW81" s="104"/>
      <c r="SX81" s="104"/>
      <c r="SY81" s="104"/>
      <c r="SZ81" s="104"/>
      <c r="TA81" s="104"/>
      <c r="TB81" s="104"/>
      <c r="TC81" s="104"/>
      <c r="TD81" s="104"/>
      <c r="TE81" s="104"/>
      <c r="TF81" s="104"/>
      <c r="TG81" s="104"/>
      <c r="TH81" s="104"/>
      <c r="TI81" s="104"/>
      <c r="TJ81" s="104"/>
      <c r="TK81" s="104"/>
      <c r="TL81" s="104"/>
      <c r="TM81" s="104"/>
      <c r="TN81" s="104"/>
      <c r="TO81" s="104"/>
      <c r="TP81" s="104"/>
      <c r="TQ81" s="104"/>
      <c r="TR81" s="104"/>
      <c r="TS81" s="104"/>
      <c r="TT81" s="104"/>
      <c r="TU81" s="104"/>
      <c r="TV81" s="104"/>
      <c r="TW81" s="104"/>
      <c r="TX81" s="104"/>
      <c r="TY81" s="104"/>
      <c r="TZ81" s="104"/>
      <c r="UA81" s="104"/>
      <c r="UB81" s="104"/>
      <c r="UC81" s="104"/>
      <c r="UD81" s="104"/>
      <c r="UE81" s="104"/>
      <c r="UF81" s="104"/>
      <c r="UG81" s="104"/>
      <c r="UH81" s="104"/>
      <c r="UI81" s="104"/>
      <c r="UJ81" s="104"/>
      <c r="UK81" s="104"/>
      <c r="UL81" s="104"/>
      <c r="UM81" s="104"/>
      <c r="UN81" s="104"/>
      <c r="UO81" s="104"/>
      <c r="UP81" s="104"/>
      <c r="UQ81" s="104"/>
      <c r="UR81" s="104"/>
      <c r="US81" s="104"/>
      <c r="UT81" s="104"/>
      <c r="UU81" s="104"/>
      <c r="UV81" s="104"/>
      <c r="UW81" s="104"/>
      <c r="UX81" s="104"/>
      <c r="UY81" s="104"/>
      <c r="UZ81" s="104"/>
      <c r="VA81" s="104"/>
      <c r="VB81" s="104"/>
      <c r="VC81" s="104"/>
      <c r="VD81" s="104"/>
      <c r="VE81" s="104"/>
      <c r="VF81" s="104"/>
      <c r="VG81" s="104"/>
      <c r="VH81" s="104"/>
      <c r="VI81" s="104"/>
      <c r="VJ81" s="104"/>
      <c r="VK81" s="104"/>
      <c r="VL81" s="104"/>
      <c r="VM81" s="104"/>
      <c r="VN81" s="104"/>
      <c r="VO81" s="104"/>
      <c r="VP81" s="104"/>
      <c r="VQ81" s="104"/>
      <c r="VR81" s="104"/>
      <c r="VS81" s="104"/>
      <c r="VT81" s="104"/>
      <c r="VU81" s="104"/>
      <c r="VV81" s="104"/>
      <c r="VW81" s="104"/>
      <c r="VX81" s="104"/>
      <c r="VY81" s="104"/>
      <c r="VZ81" s="104"/>
      <c r="WA81" s="104"/>
      <c r="WB81" s="104"/>
      <c r="WC81" s="104"/>
      <c r="WD81" s="104"/>
      <c r="WE81" s="104"/>
      <c r="WF81" s="104"/>
      <c r="WG81" s="104"/>
      <c r="WH81" s="104"/>
      <c r="WI81" s="104"/>
      <c r="WJ81" s="104"/>
      <c r="WK81" s="104"/>
      <c r="WL81" s="104"/>
      <c r="WM81" s="104"/>
      <c r="WN81" s="104"/>
      <c r="WO81" s="104"/>
      <c r="WP81" s="104"/>
      <c r="WQ81" s="104"/>
      <c r="WR81" s="104"/>
      <c r="WS81" s="104"/>
      <c r="WT81" s="104"/>
      <c r="WU81" s="104"/>
      <c r="WV81" s="104"/>
      <c r="WW81" s="104"/>
      <c r="WX81" s="104"/>
      <c r="WY81" s="104"/>
      <c r="WZ81" s="104"/>
      <c r="XA81" s="104"/>
      <c r="XB81" s="104"/>
      <c r="XC81" s="104"/>
      <c r="XD81" s="104"/>
      <c r="XE81" s="104"/>
      <c r="XF81" s="104"/>
      <c r="XG81" s="104"/>
      <c r="XH81" s="104"/>
      <c r="XI81" s="104"/>
      <c r="XJ81" s="104"/>
      <c r="XK81" s="104"/>
      <c r="XL81" s="104"/>
      <c r="XM81" s="104"/>
      <c r="XN81" s="104"/>
      <c r="XO81" s="104"/>
      <c r="XP81" s="104"/>
      <c r="XQ81" s="104"/>
      <c r="XR81" s="104"/>
      <c r="XS81" s="104"/>
      <c r="XT81" s="104"/>
      <c r="XU81" s="104"/>
      <c r="XV81" s="104"/>
      <c r="XW81" s="104"/>
      <c r="XX81" s="104"/>
      <c r="XY81" s="104"/>
      <c r="XZ81" s="104"/>
      <c r="YA81" s="104"/>
      <c r="YB81" s="104"/>
      <c r="YC81" s="104"/>
      <c r="YD81" s="104"/>
      <c r="YE81" s="104"/>
      <c r="YF81" s="104"/>
      <c r="YG81" s="104"/>
      <c r="YH81" s="104"/>
      <c r="YI81" s="104"/>
      <c r="YJ81" s="104"/>
      <c r="YK81" s="104"/>
      <c r="YL81" s="104"/>
      <c r="YM81" s="104"/>
      <c r="YN81" s="104"/>
      <c r="YO81" s="104"/>
      <c r="YP81" s="104"/>
      <c r="YQ81" s="104"/>
      <c r="YR81" s="104"/>
      <c r="YS81" s="104"/>
      <c r="YT81" s="104"/>
      <c r="YU81" s="104"/>
      <c r="YV81" s="104"/>
      <c r="YW81" s="104"/>
      <c r="YX81" s="104"/>
      <c r="YY81" s="104"/>
      <c r="YZ81" s="104"/>
      <c r="ZA81" s="104"/>
      <c r="ZB81" s="104"/>
      <c r="ZC81" s="104"/>
      <c r="ZD81" s="104"/>
      <c r="ZE81" s="104"/>
      <c r="ZF81" s="104"/>
      <c r="ZG81" s="104"/>
      <c r="ZH81" s="104"/>
      <c r="ZI81" s="104"/>
      <c r="ZJ81" s="104"/>
      <c r="ZK81" s="104"/>
      <c r="ZL81" s="104"/>
      <c r="ZM81" s="104"/>
      <c r="ZN81" s="104"/>
      <c r="ZO81" s="104"/>
      <c r="ZP81" s="104"/>
      <c r="ZQ81" s="104"/>
      <c r="ZR81" s="104"/>
      <c r="ZS81" s="104"/>
      <c r="ZT81" s="104"/>
      <c r="ZU81" s="104"/>
      <c r="ZV81" s="104"/>
      <c r="ZW81" s="104"/>
      <c r="ZX81" s="104"/>
      <c r="ZY81" s="104"/>
      <c r="ZZ81" s="104"/>
      <c r="AAA81" s="104"/>
      <c r="AAB81" s="104"/>
      <c r="AAC81" s="104"/>
      <c r="AAD81" s="104"/>
      <c r="AAE81" s="104"/>
      <c r="AAF81" s="104"/>
      <c r="AAG81" s="104"/>
      <c r="AAH81" s="104"/>
      <c r="AAI81" s="104"/>
      <c r="AAJ81" s="104"/>
      <c r="AAK81" s="104"/>
      <c r="AAL81" s="104"/>
      <c r="AAM81" s="104"/>
      <c r="AAN81" s="104"/>
      <c r="AAO81" s="104"/>
      <c r="AAP81" s="104"/>
      <c r="AAQ81" s="104"/>
      <c r="AAR81" s="104"/>
      <c r="AAS81" s="104"/>
      <c r="AAT81" s="104"/>
      <c r="AAU81" s="104"/>
      <c r="AAV81" s="104"/>
      <c r="AAW81" s="104"/>
      <c r="AAX81" s="104"/>
      <c r="AAY81" s="104"/>
      <c r="AAZ81" s="104"/>
      <c r="ABA81" s="104"/>
      <c r="ABB81" s="104"/>
      <c r="ABC81" s="104"/>
      <c r="ABD81" s="104"/>
      <c r="ABE81" s="104"/>
      <c r="ABF81" s="104"/>
      <c r="ABG81" s="104"/>
      <c r="ABH81" s="104"/>
      <c r="ABI81" s="104"/>
      <c r="ABJ81" s="104"/>
      <c r="ABK81" s="104"/>
      <c r="ABL81" s="104"/>
      <c r="ABM81" s="104"/>
      <c r="ABN81" s="104"/>
      <c r="ABO81" s="104"/>
      <c r="ABP81" s="104"/>
      <c r="ABQ81" s="104"/>
      <c r="ABR81" s="104"/>
      <c r="ABS81" s="104"/>
      <c r="ABT81" s="104"/>
      <c r="ABU81" s="104"/>
      <c r="ABV81" s="104"/>
      <c r="ABW81" s="104"/>
      <c r="ABX81" s="104"/>
      <c r="ABY81" s="104"/>
      <c r="ABZ81" s="104"/>
      <c r="ACA81" s="104"/>
      <c r="ACB81" s="104"/>
      <c r="ACC81" s="104"/>
      <c r="ACD81" s="104"/>
      <c r="ACE81" s="104"/>
      <c r="ACF81" s="104"/>
      <c r="ACG81" s="104"/>
      <c r="ACH81" s="104"/>
      <c r="ACI81" s="104"/>
      <c r="ACJ81" s="104"/>
      <c r="ACK81" s="104"/>
      <c r="ACL81" s="104"/>
      <c r="ACM81" s="104"/>
      <c r="ACN81" s="104"/>
      <c r="ACO81" s="104"/>
      <c r="ACP81" s="104"/>
      <c r="ACQ81" s="104"/>
      <c r="ACR81" s="104"/>
      <c r="ACS81" s="104"/>
      <c r="ACT81" s="104"/>
      <c r="ACU81" s="104"/>
      <c r="ACV81" s="104"/>
      <c r="ACW81" s="104"/>
      <c r="ACX81" s="104"/>
      <c r="ACY81" s="104"/>
      <c r="ACZ81" s="104"/>
      <c r="ADA81" s="104"/>
      <c r="ADB81" s="104"/>
      <c r="ADC81" s="104"/>
      <c r="ADD81" s="104"/>
      <c r="ADE81" s="104"/>
      <c r="ADF81" s="104"/>
      <c r="ADG81" s="104"/>
      <c r="ADH81" s="104"/>
      <c r="ADI81" s="104"/>
      <c r="ADJ81" s="104"/>
      <c r="ADK81" s="104"/>
      <c r="ADL81" s="104"/>
      <c r="ADM81" s="104"/>
      <c r="ADN81" s="104"/>
      <c r="ADO81" s="104"/>
      <c r="ADP81" s="104"/>
      <c r="ADQ81" s="104"/>
      <c r="ADR81" s="104"/>
      <c r="ADS81" s="104"/>
      <c r="ADT81" s="104"/>
      <c r="ADU81" s="104"/>
      <c r="ADV81" s="104"/>
      <c r="ADW81" s="104"/>
      <c r="ADX81" s="104"/>
      <c r="ADY81" s="104"/>
      <c r="ADZ81" s="104"/>
      <c r="AEA81" s="104"/>
      <c r="AEB81" s="104"/>
      <c r="AEC81" s="104"/>
      <c r="AED81" s="104"/>
      <c r="AEE81" s="104"/>
      <c r="AEF81" s="104"/>
      <c r="AEG81" s="104"/>
      <c r="AEH81" s="104"/>
      <c r="AEI81" s="104"/>
      <c r="AEJ81" s="104"/>
      <c r="AEK81" s="104"/>
      <c r="AEL81" s="104"/>
      <c r="AEM81" s="104"/>
      <c r="AEN81" s="104"/>
      <c r="AEO81" s="104"/>
      <c r="AEP81" s="104"/>
      <c r="AEQ81" s="104"/>
      <c r="AER81" s="104"/>
      <c r="AES81" s="104"/>
      <c r="AET81" s="104"/>
      <c r="AEU81" s="104"/>
      <c r="AEV81" s="104"/>
      <c r="AEW81" s="104"/>
      <c r="AEX81" s="104"/>
      <c r="AEY81" s="104"/>
      <c r="AEZ81" s="104"/>
      <c r="AFA81" s="104"/>
      <c r="AFB81" s="104"/>
      <c r="AFC81" s="104"/>
      <c r="AFD81" s="104"/>
      <c r="AFE81" s="104"/>
      <c r="AFF81" s="104"/>
      <c r="AFG81" s="104"/>
      <c r="AFH81" s="104"/>
      <c r="AFI81" s="104"/>
      <c r="AFJ81" s="104"/>
      <c r="AFK81" s="104"/>
      <c r="AFL81" s="104"/>
      <c r="AFM81" s="104"/>
      <c r="AFN81" s="104"/>
      <c r="AFO81" s="104"/>
      <c r="AFP81" s="104"/>
      <c r="AFQ81" s="104"/>
      <c r="AFR81" s="104"/>
      <c r="AFS81" s="104"/>
      <c r="AFT81" s="104"/>
      <c r="AFU81" s="104"/>
      <c r="AFV81" s="104"/>
      <c r="AFW81" s="104"/>
      <c r="AFX81" s="104"/>
      <c r="AFY81" s="104"/>
      <c r="AFZ81" s="104"/>
      <c r="AGA81" s="104"/>
      <c r="AGB81" s="104"/>
      <c r="AGC81" s="104"/>
      <c r="AGD81" s="104"/>
      <c r="AGE81" s="104"/>
      <c r="AGF81" s="104"/>
      <c r="AGG81" s="104"/>
      <c r="AGH81" s="104"/>
      <c r="AGI81" s="104"/>
      <c r="AGJ81" s="104"/>
      <c r="AGK81" s="104"/>
      <c r="AGL81" s="104"/>
      <c r="AGM81" s="104"/>
      <c r="AGN81" s="104"/>
      <c r="AGO81" s="104"/>
      <c r="AGP81" s="104"/>
      <c r="AGQ81" s="104"/>
      <c r="AGR81" s="104"/>
      <c r="AGS81" s="104"/>
      <c r="AGT81" s="104"/>
      <c r="AGU81" s="104"/>
      <c r="AGV81" s="104"/>
      <c r="AGW81" s="104"/>
      <c r="AGX81" s="104"/>
      <c r="AGY81" s="104"/>
      <c r="AGZ81" s="104"/>
      <c r="AHA81" s="104"/>
      <c r="AHB81" s="104"/>
      <c r="AHC81" s="104"/>
      <c r="AHD81" s="104"/>
      <c r="AHE81" s="104"/>
      <c r="AHF81" s="104"/>
      <c r="AHG81" s="104"/>
      <c r="AHH81" s="104"/>
      <c r="AHI81" s="104"/>
      <c r="AHJ81" s="104"/>
      <c r="AHK81" s="104"/>
      <c r="AHL81" s="104"/>
      <c r="AHM81" s="104"/>
      <c r="AHN81" s="104"/>
      <c r="AHO81" s="104"/>
      <c r="AHP81" s="104"/>
      <c r="AHQ81" s="104"/>
      <c r="AHR81" s="104"/>
      <c r="AHS81" s="104"/>
      <c r="AHT81" s="104"/>
      <c r="AHU81" s="104"/>
      <c r="AHV81" s="104"/>
      <c r="AHW81" s="104"/>
      <c r="AHX81" s="104"/>
      <c r="AHY81" s="104"/>
      <c r="AHZ81" s="104"/>
      <c r="AIA81" s="104"/>
      <c r="AIB81" s="104"/>
      <c r="AIC81" s="104"/>
      <c r="AID81" s="104"/>
      <c r="AIE81" s="104"/>
      <c r="AIF81" s="104"/>
      <c r="AIG81" s="104"/>
      <c r="AIH81" s="104"/>
      <c r="AII81" s="104"/>
      <c r="AIJ81" s="104"/>
      <c r="AIK81" s="104"/>
      <c r="AIL81" s="104"/>
      <c r="AIM81" s="104"/>
      <c r="AIN81" s="104"/>
      <c r="AIO81" s="104"/>
      <c r="AIP81" s="104"/>
      <c r="AIQ81" s="104"/>
      <c r="AIR81" s="104"/>
      <c r="AIS81" s="104"/>
      <c r="AIT81" s="104"/>
      <c r="AIU81" s="104"/>
      <c r="AIV81" s="104"/>
      <c r="AIW81" s="104"/>
      <c r="AIX81" s="104"/>
      <c r="AIY81" s="104"/>
      <c r="AIZ81" s="104"/>
      <c r="AJA81" s="104"/>
      <c r="AJB81" s="104"/>
      <c r="AJC81" s="104"/>
      <c r="AJD81" s="104"/>
      <c r="AJE81" s="104"/>
      <c r="AJF81" s="104"/>
      <c r="AJG81" s="104"/>
      <c r="AJH81" s="104"/>
      <c r="AJI81" s="104"/>
      <c r="AJJ81" s="104"/>
      <c r="AJK81" s="104"/>
      <c r="AJL81" s="104"/>
      <c r="AJM81" s="104"/>
      <c r="AJN81" s="104"/>
      <c r="AJO81" s="104"/>
      <c r="AJP81" s="104"/>
      <c r="AJQ81" s="104"/>
      <c r="AJR81" s="104"/>
      <c r="AJS81" s="104"/>
      <c r="AJT81" s="104"/>
      <c r="AJU81" s="104"/>
      <c r="AJV81" s="104"/>
      <c r="AJW81" s="104"/>
      <c r="AJX81" s="104"/>
      <c r="AJY81" s="104"/>
      <c r="AJZ81" s="104"/>
      <c r="AKA81" s="104"/>
      <c r="AKB81" s="104"/>
      <c r="AKC81" s="104"/>
      <c r="AKD81" s="104"/>
      <c r="AKE81" s="104"/>
      <c r="AKF81" s="104"/>
      <c r="AKG81" s="104"/>
      <c r="AKH81" s="104"/>
      <c r="AKI81" s="104"/>
      <c r="AKJ81" s="104"/>
      <c r="AKK81" s="104"/>
      <c r="AKL81" s="104"/>
      <c r="AKM81" s="104"/>
      <c r="AKN81" s="104"/>
      <c r="AKO81" s="104"/>
      <c r="AKP81" s="104"/>
      <c r="AKQ81" s="104"/>
      <c r="AKR81" s="104"/>
      <c r="AKS81" s="104"/>
      <c r="AKT81" s="104"/>
      <c r="AKU81" s="104"/>
      <c r="AKV81" s="104"/>
      <c r="AKW81" s="104"/>
      <c r="AKX81" s="104"/>
      <c r="AKY81" s="104"/>
      <c r="AKZ81" s="104"/>
      <c r="ALA81" s="104"/>
      <c r="ALB81" s="104"/>
      <c r="ALC81" s="104"/>
      <c r="ALD81" s="104"/>
      <c r="ALE81" s="104"/>
      <c r="ALF81" s="104"/>
      <c r="ALG81" s="104"/>
      <c r="ALH81" s="104"/>
      <c r="ALI81" s="104"/>
      <c r="ALJ81" s="104"/>
      <c r="ALK81" s="104"/>
      <c r="ALL81" s="104"/>
      <c r="ALM81" s="104"/>
      <c r="ALN81" s="104"/>
      <c r="ALO81" s="104"/>
      <c r="ALP81" s="104"/>
      <c r="ALQ81" s="104"/>
      <c r="ALR81" s="104"/>
      <c r="ALS81" s="104"/>
      <c r="ALT81" s="104"/>
      <c r="ALU81" s="104"/>
      <c r="ALV81" s="104"/>
      <c r="ALW81" s="104"/>
      <c r="ALX81" s="104"/>
      <c r="ALY81" s="104"/>
      <c r="ALZ81" s="104"/>
      <c r="AMA81" s="104"/>
      <c r="AMB81" s="104"/>
      <c r="AMC81" s="104"/>
      <c r="AMD81" s="104"/>
      <c r="AME81" s="104"/>
      <c r="AMF81" s="104"/>
      <c r="AMG81" s="104"/>
      <c r="AMH81" s="104"/>
      <c r="AMI81" s="104"/>
      <c r="AMJ81" s="104"/>
      <c r="AMK81" s="104"/>
      <c r="AML81" s="104"/>
      <c r="AMM81" s="104"/>
      <c r="AMN81" s="104"/>
      <c r="AMO81" s="104"/>
      <c r="AMP81" s="104"/>
      <c r="AMQ81" s="104"/>
      <c r="AMR81" s="104"/>
      <c r="AMS81" s="104"/>
      <c r="AMT81" s="104"/>
      <c r="AMU81" s="104"/>
      <c r="AMV81" s="104"/>
      <c r="AMW81" s="104"/>
      <c r="AMX81" s="104"/>
      <c r="AMY81" s="104"/>
      <c r="AMZ81" s="104"/>
      <c r="ANA81" s="104"/>
      <c r="ANB81" s="104"/>
      <c r="ANC81" s="104"/>
      <c r="AND81" s="104"/>
      <c r="ANE81" s="104"/>
      <c r="ANF81" s="104"/>
      <c r="ANG81" s="104"/>
      <c r="ANH81" s="104"/>
      <c r="ANI81" s="104"/>
      <c r="ANJ81" s="104"/>
      <c r="ANK81" s="104"/>
      <c r="ANL81" s="104"/>
      <c r="ANM81" s="104"/>
      <c r="ANN81" s="104"/>
      <c r="ANO81" s="104"/>
      <c r="ANP81" s="104"/>
      <c r="ANQ81" s="104"/>
      <c r="ANR81" s="104"/>
      <c r="ANS81" s="104"/>
      <c r="ANT81" s="104"/>
      <c r="ANU81" s="104"/>
      <c r="ANV81" s="104"/>
      <c r="ANW81" s="104"/>
      <c r="ANX81" s="104"/>
      <c r="ANY81" s="104"/>
      <c r="ANZ81" s="104"/>
      <c r="AOA81" s="104"/>
      <c r="AOB81" s="104"/>
      <c r="AOC81" s="104"/>
      <c r="AOD81" s="104"/>
      <c r="AOE81" s="104"/>
      <c r="AOF81" s="104"/>
      <c r="AOG81" s="104"/>
      <c r="AOH81" s="104"/>
      <c r="AOI81" s="104"/>
      <c r="AOJ81" s="104"/>
      <c r="AOK81" s="104"/>
      <c r="AOL81" s="104"/>
      <c r="AOM81" s="104"/>
      <c r="AON81" s="104"/>
      <c r="AOO81" s="104"/>
      <c r="AOP81" s="104"/>
      <c r="AOQ81" s="104"/>
      <c r="AOR81" s="104"/>
      <c r="AOS81" s="104"/>
      <c r="AOT81" s="104"/>
      <c r="AOU81" s="104"/>
      <c r="AOV81" s="104"/>
      <c r="AOW81" s="104"/>
      <c r="AOX81" s="104"/>
      <c r="AOY81" s="104"/>
      <c r="AOZ81" s="104"/>
      <c r="APA81" s="104"/>
      <c r="APB81" s="104"/>
      <c r="APC81" s="104"/>
      <c r="APD81" s="104"/>
      <c r="APE81" s="104"/>
      <c r="APF81" s="104"/>
      <c r="APG81" s="104"/>
      <c r="APH81" s="104"/>
      <c r="API81" s="104"/>
      <c r="APJ81" s="104"/>
      <c r="APK81" s="104"/>
      <c r="APL81" s="104"/>
      <c r="APM81" s="104"/>
      <c r="APN81" s="104"/>
      <c r="APO81" s="104"/>
      <c r="APP81" s="104"/>
      <c r="APQ81" s="104"/>
      <c r="APR81" s="104"/>
      <c r="APS81" s="104"/>
      <c r="APT81" s="104"/>
      <c r="APU81" s="104"/>
      <c r="APV81" s="104"/>
      <c r="APW81" s="104"/>
      <c r="APX81" s="104"/>
      <c r="APY81" s="104"/>
      <c r="APZ81" s="104"/>
      <c r="AQA81" s="104"/>
      <c r="AQB81" s="104"/>
      <c r="AQC81" s="104"/>
      <c r="AQD81" s="104"/>
      <c r="AQE81" s="104"/>
      <c r="AQF81" s="104"/>
      <c r="AQG81" s="104"/>
      <c r="AQH81" s="104"/>
      <c r="AQI81" s="104"/>
      <c r="AQJ81" s="104"/>
      <c r="AQK81" s="104"/>
      <c r="AQL81" s="104"/>
      <c r="AQM81" s="104"/>
      <c r="AQN81" s="104"/>
      <c r="AQO81" s="104"/>
      <c r="AQP81" s="104"/>
      <c r="AQQ81" s="104"/>
      <c r="AQR81" s="104"/>
      <c r="AQS81" s="104"/>
      <c r="AQT81" s="104"/>
      <c r="AQU81" s="104"/>
      <c r="AQV81" s="104"/>
      <c r="AQW81" s="104"/>
      <c r="AQX81" s="104"/>
      <c r="AQY81" s="104"/>
      <c r="AQZ81" s="104"/>
      <c r="ARA81" s="104"/>
      <c r="ARB81" s="104"/>
      <c r="ARC81" s="104"/>
      <c r="ARD81" s="104"/>
      <c r="ARE81" s="104"/>
      <c r="ARF81" s="104"/>
      <c r="ARG81" s="104"/>
      <c r="ARH81" s="104"/>
      <c r="ARI81" s="104"/>
      <c r="ARJ81" s="104"/>
      <c r="ARK81" s="104"/>
      <c r="ARL81" s="104"/>
      <c r="ARM81" s="104"/>
      <c r="ARN81" s="104"/>
      <c r="ARO81" s="104"/>
      <c r="ARP81" s="104"/>
      <c r="ARQ81" s="104"/>
      <c r="ARR81" s="104"/>
      <c r="ARS81" s="104"/>
      <c r="ART81" s="104"/>
      <c r="ARU81" s="104"/>
      <c r="ARV81" s="104"/>
      <c r="ARW81" s="104"/>
      <c r="ARX81" s="104"/>
      <c r="ARY81" s="104"/>
      <c r="ARZ81" s="104"/>
      <c r="ASA81" s="104"/>
      <c r="ASB81" s="104"/>
      <c r="ASC81" s="104"/>
      <c r="ASD81" s="104"/>
      <c r="ASE81" s="104"/>
      <c r="ASF81" s="104"/>
      <c r="ASG81" s="104"/>
      <c r="ASH81" s="104"/>
      <c r="ASI81" s="104"/>
      <c r="ASJ81" s="104"/>
      <c r="ASK81" s="104"/>
      <c r="ASL81" s="104"/>
      <c r="ASM81" s="104"/>
      <c r="ASN81" s="104"/>
      <c r="ASO81" s="104"/>
      <c r="ASP81" s="104"/>
      <c r="ASQ81" s="104"/>
      <c r="ASR81" s="104"/>
      <c r="ASS81" s="104"/>
      <c r="AST81" s="104"/>
      <c r="ASU81" s="104"/>
      <c r="ASV81" s="104"/>
      <c r="ASW81" s="104"/>
      <c r="ASX81" s="104"/>
      <c r="ASY81" s="104"/>
      <c r="ASZ81" s="104"/>
      <c r="ATA81" s="104"/>
      <c r="ATB81" s="104"/>
      <c r="ATC81" s="104"/>
      <c r="ATD81" s="104"/>
      <c r="ATE81" s="104"/>
      <c r="ATF81" s="104"/>
      <c r="ATG81" s="104"/>
      <c r="ATH81" s="104"/>
      <c r="ATI81" s="104"/>
      <c r="ATJ81" s="104"/>
      <c r="ATK81" s="104"/>
      <c r="ATL81" s="104"/>
      <c r="ATM81" s="104"/>
      <c r="ATN81" s="104"/>
      <c r="ATO81" s="104"/>
      <c r="ATP81" s="104"/>
      <c r="ATQ81" s="104"/>
      <c r="ATR81" s="104"/>
      <c r="ATS81" s="104"/>
      <c r="ATT81" s="104"/>
      <c r="ATU81" s="104"/>
      <c r="ATV81" s="104"/>
      <c r="ATW81" s="104"/>
      <c r="ATX81" s="104"/>
      <c r="ATY81" s="104"/>
      <c r="ATZ81" s="104"/>
      <c r="AUA81" s="104"/>
      <c r="AUB81" s="104"/>
      <c r="AUC81" s="104"/>
      <c r="AUD81" s="104"/>
      <c r="AUE81" s="104"/>
      <c r="AUF81" s="104"/>
      <c r="AUG81" s="104"/>
      <c r="AUH81" s="104"/>
      <c r="AUI81" s="104"/>
      <c r="AUJ81" s="104"/>
      <c r="AUK81" s="104"/>
      <c r="AUL81" s="104"/>
      <c r="AUM81" s="104"/>
      <c r="AUN81" s="104"/>
      <c r="AUO81" s="104"/>
      <c r="AUP81" s="104"/>
      <c r="AUQ81" s="104"/>
      <c r="AUR81" s="104"/>
      <c r="AUS81" s="104"/>
      <c r="AUT81" s="104"/>
      <c r="AUU81" s="104"/>
      <c r="AUV81" s="104"/>
      <c r="AUW81" s="104"/>
      <c r="AUX81" s="104"/>
      <c r="AUY81" s="104"/>
      <c r="AUZ81" s="104"/>
      <c r="AVA81" s="104"/>
      <c r="AVB81" s="104"/>
      <c r="AVC81" s="104"/>
      <c r="AVD81" s="104"/>
      <c r="AVE81" s="104"/>
      <c r="AVF81" s="104"/>
      <c r="AVG81" s="104"/>
      <c r="AVH81" s="104"/>
      <c r="AVI81" s="104"/>
      <c r="AVJ81" s="104"/>
      <c r="AVK81" s="104"/>
      <c r="AVL81" s="104"/>
      <c r="AVM81" s="104"/>
      <c r="AVN81" s="104"/>
      <c r="AVO81" s="104"/>
      <c r="AVP81" s="104"/>
      <c r="AVQ81" s="104"/>
      <c r="AVR81" s="104"/>
      <c r="AVS81" s="104"/>
      <c r="AVT81" s="104"/>
      <c r="AVU81" s="104"/>
      <c r="AVV81" s="104"/>
      <c r="AVW81" s="104"/>
      <c r="AVX81" s="104"/>
      <c r="AVY81" s="104"/>
      <c r="AVZ81" s="104"/>
      <c r="AWA81" s="104"/>
      <c r="AWB81" s="104"/>
      <c r="AWC81" s="104"/>
      <c r="AWD81" s="104"/>
      <c r="AWE81" s="104"/>
      <c r="AWF81" s="104"/>
      <c r="AWG81" s="104"/>
      <c r="AWH81" s="104"/>
      <c r="AWI81" s="104"/>
      <c r="AWJ81" s="104"/>
      <c r="AWK81" s="104"/>
      <c r="AWL81" s="104"/>
      <c r="AWM81" s="104"/>
      <c r="AWN81" s="104"/>
      <c r="AWO81" s="104"/>
      <c r="AWP81" s="104"/>
      <c r="AWQ81" s="104"/>
      <c r="AWR81" s="104"/>
      <c r="AWS81" s="104"/>
      <c r="AWT81" s="104"/>
      <c r="AWU81" s="104"/>
      <c r="AWV81" s="104"/>
      <c r="AWW81" s="104"/>
      <c r="AWX81" s="104"/>
      <c r="AWY81" s="104"/>
      <c r="AWZ81" s="104"/>
      <c r="AXA81" s="104"/>
      <c r="AXB81" s="104"/>
      <c r="AXC81" s="104"/>
      <c r="AXD81" s="104"/>
      <c r="AXE81" s="104"/>
      <c r="AXF81" s="104"/>
      <c r="AXG81" s="104"/>
      <c r="AXH81" s="104"/>
      <c r="AXI81" s="104"/>
      <c r="AXJ81" s="104"/>
      <c r="AXK81" s="104"/>
      <c r="AXL81" s="104"/>
      <c r="AXM81" s="104"/>
      <c r="AXN81" s="104"/>
      <c r="AXO81" s="104"/>
      <c r="AXP81" s="104"/>
      <c r="AXQ81" s="104"/>
      <c r="AXR81" s="104"/>
      <c r="AXS81" s="104"/>
      <c r="AXT81" s="104"/>
      <c r="AXU81" s="104"/>
      <c r="AXV81" s="104"/>
      <c r="AXW81" s="104"/>
      <c r="AXX81" s="104"/>
      <c r="AXY81" s="104"/>
      <c r="AXZ81" s="104"/>
      <c r="AYA81" s="104"/>
      <c r="AYB81" s="104"/>
      <c r="AYC81" s="104"/>
      <c r="AYD81" s="104"/>
      <c r="AYE81" s="104"/>
      <c r="AYF81" s="104"/>
      <c r="AYG81" s="104"/>
      <c r="AYH81" s="104"/>
      <c r="AYI81" s="104"/>
      <c r="AYJ81" s="104"/>
      <c r="AYK81" s="104"/>
      <c r="AYL81" s="104"/>
      <c r="AYM81" s="104"/>
      <c r="AYN81" s="104"/>
      <c r="AYO81" s="104"/>
      <c r="AYP81" s="104"/>
      <c r="AYQ81" s="104"/>
      <c r="AYR81" s="104"/>
      <c r="AYS81" s="104"/>
      <c r="AYT81" s="104"/>
      <c r="AYU81" s="104"/>
      <c r="AYV81" s="104"/>
      <c r="AYW81" s="104"/>
      <c r="AYX81" s="104"/>
      <c r="AYY81" s="104"/>
      <c r="AYZ81" s="104"/>
      <c r="AZA81" s="104"/>
      <c r="AZB81" s="104"/>
      <c r="AZC81" s="104"/>
      <c r="AZD81" s="104"/>
      <c r="AZE81" s="104"/>
      <c r="AZF81" s="104"/>
      <c r="AZG81" s="104"/>
      <c r="AZH81" s="104"/>
      <c r="AZI81" s="104"/>
      <c r="AZJ81" s="104"/>
      <c r="AZK81" s="104"/>
      <c r="AZL81" s="104"/>
      <c r="AZM81" s="104"/>
      <c r="AZN81" s="104"/>
      <c r="AZO81" s="104"/>
      <c r="AZP81" s="104"/>
      <c r="AZQ81" s="104"/>
      <c r="AZR81" s="104"/>
      <c r="AZS81" s="104"/>
      <c r="AZT81" s="104"/>
      <c r="AZU81" s="104"/>
      <c r="AZV81" s="104"/>
      <c r="AZW81" s="104"/>
      <c r="AZX81" s="104"/>
      <c r="AZY81" s="104"/>
      <c r="AZZ81" s="104"/>
      <c r="BAA81" s="104"/>
      <c r="BAB81" s="104"/>
      <c r="BAC81" s="104"/>
      <c r="BAD81" s="104"/>
      <c r="BAE81" s="104"/>
      <c r="BAF81" s="104"/>
      <c r="BAG81" s="104"/>
      <c r="BAH81" s="104"/>
      <c r="BAI81" s="104"/>
      <c r="BAJ81" s="104"/>
      <c r="BAK81" s="104"/>
      <c r="BAL81" s="104"/>
      <c r="BAM81" s="104"/>
      <c r="BAN81" s="104"/>
      <c r="BAO81" s="104"/>
      <c r="BAP81" s="104"/>
      <c r="BAQ81" s="104"/>
      <c r="BAR81" s="104"/>
      <c r="BAS81" s="104"/>
      <c r="BAT81" s="104"/>
      <c r="BAU81" s="104"/>
      <c r="BAV81" s="104"/>
      <c r="BAW81" s="104"/>
      <c r="BAX81" s="104"/>
      <c r="BAY81" s="104"/>
      <c r="BAZ81" s="104"/>
      <c r="BBA81" s="104"/>
      <c r="BBB81" s="104"/>
      <c r="BBC81" s="104"/>
      <c r="BBD81" s="104"/>
      <c r="BBE81" s="104"/>
      <c r="BBF81" s="104"/>
      <c r="BBG81" s="104"/>
      <c r="BBH81" s="104"/>
      <c r="BBI81" s="104"/>
      <c r="BBJ81" s="104"/>
      <c r="BBK81" s="104"/>
      <c r="BBL81" s="104"/>
      <c r="BBM81" s="104"/>
      <c r="BBN81" s="104"/>
      <c r="BBO81" s="104"/>
      <c r="BBP81" s="104"/>
      <c r="BBQ81" s="104"/>
      <c r="BBR81" s="104"/>
      <c r="BBS81" s="104"/>
      <c r="BBT81" s="104"/>
      <c r="BBU81" s="104"/>
      <c r="BBV81" s="104"/>
      <c r="BBW81" s="104"/>
      <c r="BBX81" s="104"/>
      <c r="BBY81" s="104"/>
      <c r="BBZ81" s="104"/>
      <c r="BCA81" s="104"/>
      <c r="BCB81" s="104"/>
      <c r="BCC81" s="104"/>
      <c r="BCD81" s="104"/>
      <c r="BCE81" s="104"/>
      <c r="BCF81" s="104"/>
      <c r="BCG81" s="104"/>
      <c r="BCH81" s="104"/>
      <c r="BCI81" s="104"/>
      <c r="BCJ81" s="104"/>
      <c r="BCK81" s="104"/>
      <c r="BCL81" s="104"/>
      <c r="BCM81" s="104"/>
      <c r="BCN81" s="104"/>
      <c r="BCO81" s="104"/>
      <c r="BCP81" s="104"/>
      <c r="BCQ81" s="104"/>
      <c r="BCR81" s="104"/>
      <c r="BCS81" s="104"/>
      <c r="BCT81" s="104"/>
      <c r="BCU81" s="104"/>
      <c r="BCV81" s="104"/>
      <c r="BCW81" s="104"/>
      <c r="BCX81" s="104"/>
      <c r="BCY81" s="104"/>
      <c r="BCZ81" s="104"/>
      <c r="BDA81" s="104"/>
      <c r="BDB81" s="104"/>
      <c r="BDC81" s="104"/>
      <c r="BDD81" s="104"/>
      <c r="BDE81" s="104"/>
      <c r="BDF81" s="104"/>
      <c r="BDG81" s="104"/>
      <c r="BDH81" s="104"/>
      <c r="BDI81" s="104"/>
      <c r="BDJ81" s="104"/>
      <c r="BDK81" s="104"/>
      <c r="BDL81" s="104"/>
      <c r="BDM81" s="104"/>
      <c r="BDN81" s="104"/>
      <c r="BDO81" s="104"/>
      <c r="BDP81" s="104"/>
      <c r="BDQ81" s="104"/>
      <c r="BDR81" s="104"/>
      <c r="BDS81" s="104"/>
      <c r="BDT81" s="104"/>
      <c r="BDU81" s="104"/>
      <c r="BDV81" s="104"/>
      <c r="BDW81" s="104"/>
      <c r="BDX81" s="104"/>
      <c r="BDY81" s="104"/>
      <c r="BDZ81" s="104"/>
      <c r="BEA81" s="104"/>
      <c r="BEB81" s="104"/>
      <c r="BEC81" s="104"/>
      <c r="BED81" s="104"/>
      <c r="BEE81" s="104"/>
      <c r="BEF81" s="104"/>
      <c r="BEG81" s="104"/>
      <c r="BEH81" s="104"/>
      <c r="BEI81" s="104"/>
      <c r="BEJ81" s="104"/>
      <c r="BEK81" s="104"/>
      <c r="BEL81" s="104"/>
      <c r="BEM81" s="104"/>
      <c r="BEN81" s="104"/>
      <c r="BEO81" s="104"/>
      <c r="BEP81" s="104"/>
      <c r="BEQ81" s="104"/>
      <c r="BER81" s="104"/>
      <c r="BES81" s="104"/>
      <c r="BET81" s="104"/>
      <c r="BEU81" s="104"/>
      <c r="BEV81" s="104"/>
      <c r="BEW81" s="104"/>
      <c r="BEX81" s="104"/>
      <c r="BEY81" s="104"/>
      <c r="BEZ81" s="104"/>
      <c r="BFA81" s="104"/>
      <c r="BFB81" s="104"/>
      <c r="BFC81" s="104"/>
      <c r="BFD81" s="104"/>
      <c r="BFE81" s="104"/>
      <c r="BFF81" s="104"/>
      <c r="BFG81" s="104"/>
      <c r="BFH81" s="104"/>
      <c r="BFI81" s="104"/>
      <c r="BFJ81" s="104"/>
      <c r="BFK81" s="104"/>
      <c r="BFL81" s="104"/>
      <c r="BFM81" s="104"/>
      <c r="BFN81" s="104"/>
      <c r="BFO81" s="104"/>
      <c r="BFP81" s="104"/>
      <c r="BFQ81" s="104"/>
      <c r="BFR81" s="104"/>
      <c r="BFS81" s="104"/>
      <c r="BFT81" s="104"/>
      <c r="BFU81" s="104"/>
      <c r="BFV81" s="104"/>
      <c r="BFW81" s="104"/>
      <c r="BFX81" s="104"/>
      <c r="BFY81" s="104"/>
      <c r="BFZ81" s="104"/>
      <c r="BGA81" s="104"/>
      <c r="BGB81" s="104"/>
      <c r="BGC81" s="104"/>
      <c r="BGD81" s="104"/>
      <c r="BGE81" s="104"/>
      <c r="BGF81" s="104"/>
      <c r="BGG81" s="104"/>
      <c r="BGH81" s="104"/>
      <c r="BGI81" s="104"/>
      <c r="BGJ81" s="104"/>
      <c r="BGK81" s="104"/>
      <c r="BGL81" s="104"/>
      <c r="BGM81" s="104"/>
      <c r="BGN81" s="104"/>
      <c r="BGO81" s="104"/>
      <c r="BGP81" s="104"/>
      <c r="BGQ81" s="104"/>
      <c r="BGR81" s="104"/>
      <c r="BGS81" s="104"/>
      <c r="BGT81" s="104"/>
      <c r="BGU81" s="104"/>
      <c r="BGV81" s="104"/>
      <c r="BGW81" s="104"/>
      <c r="BGX81" s="104"/>
      <c r="BGY81" s="104"/>
      <c r="BGZ81" s="104"/>
      <c r="BHA81" s="104"/>
      <c r="BHB81" s="104"/>
      <c r="BHC81" s="104"/>
      <c r="BHD81" s="104"/>
      <c r="BHE81" s="104"/>
      <c r="BHF81" s="104"/>
      <c r="BHG81" s="104"/>
      <c r="BHH81" s="104"/>
      <c r="BHI81" s="104"/>
      <c r="BHJ81" s="104"/>
      <c r="BHK81" s="104"/>
      <c r="BHL81" s="104"/>
      <c r="BHM81" s="104"/>
      <c r="BHN81" s="104"/>
      <c r="BHO81" s="104"/>
      <c r="BHP81" s="104"/>
      <c r="BHQ81" s="104"/>
      <c r="BHR81" s="104"/>
      <c r="BHS81" s="104"/>
      <c r="BHT81" s="104"/>
      <c r="BHU81" s="104"/>
      <c r="BHV81" s="104"/>
      <c r="BHW81" s="104"/>
      <c r="BHX81" s="104"/>
      <c r="BHY81" s="104"/>
      <c r="BHZ81" s="104"/>
      <c r="BIA81" s="104"/>
      <c r="BIB81" s="104"/>
      <c r="BIC81" s="104"/>
      <c r="BID81" s="104"/>
      <c r="BIE81" s="104"/>
      <c r="BIF81" s="104"/>
      <c r="BIG81" s="104"/>
      <c r="BIH81" s="104"/>
      <c r="BII81" s="104"/>
      <c r="BIJ81" s="104"/>
      <c r="BIK81" s="104"/>
      <c r="BIL81" s="104"/>
      <c r="BIM81" s="104"/>
      <c r="BIN81" s="104"/>
      <c r="BIO81" s="104"/>
      <c r="BIP81" s="104"/>
      <c r="BIQ81" s="104"/>
      <c r="BIR81" s="104"/>
      <c r="BIS81" s="104"/>
      <c r="BIT81" s="104"/>
      <c r="BIU81" s="104"/>
      <c r="BIV81" s="104"/>
      <c r="BIW81" s="104"/>
      <c r="BIX81" s="104"/>
      <c r="BIY81" s="104"/>
      <c r="BIZ81" s="104"/>
      <c r="BJA81" s="104"/>
      <c r="BJB81" s="104"/>
      <c r="BJC81" s="104"/>
      <c r="BJD81" s="104"/>
      <c r="BJE81" s="104"/>
      <c r="BJF81" s="104"/>
      <c r="BJG81" s="104"/>
      <c r="BJH81" s="104"/>
      <c r="BJI81" s="104"/>
      <c r="BJJ81" s="104"/>
      <c r="BJK81" s="104"/>
      <c r="BJL81" s="104"/>
      <c r="BJM81" s="104"/>
      <c r="BJN81" s="104"/>
      <c r="BJO81" s="104"/>
      <c r="BJP81" s="104"/>
      <c r="BJQ81" s="104"/>
      <c r="BJR81" s="104"/>
      <c r="BJS81" s="104"/>
      <c r="BJT81" s="104"/>
      <c r="BJU81" s="104"/>
      <c r="BJV81" s="104"/>
      <c r="BJW81" s="104"/>
      <c r="BJX81" s="104"/>
      <c r="BJY81" s="104"/>
      <c r="BJZ81" s="104"/>
      <c r="BKA81" s="104"/>
      <c r="BKB81" s="104"/>
      <c r="BKC81" s="104"/>
      <c r="BKD81" s="104"/>
      <c r="BKE81" s="104"/>
      <c r="BKF81" s="104"/>
      <c r="BKG81" s="104"/>
      <c r="BKH81" s="104"/>
      <c r="BKI81" s="104"/>
      <c r="BKJ81" s="104"/>
      <c r="BKK81" s="104"/>
      <c r="BKL81" s="104"/>
      <c r="BKM81" s="104"/>
      <c r="BKN81" s="104"/>
      <c r="BKO81" s="104"/>
      <c r="BKP81" s="104"/>
      <c r="BKQ81" s="104"/>
      <c r="BKR81" s="104"/>
      <c r="BKS81" s="104"/>
      <c r="BKT81" s="104"/>
      <c r="BKU81" s="104"/>
      <c r="BKV81" s="104"/>
      <c r="BKW81" s="104"/>
      <c r="BKX81" s="104"/>
      <c r="BKY81" s="104"/>
      <c r="BKZ81" s="104"/>
      <c r="BLA81" s="104"/>
      <c r="BLB81" s="104"/>
      <c r="BLC81" s="104"/>
      <c r="BLD81" s="104"/>
      <c r="BLE81" s="104"/>
      <c r="BLF81" s="104"/>
      <c r="BLG81" s="104"/>
      <c r="BLH81" s="104"/>
      <c r="BLI81" s="104"/>
      <c r="BLJ81" s="104"/>
      <c r="BLK81" s="104"/>
      <c r="BLL81" s="104"/>
      <c r="BLM81" s="104"/>
      <c r="BLN81" s="104"/>
      <c r="BLO81" s="104"/>
      <c r="BLP81" s="104"/>
      <c r="BLQ81" s="104"/>
      <c r="BLR81" s="104"/>
      <c r="BLS81" s="104"/>
      <c r="BLT81" s="104"/>
      <c r="BLU81" s="104"/>
      <c r="BLV81" s="104"/>
      <c r="BLW81" s="104"/>
      <c r="BLX81" s="104"/>
      <c r="BLY81" s="104"/>
      <c r="BLZ81" s="104"/>
      <c r="BMA81" s="104"/>
      <c r="BMB81" s="104"/>
      <c r="BMC81" s="104"/>
      <c r="BMD81" s="104"/>
      <c r="BME81" s="104"/>
      <c r="BMF81" s="104"/>
      <c r="BMG81" s="104"/>
      <c r="BMH81" s="104"/>
      <c r="BMI81" s="104"/>
      <c r="BMJ81" s="104"/>
      <c r="BMK81" s="104"/>
      <c r="BML81" s="104"/>
      <c r="BMM81" s="104"/>
      <c r="BMN81" s="104"/>
      <c r="BMO81" s="104"/>
      <c r="BMP81" s="104"/>
      <c r="BMQ81" s="104"/>
      <c r="BMR81" s="104"/>
      <c r="BMS81" s="104"/>
      <c r="BMT81" s="104"/>
      <c r="BMU81" s="104"/>
      <c r="BMV81" s="104"/>
      <c r="BMW81" s="104"/>
      <c r="BMX81" s="104"/>
      <c r="BMY81" s="104"/>
      <c r="BMZ81" s="104"/>
      <c r="BNA81" s="104"/>
      <c r="BNB81" s="104"/>
      <c r="BNC81" s="104"/>
      <c r="BND81" s="104"/>
      <c r="BNE81" s="104"/>
      <c r="BNF81" s="104"/>
      <c r="BNG81" s="104"/>
      <c r="BNH81" s="104"/>
      <c r="BNI81" s="104"/>
      <c r="BNJ81" s="104"/>
      <c r="BNK81" s="104"/>
      <c r="BNL81" s="104"/>
      <c r="BNM81" s="104"/>
      <c r="BNN81" s="104"/>
      <c r="BNO81" s="104"/>
      <c r="BNP81" s="104"/>
      <c r="BNQ81" s="104"/>
      <c r="BNR81" s="104"/>
      <c r="BNS81" s="104"/>
      <c r="BNT81" s="104"/>
      <c r="BNU81" s="104"/>
      <c r="BNV81" s="104"/>
      <c r="BNW81" s="104"/>
      <c r="BNX81" s="104"/>
      <c r="BNY81" s="104"/>
      <c r="BNZ81" s="104"/>
      <c r="BOA81" s="104"/>
      <c r="BOB81" s="104"/>
      <c r="BOC81" s="104"/>
      <c r="BOD81" s="104"/>
      <c r="BOE81" s="104"/>
      <c r="BOF81" s="104"/>
      <c r="BOG81" s="104"/>
      <c r="BOH81" s="104"/>
      <c r="BOI81" s="104"/>
      <c r="BOJ81" s="104"/>
      <c r="BOK81" s="104"/>
      <c r="BOL81" s="104"/>
      <c r="BOM81" s="104"/>
      <c r="BON81" s="104"/>
      <c r="BOO81" s="104"/>
      <c r="BOP81" s="104"/>
      <c r="BOQ81" s="104"/>
      <c r="BOR81" s="104"/>
      <c r="BOS81" s="104"/>
      <c r="BOT81" s="104"/>
      <c r="BOU81" s="104"/>
      <c r="BOV81" s="104"/>
      <c r="BOW81" s="104"/>
      <c r="BOX81" s="104"/>
      <c r="BOY81" s="104"/>
      <c r="BOZ81" s="104"/>
      <c r="BPA81" s="104"/>
      <c r="BPB81" s="104"/>
      <c r="BPC81" s="104"/>
      <c r="BPD81" s="104"/>
      <c r="BPE81" s="104"/>
      <c r="BPF81" s="104"/>
      <c r="BPG81" s="104"/>
      <c r="BPH81" s="104"/>
      <c r="BPI81" s="104"/>
      <c r="BPJ81" s="104"/>
      <c r="BPK81" s="104"/>
      <c r="BPL81" s="104"/>
      <c r="BPM81" s="104"/>
      <c r="BPN81" s="104"/>
      <c r="BPO81" s="104"/>
      <c r="BPP81" s="104"/>
      <c r="BPQ81" s="104"/>
      <c r="BPR81" s="104"/>
      <c r="BPS81" s="104"/>
      <c r="BPT81" s="104"/>
      <c r="BPU81" s="104"/>
      <c r="BPV81" s="104"/>
      <c r="BPW81" s="104"/>
      <c r="BPX81" s="104"/>
      <c r="BPY81" s="104"/>
      <c r="BPZ81" s="104"/>
      <c r="BQA81" s="104"/>
      <c r="BQB81" s="104"/>
      <c r="BQC81" s="104"/>
      <c r="BQD81" s="104"/>
      <c r="BQE81" s="104"/>
      <c r="BQF81" s="104"/>
      <c r="BQG81" s="104"/>
      <c r="BQH81" s="104"/>
      <c r="BQI81" s="104"/>
      <c r="BQJ81" s="104"/>
      <c r="BQK81" s="104"/>
      <c r="BQL81" s="104"/>
      <c r="BQM81" s="104"/>
      <c r="BQN81" s="104"/>
      <c r="BQO81" s="104"/>
      <c r="BQP81" s="104"/>
      <c r="BQQ81" s="104"/>
      <c r="BQR81" s="104"/>
      <c r="BQS81" s="104"/>
      <c r="BQT81" s="104"/>
      <c r="BQU81" s="104"/>
      <c r="BQV81" s="104"/>
      <c r="BQW81" s="104"/>
      <c r="BQX81" s="104"/>
      <c r="BQY81" s="104"/>
      <c r="BQZ81" s="104"/>
      <c r="BRA81" s="104"/>
      <c r="BRB81" s="104"/>
      <c r="BRC81" s="104"/>
      <c r="BRD81" s="104"/>
      <c r="BRE81" s="104"/>
      <c r="BRF81" s="104"/>
      <c r="BRG81" s="104"/>
      <c r="BRH81" s="104"/>
      <c r="BRI81" s="104"/>
      <c r="BRJ81" s="104"/>
      <c r="BRK81" s="104"/>
      <c r="BRL81" s="104"/>
      <c r="BRM81" s="104"/>
      <c r="BRN81" s="104"/>
      <c r="BRO81" s="104"/>
      <c r="BRP81" s="104"/>
      <c r="BRQ81" s="104"/>
      <c r="BRR81" s="104"/>
      <c r="BRS81" s="104"/>
      <c r="BRT81" s="104"/>
      <c r="BRU81" s="104"/>
      <c r="BRV81" s="104"/>
      <c r="BRW81" s="104"/>
      <c r="BRX81" s="104"/>
      <c r="BRY81" s="104"/>
      <c r="BRZ81" s="104"/>
      <c r="BSA81" s="104"/>
      <c r="BSB81" s="104"/>
      <c r="BSC81" s="104"/>
      <c r="BSD81" s="104"/>
      <c r="BSE81" s="104"/>
      <c r="BSF81" s="104"/>
      <c r="BSG81" s="104"/>
      <c r="BSH81" s="104"/>
      <c r="BSI81" s="104"/>
      <c r="BSJ81" s="104"/>
      <c r="BSK81" s="104"/>
      <c r="BSL81" s="104"/>
      <c r="BSM81" s="104"/>
      <c r="BSN81" s="104"/>
      <c r="BSO81" s="104"/>
      <c r="BSP81" s="104"/>
      <c r="BSQ81" s="104"/>
      <c r="BSR81" s="104"/>
      <c r="BSS81" s="104"/>
      <c r="BST81" s="104"/>
      <c r="BSU81" s="104"/>
      <c r="BSV81" s="104"/>
      <c r="BSW81" s="104"/>
      <c r="BSX81" s="104"/>
      <c r="BSY81" s="104"/>
      <c r="BSZ81" s="104"/>
      <c r="BTA81" s="104"/>
      <c r="BTB81" s="104"/>
      <c r="BTC81" s="104"/>
      <c r="BTD81" s="104"/>
      <c r="BTE81" s="104"/>
      <c r="BTF81" s="104"/>
      <c r="BTG81" s="104"/>
      <c r="BTH81" s="104"/>
      <c r="BTI81" s="104"/>
      <c r="BTJ81" s="104"/>
      <c r="BTK81" s="104"/>
      <c r="BTL81" s="104"/>
      <c r="BTM81" s="104"/>
      <c r="BTN81" s="104"/>
      <c r="BTO81" s="104"/>
      <c r="BTP81" s="104"/>
      <c r="BTQ81" s="104"/>
      <c r="BTR81" s="104"/>
      <c r="BTS81" s="104"/>
      <c r="BTT81" s="104"/>
      <c r="BTU81" s="104"/>
      <c r="BTV81" s="104"/>
      <c r="BTW81" s="104"/>
      <c r="BTX81" s="104"/>
      <c r="BTY81" s="104"/>
      <c r="BTZ81" s="104"/>
      <c r="BUA81" s="104"/>
      <c r="BUB81" s="104"/>
      <c r="BUC81" s="104"/>
      <c r="BUD81" s="104"/>
      <c r="BUE81" s="104"/>
      <c r="BUF81" s="104"/>
      <c r="BUG81" s="104"/>
      <c r="BUH81" s="104"/>
      <c r="BUI81" s="104"/>
      <c r="BUJ81" s="104"/>
      <c r="BUK81" s="104"/>
      <c r="BUL81" s="104"/>
      <c r="BUM81" s="104"/>
      <c r="BUN81" s="104"/>
      <c r="BUO81" s="104"/>
      <c r="BUP81" s="104"/>
      <c r="BUQ81" s="104"/>
      <c r="BUR81" s="104"/>
      <c r="BUS81" s="104"/>
      <c r="BUT81" s="104"/>
      <c r="BUU81" s="104"/>
      <c r="BUV81" s="104"/>
      <c r="BUW81" s="104"/>
      <c r="BUX81" s="104"/>
      <c r="BUY81" s="104"/>
      <c r="BUZ81" s="104"/>
      <c r="BVA81" s="104"/>
      <c r="BVB81" s="104"/>
      <c r="BVC81" s="104"/>
      <c r="BVD81" s="104"/>
      <c r="BVE81" s="104"/>
      <c r="BVF81" s="104"/>
      <c r="BVG81" s="104"/>
      <c r="BVH81" s="104"/>
      <c r="BVI81" s="104"/>
      <c r="BVJ81" s="104"/>
      <c r="BVK81" s="104"/>
      <c r="BVL81" s="104"/>
      <c r="BVM81" s="104"/>
      <c r="BVN81" s="104"/>
      <c r="BVO81" s="104"/>
      <c r="BVP81" s="104"/>
      <c r="BVQ81" s="104"/>
      <c r="BVR81" s="104"/>
      <c r="BVS81" s="104"/>
      <c r="BVT81" s="104"/>
      <c r="BVU81" s="104"/>
      <c r="BVV81" s="104"/>
      <c r="BVW81" s="104"/>
      <c r="BVX81" s="104"/>
      <c r="BVY81" s="104"/>
      <c r="BVZ81" s="104"/>
      <c r="BWA81" s="104"/>
      <c r="BWB81" s="104"/>
      <c r="BWC81" s="104"/>
      <c r="BWD81" s="104"/>
      <c r="BWE81" s="104"/>
      <c r="BWF81" s="104"/>
      <c r="BWG81" s="104"/>
      <c r="BWH81" s="104"/>
      <c r="BWI81" s="104"/>
      <c r="BWJ81" s="104"/>
      <c r="BWK81" s="104"/>
      <c r="BWL81" s="104"/>
      <c r="BWM81" s="104"/>
      <c r="BWN81" s="104"/>
      <c r="BWO81" s="104"/>
      <c r="BWP81" s="104"/>
      <c r="BWQ81" s="104"/>
      <c r="BWR81" s="104"/>
      <c r="BWS81" s="104"/>
      <c r="BWT81" s="104"/>
      <c r="BWU81" s="104"/>
      <c r="BWV81" s="104"/>
      <c r="BWW81" s="104"/>
      <c r="BWX81" s="104"/>
      <c r="BWY81" s="104"/>
      <c r="BWZ81" s="104"/>
      <c r="BXA81" s="104"/>
      <c r="BXB81" s="104"/>
      <c r="BXC81" s="104"/>
      <c r="BXD81" s="104"/>
      <c r="BXE81" s="104"/>
      <c r="BXF81" s="104"/>
      <c r="BXG81" s="104"/>
      <c r="BXH81" s="104"/>
      <c r="BXI81" s="104"/>
      <c r="BXJ81" s="104"/>
      <c r="BXK81" s="104"/>
      <c r="BXL81" s="104"/>
      <c r="BXM81" s="104"/>
      <c r="BXN81" s="104"/>
      <c r="BXO81" s="104"/>
      <c r="BXP81" s="104"/>
      <c r="BXQ81" s="104"/>
      <c r="BXR81" s="104"/>
      <c r="BXS81" s="104"/>
      <c r="BXT81" s="104"/>
      <c r="BXU81" s="104"/>
      <c r="BXV81" s="104"/>
      <c r="BXW81" s="104"/>
      <c r="BXX81" s="104"/>
      <c r="BXY81" s="104"/>
      <c r="BXZ81" s="104"/>
      <c r="BYA81" s="104"/>
      <c r="BYB81" s="104"/>
      <c r="BYC81" s="104"/>
      <c r="BYD81" s="104"/>
      <c r="BYE81" s="104"/>
      <c r="BYF81" s="104"/>
      <c r="BYG81" s="104"/>
      <c r="BYH81" s="104"/>
      <c r="BYI81" s="104"/>
      <c r="BYJ81" s="104"/>
      <c r="BYK81" s="104"/>
      <c r="BYL81" s="104"/>
      <c r="BYM81" s="104"/>
      <c r="BYN81" s="104"/>
      <c r="BYO81" s="104"/>
      <c r="BYP81" s="104"/>
      <c r="BYQ81" s="104"/>
      <c r="BYR81" s="104"/>
      <c r="BYS81" s="104"/>
      <c r="BYT81" s="104"/>
      <c r="BYU81" s="104"/>
      <c r="BYV81" s="104"/>
      <c r="BYW81" s="104"/>
      <c r="BYX81" s="104"/>
      <c r="BYY81" s="104"/>
      <c r="BYZ81" s="104"/>
      <c r="BZA81" s="104"/>
      <c r="BZB81" s="104"/>
      <c r="BZC81" s="104"/>
      <c r="BZD81" s="104"/>
      <c r="BZE81" s="104"/>
      <c r="BZF81" s="104"/>
      <c r="BZG81" s="104"/>
      <c r="BZH81" s="104"/>
      <c r="BZI81" s="104"/>
      <c r="BZJ81" s="104"/>
      <c r="BZK81" s="104"/>
      <c r="BZL81" s="104"/>
      <c r="BZM81" s="104"/>
      <c r="BZN81" s="104"/>
      <c r="BZO81" s="104"/>
      <c r="BZP81" s="104"/>
      <c r="BZQ81" s="104"/>
      <c r="BZR81" s="104"/>
      <c r="BZS81" s="104"/>
      <c r="BZT81" s="104"/>
      <c r="BZU81" s="104"/>
      <c r="BZV81" s="104"/>
      <c r="BZW81" s="104"/>
      <c r="BZX81" s="104"/>
      <c r="BZY81" s="104"/>
      <c r="BZZ81" s="104"/>
      <c r="CAA81" s="104"/>
      <c r="CAB81" s="104"/>
      <c r="CAC81" s="104"/>
      <c r="CAD81" s="104"/>
      <c r="CAE81" s="104"/>
      <c r="CAF81" s="104"/>
      <c r="CAG81" s="104"/>
      <c r="CAH81" s="104"/>
      <c r="CAI81" s="104"/>
      <c r="CAJ81" s="104"/>
      <c r="CAK81" s="104"/>
      <c r="CAL81" s="104"/>
      <c r="CAM81" s="104"/>
      <c r="CAN81" s="104"/>
      <c r="CAO81" s="104"/>
      <c r="CAP81" s="104"/>
      <c r="CAQ81" s="104"/>
      <c r="CAR81" s="104"/>
      <c r="CAS81" s="104"/>
      <c r="CAT81" s="104"/>
      <c r="CAU81" s="104"/>
      <c r="CAV81" s="104"/>
      <c r="CAW81" s="104"/>
      <c r="CAX81" s="104"/>
      <c r="CAY81" s="104"/>
      <c r="CAZ81" s="104"/>
      <c r="CBA81" s="104"/>
      <c r="CBB81" s="104"/>
      <c r="CBC81" s="104"/>
      <c r="CBD81" s="104"/>
      <c r="CBE81" s="104"/>
      <c r="CBF81" s="104"/>
      <c r="CBG81" s="104"/>
      <c r="CBH81" s="104"/>
      <c r="CBI81" s="104"/>
      <c r="CBJ81" s="104"/>
      <c r="CBK81" s="104"/>
      <c r="CBL81" s="104"/>
      <c r="CBM81" s="104"/>
      <c r="CBN81" s="104"/>
      <c r="CBO81" s="104"/>
      <c r="CBP81" s="104"/>
      <c r="CBQ81" s="104"/>
      <c r="CBR81" s="104"/>
      <c r="CBS81" s="104"/>
      <c r="CBT81" s="104"/>
      <c r="CBU81" s="104"/>
      <c r="CBV81" s="104"/>
      <c r="CBW81" s="104"/>
      <c r="CBX81" s="104"/>
      <c r="CBY81" s="104"/>
      <c r="CBZ81" s="104"/>
      <c r="CCA81" s="104"/>
      <c r="CCB81" s="104"/>
      <c r="CCC81" s="104"/>
      <c r="CCD81" s="104"/>
      <c r="CCE81" s="104"/>
      <c r="CCF81" s="104"/>
      <c r="CCG81" s="104"/>
      <c r="CCH81" s="104"/>
      <c r="CCI81" s="104"/>
      <c r="CCJ81" s="104"/>
      <c r="CCK81" s="104"/>
      <c r="CCL81" s="104"/>
      <c r="CCM81" s="104"/>
      <c r="CCN81" s="104"/>
      <c r="CCO81" s="104"/>
      <c r="CCP81" s="104"/>
      <c r="CCQ81" s="104"/>
      <c r="CCR81" s="104"/>
      <c r="CCS81" s="104"/>
      <c r="CCT81" s="104"/>
      <c r="CCU81" s="104"/>
      <c r="CCV81" s="104"/>
      <c r="CCW81" s="104"/>
      <c r="CCX81" s="104"/>
      <c r="CCY81" s="104"/>
      <c r="CCZ81" s="104"/>
      <c r="CDA81" s="104"/>
      <c r="CDB81" s="104"/>
      <c r="CDC81" s="104"/>
      <c r="CDD81" s="104"/>
      <c r="CDE81" s="104"/>
      <c r="CDF81" s="104"/>
      <c r="CDG81" s="104"/>
      <c r="CDH81" s="104"/>
      <c r="CDI81" s="104"/>
      <c r="CDJ81" s="104"/>
      <c r="CDK81" s="104"/>
      <c r="CDL81" s="104"/>
      <c r="CDM81" s="104"/>
      <c r="CDN81" s="104"/>
      <c r="CDO81" s="104"/>
      <c r="CDP81" s="104"/>
      <c r="CDQ81" s="104"/>
      <c r="CDR81" s="104"/>
      <c r="CDS81" s="104"/>
      <c r="CDT81" s="104"/>
      <c r="CDU81" s="104"/>
      <c r="CDV81" s="104"/>
      <c r="CDW81" s="104"/>
      <c r="CDX81" s="104"/>
      <c r="CDY81" s="104"/>
      <c r="CDZ81" s="104"/>
      <c r="CEA81" s="104"/>
      <c r="CEB81" s="104"/>
      <c r="CEC81" s="104"/>
      <c r="CED81" s="104"/>
      <c r="CEE81" s="104"/>
      <c r="CEF81" s="104"/>
      <c r="CEG81" s="104"/>
      <c r="CEH81" s="104"/>
      <c r="CEI81" s="104"/>
      <c r="CEJ81" s="104"/>
      <c r="CEK81" s="104"/>
      <c r="CEL81" s="104"/>
      <c r="CEM81" s="104"/>
      <c r="CEN81" s="104"/>
      <c r="CEO81" s="104"/>
      <c r="CEP81" s="104"/>
      <c r="CEQ81" s="104"/>
      <c r="CER81" s="104"/>
      <c r="CES81" s="104"/>
      <c r="CET81" s="104"/>
      <c r="CEU81" s="104"/>
      <c r="CEV81" s="104"/>
      <c r="CEW81" s="104"/>
      <c r="CEX81" s="104"/>
      <c r="CEY81" s="104"/>
      <c r="CEZ81" s="104"/>
      <c r="CFA81" s="104"/>
      <c r="CFB81" s="104"/>
      <c r="CFC81" s="104"/>
      <c r="CFD81" s="104"/>
      <c r="CFE81" s="104"/>
      <c r="CFF81" s="104"/>
      <c r="CFG81" s="104"/>
      <c r="CFH81" s="104"/>
      <c r="CFI81" s="104"/>
      <c r="CFJ81" s="104"/>
      <c r="CFK81" s="104"/>
      <c r="CFL81" s="104"/>
      <c r="CFM81" s="104"/>
      <c r="CFN81" s="104"/>
      <c r="CFO81" s="104"/>
      <c r="CFP81" s="104"/>
      <c r="CFQ81" s="104"/>
      <c r="CFR81" s="104"/>
      <c r="CFS81" s="104"/>
      <c r="CFT81" s="104"/>
      <c r="CFU81" s="104"/>
      <c r="CFV81" s="104"/>
      <c r="CFW81" s="104"/>
      <c r="CFX81" s="104"/>
      <c r="CFY81" s="104"/>
      <c r="CFZ81" s="104"/>
      <c r="CGA81" s="104"/>
      <c r="CGB81" s="104"/>
      <c r="CGC81" s="104"/>
      <c r="CGD81" s="104"/>
      <c r="CGE81" s="104"/>
      <c r="CGF81" s="104"/>
      <c r="CGG81" s="104"/>
      <c r="CGH81" s="104"/>
      <c r="CGI81" s="104"/>
      <c r="CGJ81" s="104"/>
      <c r="CGK81" s="104"/>
      <c r="CGL81" s="104"/>
      <c r="CGM81" s="104"/>
      <c r="CGN81" s="104"/>
      <c r="CGO81" s="104"/>
      <c r="CGP81" s="104"/>
      <c r="CGQ81" s="104"/>
      <c r="CGR81" s="104"/>
      <c r="CGS81" s="104"/>
      <c r="CGT81" s="104"/>
      <c r="CGU81" s="104"/>
      <c r="CGV81" s="104"/>
      <c r="CGW81" s="104"/>
      <c r="CGX81" s="104"/>
      <c r="CGY81" s="104"/>
      <c r="CGZ81" s="104"/>
      <c r="CHA81" s="104"/>
      <c r="CHB81" s="104"/>
      <c r="CHC81" s="104"/>
      <c r="CHD81" s="104"/>
      <c r="CHE81" s="104"/>
      <c r="CHF81" s="104"/>
      <c r="CHG81" s="104"/>
      <c r="CHH81" s="104"/>
      <c r="CHI81" s="104"/>
      <c r="CHJ81" s="104"/>
      <c r="CHK81" s="104"/>
      <c r="CHL81" s="104"/>
      <c r="CHM81" s="104"/>
      <c r="CHN81" s="104"/>
      <c r="CHO81" s="104"/>
      <c r="CHP81" s="104"/>
      <c r="CHQ81" s="104"/>
      <c r="CHR81" s="104"/>
      <c r="CHS81" s="104"/>
      <c r="CHT81" s="104"/>
      <c r="CHU81" s="104"/>
      <c r="CHV81" s="104"/>
      <c r="CHW81" s="104"/>
      <c r="CHX81" s="104"/>
      <c r="CHY81" s="104"/>
      <c r="CHZ81" s="104"/>
      <c r="CIA81" s="104"/>
      <c r="CIB81" s="104"/>
      <c r="CIC81" s="104"/>
      <c r="CID81" s="104"/>
      <c r="CIE81" s="104"/>
      <c r="CIF81" s="104"/>
      <c r="CIG81" s="104"/>
      <c r="CIH81" s="104"/>
      <c r="CII81" s="104"/>
      <c r="CIJ81" s="104"/>
      <c r="CIK81" s="104"/>
      <c r="CIL81" s="104"/>
      <c r="CIM81" s="104"/>
      <c r="CIN81" s="104"/>
      <c r="CIO81" s="104"/>
      <c r="CIP81" s="104"/>
      <c r="CIQ81" s="104"/>
      <c r="CIR81" s="104"/>
      <c r="CIS81" s="104"/>
      <c r="CIT81" s="104"/>
      <c r="CIU81" s="104"/>
      <c r="CIV81" s="104"/>
      <c r="CIW81" s="104"/>
      <c r="CIX81" s="104"/>
      <c r="CIY81" s="104"/>
      <c r="CIZ81" s="104"/>
      <c r="CJA81" s="104"/>
      <c r="CJB81" s="104"/>
      <c r="CJC81" s="104"/>
      <c r="CJD81" s="104"/>
      <c r="CJE81" s="104"/>
      <c r="CJF81" s="104"/>
      <c r="CJG81" s="104"/>
      <c r="CJH81" s="104"/>
      <c r="CJI81" s="104"/>
      <c r="CJJ81" s="104"/>
      <c r="CJK81" s="104"/>
      <c r="CJL81" s="104"/>
      <c r="CJM81" s="104"/>
      <c r="CJN81" s="104"/>
      <c r="CJO81" s="104"/>
      <c r="CJP81" s="104"/>
      <c r="CJQ81" s="104"/>
      <c r="CJR81" s="104"/>
      <c r="CJS81" s="104"/>
      <c r="CJT81" s="104"/>
      <c r="CJU81" s="104"/>
      <c r="CJV81" s="104"/>
      <c r="CJW81" s="104"/>
      <c r="CJX81" s="104"/>
      <c r="CJY81" s="104"/>
      <c r="CJZ81" s="104"/>
      <c r="CKA81" s="104"/>
      <c r="CKB81" s="104"/>
      <c r="CKC81" s="104"/>
      <c r="CKD81" s="104"/>
      <c r="CKE81" s="104"/>
      <c r="CKF81" s="104"/>
      <c r="CKG81" s="104"/>
      <c r="CKH81" s="104"/>
      <c r="CKI81" s="104"/>
      <c r="CKJ81" s="104"/>
      <c r="CKK81" s="104"/>
      <c r="CKL81" s="104"/>
      <c r="CKM81" s="104"/>
      <c r="CKN81" s="104"/>
      <c r="CKO81" s="104"/>
      <c r="CKP81" s="104"/>
      <c r="CKQ81" s="104"/>
      <c r="CKR81" s="104"/>
      <c r="CKS81" s="104"/>
      <c r="CKT81" s="104"/>
      <c r="CKU81" s="104"/>
      <c r="CKV81" s="104"/>
      <c r="CKW81" s="104"/>
      <c r="CKX81" s="104"/>
      <c r="CKY81" s="104"/>
      <c r="CKZ81" s="104"/>
      <c r="CLA81" s="104"/>
      <c r="CLB81" s="104"/>
      <c r="CLC81" s="104"/>
      <c r="CLD81" s="104"/>
      <c r="CLE81" s="104"/>
      <c r="CLF81" s="104"/>
      <c r="CLG81" s="104"/>
      <c r="CLH81" s="104"/>
      <c r="CLI81" s="104"/>
      <c r="CLJ81" s="104"/>
      <c r="CLK81" s="104"/>
      <c r="CLL81" s="104"/>
      <c r="CLM81" s="104"/>
      <c r="CLN81" s="104"/>
      <c r="CLO81" s="104"/>
      <c r="CLP81" s="104"/>
      <c r="CLQ81" s="104"/>
      <c r="CLR81" s="104"/>
      <c r="CLS81" s="104"/>
      <c r="CLT81" s="104"/>
      <c r="CLU81" s="104"/>
      <c r="CLV81" s="104"/>
      <c r="CLW81" s="104"/>
      <c r="CLX81" s="104"/>
      <c r="CLY81" s="104"/>
      <c r="CLZ81" s="104"/>
      <c r="CMA81" s="104"/>
      <c r="CMB81" s="104"/>
      <c r="CMC81" s="104"/>
      <c r="CMD81" s="104"/>
      <c r="CME81" s="104"/>
      <c r="CMF81" s="104"/>
      <c r="CMG81" s="104"/>
      <c r="CMH81" s="104"/>
      <c r="CMI81" s="104"/>
      <c r="CMJ81" s="104"/>
      <c r="CMK81" s="104"/>
      <c r="CML81" s="104"/>
      <c r="CMM81" s="104"/>
      <c r="CMN81" s="104"/>
      <c r="CMO81" s="104"/>
      <c r="CMP81" s="104"/>
      <c r="CMQ81" s="104"/>
      <c r="CMR81" s="104"/>
      <c r="CMS81" s="104"/>
      <c r="CMT81" s="104"/>
      <c r="CMU81" s="104"/>
      <c r="CMV81" s="104"/>
      <c r="CMW81" s="104"/>
      <c r="CMX81" s="104"/>
      <c r="CMY81" s="104"/>
      <c r="CMZ81" s="104"/>
      <c r="CNA81" s="104"/>
      <c r="CNB81" s="104"/>
      <c r="CNC81" s="104"/>
      <c r="CND81" s="104"/>
      <c r="CNE81" s="104"/>
      <c r="CNF81" s="104"/>
      <c r="CNG81" s="104"/>
      <c r="CNH81" s="104"/>
      <c r="CNI81" s="104"/>
      <c r="CNJ81" s="104"/>
      <c r="CNK81" s="104"/>
      <c r="CNL81" s="104"/>
      <c r="CNM81" s="104"/>
      <c r="CNN81" s="104"/>
      <c r="CNO81" s="104"/>
      <c r="CNP81" s="104"/>
      <c r="CNQ81" s="104"/>
      <c r="CNR81" s="104"/>
      <c r="CNS81" s="104"/>
      <c r="CNT81" s="104"/>
      <c r="CNU81" s="104"/>
      <c r="CNV81" s="104"/>
      <c r="CNW81" s="104"/>
      <c r="CNX81" s="104"/>
      <c r="CNY81" s="104"/>
      <c r="CNZ81" s="104"/>
      <c r="COA81" s="104"/>
      <c r="COB81" s="104"/>
      <c r="COC81" s="104"/>
      <c r="COD81" s="104"/>
      <c r="COE81" s="104"/>
      <c r="COF81" s="104"/>
      <c r="COG81" s="104"/>
      <c r="COH81" s="104"/>
      <c r="COI81" s="104"/>
      <c r="COJ81" s="104"/>
      <c r="COK81" s="104"/>
      <c r="COL81" s="104"/>
      <c r="COM81" s="104"/>
      <c r="CON81" s="104"/>
      <c r="COO81" s="104"/>
      <c r="COP81" s="104"/>
      <c r="COQ81" s="104"/>
      <c r="COR81" s="104"/>
      <c r="COS81" s="104"/>
      <c r="COT81" s="104"/>
      <c r="COU81" s="104"/>
      <c r="COV81" s="104"/>
      <c r="COW81" s="104"/>
      <c r="COX81" s="104"/>
      <c r="COY81" s="104"/>
      <c r="COZ81" s="104"/>
      <c r="CPA81" s="104"/>
      <c r="CPB81" s="104"/>
      <c r="CPC81" s="104"/>
      <c r="CPD81" s="104"/>
      <c r="CPE81" s="104"/>
      <c r="CPF81" s="104"/>
      <c r="CPG81" s="104"/>
      <c r="CPH81" s="104"/>
      <c r="CPI81" s="104"/>
      <c r="CPJ81" s="104"/>
      <c r="CPK81" s="104"/>
      <c r="CPL81" s="104"/>
      <c r="CPM81" s="104"/>
      <c r="CPN81" s="104"/>
      <c r="CPO81" s="104"/>
      <c r="CPP81" s="104"/>
      <c r="CPQ81" s="104"/>
      <c r="CPR81" s="104"/>
      <c r="CPS81" s="104"/>
      <c r="CPT81" s="104"/>
      <c r="CPU81" s="104"/>
      <c r="CPV81" s="104"/>
      <c r="CPW81" s="104"/>
      <c r="CPX81" s="104"/>
      <c r="CPY81" s="104"/>
      <c r="CPZ81" s="104"/>
      <c r="CQA81" s="104"/>
      <c r="CQB81" s="104"/>
      <c r="CQC81" s="104"/>
      <c r="CQD81" s="104"/>
      <c r="CQE81" s="104"/>
      <c r="CQF81" s="104"/>
      <c r="CQG81" s="104"/>
      <c r="CQH81" s="104"/>
      <c r="CQI81" s="104"/>
      <c r="CQJ81" s="104"/>
      <c r="CQK81" s="104"/>
      <c r="CQL81" s="104"/>
      <c r="CQM81" s="104"/>
      <c r="CQN81" s="104"/>
      <c r="CQO81" s="104"/>
      <c r="CQP81" s="104"/>
      <c r="CQQ81" s="104"/>
      <c r="CQR81" s="104"/>
      <c r="CQS81" s="104"/>
      <c r="CQT81" s="104"/>
      <c r="CQU81" s="104"/>
      <c r="CQV81" s="104"/>
      <c r="CQW81" s="104"/>
      <c r="CQX81" s="104"/>
      <c r="CQY81" s="104"/>
      <c r="CQZ81" s="104"/>
      <c r="CRA81" s="104"/>
      <c r="CRB81" s="104"/>
      <c r="CRC81" s="104"/>
      <c r="CRD81" s="104"/>
      <c r="CRE81" s="104"/>
      <c r="CRF81" s="104"/>
      <c r="CRG81" s="104"/>
      <c r="CRH81" s="104"/>
      <c r="CRI81" s="104"/>
      <c r="CRJ81" s="104"/>
      <c r="CRK81" s="104"/>
      <c r="CRL81" s="104"/>
      <c r="CRM81" s="104"/>
      <c r="CRN81" s="104"/>
      <c r="CRO81" s="104"/>
      <c r="CRP81" s="104"/>
      <c r="CRQ81" s="104"/>
      <c r="CRR81" s="104"/>
      <c r="CRS81" s="104"/>
      <c r="CRT81" s="104"/>
      <c r="CRU81" s="104"/>
      <c r="CRV81" s="104"/>
      <c r="CRW81" s="104"/>
      <c r="CRX81" s="104"/>
      <c r="CRY81" s="104"/>
      <c r="CRZ81" s="104"/>
      <c r="CSA81" s="104"/>
      <c r="CSB81" s="104"/>
      <c r="CSC81" s="104"/>
      <c r="CSD81" s="104"/>
      <c r="CSE81" s="104"/>
      <c r="CSF81" s="104"/>
      <c r="CSG81" s="104"/>
      <c r="CSH81" s="104"/>
      <c r="CSI81" s="104"/>
      <c r="CSJ81" s="104"/>
      <c r="CSK81" s="104"/>
      <c r="CSL81" s="104"/>
      <c r="CSM81" s="104"/>
      <c r="CSN81" s="104"/>
      <c r="CSO81" s="104"/>
      <c r="CSP81" s="104"/>
      <c r="CSQ81" s="104"/>
      <c r="CSR81" s="104"/>
      <c r="CSS81" s="104"/>
      <c r="CST81" s="104"/>
      <c r="CSU81" s="104"/>
      <c r="CSV81" s="104"/>
      <c r="CSW81" s="104"/>
      <c r="CSX81" s="104"/>
      <c r="CSY81" s="104"/>
      <c r="CSZ81" s="104"/>
      <c r="CTA81" s="104"/>
      <c r="CTB81" s="104"/>
      <c r="CTC81" s="104"/>
      <c r="CTD81" s="104"/>
      <c r="CTE81" s="104"/>
      <c r="CTF81" s="104"/>
      <c r="CTG81" s="104"/>
      <c r="CTH81" s="104"/>
      <c r="CTI81" s="104"/>
      <c r="CTJ81" s="104"/>
      <c r="CTK81" s="104"/>
      <c r="CTL81" s="104"/>
      <c r="CTM81" s="104"/>
      <c r="CTN81" s="104"/>
      <c r="CTO81" s="104"/>
      <c r="CTP81" s="104"/>
      <c r="CTQ81" s="104"/>
      <c r="CTR81" s="104"/>
      <c r="CTS81" s="104"/>
      <c r="CTT81" s="104"/>
      <c r="CTU81" s="104"/>
      <c r="CTV81" s="104"/>
      <c r="CTW81" s="104"/>
      <c r="CTX81" s="104"/>
      <c r="CTY81" s="104"/>
      <c r="CTZ81" s="104"/>
      <c r="CUA81" s="104"/>
      <c r="CUB81" s="104"/>
      <c r="CUC81" s="104"/>
      <c r="CUD81" s="104"/>
      <c r="CUE81" s="104"/>
      <c r="CUF81" s="104"/>
      <c r="CUG81" s="104"/>
      <c r="CUH81" s="104"/>
      <c r="CUI81" s="104"/>
      <c r="CUJ81" s="104"/>
      <c r="CUK81" s="104"/>
      <c r="CUL81" s="104"/>
      <c r="CUM81" s="104"/>
      <c r="CUN81" s="104"/>
      <c r="CUO81" s="104"/>
      <c r="CUP81" s="104"/>
      <c r="CUQ81" s="104"/>
      <c r="CUR81" s="104"/>
      <c r="CUS81" s="104"/>
      <c r="CUT81" s="104"/>
      <c r="CUU81" s="104"/>
      <c r="CUV81" s="104"/>
      <c r="CUW81" s="104"/>
      <c r="CUX81" s="104"/>
      <c r="CUY81" s="104"/>
      <c r="CUZ81" s="104"/>
      <c r="CVA81" s="104"/>
      <c r="CVB81" s="104"/>
      <c r="CVC81" s="104"/>
      <c r="CVD81" s="104"/>
      <c r="CVE81" s="104"/>
      <c r="CVF81" s="104"/>
      <c r="CVG81" s="104"/>
      <c r="CVH81" s="104"/>
      <c r="CVI81" s="104"/>
      <c r="CVJ81" s="104"/>
      <c r="CVK81" s="104"/>
      <c r="CVL81" s="104"/>
      <c r="CVM81" s="104"/>
      <c r="CVN81" s="104"/>
      <c r="CVO81" s="104"/>
      <c r="CVP81" s="104"/>
      <c r="CVQ81" s="104"/>
      <c r="CVR81" s="104"/>
      <c r="CVS81" s="104"/>
      <c r="CVT81" s="104"/>
      <c r="CVU81" s="104"/>
      <c r="CVV81" s="104"/>
      <c r="CVW81" s="104"/>
      <c r="CVX81" s="104"/>
      <c r="CVY81" s="104"/>
      <c r="CVZ81" s="104"/>
      <c r="CWA81" s="104"/>
      <c r="CWB81" s="104"/>
      <c r="CWC81" s="104"/>
      <c r="CWD81" s="104"/>
      <c r="CWE81" s="104"/>
      <c r="CWF81" s="104"/>
      <c r="CWG81" s="104"/>
      <c r="CWH81" s="104"/>
      <c r="CWI81" s="104"/>
      <c r="CWJ81" s="104"/>
      <c r="CWK81" s="104"/>
      <c r="CWL81" s="104"/>
      <c r="CWM81" s="104"/>
      <c r="CWN81" s="104"/>
      <c r="CWO81" s="104"/>
      <c r="CWP81" s="104"/>
      <c r="CWQ81" s="104"/>
      <c r="CWR81" s="104"/>
      <c r="CWS81" s="104"/>
      <c r="CWT81" s="104"/>
      <c r="CWU81" s="104"/>
      <c r="CWV81" s="104"/>
      <c r="CWW81" s="104"/>
      <c r="CWX81" s="104"/>
      <c r="CWY81" s="104"/>
      <c r="CWZ81" s="104"/>
      <c r="CXA81" s="104"/>
      <c r="CXB81" s="104"/>
      <c r="CXC81" s="104"/>
      <c r="CXD81" s="104"/>
      <c r="CXE81" s="104"/>
      <c r="CXF81" s="104"/>
      <c r="CXG81" s="104"/>
      <c r="CXH81" s="104"/>
      <c r="CXI81" s="104"/>
      <c r="CXJ81" s="104"/>
      <c r="CXK81" s="104"/>
      <c r="CXL81" s="104"/>
      <c r="CXM81" s="104"/>
      <c r="CXN81" s="104"/>
      <c r="CXO81" s="104"/>
      <c r="CXP81" s="104"/>
      <c r="CXQ81" s="104"/>
      <c r="CXR81" s="104"/>
      <c r="CXS81" s="104"/>
      <c r="CXT81" s="104"/>
      <c r="CXU81" s="104"/>
      <c r="CXV81" s="104"/>
      <c r="CXW81" s="104"/>
      <c r="CXX81" s="104"/>
      <c r="CXY81" s="104"/>
      <c r="CXZ81" s="104"/>
      <c r="CYA81" s="104"/>
      <c r="CYB81" s="104"/>
      <c r="CYC81" s="104"/>
      <c r="CYD81" s="104"/>
      <c r="CYE81" s="104"/>
      <c r="CYF81" s="104"/>
      <c r="CYG81" s="104"/>
      <c r="CYH81" s="104"/>
      <c r="CYI81" s="104"/>
      <c r="CYJ81" s="104"/>
      <c r="CYK81" s="104"/>
      <c r="CYL81" s="104"/>
      <c r="CYM81" s="104"/>
      <c r="CYN81" s="104"/>
      <c r="CYO81" s="104"/>
      <c r="CYP81" s="104"/>
      <c r="CYQ81" s="104"/>
      <c r="CYR81" s="104"/>
      <c r="CYS81" s="104"/>
      <c r="CYT81" s="104"/>
      <c r="CYU81" s="104"/>
      <c r="CYV81" s="104"/>
      <c r="CYW81" s="104"/>
      <c r="CYX81" s="104"/>
      <c r="CYY81" s="104"/>
      <c r="CYZ81" s="104"/>
      <c r="CZA81" s="104"/>
      <c r="CZB81" s="104"/>
      <c r="CZC81" s="104"/>
      <c r="CZD81" s="104"/>
      <c r="CZE81" s="104"/>
      <c r="CZF81" s="104"/>
      <c r="CZG81" s="104"/>
      <c r="CZH81" s="104"/>
      <c r="CZI81" s="104"/>
      <c r="CZJ81" s="104"/>
      <c r="CZK81" s="104"/>
      <c r="CZL81" s="104"/>
      <c r="CZM81" s="104"/>
      <c r="CZN81" s="104"/>
      <c r="CZO81" s="104"/>
      <c r="CZP81" s="104"/>
      <c r="CZQ81" s="104"/>
      <c r="CZR81" s="104"/>
      <c r="CZS81" s="104"/>
      <c r="CZT81" s="104"/>
      <c r="CZU81" s="104"/>
      <c r="CZV81" s="104"/>
      <c r="CZW81" s="104"/>
      <c r="CZX81" s="104"/>
      <c r="CZY81" s="104"/>
      <c r="CZZ81" s="104"/>
      <c r="DAA81" s="104"/>
      <c r="DAB81" s="104"/>
      <c r="DAC81" s="104"/>
      <c r="DAD81" s="104"/>
      <c r="DAE81" s="104"/>
      <c r="DAF81" s="104"/>
      <c r="DAG81" s="104"/>
      <c r="DAH81" s="104"/>
      <c r="DAI81" s="104"/>
      <c r="DAJ81" s="104"/>
      <c r="DAK81" s="104"/>
      <c r="DAL81" s="104"/>
      <c r="DAM81" s="104"/>
      <c r="DAN81" s="104"/>
      <c r="DAO81" s="104"/>
      <c r="DAP81" s="104"/>
      <c r="DAQ81" s="104"/>
      <c r="DAR81" s="104"/>
      <c r="DAS81" s="104"/>
      <c r="DAT81" s="104"/>
      <c r="DAU81" s="104"/>
      <c r="DAV81" s="104"/>
      <c r="DAW81" s="104"/>
      <c r="DAX81" s="104"/>
      <c r="DAY81" s="104"/>
      <c r="DAZ81" s="104"/>
      <c r="DBA81" s="104"/>
      <c r="DBB81" s="104"/>
      <c r="DBC81" s="104"/>
      <c r="DBD81" s="104"/>
      <c r="DBE81" s="104"/>
      <c r="DBF81" s="104"/>
      <c r="DBG81" s="104"/>
      <c r="DBH81" s="104"/>
      <c r="DBI81" s="104"/>
      <c r="DBJ81" s="104"/>
      <c r="DBK81" s="104"/>
      <c r="DBL81" s="104"/>
      <c r="DBM81" s="104"/>
      <c r="DBN81" s="104"/>
      <c r="DBO81" s="104"/>
      <c r="DBP81" s="104"/>
      <c r="DBQ81" s="104"/>
      <c r="DBR81" s="104"/>
      <c r="DBS81" s="104"/>
      <c r="DBT81" s="104"/>
      <c r="DBU81" s="104"/>
      <c r="DBV81" s="104"/>
      <c r="DBW81" s="104"/>
      <c r="DBX81" s="104"/>
      <c r="DBY81" s="104"/>
      <c r="DBZ81" s="104"/>
      <c r="DCA81" s="104"/>
      <c r="DCB81" s="104"/>
      <c r="DCC81" s="104"/>
      <c r="DCD81" s="104"/>
      <c r="DCE81" s="104"/>
      <c r="DCF81" s="104"/>
      <c r="DCG81" s="104"/>
      <c r="DCH81" s="104"/>
      <c r="DCI81" s="104"/>
      <c r="DCJ81" s="104"/>
      <c r="DCK81" s="104"/>
      <c r="DCL81" s="104"/>
      <c r="DCM81" s="104"/>
      <c r="DCN81" s="104"/>
      <c r="DCO81" s="104"/>
      <c r="DCP81" s="104"/>
      <c r="DCQ81" s="104"/>
      <c r="DCR81" s="104"/>
      <c r="DCS81" s="104"/>
      <c r="DCT81" s="104"/>
      <c r="DCU81" s="104"/>
      <c r="DCV81" s="104"/>
      <c r="DCW81" s="104"/>
      <c r="DCX81" s="104"/>
      <c r="DCY81" s="104"/>
      <c r="DCZ81" s="104"/>
      <c r="DDA81" s="104"/>
      <c r="DDB81" s="104"/>
      <c r="DDC81" s="104"/>
      <c r="DDD81" s="104"/>
      <c r="DDE81" s="104"/>
      <c r="DDF81" s="104"/>
      <c r="DDG81" s="104"/>
      <c r="DDH81" s="104"/>
      <c r="DDI81" s="104"/>
      <c r="DDJ81" s="104"/>
      <c r="DDK81" s="104"/>
      <c r="DDL81" s="104"/>
      <c r="DDM81" s="104"/>
      <c r="DDN81" s="104"/>
      <c r="DDO81" s="104"/>
      <c r="DDP81" s="104"/>
      <c r="DDQ81" s="104"/>
      <c r="DDR81" s="104"/>
      <c r="DDS81" s="104"/>
      <c r="DDT81" s="104"/>
      <c r="DDU81" s="104"/>
      <c r="DDV81" s="104"/>
      <c r="DDW81" s="104"/>
      <c r="DDX81" s="104"/>
      <c r="DDY81" s="104"/>
      <c r="DDZ81" s="104"/>
      <c r="DEA81" s="104"/>
      <c r="DEB81" s="104"/>
      <c r="DEC81" s="104"/>
      <c r="DED81" s="104"/>
      <c r="DEE81" s="104"/>
      <c r="DEF81" s="104"/>
      <c r="DEG81" s="104"/>
      <c r="DEH81" s="104"/>
      <c r="DEI81" s="104"/>
      <c r="DEJ81" s="104"/>
      <c r="DEK81" s="104"/>
      <c r="DEL81" s="104"/>
      <c r="DEM81" s="104"/>
      <c r="DEN81" s="104"/>
      <c r="DEO81" s="104"/>
      <c r="DEP81" s="104"/>
      <c r="DEQ81" s="104"/>
      <c r="DER81" s="104"/>
      <c r="DES81" s="104"/>
      <c r="DET81" s="104"/>
      <c r="DEU81" s="104"/>
      <c r="DEV81" s="104"/>
      <c r="DEW81" s="104"/>
      <c r="DEX81" s="104"/>
      <c r="DEY81" s="104"/>
      <c r="DEZ81" s="104"/>
      <c r="DFA81" s="104"/>
      <c r="DFB81" s="104"/>
      <c r="DFC81" s="104"/>
      <c r="DFD81" s="104"/>
      <c r="DFE81" s="104"/>
      <c r="DFF81" s="104"/>
      <c r="DFG81" s="104"/>
      <c r="DFH81" s="104"/>
      <c r="DFI81" s="104"/>
      <c r="DFJ81" s="104"/>
      <c r="DFK81" s="104"/>
      <c r="DFL81" s="104"/>
      <c r="DFM81" s="104"/>
      <c r="DFN81" s="104"/>
      <c r="DFO81" s="104"/>
      <c r="DFP81" s="104"/>
      <c r="DFQ81" s="104"/>
      <c r="DFR81" s="104"/>
      <c r="DFS81" s="104"/>
      <c r="DFT81" s="104"/>
      <c r="DFU81" s="104"/>
      <c r="DFV81" s="104"/>
      <c r="DFW81" s="104"/>
      <c r="DFX81" s="104"/>
      <c r="DFY81" s="104"/>
      <c r="DFZ81" s="104"/>
      <c r="DGA81" s="104"/>
      <c r="DGB81" s="104"/>
      <c r="DGC81" s="104"/>
      <c r="DGD81" s="104"/>
      <c r="DGE81" s="104"/>
      <c r="DGF81" s="104"/>
      <c r="DGG81" s="104"/>
      <c r="DGH81" s="104"/>
      <c r="DGI81" s="104"/>
      <c r="DGJ81" s="104"/>
      <c r="DGK81" s="104"/>
      <c r="DGL81" s="104"/>
      <c r="DGM81" s="104"/>
      <c r="DGN81" s="104"/>
      <c r="DGO81" s="104"/>
      <c r="DGP81" s="104"/>
      <c r="DGQ81" s="104"/>
      <c r="DGR81" s="104"/>
      <c r="DGS81" s="104"/>
      <c r="DGT81" s="104"/>
      <c r="DGU81" s="104"/>
      <c r="DGV81" s="104"/>
      <c r="DGW81" s="104"/>
      <c r="DGX81" s="104"/>
      <c r="DGY81" s="104"/>
      <c r="DGZ81" s="104"/>
      <c r="DHA81" s="104"/>
      <c r="DHB81" s="104"/>
      <c r="DHC81" s="104"/>
      <c r="DHD81" s="104"/>
      <c r="DHE81" s="104"/>
      <c r="DHF81" s="104"/>
      <c r="DHG81" s="104"/>
      <c r="DHH81" s="104"/>
      <c r="DHI81" s="104"/>
      <c r="DHJ81" s="104"/>
      <c r="DHK81" s="104"/>
      <c r="DHL81" s="104"/>
      <c r="DHM81" s="104"/>
      <c r="DHN81" s="104"/>
      <c r="DHO81" s="104"/>
      <c r="DHP81" s="104"/>
      <c r="DHQ81" s="104"/>
      <c r="DHR81" s="104"/>
      <c r="DHS81" s="104"/>
      <c r="DHT81" s="104"/>
      <c r="DHU81" s="104"/>
      <c r="DHV81" s="104"/>
      <c r="DHW81" s="104"/>
      <c r="DHX81" s="104"/>
      <c r="DHY81" s="104"/>
      <c r="DHZ81" s="104"/>
      <c r="DIA81" s="104"/>
      <c r="DIB81" s="104"/>
      <c r="DIC81" s="104"/>
      <c r="DID81" s="104"/>
      <c r="DIE81" s="104"/>
      <c r="DIF81" s="104"/>
      <c r="DIG81" s="104"/>
      <c r="DIH81" s="104"/>
      <c r="DII81" s="104"/>
      <c r="DIJ81" s="104"/>
      <c r="DIK81" s="104"/>
      <c r="DIL81" s="104"/>
      <c r="DIM81" s="104"/>
      <c r="DIN81" s="104"/>
      <c r="DIO81" s="104"/>
      <c r="DIP81" s="104"/>
      <c r="DIQ81" s="104"/>
      <c r="DIR81" s="104"/>
      <c r="DIS81" s="104"/>
      <c r="DIT81" s="104"/>
      <c r="DIU81" s="104"/>
      <c r="DIV81" s="104"/>
      <c r="DIW81" s="104"/>
      <c r="DIX81" s="104"/>
      <c r="DIY81" s="104"/>
      <c r="DIZ81" s="104"/>
      <c r="DJA81" s="104"/>
      <c r="DJB81" s="104"/>
      <c r="DJC81" s="104"/>
      <c r="DJD81" s="104"/>
      <c r="DJE81" s="104"/>
      <c r="DJF81" s="104"/>
      <c r="DJG81" s="104"/>
      <c r="DJH81" s="104"/>
      <c r="DJI81" s="104"/>
      <c r="DJJ81" s="104"/>
      <c r="DJK81" s="104"/>
      <c r="DJL81" s="104"/>
      <c r="DJM81" s="104"/>
      <c r="DJN81" s="104"/>
      <c r="DJO81" s="104"/>
      <c r="DJP81" s="104"/>
      <c r="DJQ81" s="104"/>
      <c r="DJR81" s="104"/>
      <c r="DJS81" s="104"/>
      <c r="DJT81" s="104"/>
      <c r="DJU81" s="104"/>
      <c r="DJV81" s="104"/>
      <c r="DJW81" s="104"/>
      <c r="DJX81" s="104"/>
      <c r="DJY81" s="104"/>
      <c r="DJZ81" s="104"/>
      <c r="DKA81" s="104"/>
      <c r="DKB81" s="104"/>
      <c r="DKC81" s="104"/>
      <c r="DKD81" s="104"/>
      <c r="DKE81" s="104"/>
      <c r="DKF81" s="104"/>
      <c r="DKG81" s="104"/>
      <c r="DKH81" s="104"/>
      <c r="DKI81" s="104"/>
      <c r="DKJ81" s="104"/>
      <c r="DKK81" s="104"/>
      <c r="DKL81" s="104"/>
      <c r="DKM81" s="104"/>
      <c r="DKN81" s="104"/>
      <c r="DKO81" s="104"/>
      <c r="DKP81" s="104"/>
      <c r="DKQ81" s="104"/>
      <c r="DKR81" s="104"/>
      <c r="DKS81" s="104"/>
      <c r="DKT81" s="104"/>
      <c r="DKU81" s="104"/>
      <c r="DKV81" s="104"/>
      <c r="DKW81" s="104"/>
      <c r="DKX81" s="104"/>
      <c r="DKY81" s="104"/>
      <c r="DKZ81" s="104"/>
      <c r="DLA81" s="104"/>
      <c r="DLB81" s="104"/>
      <c r="DLC81" s="104"/>
      <c r="DLD81" s="104"/>
      <c r="DLE81" s="104"/>
      <c r="DLF81" s="104"/>
      <c r="DLG81" s="104"/>
      <c r="DLH81" s="104"/>
      <c r="DLI81" s="104"/>
      <c r="DLJ81" s="104"/>
      <c r="DLK81" s="104"/>
      <c r="DLL81" s="104"/>
      <c r="DLM81" s="104"/>
      <c r="DLN81" s="104"/>
      <c r="DLO81" s="104"/>
      <c r="DLP81" s="104"/>
      <c r="DLQ81" s="104"/>
      <c r="DLR81" s="104"/>
      <c r="DLS81" s="104"/>
      <c r="DLT81" s="104"/>
      <c r="DLU81" s="104"/>
      <c r="DLV81" s="104"/>
      <c r="DLW81" s="104"/>
      <c r="DLX81" s="104"/>
      <c r="DLY81" s="104"/>
      <c r="DLZ81" s="104"/>
      <c r="DMA81" s="104"/>
      <c r="DMB81" s="104"/>
      <c r="DMC81" s="104"/>
      <c r="DMD81" s="104"/>
      <c r="DME81" s="104"/>
      <c r="DMF81" s="104"/>
      <c r="DMG81" s="104"/>
      <c r="DMH81" s="104"/>
      <c r="DMI81" s="104"/>
      <c r="DMJ81" s="104"/>
      <c r="DMK81" s="104"/>
      <c r="DML81" s="104"/>
      <c r="DMM81" s="104"/>
      <c r="DMN81" s="104"/>
      <c r="DMO81" s="104"/>
      <c r="DMP81" s="104"/>
      <c r="DMQ81" s="104"/>
      <c r="DMR81" s="104"/>
      <c r="DMS81" s="104"/>
      <c r="DMT81" s="104"/>
      <c r="DMU81" s="104"/>
      <c r="DMV81" s="104"/>
      <c r="DMW81" s="104"/>
      <c r="DMX81" s="104"/>
      <c r="DMY81" s="104"/>
      <c r="DMZ81" s="104"/>
      <c r="DNA81" s="104"/>
      <c r="DNB81" s="104"/>
      <c r="DNC81" s="104"/>
      <c r="DND81" s="104"/>
      <c r="DNE81" s="104"/>
      <c r="DNF81" s="104"/>
      <c r="DNG81" s="104"/>
      <c r="DNH81" s="104"/>
      <c r="DNI81" s="104"/>
      <c r="DNJ81" s="104"/>
      <c r="DNK81" s="104"/>
      <c r="DNL81" s="104"/>
      <c r="DNM81" s="104"/>
      <c r="DNN81" s="104"/>
      <c r="DNO81" s="104"/>
      <c r="DNP81" s="104"/>
      <c r="DNQ81" s="104"/>
      <c r="DNR81" s="104"/>
      <c r="DNS81" s="104"/>
      <c r="DNT81" s="104"/>
      <c r="DNU81" s="104"/>
      <c r="DNV81" s="104"/>
      <c r="DNW81" s="104"/>
      <c r="DNX81" s="104"/>
      <c r="DNY81" s="104"/>
      <c r="DNZ81" s="104"/>
      <c r="DOA81" s="104"/>
      <c r="DOB81" s="104"/>
      <c r="DOC81" s="104"/>
      <c r="DOD81" s="104"/>
      <c r="DOE81" s="104"/>
      <c r="DOF81" s="104"/>
      <c r="DOG81" s="104"/>
      <c r="DOH81" s="104"/>
      <c r="DOI81" s="104"/>
      <c r="DOJ81" s="104"/>
      <c r="DOK81" s="104"/>
      <c r="DOL81" s="104"/>
      <c r="DOM81" s="104"/>
      <c r="DON81" s="104"/>
      <c r="DOO81" s="104"/>
      <c r="DOP81" s="104"/>
      <c r="DOQ81" s="104"/>
      <c r="DOR81" s="104"/>
      <c r="DOS81" s="104"/>
      <c r="DOT81" s="104"/>
      <c r="DOU81" s="104"/>
      <c r="DOV81" s="104"/>
      <c r="DOW81" s="104"/>
      <c r="DOX81" s="104"/>
      <c r="DOY81" s="104"/>
      <c r="DOZ81" s="104"/>
      <c r="DPA81" s="104"/>
      <c r="DPB81" s="104"/>
      <c r="DPC81" s="104"/>
      <c r="DPD81" s="104"/>
      <c r="DPE81" s="104"/>
      <c r="DPF81" s="104"/>
      <c r="DPG81" s="104"/>
      <c r="DPH81" s="104"/>
      <c r="DPI81" s="104"/>
      <c r="DPJ81" s="104"/>
      <c r="DPK81" s="104"/>
      <c r="DPL81" s="104"/>
      <c r="DPM81" s="104"/>
      <c r="DPN81" s="104"/>
      <c r="DPO81" s="104"/>
      <c r="DPP81" s="104"/>
      <c r="DPQ81" s="104"/>
      <c r="DPR81" s="104"/>
      <c r="DPS81" s="104"/>
      <c r="DPT81" s="104"/>
      <c r="DPU81" s="104"/>
      <c r="DPV81" s="104"/>
      <c r="DPW81" s="104"/>
      <c r="DPX81" s="104"/>
      <c r="DPY81" s="104"/>
      <c r="DPZ81" s="104"/>
      <c r="DQA81" s="104"/>
      <c r="DQB81" s="104"/>
      <c r="DQC81" s="104"/>
      <c r="DQD81" s="104"/>
      <c r="DQE81" s="104"/>
      <c r="DQF81" s="104"/>
      <c r="DQG81" s="104"/>
      <c r="DQH81" s="104"/>
      <c r="DQI81" s="104"/>
      <c r="DQJ81" s="104"/>
      <c r="DQK81" s="104"/>
      <c r="DQL81" s="104"/>
      <c r="DQM81" s="104"/>
      <c r="DQN81" s="104"/>
      <c r="DQO81" s="104"/>
      <c r="DQP81" s="104"/>
      <c r="DQQ81" s="104"/>
      <c r="DQR81" s="104"/>
      <c r="DQS81" s="104"/>
      <c r="DQT81" s="104"/>
      <c r="DQU81" s="104"/>
      <c r="DQV81" s="104"/>
      <c r="DQW81" s="104"/>
      <c r="DQX81" s="104"/>
      <c r="DQY81" s="104"/>
      <c r="DQZ81" s="104"/>
      <c r="DRA81" s="104"/>
      <c r="DRB81" s="104"/>
      <c r="DRC81" s="104"/>
      <c r="DRD81" s="104"/>
      <c r="DRE81" s="104"/>
      <c r="DRF81" s="104"/>
      <c r="DRG81" s="104"/>
      <c r="DRH81" s="104"/>
      <c r="DRI81" s="104"/>
      <c r="DRJ81" s="104"/>
      <c r="DRK81" s="104"/>
      <c r="DRL81" s="104"/>
      <c r="DRM81" s="104"/>
      <c r="DRN81" s="104"/>
      <c r="DRO81" s="104"/>
      <c r="DRP81" s="104"/>
      <c r="DRQ81" s="104"/>
      <c r="DRR81" s="104"/>
      <c r="DRS81" s="104"/>
      <c r="DRT81" s="104"/>
      <c r="DRU81" s="104"/>
      <c r="DRV81" s="104"/>
      <c r="DRW81" s="104"/>
      <c r="DRX81" s="104"/>
      <c r="DRY81" s="104"/>
      <c r="DRZ81" s="104"/>
      <c r="DSA81" s="104"/>
      <c r="DSB81" s="104"/>
      <c r="DSC81" s="104"/>
      <c r="DSD81" s="104"/>
      <c r="DSE81" s="104"/>
      <c r="DSF81" s="104"/>
      <c r="DSG81" s="104"/>
      <c r="DSH81" s="104"/>
      <c r="DSI81" s="104"/>
      <c r="DSJ81" s="104"/>
      <c r="DSK81" s="104"/>
      <c r="DSL81" s="104"/>
      <c r="DSM81" s="104"/>
      <c r="DSN81" s="104"/>
      <c r="DSO81" s="104"/>
      <c r="DSP81" s="104"/>
      <c r="DSQ81" s="104"/>
      <c r="DSR81" s="104"/>
      <c r="DSS81" s="104"/>
      <c r="DST81" s="104"/>
      <c r="DSU81" s="104"/>
      <c r="DSV81" s="104"/>
      <c r="DSW81" s="104"/>
      <c r="DSX81" s="104"/>
      <c r="DSY81" s="104"/>
      <c r="DSZ81" s="104"/>
      <c r="DTA81" s="104"/>
      <c r="DTB81" s="104"/>
      <c r="DTC81" s="104"/>
      <c r="DTD81" s="104"/>
      <c r="DTE81" s="104"/>
      <c r="DTF81" s="104"/>
      <c r="DTG81" s="104"/>
      <c r="DTH81" s="104"/>
      <c r="DTI81" s="104"/>
      <c r="DTJ81" s="104"/>
      <c r="DTK81" s="104"/>
      <c r="DTL81" s="104"/>
      <c r="DTM81" s="104"/>
      <c r="DTN81" s="104"/>
      <c r="DTO81" s="104"/>
      <c r="DTP81" s="104"/>
      <c r="DTQ81" s="104"/>
      <c r="DTR81" s="104"/>
      <c r="DTS81" s="104"/>
      <c r="DTT81" s="104"/>
      <c r="DTU81" s="104"/>
      <c r="DTV81" s="104"/>
      <c r="DTW81" s="104"/>
      <c r="DTX81" s="104"/>
      <c r="DTY81" s="104"/>
      <c r="DTZ81" s="104"/>
      <c r="DUA81" s="104"/>
      <c r="DUB81" s="104"/>
      <c r="DUC81" s="104"/>
      <c r="DUD81" s="104"/>
      <c r="DUE81" s="104"/>
      <c r="DUF81" s="104"/>
      <c r="DUG81" s="104"/>
      <c r="DUH81" s="104"/>
      <c r="DUI81" s="104"/>
      <c r="DUJ81" s="104"/>
      <c r="DUK81" s="104"/>
      <c r="DUL81" s="104"/>
      <c r="DUM81" s="104"/>
      <c r="DUN81" s="104"/>
      <c r="DUO81" s="104"/>
      <c r="DUP81" s="104"/>
      <c r="DUQ81" s="104"/>
      <c r="DUR81" s="104"/>
      <c r="DUS81" s="104"/>
      <c r="DUT81" s="104"/>
      <c r="DUU81" s="104"/>
      <c r="DUV81" s="104"/>
      <c r="DUW81" s="104"/>
      <c r="DUX81" s="104"/>
      <c r="DUY81" s="104"/>
      <c r="DUZ81" s="104"/>
      <c r="DVA81" s="104"/>
      <c r="DVB81" s="104"/>
      <c r="DVC81" s="104"/>
      <c r="DVD81" s="104"/>
      <c r="DVE81" s="104"/>
      <c r="DVF81" s="104"/>
      <c r="DVG81" s="104"/>
      <c r="DVH81" s="104"/>
      <c r="DVI81" s="104"/>
      <c r="DVJ81" s="104"/>
      <c r="DVK81" s="104"/>
      <c r="DVL81" s="104"/>
      <c r="DVM81" s="104"/>
      <c r="DVN81" s="104"/>
      <c r="DVO81" s="104"/>
      <c r="DVP81" s="104"/>
      <c r="DVQ81" s="104"/>
      <c r="DVR81" s="104"/>
      <c r="DVS81" s="104"/>
      <c r="DVT81" s="104"/>
      <c r="DVU81" s="104"/>
      <c r="DVV81" s="104"/>
      <c r="DVW81" s="104"/>
      <c r="DVX81" s="104"/>
      <c r="DVY81" s="104"/>
      <c r="DVZ81" s="104"/>
      <c r="DWA81" s="104"/>
      <c r="DWB81" s="104"/>
      <c r="DWC81" s="104"/>
      <c r="DWD81" s="104"/>
      <c r="DWE81" s="104"/>
      <c r="DWF81" s="104"/>
      <c r="DWG81" s="104"/>
      <c r="DWH81" s="104"/>
      <c r="DWI81" s="104"/>
      <c r="DWJ81" s="104"/>
      <c r="DWK81" s="104"/>
      <c r="DWL81" s="104"/>
      <c r="DWM81" s="104"/>
      <c r="DWN81" s="104"/>
      <c r="DWO81" s="104"/>
      <c r="DWP81" s="104"/>
      <c r="DWQ81" s="104"/>
      <c r="DWR81" s="104"/>
      <c r="DWS81" s="104"/>
      <c r="DWT81" s="104"/>
      <c r="DWU81" s="104"/>
      <c r="DWV81" s="104"/>
      <c r="DWW81" s="104"/>
      <c r="DWX81" s="104"/>
      <c r="DWY81" s="104"/>
      <c r="DWZ81" s="104"/>
      <c r="DXA81" s="104"/>
      <c r="DXB81" s="104"/>
      <c r="DXC81" s="104"/>
      <c r="DXD81" s="104"/>
      <c r="DXE81" s="104"/>
      <c r="DXF81" s="104"/>
      <c r="DXG81" s="104"/>
      <c r="DXH81" s="104"/>
      <c r="DXI81" s="104"/>
      <c r="DXJ81" s="104"/>
      <c r="DXK81" s="104"/>
      <c r="DXL81" s="104"/>
      <c r="DXM81" s="104"/>
      <c r="DXN81" s="104"/>
      <c r="DXO81" s="104"/>
      <c r="DXP81" s="104"/>
      <c r="DXQ81" s="104"/>
      <c r="DXR81" s="104"/>
      <c r="DXS81" s="104"/>
      <c r="DXT81" s="104"/>
      <c r="DXU81" s="104"/>
      <c r="DXV81" s="104"/>
      <c r="DXW81" s="104"/>
      <c r="DXX81" s="104"/>
      <c r="DXY81" s="104"/>
      <c r="DXZ81" s="104"/>
      <c r="DYA81" s="104"/>
      <c r="DYB81" s="104"/>
      <c r="DYC81" s="104"/>
      <c r="DYD81" s="104"/>
      <c r="DYE81" s="104"/>
      <c r="DYF81" s="104"/>
      <c r="DYG81" s="104"/>
      <c r="DYH81" s="104"/>
      <c r="DYI81" s="104"/>
      <c r="DYJ81" s="104"/>
      <c r="DYK81" s="104"/>
      <c r="DYL81" s="104"/>
      <c r="DYM81" s="104"/>
      <c r="DYN81" s="104"/>
      <c r="DYO81" s="104"/>
      <c r="DYP81" s="104"/>
      <c r="DYQ81" s="104"/>
      <c r="DYR81" s="104"/>
      <c r="DYS81" s="104"/>
      <c r="DYT81" s="104"/>
      <c r="DYU81" s="104"/>
      <c r="DYV81" s="104"/>
      <c r="DYW81" s="104"/>
      <c r="DYX81" s="104"/>
      <c r="DYY81" s="104"/>
      <c r="DYZ81" s="104"/>
      <c r="DZA81" s="104"/>
      <c r="DZB81" s="104"/>
      <c r="DZC81" s="104"/>
      <c r="DZD81" s="104"/>
      <c r="DZE81" s="104"/>
      <c r="DZF81" s="104"/>
      <c r="DZG81" s="104"/>
      <c r="DZH81" s="104"/>
      <c r="DZI81" s="104"/>
      <c r="DZJ81" s="104"/>
      <c r="DZK81" s="104"/>
      <c r="DZL81" s="104"/>
      <c r="DZM81" s="104"/>
      <c r="DZN81" s="104"/>
      <c r="DZO81" s="104"/>
      <c r="DZP81" s="104"/>
      <c r="DZQ81" s="104"/>
      <c r="DZR81" s="104"/>
      <c r="DZS81" s="104"/>
      <c r="DZT81" s="104"/>
      <c r="DZU81" s="104"/>
      <c r="DZV81" s="104"/>
      <c r="DZW81" s="104"/>
      <c r="DZX81" s="104"/>
      <c r="DZY81" s="104"/>
      <c r="DZZ81" s="104"/>
      <c r="EAA81" s="104"/>
      <c r="EAB81" s="104"/>
      <c r="EAC81" s="104"/>
      <c r="EAD81" s="104"/>
      <c r="EAE81" s="104"/>
      <c r="EAF81" s="104"/>
      <c r="EAG81" s="104"/>
      <c r="EAH81" s="104"/>
      <c r="EAI81" s="104"/>
      <c r="EAJ81" s="104"/>
      <c r="EAK81" s="104"/>
      <c r="EAL81" s="104"/>
      <c r="EAM81" s="104"/>
      <c r="EAN81" s="104"/>
      <c r="EAO81" s="104"/>
      <c r="EAP81" s="104"/>
      <c r="EAQ81" s="104"/>
      <c r="EAR81" s="104"/>
      <c r="EAS81" s="104"/>
      <c r="EAT81" s="104"/>
      <c r="EAU81" s="104"/>
      <c r="EAV81" s="104"/>
      <c r="EAW81" s="104"/>
      <c r="EAX81" s="104"/>
      <c r="EAY81" s="104"/>
      <c r="EAZ81" s="104"/>
      <c r="EBA81" s="104"/>
      <c r="EBB81" s="104"/>
      <c r="EBC81" s="104"/>
      <c r="EBD81" s="104"/>
      <c r="EBE81" s="104"/>
      <c r="EBF81" s="104"/>
      <c r="EBG81" s="104"/>
      <c r="EBH81" s="104"/>
      <c r="EBI81" s="104"/>
      <c r="EBJ81" s="104"/>
      <c r="EBK81" s="104"/>
      <c r="EBL81" s="104"/>
      <c r="EBM81" s="104"/>
      <c r="EBN81" s="104"/>
      <c r="EBO81" s="104"/>
      <c r="EBP81" s="104"/>
      <c r="EBQ81" s="104"/>
      <c r="EBR81" s="104"/>
      <c r="EBS81" s="104"/>
      <c r="EBT81" s="104"/>
      <c r="EBU81" s="104"/>
      <c r="EBV81" s="104"/>
      <c r="EBW81" s="104"/>
      <c r="EBX81" s="104"/>
      <c r="EBY81" s="104"/>
      <c r="EBZ81" s="104"/>
      <c r="ECA81" s="104"/>
      <c r="ECB81" s="104"/>
      <c r="ECC81" s="104"/>
      <c r="ECD81" s="104"/>
      <c r="ECE81" s="104"/>
      <c r="ECF81" s="104"/>
      <c r="ECG81" s="104"/>
      <c r="ECH81" s="104"/>
      <c r="ECI81" s="104"/>
      <c r="ECJ81" s="104"/>
      <c r="ECK81" s="104"/>
      <c r="ECL81" s="104"/>
      <c r="ECM81" s="104"/>
      <c r="ECN81" s="104"/>
      <c r="ECO81" s="104"/>
      <c r="ECP81" s="104"/>
      <c r="ECQ81" s="104"/>
      <c r="ECR81" s="104"/>
      <c r="ECS81" s="104"/>
      <c r="ECT81" s="104"/>
      <c r="ECU81" s="104"/>
      <c r="ECV81" s="104"/>
      <c r="ECW81" s="104"/>
      <c r="ECX81" s="104"/>
      <c r="ECY81" s="104"/>
      <c r="ECZ81" s="104"/>
      <c r="EDA81" s="104"/>
      <c r="EDB81" s="104"/>
      <c r="EDC81" s="104"/>
      <c r="EDD81" s="104"/>
      <c r="EDE81" s="104"/>
      <c r="EDF81" s="104"/>
      <c r="EDG81" s="104"/>
      <c r="EDH81" s="104"/>
      <c r="EDI81" s="104"/>
      <c r="EDJ81" s="104"/>
      <c r="EDK81" s="104"/>
      <c r="EDL81" s="104"/>
      <c r="EDM81" s="104"/>
      <c r="EDN81" s="104"/>
      <c r="EDO81" s="104"/>
      <c r="EDP81" s="104"/>
      <c r="EDQ81" s="104"/>
      <c r="EDR81" s="104"/>
      <c r="EDS81" s="104"/>
      <c r="EDT81" s="104"/>
      <c r="EDU81" s="104"/>
      <c r="EDV81" s="104"/>
      <c r="EDW81" s="104"/>
      <c r="EDX81" s="104"/>
      <c r="EDY81" s="104"/>
      <c r="EDZ81" s="104"/>
      <c r="EEA81" s="104"/>
      <c r="EEB81" s="104"/>
      <c r="EEC81" s="104"/>
      <c r="EED81" s="104"/>
      <c r="EEE81" s="104"/>
      <c r="EEF81" s="104"/>
      <c r="EEG81" s="104"/>
      <c r="EEH81" s="104"/>
      <c r="EEI81" s="104"/>
      <c r="EEJ81" s="104"/>
      <c r="EEK81" s="104"/>
      <c r="EEL81" s="104"/>
      <c r="EEM81" s="104"/>
      <c r="EEN81" s="104"/>
      <c r="EEO81" s="104"/>
      <c r="EEP81" s="104"/>
      <c r="EEQ81" s="104"/>
      <c r="EER81" s="104"/>
      <c r="EES81" s="104"/>
      <c r="EET81" s="104"/>
      <c r="EEU81" s="104"/>
      <c r="EEV81" s="104"/>
      <c r="EEW81" s="104"/>
      <c r="EEX81" s="104"/>
      <c r="EEY81" s="104"/>
      <c r="EEZ81" s="104"/>
      <c r="EFA81" s="104"/>
      <c r="EFB81" s="104"/>
      <c r="EFC81" s="104"/>
      <c r="EFD81" s="104"/>
      <c r="EFE81" s="104"/>
      <c r="EFF81" s="104"/>
      <c r="EFG81" s="104"/>
      <c r="EFH81" s="104"/>
      <c r="EFI81" s="104"/>
      <c r="EFJ81" s="104"/>
      <c r="EFK81" s="104"/>
      <c r="EFL81" s="104"/>
      <c r="EFM81" s="104"/>
      <c r="EFN81" s="104"/>
      <c r="EFO81" s="104"/>
      <c r="EFP81" s="104"/>
      <c r="EFQ81" s="104"/>
      <c r="EFR81" s="104"/>
      <c r="EFS81" s="104"/>
      <c r="EFT81" s="104"/>
      <c r="EFU81" s="104"/>
      <c r="EFV81" s="104"/>
      <c r="EFW81" s="104"/>
      <c r="EFX81" s="104"/>
      <c r="EFY81" s="104"/>
      <c r="EFZ81" s="104"/>
      <c r="EGA81" s="104"/>
      <c r="EGB81" s="104"/>
      <c r="EGC81" s="104"/>
      <c r="EGD81" s="104"/>
      <c r="EGE81" s="104"/>
      <c r="EGF81" s="104"/>
      <c r="EGG81" s="104"/>
      <c r="EGH81" s="104"/>
      <c r="EGI81" s="104"/>
      <c r="EGJ81" s="104"/>
      <c r="EGK81" s="104"/>
      <c r="EGL81" s="104"/>
      <c r="EGM81" s="104"/>
      <c r="EGN81" s="104"/>
      <c r="EGO81" s="104"/>
      <c r="EGP81" s="104"/>
      <c r="EGQ81" s="104"/>
      <c r="EGR81" s="104"/>
      <c r="EGS81" s="104"/>
      <c r="EGT81" s="104"/>
      <c r="EGU81" s="104"/>
      <c r="EGV81" s="104"/>
      <c r="EGW81" s="104"/>
      <c r="EGX81" s="104"/>
      <c r="EGY81" s="104"/>
      <c r="EGZ81" s="104"/>
      <c r="EHA81" s="104"/>
      <c r="EHB81" s="104"/>
      <c r="EHC81" s="104"/>
      <c r="EHD81" s="104"/>
      <c r="EHE81" s="104"/>
      <c r="EHF81" s="104"/>
      <c r="EHG81" s="104"/>
      <c r="EHH81" s="104"/>
      <c r="EHI81" s="104"/>
      <c r="EHJ81" s="104"/>
      <c r="EHK81" s="104"/>
      <c r="EHL81" s="104"/>
      <c r="EHM81" s="104"/>
      <c r="EHN81" s="104"/>
      <c r="EHO81" s="104"/>
      <c r="EHP81" s="104"/>
      <c r="EHQ81" s="104"/>
      <c r="EHR81" s="104"/>
      <c r="EHS81" s="104"/>
      <c r="EHT81" s="104"/>
      <c r="EHU81" s="104"/>
      <c r="EHV81" s="104"/>
      <c r="EHW81" s="104"/>
      <c r="EHX81" s="104"/>
      <c r="EHY81" s="104"/>
      <c r="EHZ81" s="104"/>
      <c r="EIA81" s="104"/>
      <c r="EIB81" s="104"/>
      <c r="EIC81" s="104"/>
      <c r="EID81" s="104"/>
      <c r="EIE81" s="104"/>
      <c r="EIF81" s="104"/>
      <c r="EIG81" s="104"/>
      <c r="EIH81" s="104"/>
      <c r="EII81" s="104"/>
      <c r="EIJ81" s="104"/>
      <c r="EIK81" s="104"/>
      <c r="EIL81" s="104"/>
      <c r="EIM81" s="104"/>
      <c r="EIN81" s="104"/>
      <c r="EIO81" s="104"/>
      <c r="EIP81" s="104"/>
      <c r="EIQ81" s="104"/>
      <c r="EIR81" s="104"/>
      <c r="EIS81" s="104"/>
      <c r="EIT81" s="104"/>
      <c r="EIU81" s="104"/>
      <c r="EIV81" s="104"/>
      <c r="EIW81" s="104"/>
      <c r="EIX81" s="104"/>
      <c r="EIY81" s="104"/>
      <c r="EIZ81" s="104"/>
      <c r="EJA81" s="104"/>
      <c r="EJB81" s="104"/>
      <c r="EJC81" s="104"/>
      <c r="EJD81" s="104"/>
      <c r="EJE81" s="104"/>
      <c r="EJF81" s="104"/>
      <c r="EJG81" s="104"/>
      <c r="EJH81" s="104"/>
      <c r="EJI81" s="104"/>
      <c r="EJJ81" s="104"/>
      <c r="EJK81" s="104"/>
      <c r="EJL81" s="104"/>
      <c r="EJM81" s="104"/>
      <c r="EJN81" s="104"/>
      <c r="EJO81" s="104"/>
      <c r="EJP81" s="104"/>
      <c r="EJQ81" s="104"/>
      <c r="EJR81" s="104"/>
      <c r="EJS81" s="104"/>
      <c r="EJT81" s="104"/>
      <c r="EJU81" s="104"/>
      <c r="EJV81" s="104"/>
      <c r="EJW81" s="104"/>
      <c r="EJX81" s="104"/>
      <c r="EJY81" s="104"/>
      <c r="EJZ81" s="104"/>
      <c r="EKA81" s="104"/>
      <c r="EKB81" s="104"/>
      <c r="EKC81" s="104"/>
      <c r="EKD81" s="104"/>
      <c r="EKE81" s="104"/>
      <c r="EKF81" s="104"/>
      <c r="EKG81" s="104"/>
      <c r="EKH81" s="104"/>
      <c r="EKI81" s="104"/>
      <c r="EKJ81" s="104"/>
      <c r="EKK81" s="104"/>
      <c r="EKL81" s="104"/>
      <c r="EKM81" s="104"/>
      <c r="EKN81" s="104"/>
      <c r="EKO81" s="104"/>
      <c r="EKP81" s="104"/>
      <c r="EKQ81" s="104"/>
      <c r="EKR81" s="104"/>
      <c r="EKS81" s="104"/>
      <c r="EKT81" s="104"/>
      <c r="EKU81" s="104"/>
      <c r="EKV81" s="104"/>
      <c r="EKW81" s="104"/>
      <c r="EKX81" s="104"/>
      <c r="EKY81" s="104"/>
      <c r="EKZ81" s="104"/>
      <c r="ELA81" s="104"/>
      <c r="ELB81" s="104"/>
      <c r="ELC81" s="104"/>
      <c r="ELD81" s="104"/>
      <c r="ELE81" s="104"/>
      <c r="ELF81" s="104"/>
      <c r="ELG81" s="104"/>
      <c r="ELH81" s="104"/>
      <c r="ELI81" s="104"/>
      <c r="ELJ81" s="104"/>
      <c r="ELK81" s="104"/>
      <c r="ELL81" s="104"/>
      <c r="ELM81" s="104"/>
      <c r="ELN81" s="104"/>
      <c r="ELO81" s="104"/>
      <c r="ELP81" s="104"/>
      <c r="ELQ81" s="104"/>
      <c r="ELR81" s="104"/>
      <c r="ELS81" s="104"/>
      <c r="ELT81" s="104"/>
      <c r="ELU81" s="104"/>
      <c r="ELV81" s="104"/>
      <c r="ELW81" s="104"/>
      <c r="ELX81" s="104"/>
      <c r="ELY81" s="104"/>
      <c r="ELZ81" s="104"/>
      <c r="EMA81" s="104"/>
      <c r="EMB81" s="104"/>
      <c r="EMC81" s="104"/>
      <c r="EMD81" s="104"/>
      <c r="EME81" s="104"/>
      <c r="EMF81" s="104"/>
      <c r="EMG81" s="104"/>
      <c r="EMH81" s="104"/>
      <c r="EMI81" s="104"/>
      <c r="EMJ81" s="104"/>
      <c r="EMK81" s="104"/>
      <c r="EML81" s="104"/>
      <c r="EMM81" s="104"/>
      <c r="EMN81" s="104"/>
      <c r="EMO81" s="104"/>
      <c r="EMP81" s="104"/>
      <c r="EMQ81" s="104"/>
      <c r="EMR81" s="104"/>
      <c r="EMS81" s="104"/>
      <c r="EMT81" s="104"/>
      <c r="EMU81" s="104"/>
      <c r="EMV81" s="104"/>
      <c r="EMW81" s="104"/>
      <c r="EMX81" s="104"/>
      <c r="EMY81" s="104"/>
      <c r="EMZ81" s="104"/>
      <c r="ENA81" s="104"/>
      <c r="ENB81" s="104"/>
      <c r="ENC81" s="104"/>
      <c r="END81" s="104"/>
      <c r="ENE81" s="104"/>
      <c r="ENF81" s="104"/>
      <c r="ENG81" s="104"/>
      <c r="ENH81" s="104"/>
      <c r="ENI81" s="104"/>
      <c r="ENJ81" s="104"/>
      <c r="ENK81" s="104"/>
      <c r="ENL81" s="104"/>
      <c r="ENM81" s="104"/>
      <c r="ENN81" s="104"/>
      <c r="ENO81" s="104"/>
      <c r="ENP81" s="104"/>
      <c r="ENQ81" s="104"/>
      <c r="ENR81" s="104"/>
      <c r="ENS81" s="104"/>
      <c r="ENT81" s="104"/>
      <c r="ENU81" s="104"/>
      <c r="ENV81" s="104"/>
      <c r="ENW81" s="104"/>
      <c r="ENX81" s="104"/>
      <c r="ENY81" s="104"/>
      <c r="ENZ81" s="104"/>
      <c r="EOA81" s="104"/>
      <c r="EOB81" s="104"/>
      <c r="EOC81" s="104"/>
      <c r="EOD81" s="104"/>
      <c r="EOE81" s="104"/>
      <c r="EOF81" s="104"/>
      <c r="EOG81" s="104"/>
      <c r="EOH81" s="104"/>
      <c r="EOI81" s="104"/>
      <c r="EOJ81" s="104"/>
      <c r="EOK81" s="104"/>
      <c r="EOL81" s="104"/>
      <c r="EOM81" s="104"/>
      <c r="EON81" s="104"/>
      <c r="EOO81" s="104"/>
      <c r="EOP81" s="104"/>
      <c r="EOQ81" s="104"/>
      <c r="EOR81" s="104"/>
      <c r="EOS81" s="104"/>
      <c r="EOT81" s="104"/>
      <c r="EOU81" s="104"/>
      <c r="EOV81" s="104"/>
      <c r="EOW81" s="104"/>
      <c r="EOX81" s="104"/>
      <c r="EOY81" s="104"/>
      <c r="EOZ81" s="104"/>
      <c r="EPA81" s="104"/>
      <c r="EPB81" s="104"/>
      <c r="EPC81" s="104"/>
      <c r="EPD81" s="104"/>
      <c r="EPE81" s="104"/>
      <c r="EPF81" s="104"/>
      <c r="EPG81" s="104"/>
      <c r="EPH81" s="104"/>
      <c r="EPI81" s="104"/>
      <c r="EPJ81" s="104"/>
      <c r="EPK81" s="104"/>
      <c r="EPL81" s="104"/>
      <c r="EPM81" s="104"/>
      <c r="EPN81" s="104"/>
      <c r="EPO81" s="104"/>
      <c r="EPP81" s="104"/>
      <c r="EPQ81" s="104"/>
      <c r="EPR81" s="104"/>
      <c r="EPS81" s="104"/>
      <c r="EPT81" s="104"/>
      <c r="EPU81" s="104"/>
      <c r="EPV81" s="104"/>
      <c r="EPW81" s="104"/>
      <c r="EPX81" s="104"/>
      <c r="EPY81" s="104"/>
      <c r="EPZ81" s="104"/>
      <c r="EQA81" s="104"/>
      <c r="EQB81" s="104"/>
      <c r="EQC81" s="104"/>
      <c r="EQD81" s="104"/>
      <c r="EQE81" s="104"/>
      <c r="EQF81" s="104"/>
      <c r="EQG81" s="104"/>
      <c r="EQH81" s="104"/>
      <c r="EQI81" s="104"/>
      <c r="EQJ81" s="104"/>
      <c r="EQK81" s="104"/>
      <c r="EQL81" s="104"/>
      <c r="EQM81" s="104"/>
      <c r="EQN81" s="104"/>
      <c r="EQO81" s="104"/>
      <c r="EQP81" s="104"/>
      <c r="EQQ81" s="104"/>
      <c r="EQR81" s="104"/>
      <c r="EQS81" s="104"/>
      <c r="EQT81" s="104"/>
      <c r="EQU81" s="104"/>
      <c r="EQV81" s="104"/>
      <c r="EQW81" s="104"/>
      <c r="EQX81" s="104"/>
      <c r="EQY81" s="104"/>
      <c r="EQZ81" s="104"/>
      <c r="ERA81" s="104"/>
      <c r="ERB81" s="104"/>
      <c r="ERC81" s="104"/>
      <c r="ERD81" s="104"/>
      <c r="ERE81" s="104"/>
      <c r="ERF81" s="104"/>
      <c r="ERG81" s="104"/>
      <c r="ERH81" s="104"/>
      <c r="ERI81" s="104"/>
      <c r="ERJ81" s="104"/>
      <c r="ERK81" s="104"/>
      <c r="ERL81" s="104"/>
      <c r="ERM81" s="104"/>
      <c r="ERN81" s="104"/>
      <c r="ERO81" s="104"/>
      <c r="ERP81" s="104"/>
      <c r="ERQ81" s="104"/>
      <c r="ERR81" s="104"/>
      <c r="ERS81" s="104"/>
      <c r="ERT81" s="104"/>
      <c r="ERU81" s="104"/>
      <c r="ERV81" s="104"/>
      <c r="ERW81" s="104"/>
      <c r="ERX81" s="104"/>
      <c r="ERY81" s="104"/>
      <c r="ERZ81" s="104"/>
      <c r="ESA81" s="104"/>
      <c r="ESB81" s="104"/>
      <c r="ESC81" s="104"/>
      <c r="ESD81" s="104"/>
      <c r="ESE81" s="104"/>
      <c r="ESF81" s="104"/>
      <c r="ESG81" s="104"/>
      <c r="ESH81" s="104"/>
      <c r="ESI81" s="104"/>
      <c r="ESJ81" s="104"/>
      <c r="ESK81" s="104"/>
      <c r="ESL81" s="104"/>
      <c r="ESM81" s="104"/>
      <c r="ESN81" s="104"/>
      <c r="ESO81" s="104"/>
      <c r="ESP81" s="104"/>
      <c r="ESQ81" s="104"/>
      <c r="ESR81" s="104"/>
      <c r="ESS81" s="104"/>
      <c r="EST81" s="104"/>
      <c r="ESU81" s="104"/>
      <c r="ESV81" s="104"/>
      <c r="ESW81" s="104"/>
      <c r="ESX81" s="104"/>
      <c r="ESY81" s="104"/>
      <c r="ESZ81" s="104"/>
      <c r="ETA81" s="104"/>
      <c r="ETB81" s="104"/>
      <c r="ETC81" s="104"/>
      <c r="ETD81" s="104"/>
      <c r="ETE81" s="104"/>
      <c r="ETF81" s="104"/>
      <c r="ETG81" s="104"/>
      <c r="ETH81" s="104"/>
      <c r="ETI81" s="104"/>
      <c r="ETJ81" s="104"/>
      <c r="ETK81" s="104"/>
      <c r="ETL81" s="104"/>
      <c r="ETM81" s="104"/>
      <c r="ETN81" s="104"/>
      <c r="ETO81" s="104"/>
      <c r="ETP81" s="104"/>
      <c r="ETQ81" s="104"/>
      <c r="ETR81" s="104"/>
      <c r="ETS81" s="104"/>
      <c r="ETT81" s="104"/>
      <c r="ETU81" s="104"/>
      <c r="ETV81" s="104"/>
      <c r="ETW81" s="104"/>
      <c r="ETX81" s="104"/>
      <c r="ETY81" s="104"/>
      <c r="ETZ81" s="104"/>
      <c r="EUA81" s="104"/>
      <c r="EUB81" s="104"/>
      <c r="EUC81" s="104"/>
      <c r="EUD81" s="104"/>
      <c r="EUE81" s="104"/>
      <c r="EUF81" s="104"/>
      <c r="EUG81" s="104"/>
      <c r="EUH81" s="104"/>
      <c r="EUI81" s="104"/>
      <c r="EUJ81" s="104"/>
      <c r="EUK81" s="104"/>
      <c r="EUL81" s="104"/>
      <c r="EUM81" s="104"/>
      <c r="EUN81" s="104"/>
      <c r="EUO81" s="104"/>
      <c r="EUP81" s="104"/>
      <c r="EUQ81" s="104"/>
      <c r="EUR81" s="104"/>
      <c r="EUS81" s="104"/>
      <c r="EUT81" s="104"/>
      <c r="EUU81" s="104"/>
      <c r="EUV81" s="104"/>
      <c r="EUW81" s="104"/>
      <c r="EUX81" s="104"/>
      <c r="EUY81" s="104"/>
      <c r="EUZ81" s="104"/>
      <c r="EVA81" s="104"/>
      <c r="EVB81" s="104"/>
      <c r="EVC81" s="104"/>
      <c r="EVD81" s="104"/>
      <c r="EVE81" s="104"/>
      <c r="EVF81" s="104"/>
      <c r="EVG81" s="104"/>
      <c r="EVH81" s="104"/>
      <c r="EVI81" s="104"/>
      <c r="EVJ81" s="104"/>
      <c r="EVK81" s="104"/>
      <c r="EVL81" s="104"/>
      <c r="EVM81" s="104"/>
      <c r="EVN81" s="104"/>
      <c r="EVO81" s="104"/>
      <c r="EVP81" s="104"/>
      <c r="EVQ81" s="104"/>
      <c r="EVR81" s="104"/>
      <c r="EVS81" s="104"/>
      <c r="EVT81" s="104"/>
      <c r="EVU81" s="104"/>
      <c r="EVV81" s="104"/>
      <c r="EVW81" s="104"/>
      <c r="EVX81" s="104"/>
      <c r="EVY81" s="104"/>
      <c r="EVZ81" s="104"/>
      <c r="EWA81" s="104"/>
      <c r="EWB81" s="104"/>
      <c r="EWC81" s="104"/>
      <c r="EWD81" s="104"/>
      <c r="EWE81" s="104"/>
      <c r="EWF81" s="104"/>
      <c r="EWG81" s="104"/>
      <c r="EWH81" s="104"/>
      <c r="EWI81" s="104"/>
      <c r="EWJ81" s="104"/>
      <c r="EWK81" s="104"/>
      <c r="EWL81" s="104"/>
      <c r="EWM81" s="104"/>
      <c r="EWN81" s="104"/>
      <c r="EWO81" s="104"/>
      <c r="EWP81" s="104"/>
      <c r="EWQ81" s="104"/>
      <c r="EWR81" s="104"/>
      <c r="EWS81" s="104"/>
      <c r="EWT81" s="104"/>
      <c r="EWU81" s="104"/>
      <c r="EWV81" s="104"/>
      <c r="EWW81" s="104"/>
      <c r="EWX81" s="104"/>
      <c r="EWY81" s="104"/>
      <c r="EWZ81" s="104"/>
      <c r="EXA81" s="104"/>
      <c r="EXB81" s="104"/>
      <c r="EXC81" s="104"/>
      <c r="EXD81" s="104"/>
      <c r="EXE81" s="104"/>
      <c r="EXF81" s="104"/>
      <c r="EXG81" s="104"/>
      <c r="EXH81" s="104"/>
      <c r="EXI81" s="104"/>
      <c r="EXJ81" s="104"/>
      <c r="EXK81" s="104"/>
      <c r="EXL81" s="104"/>
      <c r="EXM81" s="104"/>
      <c r="EXN81" s="104"/>
      <c r="EXO81" s="104"/>
      <c r="EXP81" s="104"/>
      <c r="EXQ81" s="104"/>
      <c r="EXR81" s="104"/>
      <c r="EXS81" s="104"/>
      <c r="EXT81" s="104"/>
      <c r="EXU81" s="104"/>
      <c r="EXV81" s="104"/>
      <c r="EXW81" s="104"/>
      <c r="EXX81" s="104"/>
      <c r="EXY81" s="104"/>
      <c r="EXZ81" s="104"/>
      <c r="EYA81" s="104"/>
      <c r="EYB81" s="104"/>
      <c r="EYC81" s="104"/>
      <c r="EYD81" s="104"/>
      <c r="EYE81" s="104"/>
      <c r="EYF81" s="104"/>
      <c r="EYG81" s="104"/>
      <c r="EYH81" s="104"/>
      <c r="EYI81" s="104"/>
      <c r="EYJ81" s="104"/>
      <c r="EYK81" s="104"/>
      <c r="EYL81" s="104"/>
      <c r="EYM81" s="104"/>
      <c r="EYN81" s="104"/>
      <c r="EYO81" s="104"/>
      <c r="EYP81" s="104"/>
      <c r="EYQ81" s="104"/>
      <c r="EYR81" s="104"/>
      <c r="EYS81" s="104"/>
      <c r="EYT81" s="104"/>
      <c r="EYU81" s="104"/>
      <c r="EYV81" s="104"/>
      <c r="EYW81" s="104"/>
      <c r="EYX81" s="104"/>
      <c r="EYY81" s="104"/>
      <c r="EYZ81" s="104"/>
      <c r="EZA81" s="104"/>
      <c r="EZB81" s="104"/>
      <c r="EZC81" s="104"/>
      <c r="EZD81" s="104"/>
      <c r="EZE81" s="104"/>
      <c r="EZF81" s="104"/>
      <c r="EZG81" s="104"/>
      <c r="EZH81" s="104"/>
      <c r="EZI81" s="104"/>
      <c r="EZJ81" s="104"/>
      <c r="EZK81" s="104"/>
      <c r="EZL81" s="104"/>
      <c r="EZM81" s="104"/>
      <c r="EZN81" s="104"/>
      <c r="EZO81" s="104"/>
      <c r="EZP81" s="104"/>
      <c r="EZQ81" s="104"/>
      <c r="EZR81" s="104"/>
      <c r="EZS81" s="104"/>
      <c r="EZT81" s="104"/>
      <c r="EZU81" s="104"/>
      <c r="EZV81" s="104"/>
      <c r="EZW81" s="104"/>
      <c r="EZX81" s="104"/>
      <c r="EZY81" s="104"/>
      <c r="EZZ81" s="104"/>
      <c r="FAA81" s="104"/>
      <c r="FAB81" s="104"/>
      <c r="FAC81" s="104"/>
      <c r="FAD81" s="104"/>
      <c r="FAE81" s="104"/>
      <c r="FAF81" s="104"/>
      <c r="FAG81" s="104"/>
      <c r="FAH81" s="104"/>
      <c r="FAI81" s="104"/>
      <c r="FAJ81" s="104"/>
      <c r="FAK81" s="104"/>
      <c r="FAL81" s="104"/>
      <c r="FAM81" s="104"/>
      <c r="FAN81" s="104"/>
      <c r="FAO81" s="104"/>
      <c r="FAP81" s="104"/>
      <c r="FAQ81" s="104"/>
      <c r="FAR81" s="104"/>
      <c r="FAS81" s="104"/>
      <c r="FAT81" s="104"/>
      <c r="FAU81" s="104"/>
      <c r="FAV81" s="104"/>
      <c r="FAW81" s="104"/>
      <c r="FAX81" s="104"/>
      <c r="FAY81" s="104"/>
      <c r="FAZ81" s="104"/>
      <c r="FBA81" s="104"/>
      <c r="FBB81" s="104"/>
      <c r="FBC81" s="104"/>
      <c r="FBD81" s="104"/>
      <c r="FBE81" s="104"/>
      <c r="FBF81" s="104"/>
      <c r="FBG81" s="104"/>
      <c r="FBH81" s="104"/>
      <c r="FBI81" s="104"/>
      <c r="FBJ81" s="104"/>
      <c r="FBK81" s="104"/>
      <c r="FBL81" s="104"/>
      <c r="FBM81" s="104"/>
      <c r="FBN81" s="104"/>
      <c r="FBO81" s="104"/>
      <c r="FBP81" s="104"/>
      <c r="FBQ81" s="104"/>
      <c r="FBR81" s="104"/>
      <c r="FBS81" s="104"/>
      <c r="FBT81" s="104"/>
      <c r="FBU81" s="104"/>
      <c r="FBV81" s="104"/>
      <c r="FBW81" s="104"/>
      <c r="FBX81" s="104"/>
      <c r="FBY81" s="104"/>
      <c r="FBZ81" s="104"/>
      <c r="FCA81" s="104"/>
      <c r="FCB81" s="104"/>
      <c r="FCC81" s="104"/>
      <c r="FCD81" s="104"/>
      <c r="FCE81" s="104"/>
      <c r="FCF81" s="104"/>
      <c r="FCG81" s="104"/>
      <c r="FCH81" s="104"/>
      <c r="FCI81" s="104"/>
      <c r="FCJ81" s="104"/>
      <c r="FCK81" s="104"/>
      <c r="FCL81" s="104"/>
      <c r="FCM81" s="104"/>
      <c r="FCN81" s="104"/>
      <c r="FCO81" s="104"/>
      <c r="FCP81" s="104"/>
      <c r="FCQ81" s="104"/>
      <c r="FCR81" s="104"/>
      <c r="FCS81" s="104"/>
      <c r="FCT81" s="104"/>
      <c r="FCU81" s="104"/>
      <c r="FCV81" s="104"/>
      <c r="FCW81" s="104"/>
      <c r="FCX81" s="104"/>
      <c r="FCY81" s="104"/>
      <c r="FCZ81" s="104"/>
      <c r="FDA81" s="104"/>
      <c r="FDB81" s="104"/>
      <c r="FDC81" s="104"/>
      <c r="FDD81" s="104"/>
      <c r="FDE81" s="104"/>
      <c r="FDF81" s="104"/>
      <c r="FDG81" s="104"/>
      <c r="FDH81" s="104"/>
      <c r="FDI81" s="104"/>
      <c r="FDJ81" s="104"/>
      <c r="FDK81" s="104"/>
      <c r="FDL81" s="104"/>
      <c r="FDM81" s="104"/>
      <c r="FDN81" s="104"/>
      <c r="FDO81" s="104"/>
      <c r="FDP81" s="104"/>
      <c r="FDQ81" s="104"/>
      <c r="FDR81" s="104"/>
      <c r="FDS81" s="104"/>
      <c r="FDT81" s="104"/>
      <c r="FDU81" s="104"/>
      <c r="FDV81" s="104"/>
      <c r="FDW81" s="104"/>
      <c r="FDX81" s="104"/>
      <c r="FDY81" s="104"/>
      <c r="FDZ81" s="104"/>
      <c r="FEA81" s="104"/>
      <c r="FEB81" s="104"/>
      <c r="FEC81" s="104"/>
      <c r="FED81" s="104"/>
      <c r="FEE81" s="104"/>
      <c r="FEF81" s="104"/>
      <c r="FEG81" s="104"/>
      <c r="FEH81" s="104"/>
      <c r="FEI81" s="104"/>
      <c r="FEJ81" s="104"/>
      <c r="FEK81" s="104"/>
      <c r="FEL81" s="104"/>
      <c r="FEM81" s="104"/>
      <c r="FEN81" s="104"/>
      <c r="FEO81" s="104"/>
      <c r="FEP81" s="104"/>
      <c r="FEQ81" s="104"/>
      <c r="FER81" s="104"/>
      <c r="FES81" s="104"/>
      <c r="FET81" s="104"/>
      <c r="FEU81" s="104"/>
      <c r="FEV81" s="104"/>
      <c r="FEW81" s="104"/>
      <c r="FEX81" s="104"/>
      <c r="FEY81" s="104"/>
      <c r="FEZ81" s="104"/>
      <c r="FFA81" s="104"/>
      <c r="FFB81" s="104"/>
      <c r="FFC81" s="104"/>
      <c r="FFD81" s="104"/>
      <c r="FFE81" s="104"/>
      <c r="FFF81" s="104"/>
      <c r="FFG81" s="104"/>
      <c r="FFH81" s="104"/>
      <c r="FFI81" s="104"/>
      <c r="FFJ81" s="104"/>
      <c r="FFK81" s="104"/>
      <c r="FFL81" s="104"/>
      <c r="FFM81" s="104"/>
      <c r="FFN81" s="104"/>
      <c r="FFO81" s="104"/>
      <c r="FFP81" s="104"/>
      <c r="FFQ81" s="104"/>
      <c r="FFR81" s="104"/>
      <c r="FFS81" s="104"/>
      <c r="FFT81" s="104"/>
      <c r="FFU81" s="104"/>
      <c r="FFV81" s="104"/>
      <c r="FFW81" s="104"/>
      <c r="FFX81" s="104"/>
      <c r="FFY81" s="104"/>
      <c r="FFZ81" s="104"/>
      <c r="FGA81" s="104"/>
      <c r="FGB81" s="104"/>
      <c r="FGC81" s="104"/>
      <c r="FGD81" s="104"/>
      <c r="FGE81" s="104"/>
      <c r="FGF81" s="104"/>
      <c r="FGG81" s="104"/>
      <c r="FGH81" s="104"/>
      <c r="FGI81" s="104"/>
      <c r="FGJ81" s="104"/>
      <c r="FGK81" s="104"/>
      <c r="FGL81" s="104"/>
      <c r="FGM81" s="104"/>
      <c r="FGN81" s="104"/>
      <c r="FGO81" s="104"/>
      <c r="FGP81" s="104"/>
      <c r="FGQ81" s="104"/>
      <c r="FGR81" s="104"/>
      <c r="FGS81" s="104"/>
      <c r="FGT81" s="104"/>
      <c r="FGU81" s="104"/>
      <c r="FGV81" s="104"/>
      <c r="FGW81" s="104"/>
      <c r="FGX81" s="104"/>
      <c r="FGY81" s="104"/>
      <c r="FGZ81" s="104"/>
      <c r="FHA81" s="104"/>
      <c r="FHB81" s="104"/>
      <c r="FHC81" s="104"/>
      <c r="FHD81" s="104"/>
      <c r="FHE81" s="104"/>
      <c r="FHF81" s="104"/>
      <c r="FHG81" s="104"/>
      <c r="FHH81" s="104"/>
      <c r="FHI81" s="104"/>
      <c r="FHJ81" s="104"/>
      <c r="FHK81" s="104"/>
      <c r="FHL81" s="104"/>
      <c r="FHM81" s="104"/>
      <c r="FHN81" s="104"/>
      <c r="FHO81" s="104"/>
      <c r="FHP81" s="104"/>
      <c r="FHQ81" s="104"/>
      <c r="FHR81" s="104"/>
      <c r="FHS81" s="104"/>
      <c r="FHT81" s="104"/>
      <c r="FHU81" s="104"/>
      <c r="FHV81" s="104"/>
      <c r="FHW81" s="104"/>
      <c r="FHX81" s="104"/>
      <c r="FHY81" s="104"/>
      <c r="FHZ81" s="104"/>
      <c r="FIA81" s="104"/>
      <c r="FIB81" s="104"/>
      <c r="FIC81" s="104"/>
      <c r="FID81" s="104"/>
      <c r="FIE81" s="104"/>
      <c r="FIF81" s="104"/>
      <c r="FIG81" s="104"/>
      <c r="FIH81" s="104"/>
      <c r="FII81" s="104"/>
      <c r="FIJ81" s="104"/>
      <c r="FIK81" s="104"/>
      <c r="FIL81" s="104"/>
      <c r="FIM81" s="104"/>
      <c r="FIN81" s="104"/>
      <c r="FIO81" s="104"/>
      <c r="FIP81" s="104"/>
      <c r="FIQ81" s="104"/>
      <c r="FIR81" s="104"/>
      <c r="FIS81" s="104"/>
      <c r="FIT81" s="104"/>
      <c r="FIU81" s="104"/>
      <c r="FIV81" s="104"/>
      <c r="FIW81" s="104"/>
      <c r="FIX81" s="104"/>
      <c r="FIY81" s="104"/>
      <c r="FIZ81" s="104"/>
      <c r="FJA81" s="104"/>
      <c r="FJB81" s="104"/>
      <c r="FJC81" s="104"/>
      <c r="FJD81" s="104"/>
      <c r="FJE81" s="104"/>
      <c r="FJF81" s="104"/>
      <c r="FJG81" s="104"/>
      <c r="FJH81" s="104"/>
      <c r="FJI81" s="104"/>
      <c r="FJJ81" s="104"/>
      <c r="FJK81" s="104"/>
      <c r="FJL81" s="104"/>
      <c r="FJM81" s="104"/>
      <c r="FJN81" s="104"/>
      <c r="FJO81" s="104"/>
      <c r="FJP81" s="104"/>
      <c r="FJQ81" s="104"/>
      <c r="FJR81" s="104"/>
      <c r="FJS81" s="104"/>
      <c r="FJT81" s="104"/>
      <c r="FJU81" s="104"/>
      <c r="FJV81" s="104"/>
      <c r="FJW81" s="104"/>
      <c r="FJX81" s="104"/>
      <c r="FJY81" s="104"/>
      <c r="FJZ81" s="104"/>
      <c r="FKA81" s="104"/>
      <c r="FKB81" s="104"/>
      <c r="FKC81" s="104"/>
      <c r="FKD81" s="104"/>
      <c r="FKE81" s="104"/>
      <c r="FKF81" s="104"/>
      <c r="FKG81" s="104"/>
      <c r="FKH81" s="104"/>
      <c r="FKI81" s="104"/>
      <c r="FKJ81" s="104"/>
      <c r="FKK81" s="104"/>
      <c r="FKL81" s="104"/>
      <c r="FKM81" s="104"/>
      <c r="FKN81" s="104"/>
      <c r="FKO81" s="104"/>
      <c r="FKP81" s="104"/>
      <c r="FKQ81" s="104"/>
      <c r="FKR81" s="104"/>
      <c r="FKS81" s="104"/>
      <c r="FKT81" s="104"/>
      <c r="FKU81" s="104"/>
      <c r="FKV81" s="104"/>
      <c r="FKW81" s="104"/>
      <c r="FKX81" s="104"/>
      <c r="FKY81" s="104"/>
      <c r="FKZ81" s="104"/>
      <c r="FLA81" s="104"/>
      <c r="FLB81" s="104"/>
      <c r="FLC81" s="104"/>
      <c r="FLD81" s="104"/>
      <c r="FLE81" s="104"/>
      <c r="FLF81" s="104"/>
      <c r="FLG81" s="104"/>
      <c r="FLH81" s="104"/>
      <c r="FLI81" s="104"/>
      <c r="FLJ81" s="104"/>
      <c r="FLK81" s="104"/>
      <c r="FLL81" s="104"/>
      <c r="FLM81" s="104"/>
      <c r="FLN81" s="104"/>
      <c r="FLO81" s="104"/>
      <c r="FLP81" s="104"/>
      <c r="FLQ81" s="104"/>
      <c r="FLR81" s="104"/>
      <c r="FLS81" s="104"/>
      <c r="FLT81" s="104"/>
      <c r="FLU81" s="104"/>
      <c r="FLV81" s="104"/>
      <c r="FLW81" s="104"/>
      <c r="FLX81" s="104"/>
      <c r="FLY81" s="104"/>
      <c r="FLZ81" s="104"/>
      <c r="FMA81" s="104"/>
      <c r="FMB81" s="104"/>
      <c r="FMC81" s="104"/>
      <c r="FMD81" s="104"/>
      <c r="FME81" s="104"/>
      <c r="FMF81" s="104"/>
      <c r="FMG81" s="104"/>
      <c r="FMH81" s="104"/>
      <c r="FMI81" s="104"/>
      <c r="FMJ81" s="104"/>
      <c r="FMK81" s="104"/>
      <c r="FML81" s="104"/>
      <c r="FMM81" s="104"/>
      <c r="FMN81" s="104"/>
      <c r="FMO81" s="104"/>
      <c r="FMP81" s="104"/>
      <c r="FMQ81" s="104"/>
      <c r="FMR81" s="104"/>
      <c r="FMS81" s="104"/>
      <c r="FMT81" s="104"/>
      <c r="FMU81" s="104"/>
      <c r="FMV81" s="104"/>
      <c r="FMW81" s="104"/>
      <c r="FMX81" s="104"/>
      <c r="FMY81" s="104"/>
      <c r="FMZ81" s="104"/>
      <c r="FNA81" s="104"/>
      <c r="FNB81" s="104"/>
      <c r="FNC81" s="104"/>
      <c r="FND81" s="104"/>
      <c r="FNE81" s="104"/>
      <c r="FNF81" s="104"/>
      <c r="FNG81" s="104"/>
      <c r="FNH81" s="104"/>
      <c r="FNI81" s="104"/>
      <c r="FNJ81" s="104"/>
      <c r="FNK81" s="104"/>
      <c r="FNL81" s="104"/>
      <c r="FNM81" s="104"/>
      <c r="FNN81" s="104"/>
      <c r="FNO81" s="104"/>
      <c r="FNP81" s="104"/>
      <c r="FNQ81" s="104"/>
      <c r="FNR81" s="104"/>
      <c r="FNS81" s="104"/>
      <c r="FNT81" s="104"/>
      <c r="FNU81" s="104"/>
      <c r="FNV81" s="104"/>
      <c r="FNW81" s="104"/>
      <c r="FNX81" s="104"/>
      <c r="FNY81" s="104"/>
      <c r="FNZ81" s="104"/>
      <c r="FOA81" s="104"/>
      <c r="FOB81" s="104"/>
      <c r="FOC81" s="104"/>
      <c r="FOD81" s="104"/>
      <c r="FOE81" s="104"/>
      <c r="FOF81" s="104"/>
      <c r="FOG81" s="104"/>
      <c r="FOH81" s="104"/>
      <c r="FOI81" s="104"/>
      <c r="FOJ81" s="104"/>
      <c r="FOK81" s="104"/>
      <c r="FOL81" s="104"/>
      <c r="FOM81" s="104"/>
      <c r="FON81" s="104"/>
      <c r="FOO81" s="104"/>
      <c r="FOP81" s="104"/>
      <c r="FOQ81" s="104"/>
      <c r="FOR81" s="104"/>
      <c r="FOS81" s="104"/>
      <c r="FOT81" s="104"/>
      <c r="FOU81" s="104"/>
      <c r="FOV81" s="104"/>
      <c r="FOW81" s="104"/>
      <c r="FOX81" s="104"/>
      <c r="FOY81" s="104"/>
      <c r="FOZ81" s="104"/>
      <c r="FPA81" s="104"/>
      <c r="FPB81" s="104"/>
      <c r="FPC81" s="104"/>
      <c r="FPD81" s="104"/>
      <c r="FPE81" s="104"/>
      <c r="FPF81" s="104"/>
      <c r="FPG81" s="104"/>
      <c r="FPH81" s="104"/>
      <c r="FPI81" s="104"/>
      <c r="FPJ81" s="104"/>
      <c r="FPK81" s="104"/>
      <c r="FPL81" s="104"/>
      <c r="FPM81" s="104"/>
      <c r="FPN81" s="104"/>
      <c r="FPO81" s="104"/>
      <c r="FPP81" s="104"/>
      <c r="FPQ81" s="104"/>
      <c r="FPR81" s="104"/>
      <c r="FPS81" s="104"/>
      <c r="FPT81" s="104"/>
      <c r="FPU81" s="104"/>
      <c r="FPV81" s="104"/>
      <c r="FPW81" s="104"/>
      <c r="FPX81" s="104"/>
      <c r="FPY81" s="104"/>
      <c r="FPZ81" s="104"/>
      <c r="FQA81" s="104"/>
      <c r="FQB81" s="104"/>
      <c r="FQC81" s="104"/>
      <c r="FQD81" s="104"/>
      <c r="FQE81" s="104"/>
      <c r="FQF81" s="104"/>
      <c r="FQG81" s="104"/>
      <c r="FQH81" s="104"/>
      <c r="FQI81" s="104"/>
      <c r="FQJ81" s="104"/>
      <c r="FQK81" s="104"/>
      <c r="FQL81" s="104"/>
      <c r="FQM81" s="104"/>
      <c r="FQN81" s="104"/>
      <c r="FQO81" s="104"/>
      <c r="FQP81" s="104"/>
      <c r="FQQ81" s="104"/>
      <c r="FQR81" s="104"/>
      <c r="FQS81" s="104"/>
      <c r="FQT81" s="104"/>
      <c r="FQU81" s="104"/>
      <c r="FQV81" s="104"/>
      <c r="FQW81" s="104"/>
      <c r="FQX81" s="104"/>
      <c r="FQY81" s="104"/>
      <c r="FQZ81" s="104"/>
      <c r="FRA81" s="104"/>
      <c r="FRB81" s="104"/>
      <c r="FRC81" s="104"/>
      <c r="FRD81" s="104"/>
      <c r="FRE81" s="104"/>
      <c r="FRF81" s="104"/>
      <c r="FRG81" s="104"/>
      <c r="FRH81" s="104"/>
      <c r="FRI81" s="104"/>
      <c r="FRJ81" s="104"/>
      <c r="FRK81" s="104"/>
      <c r="FRL81" s="104"/>
      <c r="FRM81" s="104"/>
      <c r="FRN81" s="104"/>
      <c r="FRO81" s="104"/>
      <c r="FRP81" s="104"/>
      <c r="FRQ81" s="104"/>
      <c r="FRR81" s="104"/>
      <c r="FRS81" s="104"/>
      <c r="FRT81" s="104"/>
      <c r="FRU81" s="104"/>
      <c r="FRV81" s="104"/>
      <c r="FRW81" s="104"/>
      <c r="FRX81" s="104"/>
      <c r="FRY81" s="104"/>
      <c r="FRZ81" s="104"/>
      <c r="FSA81" s="104"/>
      <c r="FSB81" s="104"/>
      <c r="FSC81" s="104"/>
      <c r="FSD81" s="104"/>
      <c r="FSE81" s="104"/>
      <c r="FSF81" s="104"/>
      <c r="FSG81" s="104"/>
      <c r="FSH81" s="104"/>
      <c r="FSI81" s="104"/>
      <c r="FSJ81" s="104"/>
      <c r="FSK81" s="104"/>
      <c r="FSL81" s="104"/>
      <c r="FSM81" s="104"/>
      <c r="FSN81" s="104"/>
      <c r="FSO81" s="104"/>
      <c r="FSP81" s="104"/>
      <c r="FSQ81" s="104"/>
      <c r="FSR81" s="104"/>
      <c r="FSS81" s="104"/>
      <c r="FST81" s="104"/>
      <c r="FSU81" s="104"/>
      <c r="FSV81" s="104"/>
      <c r="FSW81" s="104"/>
      <c r="FSX81" s="104"/>
      <c r="FSY81" s="104"/>
      <c r="FSZ81" s="104"/>
      <c r="FTA81" s="104"/>
      <c r="FTB81" s="104"/>
      <c r="FTC81" s="104"/>
      <c r="FTD81" s="104"/>
      <c r="FTE81" s="104"/>
      <c r="FTF81" s="104"/>
      <c r="FTG81" s="104"/>
      <c r="FTH81" s="104"/>
      <c r="FTI81" s="104"/>
      <c r="FTJ81" s="104"/>
      <c r="FTK81" s="104"/>
      <c r="FTL81" s="104"/>
      <c r="FTM81" s="104"/>
      <c r="FTN81" s="104"/>
      <c r="FTO81" s="104"/>
      <c r="FTP81" s="104"/>
      <c r="FTQ81" s="104"/>
      <c r="FTR81" s="104"/>
      <c r="FTS81" s="104"/>
      <c r="FTT81" s="104"/>
      <c r="FTU81" s="104"/>
      <c r="FTV81" s="104"/>
      <c r="FTW81" s="104"/>
      <c r="FTX81" s="104"/>
      <c r="FTY81" s="104"/>
      <c r="FTZ81" s="104"/>
      <c r="FUA81" s="104"/>
      <c r="FUB81" s="104"/>
      <c r="FUC81" s="104"/>
      <c r="FUD81" s="104"/>
      <c r="FUE81" s="104"/>
      <c r="FUF81" s="104"/>
      <c r="FUG81" s="104"/>
      <c r="FUH81" s="104"/>
      <c r="FUI81" s="104"/>
      <c r="FUJ81" s="104"/>
      <c r="FUK81" s="104"/>
      <c r="FUL81" s="104"/>
      <c r="FUM81" s="104"/>
      <c r="FUN81" s="104"/>
      <c r="FUO81" s="104"/>
      <c r="FUP81" s="104"/>
      <c r="FUQ81" s="104"/>
      <c r="FUR81" s="104"/>
      <c r="FUS81" s="104"/>
      <c r="FUT81" s="104"/>
      <c r="FUU81" s="104"/>
      <c r="FUV81" s="104"/>
      <c r="FUW81" s="104"/>
      <c r="FUX81" s="104"/>
      <c r="FUY81" s="104"/>
      <c r="FUZ81" s="104"/>
      <c r="FVA81" s="104"/>
      <c r="FVB81" s="104"/>
      <c r="FVC81" s="104"/>
      <c r="FVD81" s="104"/>
      <c r="FVE81" s="104"/>
      <c r="FVF81" s="104"/>
      <c r="FVG81" s="104"/>
      <c r="FVH81" s="104"/>
      <c r="FVI81" s="104"/>
      <c r="FVJ81" s="104"/>
      <c r="FVK81" s="104"/>
      <c r="FVL81" s="104"/>
      <c r="FVM81" s="104"/>
      <c r="FVN81" s="104"/>
      <c r="FVO81" s="104"/>
      <c r="FVP81" s="104"/>
      <c r="FVQ81" s="104"/>
      <c r="FVR81" s="104"/>
      <c r="FVS81" s="104"/>
      <c r="FVT81" s="104"/>
      <c r="FVU81" s="104"/>
      <c r="FVV81" s="104"/>
      <c r="FVW81" s="104"/>
      <c r="FVX81" s="104"/>
      <c r="FVY81" s="104"/>
      <c r="FVZ81" s="104"/>
      <c r="FWA81" s="104"/>
      <c r="FWB81" s="104"/>
      <c r="FWC81" s="104"/>
      <c r="FWD81" s="104"/>
      <c r="FWE81" s="104"/>
      <c r="FWF81" s="104"/>
      <c r="FWG81" s="104"/>
      <c r="FWH81" s="104"/>
      <c r="FWI81" s="104"/>
      <c r="FWJ81" s="104"/>
      <c r="FWK81" s="104"/>
      <c r="FWL81" s="104"/>
      <c r="FWM81" s="104"/>
      <c r="FWN81" s="104"/>
      <c r="FWO81" s="104"/>
      <c r="FWP81" s="104"/>
      <c r="FWQ81" s="104"/>
      <c r="FWR81" s="104"/>
      <c r="FWS81" s="104"/>
      <c r="FWT81" s="104"/>
      <c r="FWU81" s="104"/>
      <c r="FWV81" s="104"/>
      <c r="FWW81" s="104"/>
      <c r="FWX81" s="104"/>
      <c r="FWY81" s="104"/>
      <c r="FWZ81" s="104"/>
      <c r="FXA81" s="104"/>
      <c r="FXB81" s="104"/>
      <c r="FXC81" s="104"/>
      <c r="FXD81" s="104"/>
      <c r="FXE81" s="104"/>
      <c r="FXF81" s="104"/>
      <c r="FXG81" s="104"/>
      <c r="FXH81" s="104"/>
      <c r="FXI81" s="104"/>
      <c r="FXJ81" s="104"/>
      <c r="FXK81" s="104"/>
      <c r="FXL81" s="104"/>
      <c r="FXM81" s="104"/>
      <c r="FXN81" s="104"/>
      <c r="FXO81" s="104"/>
      <c r="FXP81" s="104"/>
      <c r="FXQ81" s="104"/>
      <c r="FXR81" s="104"/>
      <c r="FXS81" s="104"/>
      <c r="FXT81" s="104"/>
      <c r="FXU81" s="104"/>
      <c r="FXV81" s="104"/>
      <c r="FXW81" s="104"/>
      <c r="FXX81" s="104"/>
      <c r="FXY81" s="104"/>
      <c r="FXZ81" s="104"/>
      <c r="FYA81" s="104"/>
      <c r="FYB81" s="104"/>
      <c r="FYC81" s="104"/>
      <c r="FYD81" s="104"/>
      <c r="FYE81" s="104"/>
      <c r="FYF81" s="104"/>
      <c r="FYG81" s="104"/>
      <c r="FYH81" s="104"/>
      <c r="FYI81" s="104"/>
      <c r="FYJ81" s="104"/>
      <c r="FYK81" s="104"/>
      <c r="FYL81" s="104"/>
      <c r="FYM81" s="104"/>
      <c r="FYN81" s="104"/>
      <c r="FYO81" s="104"/>
      <c r="FYP81" s="104"/>
      <c r="FYQ81" s="104"/>
      <c r="FYR81" s="104"/>
      <c r="FYS81" s="104"/>
      <c r="FYT81" s="104"/>
      <c r="FYU81" s="104"/>
      <c r="FYV81" s="104"/>
      <c r="FYW81" s="104"/>
      <c r="FYX81" s="104"/>
      <c r="FYY81" s="104"/>
      <c r="FYZ81" s="104"/>
      <c r="FZA81" s="104"/>
      <c r="FZB81" s="104"/>
      <c r="FZC81" s="104"/>
      <c r="FZD81" s="104"/>
      <c r="FZE81" s="104"/>
      <c r="FZF81" s="104"/>
      <c r="FZG81" s="104"/>
      <c r="FZH81" s="104"/>
      <c r="FZI81" s="104"/>
      <c r="FZJ81" s="104"/>
      <c r="FZK81" s="104"/>
      <c r="FZL81" s="104"/>
      <c r="FZM81" s="104"/>
      <c r="FZN81" s="104"/>
      <c r="FZO81" s="104"/>
      <c r="FZP81" s="104"/>
      <c r="FZQ81" s="104"/>
      <c r="FZR81" s="104"/>
      <c r="FZS81" s="104"/>
      <c r="FZT81" s="104"/>
      <c r="FZU81" s="104"/>
      <c r="FZV81" s="104"/>
      <c r="FZW81" s="104"/>
      <c r="FZX81" s="104"/>
      <c r="FZY81" s="104"/>
      <c r="FZZ81" s="104"/>
      <c r="GAA81" s="104"/>
      <c r="GAB81" s="104"/>
      <c r="GAC81" s="104"/>
      <c r="GAD81" s="104"/>
      <c r="GAE81" s="104"/>
      <c r="GAF81" s="104"/>
      <c r="GAG81" s="104"/>
      <c r="GAH81" s="104"/>
      <c r="GAI81" s="104"/>
      <c r="GAJ81" s="104"/>
      <c r="GAK81" s="104"/>
      <c r="GAL81" s="104"/>
      <c r="GAM81" s="104"/>
      <c r="GAN81" s="104"/>
      <c r="GAO81" s="104"/>
      <c r="GAP81" s="104"/>
      <c r="GAQ81" s="104"/>
      <c r="GAR81" s="104"/>
      <c r="GAS81" s="104"/>
      <c r="GAT81" s="104"/>
      <c r="GAU81" s="104"/>
      <c r="GAV81" s="104"/>
      <c r="GAW81" s="104"/>
      <c r="GAX81" s="104"/>
      <c r="GAY81" s="104"/>
      <c r="GAZ81" s="104"/>
      <c r="GBA81" s="104"/>
      <c r="GBB81" s="104"/>
      <c r="GBC81" s="104"/>
      <c r="GBD81" s="104"/>
      <c r="GBE81" s="104"/>
      <c r="GBF81" s="104"/>
      <c r="GBG81" s="104"/>
      <c r="GBH81" s="104"/>
      <c r="GBI81" s="104"/>
      <c r="GBJ81" s="104"/>
      <c r="GBK81" s="104"/>
      <c r="GBL81" s="104"/>
      <c r="GBM81" s="104"/>
      <c r="GBN81" s="104"/>
      <c r="GBO81" s="104"/>
      <c r="GBP81" s="104"/>
      <c r="GBQ81" s="104"/>
      <c r="GBR81" s="104"/>
      <c r="GBS81" s="104"/>
      <c r="GBT81" s="104"/>
      <c r="GBU81" s="104"/>
      <c r="GBV81" s="104"/>
      <c r="GBW81" s="104"/>
      <c r="GBX81" s="104"/>
      <c r="GBY81" s="104"/>
      <c r="GBZ81" s="104"/>
      <c r="GCA81" s="104"/>
      <c r="GCB81" s="104"/>
      <c r="GCC81" s="104"/>
      <c r="GCD81" s="104"/>
      <c r="GCE81" s="104"/>
      <c r="GCF81" s="104"/>
      <c r="GCG81" s="104"/>
      <c r="GCH81" s="104"/>
      <c r="GCI81" s="104"/>
      <c r="GCJ81" s="104"/>
      <c r="GCK81" s="104"/>
      <c r="GCL81" s="104"/>
      <c r="GCM81" s="104"/>
      <c r="GCN81" s="104"/>
      <c r="GCO81" s="104"/>
      <c r="GCP81" s="104"/>
      <c r="GCQ81" s="104"/>
      <c r="GCR81" s="104"/>
      <c r="GCS81" s="104"/>
      <c r="GCT81" s="104"/>
      <c r="GCU81" s="104"/>
      <c r="GCV81" s="104"/>
      <c r="GCW81" s="104"/>
      <c r="GCX81" s="104"/>
      <c r="GCY81" s="104"/>
      <c r="GCZ81" s="104"/>
      <c r="GDA81" s="104"/>
      <c r="GDB81" s="104"/>
      <c r="GDC81" s="104"/>
      <c r="GDD81" s="104"/>
      <c r="GDE81" s="104"/>
      <c r="GDF81" s="104"/>
      <c r="GDG81" s="104"/>
      <c r="GDH81" s="104"/>
      <c r="GDI81" s="104"/>
      <c r="GDJ81" s="104"/>
      <c r="GDK81" s="104"/>
      <c r="GDL81" s="104"/>
      <c r="GDM81" s="104"/>
      <c r="GDN81" s="104"/>
      <c r="GDO81" s="104"/>
      <c r="GDP81" s="104"/>
      <c r="GDQ81" s="104"/>
      <c r="GDR81" s="104"/>
      <c r="GDS81" s="104"/>
      <c r="GDT81" s="104"/>
      <c r="GDU81" s="104"/>
      <c r="GDV81" s="104"/>
      <c r="GDW81" s="104"/>
      <c r="GDX81" s="104"/>
      <c r="GDY81" s="104"/>
      <c r="GDZ81" s="104"/>
      <c r="GEA81" s="104"/>
      <c r="GEB81" s="104"/>
      <c r="GEC81" s="104"/>
      <c r="GED81" s="104"/>
      <c r="GEE81" s="104"/>
      <c r="GEF81" s="104"/>
      <c r="GEG81" s="104"/>
      <c r="GEH81" s="104"/>
      <c r="GEI81" s="104"/>
      <c r="GEJ81" s="104"/>
      <c r="GEK81" s="104"/>
      <c r="GEL81" s="104"/>
      <c r="GEM81" s="104"/>
      <c r="GEN81" s="104"/>
      <c r="GEO81" s="104"/>
      <c r="GEP81" s="104"/>
      <c r="GEQ81" s="104"/>
      <c r="GER81" s="104"/>
      <c r="GES81" s="104"/>
      <c r="GET81" s="104"/>
      <c r="GEU81" s="104"/>
      <c r="GEV81" s="104"/>
      <c r="GEW81" s="104"/>
      <c r="GEX81" s="104"/>
      <c r="GEY81" s="104"/>
      <c r="GEZ81" s="104"/>
      <c r="GFA81" s="104"/>
      <c r="GFB81" s="104"/>
      <c r="GFC81" s="104"/>
      <c r="GFD81" s="104"/>
      <c r="GFE81" s="104"/>
      <c r="GFF81" s="104"/>
      <c r="GFG81" s="104"/>
      <c r="GFH81" s="104"/>
      <c r="GFI81" s="104"/>
      <c r="GFJ81" s="104"/>
      <c r="GFK81" s="104"/>
      <c r="GFL81" s="104"/>
      <c r="GFM81" s="104"/>
      <c r="GFN81" s="104"/>
      <c r="GFO81" s="104"/>
      <c r="GFP81" s="104"/>
      <c r="GFQ81" s="104"/>
      <c r="GFR81" s="104"/>
      <c r="GFS81" s="104"/>
      <c r="GFT81" s="104"/>
      <c r="GFU81" s="104"/>
      <c r="GFV81" s="104"/>
      <c r="GFW81" s="104"/>
      <c r="GFX81" s="104"/>
      <c r="GFY81" s="104"/>
      <c r="GFZ81" s="104"/>
      <c r="GGA81" s="104"/>
      <c r="GGB81" s="104"/>
      <c r="GGC81" s="104"/>
      <c r="GGD81" s="104"/>
      <c r="GGE81" s="104"/>
      <c r="GGF81" s="104"/>
      <c r="GGG81" s="104"/>
      <c r="GGH81" s="104"/>
      <c r="GGI81" s="104"/>
      <c r="GGJ81" s="104"/>
      <c r="GGK81" s="104"/>
      <c r="GGL81" s="104"/>
      <c r="GGM81" s="104"/>
      <c r="GGN81" s="104"/>
      <c r="GGO81" s="104"/>
      <c r="GGP81" s="104"/>
      <c r="GGQ81" s="104"/>
      <c r="GGR81" s="104"/>
      <c r="GGS81" s="104"/>
      <c r="GGT81" s="104"/>
      <c r="GGU81" s="104"/>
      <c r="GGV81" s="104"/>
      <c r="GGW81" s="104"/>
      <c r="GGX81" s="104"/>
      <c r="GGY81" s="104"/>
      <c r="GGZ81" s="104"/>
      <c r="GHA81" s="104"/>
      <c r="GHB81" s="104"/>
      <c r="GHC81" s="104"/>
      <c r="GHD81" s="104"/>
      <c r="GHE81" s="104"/>
      <c r="GHF81" s="104"/>
      <c r="GHG81" s="104"/>
      <c r="GHH81" s="104"/>
      <c r="GHI81" s="104"/>
      <c r="GHJ81" s="104"/>
      <c r="GHK81" s="104"/>
      <c r="GHL81" s="104"/>
      <c r="GHM81" s="104"/>
      <c r="GHN81" s="104"/>
      <c r="GHO81" s="104"/>
      <c r="GHP81" s="104"/>
      <c r="GHQ81" s="104"/>
      <c r="GHR81" s="104"/>
      <c r="GHS81" s="104"/>
      <c r="GHT81" s="104"/>
      <c r="GHU81" s="104"/>
      <c r="GHV81" s="104"/>
      <c r="GHW81" s="104"/>
      <c r="GHX81" s="104"/>
      <c r="GHY81" s="104"/>
      <c r="GHZ81" s="104"/>
      <c r="GIA81" s="104"/>
      <c r="GIB81" s="104"/>
      <c r="GIC81" s="104"/>
      <c r="GID81" s="104"/>
      <c r="GIE81" s="104"/>
      <c r="GIF81" s="104"/>
      <c r="GIG81" s="104"/>
      <c r="GIH81" s="104"/>
      <c r="GII81" s="104"/>
      <c r="GIJ81" s="104"/>
      <c r="GIK81" s="104"/>
      <c r="GIL81" s="104"/>
      <c r="GIM81" s="104"/>
      <c r="GIN81" s="104"/>
      <c r="GIO81" s="104"/>
      <c r="GIP81" s="104"/>
      <c r="GIQ81" s="104"/>
      <c r="GIR81" s="104"/>
      <c r="GIS81" s="104"/>
      <c r="GIT81" s="104"/>
      <c r="GIU81" s="104"/>
      <c r="GIV81" s="104"/>
      <c r="GIW81" s="104"/>
      <c r="GIX81" s="104"/>
      <c r="GIY81" s="104"/>
      <c r="GIZ81" s="104"/>
      <c r="GJA81" s="104"/>
      <c r="GJB81" s="104"/>
      <c r="GJC81" s="104"/>
      <c r="GJD81" s="104"/>
      <c r="GJE81" s="104"/>
      <c r="GJF81" s="104"/>
      <c r="GJG81" s="104"/>
      <c r="GJH81" s="104"/>
      <c r="GJI81" s="104"/>
      <c r="GJJ81" s="104"/>
      <c r="GJK81" s="104"/>
      <c r="GJL81" s="104"/>
      <c r="GJM81" s="104"/>
      <c r="GJN81" s="104"/>
      <c r="GJO81" s="104"/>
      <c r="GJP81" s="104"/>
      <c r="GJQ81" s="104"/>
      <c r="GJR81" s="104"/>
      <c r="GJS81" s="104"/>
      <c r="GJT81" s="104"/>
      <c r="GJU81" s="104"/>
      <c r="GJV81" s="104"/>
      <c r="GJW81" s="104"/>
      <c r="GJX81" s="104"/>
      <c r="GJY81" s="104"/>
      <c r="GJZ81" s="104"/>
      <c r="GKA81" s="104"/>
      <c r="GKB81" s="104"/>
      <c r="GKC81" s="104"/>
      <c r="GKD81" s="104"/>
      <c r="GKE81" s="104"/>
      <c r="GKF81" s="104"/>
      <c r="GKG81" s="104"/>
      <c r="GKH81" s="104"/>
      <c r="GKI81" s="104"/>
      <c r="GKJ81" s="104"/>
      <c r="GKK81" s="104"/>
      <c r="GKL81" s="104"/>
      <c r="GKM81" s="104"/>
      <c r="GKN81" s="104"/>
      <c r="GKO81" s="104"/>
      <c r="GKP81" s="104"/>
      <c r="GKQ81" s="104"/>
      <c r="GKR81" s="104"/>
      <c r="GKS81" s="104"/>
      <c r="GKT81" s="104"/>
      <c r="GKU81" s="104"/>
      <c r="GKV81" s="104"/>
      <c r="GKW81" s="104"/>
      <c r="GKX81" s="104"/>
      <c r="GKY81" s="104"/>
      <c r="GKZ81" s="104"/>
      <c r="GLA81" s="104"/>
      <c r="GLB81" s="104"/>
      <c r="GLC81" s="104"/>
      <c r="GLD81" s="104"/>
      <c r="GLE81" s="104"/>
      <c r="GLF81" s="104"/>
      <c r="GLG81" s="104"/>
      <c r="GLH81" s="104"/>
      <c r="GLI81" s="104"/>
      <c r="GLJ81" s="104"/>
      <c r="GLK81" s="104"/>
      <c r="GLL81" s="104"/>
      <c r="GLM81" s="104"/>
      <c r="GLN81" s="104"/>
      <c r="GLO81" s="104"/>
      <c r="GLP81" s="104"/>
      <c r="GLQ81" s="104"/>
      <c r="GLR81" s="104"/>
      <c r="GLS81" s="104"/>
      <c r="GLT81" s="104"/>
      <c r="GLU81" s="104"/>
      <c r="GLV81" s="104"/>
      <c r="GLW81" s="104"/>
      <c r="GLX81" s="104"/>
      <c r="GLY81" s="104"/>
      <c r="GLZ81" s="104"/>
      <c r="GMA81" s="104"/>
      <c r="GMB81" s="104"/>
      <c r="GMC81" s="104"/>
      <c r="GMD81" s="104"/>
      <c r="GME81" s="104"/>
      <c r="GMF81" s="104"/>
      <c r="GMG81" s="104"/>
      <c r="GMH81" s="104"/>
      <c r="GMI81" s="104"/>
      <c r="GMJ81" s="104"/>
      <c r="GMK81" s="104"/>
      <c r="GML81" s="104"/>
      <c r="GMM81" s="104"/>
      <c r="GMN81" s="104"/>
      <c r="GMO81" s="104"/>
      <c r="GMP81" s="104"/>
      <c r="GMQ81" s="104"/>
      <c r="GMR81" s="104"/>
      <c r="GMS81" s="104"/>
      <c r="GMT81" s="104"/>
      <c r="GMU81" s="104"/>
      <c r="GMV81" s="104"/>
      <c r="GMW81" s="104"/>
      <c r="GMX81" s="104"/>
      <c r="GMY81" s="104"/>
      <c r="GMZ81" s="104"/>
      <c r="GNA81" s="104"/>
      <c r="GNB81" s="104"/>
      <c r="GNC81" s="104"/>
      <c r="GND81" s="104"/>
      <c r="GNE81" s="104"/>
      <c r="GNF81" s="104"/>
      <c r="GNG81" s="104"/>
      <c r="GNH81" s="104"/>
      <c r="GNI81" s="104"/>
      <c r="GNJ81" s="104"/>
      <c r="GNK81" s="104"/>
      <c r="GNL81" s="104"/>
      <c r="GNM81" s="104"/>
      <c r="GNN81" s="104"/>
      <c r="GNO81" s="104"/>
      <c r="GNP81" s="104"/>
      <c r="GNQ81" s="104"/>
      <c r="GNR81" s="104"/>
      <c r="GNS81" s="104"/>
      <c r="GNT81" s="104"/>
      <c r="GNU81" s="104"/>
      <c r="GNV81" s="104"/>
      <c r="GNW81" s="104"/>
      <c r="GNX81" s="104"/>
      <c r="GNY81" s="104"/>
      <c r="GNZ81" s="104"/>
      <c r="GOA81" s="104"/>
      <c r="GOB81" s="104"/>
      <c r="GOC81" s="104"/>
      <c r="GOD81" s="104"/>
      <c r="GOE81" s="104"/>
      <c r="GOF81" s="104"/>
      <c r="GOG81" s="104"/>
      <c r="GOH81" s="104"/>
      <c r="GOI81" s="104"/>
      <c r="GOJ81" s="104"/>
      <c r="GOK81" s="104"/>
      <c r="GOL81" s="104"/>
      <c r="GOM81" s="104"/>
      <c r="GON81" s="104"/>
      <c r="GOO81" s="104"/>
      <c r="GOP81" s="104"/>
      <c r="GOQ81" s="104"/>
      <c r="GOR81" s="104"/>
      <c r="GOS81" s="104"/>
      <c r="GOT81" s="104"/>
      <c r="GOU81" s="104"/>
      <c r="GOV81" s="104"/>
      <c r="GOW81" s="104"/>
      <c r="GOX81" s="104"/>
      <c r="GOY81" s="104"/>
      <c r="GOZ81" s="104"/>
      <c r="GPA81" s="104"/>
      <c r="GPB81" s="104"/>
      <c r="GPC81" s="104"/>
      <c r="GPD81" s="104"/>
      <c r="GPE81" s="104"/>
      <c r="GPF81" s="104"/>
      <c r="GPG81" s="104"/>
      <c r="GPH81" s="104"/>
      <c r="GPI81" s="104"/>
      <c r="GPJ81" s="104"/>
      <c r="GPK81" s="104"/>
      <c r="GPL81" s="104"/>
      <c r="GPM81" s="104"/>
      <c r="GPN81" s="104"/>
      <c r="GPO81" s="104"/>
      <c r="GPP81" s="104"/>
      <c r="GPQ81" s="104"/>
      <c r="GPR81" s="104"/>
      <c r="GPS81" s="104"/>
      <c r="GPT81" s="104"/>
      <c r="GPU81" s="104"/>
      <c r="GPV81" s="104"/>
      <c r="GPW81" s="104"/>
      <c r="GPX81" s="104"/>
      <c r="GPY81" s="104"/>
      <c r="GPZ81" s="104"/>
      <c r="GQA81" s="104"/>
      <c r="GQB81" s="104"/>
      <c r="GQC81" s="104"/>
      <c r="GQD81" s="104"/>
      <c r="GQE81" s="104"/>
      <c r="GQF81" s="104"/>
      <c r="GQG81" s="104"/>
      <c r="GQH81" s="104"/>
      <c r="GQI81" s="104"/>
      <c r="GQJ81" s="104"/>
      <c r="GQK81" s="104"/>
      <c r="GQL81" s="104"/>
      <c r="GQM81" s="104"/>
      <c r="GQN81" s="104"/>
      <c r="GQO81" s="104"/>
      <c r="GQP81" s="104"/>
      <c r="GQQ81" s="104"/>
      <c r="GQR81" s="104"/>
      <c r="GQS81" s="104"/>
      <c r="GQT81" s="104"/>
      <c r="GQU81" s="104"/>
      <c r="GQV81" s="104"/>
      <c r="GQW81" s="104"/>
      <c r="GQX81" s="104"/>
      <c r="GQY81" s="104"/>
      <c r="GQZ81" s="104"/>
      <c r="GRA81" s="104"/>
      <c r="GRB81" s="104"/>
      <c r="GRC81" s="104"/>
      <c r="GRD81" s="104"/>
      <c r="GRE81" s="104"/>
      <c r="GRF81" s="104"/>
      <c r="GRG81" s="104"/>
      <c r="GRH81" s="104"/>
      <c r="GRI81" s="104"/>
      <c r="GRJ81" s="104"/>
      <c r="GRK81" s="104"/>
      <c r="GRL81" s="104"/>
      <c r="GRM81" s="104"/>
      <c r="GRN81" s="104"/>
      <c r="GRO81" s="104"/>
      <c r="GRP81" s="104"/>
      <c r="GRQ81" s="104"/>
      <c r="GRR81" s="104"/>
      <c r="GRS81" s="104"/>
      <c r="GRT81" s="104"/>
      <c r="GRU81" s="104"/>
      <c r="GRV81" s="104"/>
      <c r="GRW81" s="104"/>
      <c r="GRX81" s="104"/>
      <c r="GRY81" s="104"/>
      <c r="GRZ81" s="104"/>
      <c r="GSA81" s="104"/>
      <c r="GSB81" s="104"/>
      <c r="GSC81" s="104"/>
      <c r="GSD81" s="104"/>
      <c r="GSE81" s="104"/>
      <c r="GSF81" s="104"/>
      <c r="GSG81" s="104"/>
      <c r="GSH81" s="104"/>
      <c r="GSI81" s="104"/>
      <c r="GSJ81" s="104"/>
      <c r="GSK81" s="104"/>
      <c r="GSL81" s="104"/>
      <c r="GSM81" s="104"/>
      <c r="GSN81" s="104"/>
      <c r="GSO81" s="104"/>
      <c r="GSP81" s="104"/>
      <c r="GSQ81" s="104"/>
      <c r="GSR81" s="104"/>
      <c r="GSS81" s="104"/>
      <c r="GST81" s="104"/>
      <c r="GSU81" s="104"/>
      <c r="GSV81" s="104"/>
      <c r="GSW81" s="104"/>
      <c r="GSX81" s="104"/>
      <c r="GSY81" s="104"/>
      <c r="GSZ81" s="104"/>
      <c r="GTA81" s="104"/>
      <c r="GTB81" s="104"/>
      <c r="GTC81" s="104"/>
      <c r="GTD81" s="104"/>
      <c r="GTE81" s="104"/>
      <c r="GTF81" s="104"/>
      <c r="GTG81" s="104"/>
      <c r="GTH81" s="104"/>
      <c r="GTI81" s="104"/>
      <c r="GTJ81" s="104"/>
      <c r="GTK81" s="104"/>
      <c r="GTL81" s="104"/>
      <c r="GTM81" s="104"/>
      <c r="GTN81" s="104"/>
      <c r="GTO81" s="104"/>
      <c r="GTP81" s="104"/>
      <c r="GTQ81" s="104"/>
      <c r="GTR81" s="104"/>
      <c r="GTS81" s="104"/>
      <c r="GTT81" s="104"/>
      <c r="GTU81" s="104"/>
      <c r="GTV81" s="104"/>
      <c r="GTW81" s="104"/>
      <c r="GTX81" s="104"/>
      <c r="GTY81" s="104"/>
      <c r="GTZ81" s="104"/>
      <c r="GUA81" s="104"/>
      <c r="GUB81" s="104"/>
      <c r="GUC81" s="104"/>
      <c r="GUD81" s="104"/>
      <c r="GUE81" s="104"/>
      <c r="GUF81" s="104"/>
      <c r="GUG81" s="104"/>
      <c r="GUH81" s="104"/>
      <c r="GUI81" s="104"/>
      <c r="GUJ81" s="104"/>
      <c r="GUK81" s="104"/>
      <c r="GUL81" s="104"/>
      <c r="GUM81" s="104"/>
      <c r="GUN81" s="104"/>
      <c r="GUO81" s="104"/>
      <c r="GUP81" s="104"/>
      <c r="GUQ81" s="104"/>
      <c r="GUR81" s="104"/>
      <c r="GUS81" s="104"/>
      <c r="GUT81" s="104"/>
      <c r="GUU81" s="104"/>
      <c r="GUV81" s="104"/>
      <c r="GUW81" s="104"/>
      <c r="GUX81" s="104"/>
      <c r="GUY81" s="104"/>
      <c r="GUZ81" s="104"/>
      <c r="GVA81" s="104"/>
      <c r="GVB81" s="104"/>
      <c r="GVC81" s="104"/>
      <c r="GVD81" s="104"/>
      <c r="GVE81" s="104"/>
      <c r="GVF81" s="104"/>
      <c r="GVG81" s="104"/>
      <c r="GVH81" s="104"/>
      <c r="GVI81" s="104"/>
      <c r="GVJ81" s="104"/>
      <c r="GVK81" s="104"/>
      <c r="GVL81" s="104"/>
      <c r="GVM81" s="104"/>
      <c r="GVN81" s="104"/>
      <c r="GVO81" s="104"/>
      <c r="GVP81" s="104"/>
      <c r="GVQ81" s="104"/>
      <c r="GVR81" s="104"/>
      <c r="GVS81" s="104"/>
      <c r="GVT81" s="104"/>
      <c r="GVU81" s="104"/>
      <c r="GVV81" s="104"/>
      <c r="GVW81" s="104"/>
      <c r="GVX81" s="104"/>
      <c r="GVY81" s="104"/>
      <c r="GVZ81" s="104"/>
      <c r="GWA81" s="104"/>
      <c r="GWB81" s="104"/>
      <c r="GWC81" s="104"/>
      <c r="GWD81" s="104"/>
      <c r="GWE81" s="104"/>
      <c r="GWF81" s="104"/>
      <c r="GWG81" s="104"/>
      <c r="GWH81" s="104"/>
      <c r="GWI81" s="104"/>
      <c r="GWJ81" s="104"/>
      <c r="GWK81" s="104"/>
      <c r="GWL81" s="104"/>
      <c r="GWM81" s="104"/>
      <c r="GWN81" s="104"/>
      <c r="GWO81" s="104"/>
      <c r="GWP81" s="104"/>
      <c r="GWQ81" s="104"/>
      <c r="GWR81" s="104"/>
      <c r="GWS81" s="104"/>
      <c r="GWT81" s="104"/>
      <c r="GWU81" s="104"/>
      <c r="GWV81" s="104"/>
      <c r="GWW81" s="104"/>
      <c r="GWX81" s="104"/>
      <c r="GWY81" s="104"/>
      <c r="GWZ81" s="104"/>
      <c r="GXA81" s="104"/>
      <c r="GXB81" s="104"/>
      <c r="GXC81" s="104"/>
      <c r="GXD81" s="104"/>
      <c r="GXE81" s="104"/>
      <c r="GXF81" s="104"/>
      <c r="GXG81" s="104"/>
      <c r="GXH81" s="104"/>
      <c r="GXI81" s="104"/>
      <c r="GXJ81" s="104"/>
      <c r="GXK81" s="104"/>
      <c r="GXL81" s="104"/>
      <c r="GXM81" s="104"/>
      <c r="GXN81" s="104"/>
      <c r="GXO81" s="104"/>
      <c r="GXP81" s="104"/>
      <c r="GXQ81" s="104"/>
      <c r="GXR81" s="104"/>
      <c r="GXS81" s="104"/>
      <c r="GXT81" s="104"/>
      <c r="GXU81" s="104"/>
      <c r="GXV81" s="104"/>
      <c r="GXW81" s="104"/>
      <c r="GXX81" s="104"/>
      <c r="GXY81" s="104"/>
      <c r="GXZ81" s="104"/>
      <c r="GYA81" s="104"/>
      <c r="GYB81" s="104"/>
      <c r="GYC81" s="104"/>
      <c r="GYD81" s="104"/>
      <c r="GYE81" s="104"/>
      <c r="GYF81" s="104"/>
      <c r="GYG81" s="104"/>
      <c r="GYH81" s="104"/>
      <c r="GYI81" s="104"/>
      <c r="GYJ81" s="104"/>
      <c r="GYK81" s="104"/>
      <c r="GYL81" s="104"/>
      <c r="GYM81" s="104"/>
      <c r="GYN81" s="104"/>
      <c r="GYO81" s="104"/>
      <c r="GYP81" s="104"/>
      <c r="GYQ81" s="104"/>
      <c r="GYR81" s="104"/>
      <c r="GYS81" s="104"/>
      <c r="GYT81" s="104"/>
      <c r="GYU81" s="104"/>
      <c r="GYV81" s="104"/>
      <c r="GYW81" s="104"/>
      <c r="GYX81" s="104"/>
      <c r="GYY81" s="104"/>
      <c r="GYZ81" s="104"/>
      <c r="GZA81" s="104"/>
      <c r="GZB81" s="104"/>
      <c r="GZC81" s="104"/>
      <c r="GZD81" s="104"/>
      <c r="GZE81" s="104"/>
      <c r="GZF81" s="104"/>
      <c r="GZG81" s="104"/>
      <c r="GZH81" s="104"/>
      <c r="GZI81" s="104"/>
      <c r="GZJ81" s="104"/>
      <c r="GZK81" s="104"/>
      <c r="GZL81" s="104"/>
      <c r="GZM81" s="104"/>
      <c r="GZN81" s="104"/>
      <c r="GZO81" s="104"/>
      <c r="GZP81" s="104"/>
      <c r="GZQ81" s="104"/>
      <c r="GZR81" s="104"/>
      <c r="GZS81" s="104"/>
      <c r="GZT81" s="104"/>
      <c r="GZU81" s="104"/>
      <c r="GZV81" s="104"/>
      <c r="GZW81" s="104"/>
      <c r="GZX81" s="104"/>
      <c r="GZY81" s="104"/>
      <c r="GZZ81" s="104"/>
      <c r="HAA81" s="104"/>
      <c r="HAB81" s="104"/>
      <c r="HAC81" s="104"/>
      <c r="HAD81" s="104"/>
      <c r="HAE81" s="104"/>
      <c r="HAF81" s="104"/>
      <c r="HAG81" s="104"/>
      <c r="HAH81" s="104"/>
      <c r="HAI81" s="104"/>
      <c r="HAJ81" s="104"/>
      <c r="HAK81" s="104"/>
      <c r="HAL81" s="104"/>
      <c r="HAM81" s="104"/>
      <c r="HAN81" s="104"/>
      <c r="HAO81" s="104"/>
      <c r="HAP81" s="104"/>
      <c r="HAQ81" s="104"/>
      <c r="HAR81" s="104"/>
      <c r="HAS81" s="104"/>
      <c r="HAT81" s="104"/>
      <c r="HAU81" s="104"/>
      <c r="HAV81" s="104"/>
      <c r="HAW81" s="104"/>
      <c r="HAX81" s="104"/>
      <c r="HAY81" s="104"/>
      <c r="HAZ81" s="104"/>
      <c r="HBA81" s="104"/>
      <c r="HBB81" s="104"/>
      <c r="HBC81" s="104"/>
      <c r="HBD81" s="104"/>
      <c r="HBE81" s="104"/>
      <c r="HBF81" s="104"/>
      <c r="HBG81" s="104"/>
      <c r="HBH81" s="104"/>
      <c r="HBI81" s="104"/>
      <c r="HBJ81" s="104"/>
      <c r="HBK81" s="104"/>
      <c r="HBL81" s="104"/>
      <c r="HBM81" s="104"/>
      <c r="HBN81" s="104"/>
      <c r="HBO81" s="104"/>
      <c r="HBP81" s="104"/>
      <c r="HBQ81" s="104"/>
      <c r="HBR81" s="104"/>
      <c r="HBS81" s="104"/>
      <c r="HBT81" s="104"/>
      <c r="HBU81" s="104"/>
      <c r="HBV81" s="104"/>
      <c r="HBW81" s="104"/>
      <c r="HBX81" s="104"/>
      <c r="HBY81" s="104"/>
      <c r="HBZ81" s="104"/>
      <c r="HCA81" s="104"/>
      <c r="HCB81" s="104"/>
      <c r="HCC81" s="104"/>
      <c r="HCD81" s="104"/>
      <c r="HCE81" s="104"/>
      <c r="HCF81" s="104"/>
      <c r="HCG81" s="104"/>
      <c r="HCH81" s="104"/>
      <c r="HCI81" s="104"/>
      <c r="HCJ81" s="104"/>
      <c r="HCK81" s="104"/>
      <c r="HCL81" s="104"/>
      <c r="HCM81" s="104"/>
      <c r="HCN81" s="104"/>
      <c r="HCO81" s="104"/>
      <c r="HCP81" s="104"/>
      <c r="HCQ81" s="104"/>
      <c r="HCR81" s="104"/>
      <c r="HCS81" s="104"/>
      <c r="HCT81" s="104"/>
      <c r="HCU81" s="104"/>
      <c r="HCV81" s="104"/>
      <c r="HCW81" s="104"/>
      <c r="HCX81" s="104"/>
      <c r="HCY81" s="104"/>
      <c r="HCZ81" s="104"/>
      <c r="HDA81" s="104"/>
      <c r="HDB81" s="104"/>
      <c r="HDC81" s="104"/>
      <c r="HDD81" s="104"/>
      <c r="HDE81" s="104"/>
      <c r="HDF81" s="104"/>
      <c r="HDG81" s="104"/>
      <c r="HDH81" s="104"/>
      <c r="HDI81" s="104"/>
      <c r="HDJ81" s="104"/>
      <c r="HDK81" s="104"/>
      <c r="HDL81" s="104"/>
      <c r="HDM81" s="104"/>
      <c r="HDN81" s="104"/>
      <c r="HDO81" s="104"/>
      <c r="HDP81" s="104"/>
      <c r="HDQ81" s="104"/>
      <c r="HDR81" s="104"/>
      <c r="HDS81" s="104"/>
      <c r="HDT81" s="104"/>
      <c r="HDU81" s="104"/>
      <c r="HDV81" s="104"/>
      <c r="HDW81" s="104"/>
      <c r="HDX81" s="104"/>
      <c r="HDY81" s="104"/>
      <c r="HDZ81" s="104"/>
      <c r="HEA81" s="104"/>
      <c r="HEB81" s="104"/>
      <c r="HEC81" s="104"/>
      <c r="HED81" s="104"/>
      <c r="HEE81" s="104"/>
      <c r="HEF81" s="104"/>
      <c r="HEG81" s="104"/>
      <c r="HEH81" s="104"/>
      <c r="HEI81" s="104"/>
      <c r="HEJ81" s="104"/>
      <c r="HEK81" s="104"/>
      <c r="HEL81" s="104"/>
      <c r="HEM81" s="104"/>
      <c r="HEN81" s="104"/>
      <c r="HEO81" s="104"/>
      <c r="HEP81" s="104"/>
      <c r="HEQ81" s="104"/>
      <c r="HER81" s="104"/>
      <c r="HES81" s="104"/>
      <c r="HET81" s="104"/>
      <c r="HEU81" s="104"/>
      <c r="HEV81" s="104"/>
      <c r="HEW81" s="104"/>
      <c r="HEX81" s="104"/>
      <c r="HEY81" s="104"/>
      <c r="HEZ81" s="104"/>
      <c r="HFA81" s="104"/>
      <c r="HFB81" s="104"/>
      <c r="HFC81" s="104"/>
      <c r="HFD81" s="104"/>
      <c r="HFE81" s="104"/>
      <c r="HFF81" s="104"/>
      <c r="HFG81" s="104"/>
      <c r="HFH81" s="104"/>
      <c r="HFI81" s="104"/>
      <c r="HFJ81" s="104"/>
      <c r="HFK81" s="104"/>
      <c r="HFL81" s="104"/>
      <c r="HFM81" s="104"/>
      <c r="HFN81" s="104"/>
      <c r="HFO81" s="104"/>
      <c r="HFP81" s="104"/>
      <c r="HFQ81" s="104"/>
      <c r="HFR81" s="104"/>
      <c r="HFS81" s="104"/>
      <c r="HFT81" s="104"/>
      <c r="HFU81" s="104"/>
      <c r="HFV81" s="104"/>
      <c r="HFW81" s="104"/>
      <c r="HFX81" s="104"/>
      <c r="HFY81" s="104"/>
      <c r="HFZ81" s="104"/>
      <c r="HGA81" s="104"/>
      <c r="HGB81" s="104"/>
      <c r="HGC81" s="104"/>
      <c r="HGD81" s="104"/>
      <c r="HGE81" s="104"/>
      <c r="HGF81" s="104"/>
      <c r="HGG81" s="104"/>
      <c r="HGH81" s="104"/>
      <c r="HGI81" s="104"/>
      <c r="HGJ81" s="104"/>
      <c r="HGK81" s="104"/>
      <c r="HGL81" s="104"/>
      <c r="HGM81" s="104"/>
      <c r="HGN81" s="104"/>
      <c r="HGO81" s="104"/>
      <c r="HGP81" s="104"/>
      <c r="HGQ81" s="104"/>
      <c r="HGR81" s="104"/>
      <c r="HGS81" s="104"/>
      <c r="HGT81" s="104"/>
      <c r="HGU81" s="104"/>
      <c r="HGV81" s="104"/>
      <c r="HGW81" s="104"/>
      <c r="HGX81" s="104"/>
      <c r="HGY81" s="104"/>
      <c r="HGZ81" s="104"/>
      <c r="HHA81" s="104"/>
      <c r="HHB81" s="104"/>
      <c r="HHC81" s="104"/>
      <c r="HHD81" s="104"/>
      <c r="HHE81" s="104"/>
      <c r="HHF81" s="104"/>
      <c r="HHG81" s="104"/>
      <c r="HHH81" s="104"/>
      <c r="HHI81" s="104"/>
      <c r="HHJ81" s="104"/>
      <c r="HHK81" s="104"/>
      <c r="HHL81" s="104"/>
      <c r="HHM81" s="104"/>
      <c r="HHN81" s="104"/>
      <c r="HHO81" s="104"/>
      <c r="HHP81" s="104"/>
      <c r="HHQ81" s="104"/>
      <c r="HHR81" s="104"/>
      <c r="HHS81" s="104"/>
      <c r="HHT81" s="104"/>
      <c r="HHU81" s="104"/>
      <c r="HHV81" s="104"/>
      <c r="HHW81" s="104"/>
      <c r="HHX81" s="104"/>
      <c r="HHY81" s="104"/>
      <c r="HHZ81" s="104"/>
      <c r="HIA81" s="104"/>
      <c r="HIB81" s="104"/>
      <c r="HIC81" s="104"/>
      <c r="HID81" s="104"/>
      <c r="HIE81" s="104"/>
      <c r="HIF81" s="104"/>
      <c r="HIG81" s="104"/>
      <c r="HIH81" s="104"/>
      <c r="HII81" s="104"/>
      <c r="HIJ81" s="104"/>
      <c r="HIK81" s="104"/>
      <c r="HIL81" s="104"/>
      <c r="HIM81" s="104"/>
      <c r="HIN81" s="104"/>
      <c r="HIO81" s="104"/>
      <c r="HIP81" s="104"/>
      <c r="HIQ81" s="104"/>
      <c r="HIR81" s="104"/>
      <c r="HIS81" s="104"/>
      <c r="HIT81" s="104"/>
      <c r="HIU81" s="104"/>
      <c r="HIV81" s="104"/>
      <c r="HIW81" s="104"/>
      <c r="HIX81" s="104"/>
      <c r="HIY81" s="104"/>
      <c r="HIZ81" s="104"/>
      <c r="HJA81" s="104"/>
      <c r="HJB81" s="104"/>
      <c r="HJC81" s="104"/>
      <c r="HJD81" s="104"/>
      <c r="HJE81" s="104"/>
      <c r="HJF81" s="104"/>
      <c r="HJG81" s="104"/>
      <c r="HJH81" s="104"/>
      <c r="HJI81" s="104"/>
      <c r="HJJ81" s="104"/>
      <c r="HJK81" s="104"/>
      <c r="HJL81" s="104"/>
      <c r="HJM81" s="104"/>
      <c r="HJN81" s="104"/>
      <c r="HJO81" s="104"/>
      <c r="HJP81" s="104"/>
      <c r="HJQ81" s="104"/>
      <c r="HJR81" s="104"/>
      <c r="HJS81" s="104"/>
      <c r="HJT81" s="104"/>
      <c r="HJU81" s="104"/>
      <c r="HJV81" s="104"/>
      <c r="HJW81" s="104"/>
      <c r="HJX81" s="104"/>
      <c r="HJY81" s="104"/>
      <c r="HJZ81" s="104"/>
      <c r="HKA81" s="104"/>
      <c r="HKB81" s="104"/>
      <c r="HKC81" s="104"/>
      <c r="HKD81" s="104"/>
      <c r="HKE81" s="104"/>
      <c r="HKF81" s="104"/>
      <c r="HKG81" s="104"/>
      <c r="HKH81" s="104"/>
      <c r="HKI81" s="104"/>
      <c r="HKJ81" s="104"/>
      <c r="HKK81" s="104"/>
      <c r="HKL81" s="104"/>
      <c r="HKM81" s="104"/>
      <c r="HKN81" s="104"/>
      <c r="HKO81" s="104"/>
      <c r="HKP81" s="104"/>
      <c r="HKQ81" s="104"/>
      <c r="HKR81" s="104"/>
      <c r="HKS81" s="104"/>
      <c r="HKT81" s="104"/>
      <c r="HKU81" s="104"/>
      <c r="HKV81" s="104"/>
      <c r="HKW81" s="104"/>
      <c r="HKX81" s="104"/>
      <c r="HKY81" s="104"/>
      <c r="HKZ81" s="104"/>
      <c r="HLA81" s="104"/>
      <c r="HLB81" s="104"/>
      <c r="HLC81" s="104"/>
      <c r="HLD81" s="104"/>
      <c r="HLE81" s="104"/>
      <c r="HLF81" s="104"/>
      <c r="HLG81" s="104"/>
      <c r="HLH81" s="104"/>
      <c r="HLI81" s="104"/>
      <c r="HLJ81" s="104"/>
      <c r="HLK81" s="104"/>
      <c r="HLL81" s="104"/>
      <c r="HLM81" s="104"/>
      <c r="HLN81" s="104"/>
      <c r="HLO81" s="104"/>
      <c r="HLP81" s="104"/>
      <c r="HLQ81" s="104"/>
      <c r="HLR81" s="104"/>
      <c r="HLS81" s="104"/>
      <c r="HLT81" s="104"/>
      <c r="HLU81" s="104"/>
      <c r="HLV81" s="104"/>
      <c r="HLW81" s="104"/>
      <c r="HLX81" s="104"/>
      <c r="HLY81" s="104"/>
      <c r="HLZ81" s="104"/>
      <c r="HMA81" s="104"/>
      <c r="HMB81" s="104"/>
      <c r="HMC81" s="104"/>
      <c r="HMD81" s="104"/>
      <c r="HME81" s="104"/>
      <c r="HMF81" s="104"/>
      <c r="HMG81" s="104"/>
      <c r="HMH81" s="104"/>
      <c r="HMI81" s="104"/>
      <c r="HMJ81" s="104"/>
      <c r="HMK81" s="104"/>
      <c r="HML81" s="104"/>
      <c r="HMM81" s="104"/>
      <c r="HMN81" s="104"/>
      <c r="HMO81" s="104"/>
      <c r="HMP81" s="104"/>
      <c r="HMQ81" s="104"/>
      <c r="HMR81" s="104"/>
      <c r="HMS81" s="104"/>
      <c r="HMT81" s="104"/>
      <c r="HMU81" s="104"/>
      <c r="HMV81" s="104"/>
      <c r="HMW81" s="104"/>
      <c r="HMX81" s="104"/>
      <c r="HMY81" s="104"/>
      <c r="HMZ81" s="104"/>
      <c r="HNA81" s="104"/>
      <c r="HNB81" s="104"/>
      <c r="HNC81" s="104"/>
      <c r="HND81" s="104"/>
      <c r="HNE81" s="104"/>
      <c r="HNF81" s="104"/>
      <c r="HNG81" s="104"/>
      <c r="HNH81" s="104"/>
      <c r="HNI81" s="104"/>
      <c r="HNJ81" s="104"/>
      <c r="HNK81" s="104"/>
      <c r="HNL81" s="104"/>
      <c r="HNM81" s="104"/>
      <c r="HNN81" s="104"/>
      <c r="HNO81" s="104"/>
      <c r="HNP81" s="104"/>
      <c r="HNQ81" s="104"/>
      <c r="HNR81" s="104"/>
      <c r="HNS81" s="104"/>
      <c r="HNT81" s="104"/>
      <c r="HNU81" s="104"/>
      <c r="HNV81" s="104"/>
      <c r="HNW81" s="104"/>
      <c r="HNX81" s="104"/>
      <c r="HNY81" s="104"/>
      <c r="HNZ81" s="104"/>
      <c r="HOA81" s="104"/>
      <c r="HOB81" s="104"/>
      <c r="HOC81" s="104"/>
      <c r="HOD81" s="104"/>
      <c r="HOE81" s="104"/>
      <c r="HOF81" s="104"/>
      <c r="HOG81" s="104"/>
      <c r="HOH81" s="104"/>
      <c r="HOI81" s="104"/>
      <c r="HOJ81" s="104"/>
      <c r="HOK81" s="104"/>
      <c r="HOL81" s="104"/>
      <c r="HOM81" s="104"/>
      <c r="HON81" s="104"/>
      <c r="HOO81" s="104"/>
      <c r="HOP81" s="104"/>
      <c r="HOQ81" s="104"/>
      <c r="HOR81" s="104"/>
      <c r="HOS81" s="104"/>
      <c r="HOT81" s="104"/>
      <c r="HOU81" s="104"/>
      <c r="HOV81" s="104"/>
      <c r="HOW81" s="104"/>
      <c r="HOX81" s="104"/>
      <c r="HOY81" s="104"/>
      <c r="HOZ81" s="104"/>
      <c r="HPA81" s="104"/>
      <c r="HPB81" s="104"/>
      <c r="HPC81" s="104"/>
      <c r="HPD81" s="104"/>
      <c r="HPE81" s="104"/>
      <c r="HPF81" s="104"/>
      <c r="HPG81" s="104"/>
      <c r="HPH81" s="104"/>
      <c r="HPI81" s="104"/>
      <c r="HPJ81" s="104"/>
      <c r="HPK81" s="104"/>
      <c r="HPL81" s="104"/>
      <c r="HPM81" s="104"/>
      <c r="HPN81" s="104"/>
      <c r="HPO81" s="104"/>
      <c r="HPP81" s="104"/>
      <c r="HPQ81" s="104"/>
      <c r="HPR81" s="104"/>
      <c r="HPS81" s="104"/>
      <c r="HPT81" s="104"/>
      <c r="HPU81" s="104"/>
      <c r="HPV81" s="104"/>
      <c r="HPW81" s="104"/>
      <c r="HPX81" s="104"/>
      <c r="HPY81" s="104"/>
      <c r="HPZ81" s="104"/>
      <c r="HQA81" s="104"/>
      <c r="HQB81" s="104"/>
      <c r="HQC81" s="104"/>
      <c r="HQD81" s="104"/>
      <c r="HQE81" s="104"/>
      <c r="HQF81" s="104"/>
      <c r="HQG81" s="104"/>
      <c r="HQH81" s="104"/>
      <c r="HQI81" s="104"/>
      <c r="HQJ81" s="104"/>
      <c r="HQK81" s="104"/>
      <c r="HQL81" s="104"/>
      <c r="HQM81" s="104"/>
      <c r="HQN81" s="104"/>
      <c r="HQO81" s="104"/>
      <c r="HQP81" s="104"/>
      <c r="HQQ81" s="104"/>
      <c r="HQR81" s="104"/>
      <c r="HQS81" s="104"/>
      <c r="HQT81" s="104"/>
      <c r="HQU81" s="104"/>
      <c r="HQV81" s="104"/>
      <c r="HQW81" s="104"/>
      <c r="HQX81" s="104"/>
      <c r="HQY81" s="104"/>
      <c r="HQZ81" s="104"/>
      <c r="HRA81" s="104"/>
      <c r="HRB81" s="104"/>
      <c r="HRC81" s="104"/>
      <c r="HRD81" s="104"/>
      <c r="HRE81" s="104"/>
      <c r="HRF81" s="104"/>
      <c r="HRG81" s="104"/>
      <c r="HRH81" s="104"/>
      <c r="HRI81" s="104"/>
      <c r="HRJ81" s="104"/>
      <c r="HRK81" s="104"/>
      <c r="HRL81" s="104"/>
      <c r="HRM81" s="104"/>
      <c r="HRN81" s="104"/>
      <c r="HRO81" s="104"/>
      <c r="HRP81" s="104"/>
      <c r="HRQ81" s="104"/>
      <c r="HRR81" s="104"/>
      <c r="HRS81" s="104"/>
      <c r="HRT81" s="104"/>
      <c r="HRU81" s="104"/>
      <c r="HRV81" s="104"/>
      <c r="HRW81" s="104"/>
      <c r="HRX81" s="104"/>
      <c r="HRY81" s="104"/>
      <c r="HRZ81" s="104"/>
      <c r="HSA81" s="104"/>
      <c r="HSB81" s="104"/>
      <c r="HSC81" s="104"/>
      <c r="HSD81" s="104"/>
      <c r="HSE81" s="104"/>
      <c r="HSF81" s="104"/>
      <c r="HSG81" s="104"/>
      <c r="HSH81" s="104"/>
      <c r="HSI81" s="104"/>
      <c r="HSJ81" s="104"/>
      <c r="HSK81" s="104"/>
      <c r="HSL81" s="104"/>
      <c r="HSM81" s="104"/>
      <c r="HSN81" s="104"/>
      <c r="HSO81" s="104"/>
      <c r="HSP81" s="104"/>
      <c r="HSQ81" s="104"/>
      <c r="HSR81" s="104"/>
      <c r="HSS81" s="104"/>
      <c r="HST81" s="104"/>
      <c r="HSU81" s="104"/>
      <c r="HSV81" s="104"/>
      <c r="HSW81" s="104"/>
      <c r="HSX81" s="104"/>
      <c r="HSY81" s="104"/>
      <c r="HSZ81" s="104"/>
      <c r="HTA81" s="104"/>
      <c r="HTB81" s="104"/>
      <c r="HTC81" s="104"/>
      <c r="HTD81" s="104"/>
      <c r="HTE81" s="104"/>
      <c r="HTF81" s="104"/>
      <c r="HTG81" s="104"/>
      <c r="HTH81" s="104"/>
      <c r="HTI81" s="104"/>
      <c r="HTJ81" s="104"/>
      <c r="HTK81" s="104"/>
      <c r="HTL81" s="104"/>
      <c r="HTM81" s="104"/>
      <c r="HTN81" s="104"/>
      <c r="HTO81" s="104"/>
      <c r="HTP81" s="104"/>
      <c r="HTQ81" s="104"/>
      <c r="HTR81" s="104"/>
      <c r="HTS81" s="104"/>
      <c r="HTT81" s="104"/>
      <c r="HTU81" s="104"/>
      <c r="HTV81" s="104"/>
      <c r="HTW81" s="104"/>
      <c r="HTX81" s="104"/>
      <c r="HTY81" s="104"/>
      <c r="HTZ81" s="104"/>
      <c r="HUA81" s="104"/>
      <c r="HUB81" s="104"/>
      <c r="HUC81" s="104"/>
      <c r="HUD81" s="104"/>
      <c r="HUE81" s="104"/>
      <c r="HUF81" s="104"/>
      <c r="HUG81" s="104"/>
      <c r="HUH81" s="104"/>
      <c r="HUI81" s="104"/>
      <c r="HUJ81" s="104"/>
      <c r="HUK81" s="104"/>
      <c r="HUL81" s="104"/>
      <c r="HUM81" s="104"/>
      <c r="HUN81" s="104"/>
      <c r="HUO81" s="104"/>
      <c r="HUP81" s="104"/>
      <c r="HUQ81" s="104"/>
      <c r="HUR81" s="104"/>
      <c r="HUS81" s="104"/>
      <c r="HUT81" s="104"/>
      <c r="HUU81" s="104"/>
      <c r="HUV81" s="104"/>
      <c r="HUW81" s="104"/>
      <c r="HUX81" s="104"/>
      <c r="HUY81" s="104"/>
      <c r="HUZ81" s="104"/>
      <c r="HVA81" s="104"/>
      <c r="HVB81" s="104"/>
      <c r="HVC81" s="104"/>
      <c r="HVD81" s="104"/>
      <c r="HVE81" s="104"/>
      <c r="HVF81" s="104"/>
      <c r="HVG81" s="104"/>
      <c r="HVH81" s="104"/>
      <c r="HVI81" s="104"/>
      <c r="HVJ81" s="104"/>
      <c r="HVK81" s="104"/>
      <c r="HVL81" s="104"/>
      <c r="HVM81" s="104"/>
      <c r="HVN81" s="104"/>
      <c r="HVO81" s="104"/>
      <c r="HVP81" s="104"/>
      <c r="HVQ81" s="104"/>
      <c r="HVR81" s="104"/>
      <c r="HVS81" s="104"/>
      <c r="HVT81" s="104"/>
      <c r="HVU81" s="104"/>
      <c r="HVV81" s="104"/>
      <c r="HVW81" s="104"/>
      <c r="HVX81" s="104"/>
      <c r="HVY81" s="104"/>
      <c r="HVZ81" s="104"/>
      <c r="HWA81" s="104"/>
      <c r="HWB81" s="104"/>
      <c r="HWC81" s="104"/>
      <c r="HWD81" s="104"/>
      <c r="HWE81" s="104"/>
      <c r="HWF81" s="104"/>
      <c r="HWG81" s="104"/>
      <c r="HWH81" s="104"/>
      <c r="HWI81" s="104"/>
      <c r="HWJ81" s="104"/>
      <c r="HWK81" s="104"/>
      <c r="HWL81" s="104"/>
      <c r="HWM81" s="104"/>
      <c r="HWN81" s="104"/>
      <c r="HWO81" s="104"/>
      <c r="HWP81" s="104"/>
      <c r="HWQ81" s="104"/>
      <c r="HWR81" s="104"/>
      <c r="HWS81" s="104"/>
      <c r="HWT81" s="104"/>
      <c r="HWU81" s="104"/>
      <c r="HWV81" s="104"/>
      <c r="HWW81" s="104"/>
      <c r="HWX81" s="104"/>
      <c r="HWY81" s="104"/>
      <c r="HWZ81" s="104"/>
      <c r="HXA81" s="104"/>
      <c r="HXB81" s="104"/>
      <c r="HXC81" s="104"/>
      <c r="HXD81" s="104"/>
      <c r="HXE81" s="104"/>
      <c r="HXF81" s="104"/>
      <c r="HXG81" s="104"/>
      <c r="HXH81" s="104"/>
      <c r="HXI81" s="104"/>
      <c r="HXJ81" s="104"/>
      <c r="HXK81" s="104"/>
      <c r="HXL81" s="104"/>
      <c r="HXM81" s="104"/>
      <c r="HXN81" s="104"/>
      <c r="HXO81" s="104"/>
      <c r="HXP81" s="104"/>
      <c r="HXQ81" s="104"/>
      <c r="HXR81" s="104"/>
      <c r="HXS81" s="104"/>
      <c r="HXT81" s="104"/>
      <c r="HXU81" s="104"/>
      <c r="HXV81" s="104"/>
      <c r="HXW81" s="104"/>
      <c r="HXX81" s="104"/>
      <c r="HXY81" s="104"/>
      <c r="HXZ81" s="104"/>
      <c r="HYA81" s="104"/>
      <c r="HYB81" s="104"/>
      <c r="HYC81" s="104"/>
      <c r="HYD81" s="104"/>
      <c r="HYE81" s="104"/>
      <c r="HYF81" s="104"/>
      <c r="HYG81" s="104"/>
      <c r="HYH81" s="104"/>
      <c r="HYI81" s="104"/>
      <c r="HYJ81" s="104"/>
      <c r="HYK81" s="104"/>
      <c r="HYL81" s="104"/>
      <c r="HYM81" s="104"/>
      <c r="HYN81" s="104"/>
      <c r="HYO81" s="104"/>
      <c r="HYP81" s="104"/>
      <c r="HYQ81" s="104"/>
      <c r="HYR81" s="104"/>
      <c r="HYS81" s="104"/>
      <c r="HYT81" s="104"/>
      <c r="HYU81" s="104"/>
      <c r="HYV81" s="104"/>
      <c r="HYW81" s="104"/>
      <c r="HYX81" s="104"/>
      <c r="HYY81" s="104"/>
      <c r="HYZ81" s="104"/>
      <c r="HZA81" s="104"/>
      <c r="HZB81" s="104"/>
      <c r="HZC81" s="104"/>
      <c r="HZD81" s="104"/>
      <c r="HZE81" s="104"/>
      <c r="HZF81" s="104"/>
      <c r="HZG81" s="104"/>
      <c r="HZH81" s="104"/>
      <c r="HZI81" s="104"/>
      <c r="HZJ81" s="104"/>
      <c r="HZK81" s="104"/>
      <c r="HZL81" s="104"/>
      <c r="HZM81" s="104"/>
      <c r="HZN81" s="104"/>
      <c r="HZO81" s="104"/>
      <c r="HZP81" s="104"/>
      <c r="HZQ81" s="104"/>
      <c r="HZR81" s="104"/>
      <c r="HZS81" s="104"/>
      <c r="HZT81" s="104"/>
      <c r="HZU81" s="104"/>
      <c r="HZV81" s="104"/>
      <c r="HZW81" s="104"/>
      <c r="HZX81" s="104"/>
      <c r="HZY81" s="104"/>
      <c r="HZZ81" s="104"/>
      <c r="IAA81" s="104"/>
      <c r="IAB81" s="104"/>
      <c r="IAC81" s="104"/>
      <c r="IAD81" s="104"/>
      <c r="IAE81" s="104"/>
      <c r="IAF81" s="104"/>
      <c r="IAG81" s="104"/>
      <c r="IAH81" s="104"/>
      <c r="IAI81" s="104"/>
      <c r="IAJ81" s="104"/>
      <c r="IAK81" s="104"/>
      <c r="IAL81" s="104"/>
      <c r="IAM81" s="104"/>
      <c r="IAN81" s="104"/>
      <c r="IAO81" s="104"/>
      <c r="IAP81" s="104"/>
      <c r="IAQ81" s="104"/>
      <c r="IAR81" s="104"/>
      <c r="IAS81" s="104"/>
      <c r="IAT81" s="104"/>
      <c r="IAU81" s="104"/>
      <c r="IAV81" s="104"/>
      <c r="IAW81" s="104"/>
      <c r="IAX81" s="104"/>
      <c r="IAY81" s="104"/>
      <c r="IAZ81" s="104"/>
      <c r="IBA81" s="104"/>
      <c r="IBB81" s="104"/>
      <c r="IBC81" s="104"/>
      <c r="IBD81" s="104"/>
      <c r="IBE81" s="104"/>
      <c r="IBF81" s="104"/>
      <c r="IBG81" s="104"/>
      <c r="IBH81" s="104"/>
      <c r="IBI81" s="104"/>
      <c r="IBJ81" s="104"/>
      <c r="IBK81" s="104"/>
      <c r="IBL81" s="104"/>
      <c r="IBM81" s="104"/>
      <c r="IBN81" s="104"/>
      <c r="IBO81" s="104"/>
      <c r="IBP81" s="104"/>
      <c r="IBQ81" s="104"/>
      <c r="IBR81" s="104"/>
      <c r="IBS81" s="104"/>
      <c r="IBT81" s="104"/>
      <c r="IBU81" s="104"/>
      <c r="IBV81" s="104"/>
      <c r="IBW81" s="104"/>
      <c r="IBX81" s="104"/>
      <c r="IBY81" s="104"/>
      <c r="IBZ81" s="104"/>
      <c r="ICA81" s="104"/>
      <c r="ICB81" s="104"/>
      <c r="ICC81" s="104"/>
      <c r="ICD81" s="104"/>
      <c r="ICE81" s="104"/>
      <c r="ICF81" s="104"/>
      <c r="ICG81" s="104"/>
      <c r="ICH81" s="104"/>
      <c r="ICI81" s="104"/>
      <c r="ICJ81" s="104"/>
      <c r="ICK81" s="104"/>
      <c r="ICL81" s="104"/>
      <c r="ICM81" s="104"/>
      <c r="ICN81" s="104"/>
      <c r="ICO81" s="104"/>
      <c r="ICP81" s="104"/>
      <c r="ICQ81" s="104"/>
      <c r="ICR81" s="104"/>
      <c r="ICS81" s="104"/>
      <c r="ICT81" s="104"/>
      <c r="ICU81" s="104"/>
      <c r="ICV81" s="104"/>
      <c r="ICW81" s="104"/>
      <c r="ICX81" s="104"/>
      <c r="ICY81" s="104"/>
      <c r="ICZ81" s="104"/>
      <c r="IDA81" s="104"/>
      <c r="IDB81" s="104"/>
      <c r="IDC81" s="104"/>
      <c r="IDD81" s="104"/>
      <c r="IDE81" s="104"/>
      <c r="IDF81" s="104"/>
      <c r="IDG81" s="104"/>
      <c r="IDH81" s="104"/>
      <c r="IDI81" s="104"/>
      <c r="IDJ81" s="104"/>
      <c r="IDK81" s="104"/>
      <c r="IDL81" s="104"/>
      <c r="IDM81" s="104"/>
      <c r="IDN81" s="104"/>
      <c r="IDO81" s="104"/>
      <c r="IDP81" s="104"/>
      <c r="IDQ81" s="104"/>
      <c r="IDR81" s="104"/>
      <c r="IDS81" s="104"/>
      <c r="IDT81" s="104"/>
      <c r="IDU81" s="104"/>
      <c r="IDV81" s="104"/>
      <c r="IDW81" s="104"/>
      <c r="IDX81" s="104"/>
      <c r="IDY81" s="104"/>
      <c r="IDZ81" s="104"/>
      <c r="IEA81" s="104"/>
      <c r="IEB81" s="104"/>
      <c r="IEC81" s="104"/>
      <c r="IED81" s="104"/>
      <c r="IEE81" s="104"/>
      <c r="IEF81" s="104"/>
      <c r="IEG81" s="104"/>
      <c r="IEH81" s="104"/>
      <c r="IEI81" s="104"/>
      <c r="IEJ81" s="104"/>
      <c r="IEK81" s="104"/>
      <c r="IEL81" s="104"/>
      <c r="IEM81" s="104"/>
      <c r="IEN81" s="104"/>
      <c r="IEO81" s="104"/>
      <c r="IEP81" s="104"/>
      <c r="IEQ81" s="104"/>
      <c r="IER81" s="104"/>
      <c r="IES81" s="104"/>
      <c r="IET81" s="104"/>
      <c r="IEU81" s="104"/>
      <c r="IEV81" s="104"/>
      <c r="IEW81" s="104"/>
      <c r="IEX81" s="104"/>
      <c r="IEY81" s="104"/>
      <c r="IEZ81" s="104"/>
      <c r="IFA81" s="104"/>
      <c r="IFB81" s="104"/>
      <c r="IFC81" s="104"/>
      <c r="IFD81" s="104"/>
      <c r="IFE81" s="104"/>
      <c r="IFF81" s="104"/>
      <c r="IFG81" s="104"/>
      <c r="IFH81" s="104"/>
      <c r="IFI81" s="104"/>
      <c r="IFJ81" s="104"/>
      <c r="IFK81" s="104"/>
      <c r="IFL81" s="104"/>
      <c r="IFM81" s="104"/>
      <c r="IFN81" s="104"/>
      <c r="IFO81" s="104"/>
      <c r="IFP81" s="104"/>
      <c r="IFQ81" s="104"/>
      <c r="IFR81" s="104"/>
      <c r="IFS81" s="104"/>
      <c r="IFT81" s="104"/>
      <c r="IFU81" s="104"/>
      <c r="IFV81" s="104"/>
      <c r="IFW81" s="104"/>
      <c r="IFX81" s="104"/>
      <c r="IFY81" s="104"/>
      <c r="IFZ81" s="104"/>
      <c r="IGA81" s="104"/>
      <c r="IGB81" s="104"/>
      <c r="IGC81" s="104"/>
      <c r="IGD81" s="104"/>
      <c r="IGE81" s="104"/>
      <c r="IGF81" s="104"/>
      <c r="IGG81" s="104"/>
      <c r="IGH81" s="104"/>
      <c r="IGI81" s="104"/>
      <c r="IGJ81" s="104"/>
      <c r="IGK81" s="104"/>
      <c r="IGL81" s="104"/>
      <c r="IGM81" s="104"/>
      <c r="IGN81" s="104"/>
      <c r="IGO81" s="104"/>
      <c r="IGP81" s="104"/>
      <c r="IGQ81" s="104"/>
      <c r="IGR81" s="104"/>
      <c r="IGS81" s="104"/>
      <c r="IGT81" s="104"/>
      <c r="IGU81" s="104"/>
      <c r="IGV81" s="104"/>
      <c r="IGW81" s="104"/>
      <c r="IGX81" s="104"/>
      <c r="IGY81" s="104"/>
      <c r="IGZ81" s="104"/>
      <c r="IHA81" s="104"/>
      <c r="IHB81" s="104"/>
      <c r="IHC81" s="104"/>
      <c r="IHD81" s="104"/>
      <c r="IHE81" s="104"/>
      <c r="IHF81" s="104"/>
      <c r="IHG81" s="104"/>
      <c r="IHH81" s="104"/>
      <c r="IHI81" s="104"/>
      <c r="IHJ81" s="104"/>
      <c r="IHK81" s="104"/>
      <c r="IHL81" s="104"/>
      <c r="IHM81" s="104"/>
      <c r="IHN81" s="104"/>
      <c r="IHO81" s="104"/>
      <c r="IHP81" s="104"/>
      <c r="IHQ81" s="104"/>
      <c r="IHR81" s="104"/>
      <c r="IHS81" s="104"/>
      <c r="IHT81" s="104"/>
      <c r="IHU81" s="104"/>
      <c r="IHV81" s="104"/>
      <c r="IHW81" s="104"/>
      <c r="IHX81" s="104"/>
      <c r="IHY81" s="104"/>
      <c r="IHZ81" s="104"/>
      <c r="IIA81" s="104"/>
      <c r="IIB81" s="104"/>
      <c r="IIC81" s="104"/>
      <c r="IID81" s="104"/>
      <c r="IIE81" s="104"/>
      <c r="IIF81" s="104"/>
      <c r="IIG81" s="104"/>
      <c r="IIH81" s="104"/>
      <c r="III81" s="104"/>
      <c r="IIJ81" s="104"/>
      <c r="IIK81" s="104"/>
      <c r="IIL81" s="104"/>
      <c r="IIM81" s="104"/>
      <c r="IIN81" s="104"/>
      <c r="IIO81" s="104"/>
      <c r="IIP81" s="104"/>
      <c r="IIQ81" s="104"/>
      <c r="IIR81" s="104"/>
      <c r="IIS81" s="104"/>
      <c r="IIT81" s="104"/>
      <c r="IIU81" s="104"/>
      <c r="IIV81" s="104"/>
      <c r="IIW81" s="104"/>
      <c r="IIX81" s="104"/>
      <c r="IIY81" s="104"/>
      <c r="IIZ81" s="104"/>
      <c r="IJA81" s="104"/>
      <c r="IJB81" s="104"/>
      <c r="IJC81" s="104"/>
      <c r="IJD81" s="104"/>
      <c r="IJE81" s="104"/>
      <c r="IJF81" s="104"/>
      <c r="IJG81" s="104"/>
      <c r="IJH81" s="104"/>
      <c r="IJI81" s="104"/>
      <c r="IJJ81" s="104"/>
      <c r="IJK81" s="104"/>
      <c r="IJL81" s="104"/>
      <c r="IJM81" s="104"/>
      <c r="IJN81" s="104"/>
      <c r="IJO81" s="104"/>
      <c r="IJP81" s="104"/>
      <c r="IJQ81" s="104"/>
      <c r="IJR81" s="104"/>
      <c r="IJS81" s="104"/>
      <c r="IJT81" s="104"/>
      <c r="IJU81" s="104"/>
      <c r="IJV81" s="104"/>
      <c r="IJW81" s="104"/>
      <c r="IJX81" s="104"/>
      <c r="IJY81" s="104"/>
      <c r="IJZ81" s="104"/>
      <c r="IKA81" s="104"/>
      <c r="IKB81" s="104"/>
      <c r="IKC81" s="104"/>
      <c r="IKD81" s="104"/>
      <c r="IKE81" s="104"/>
      <c r="IKF81" s="104"/>
      <c r="IKG81" s="104"/>
      <c r="IKH81" s="104"/>
      <c r="IKI81" s="104"/>
      <c r="IKJ81" s="104"/>
      <c r="IKK81" s="104"/>
      <c r="IKL81" s="104"/>
      <c r="IKM81" s="104"/>
      <c r="IKN81" s="104"/>
      <c r="IKO81" s="104"/>
      <c r="IKP81" s="104"/>
      <c r="IKQ81" s="104"/>
      <c r="IKR81" s="104"/>
      <c r="IKS81" s="104"/>
      <c r="IKT81" s="104"/>
      <c r="IKU81" s="104"/>
      <c r="IKV81" s="104"/>
      <c r="IKW81" s="104"/>
      <c r="IKX81" s="104"/>
      <c r="IKY81" s="104"/>
      <c r="IKZ81" s="104"/>
      <c r="ILA81" s="104"/>
      <c r="ILB81" s="104"/>
      <c r="ILC81" s="104"/>
      <c r="ILD81" s="104"/>
      <c r="ILE81" s="104"/>
      <c r="ILF81" s="104"/>
      <c r="ILG81" s="104"/>
      <c r="ILH81" s="104"/>
      <c r="ILI81" s="104"/>
      <c r="ILJ81" s="104"/>
      <c r="ILK81" s="104"/>
      <c r="ILL81" s="104"/>
      <c r="ILM81" s="104"/>
      <c r="ILN81" s="104"/>
      <c r="ILO81" s="104"/>
      <c r="ILP81" s="104"/>
      <c r="ILQ81" s="104"/>
      <c r="ILR81" s="104"/>
      <c r="ILS81" s="104"/>
      <c r="ILT81" s="104"/>
      <c r="ILU81" s="104"/>
      <c r="ILV81" s="104"/>
      <c r="ILW81" s="104"/>
      <c r="ILX81" s="104"/>
      <c r="ILY81" s="104"/>
      <c r="ILZ81" s="104"/>
      <c r="IMA81" s="104"/>
      <c r="IMB81" s="104"/>
      <c r="IMC81" s="104"/>
      <c r="IMD81" s="104"/>
      <c r="IME81" s="104"/>
      <c r="IMF81" s="104"/>
      <c r="IMG81" s="104"/>
      <c r="IMH81" s="104"/>
      <c r="IMI81" s="104"/>
      <c r="IMJ81" s="104"/>
      <c r="IMK81" s="104"/>
      <c r="IML81" s="104"/>
      <c r="IMM81" s="104"/>
      <c r="IMN81" s="104"/>
      <c r="IMO81" s="104"/>
      <c r="IMP81" s="104"/>
      <c r="IMQ81" s="104"/>
      <c r="IMR81" s="104"/>
      <c r="IMS81" s="104"/>
      <c r="IMT81" s="104"/>
      <c r="IMU81" s="104"/>
      <c r="IMV81" s="104"/>
      <c r="IMW81" s="104"/>
      <c r="IMX81" s="104"/>
      <c r="IMY81" s="104"/>
      <c r="IMZ81" s="104"/>
      <c r="INA81" s="104"/>
      <c r="INB81" s="104"/>
      <c r="INC81" s="104"/>
      <c r="IND81" s="104"/>
      <c r="INE81" s="104"/>
      <c r="INF81" s="104"/>
      <c r="ING81" s="104"/>
      <c r="INH81" s="104"/>
      <c r="INI81" s="104"/>
      <c r="INJ81" s="104"/>
      <c r="INK81" s="104"/>
      <c r="INL81" s="104"/>
      <c r="INM81" s="104"/>
      <c r="INN81" s="104"/>
      <c r="INO81" s="104"/>
      <c r="INP81" s="104"/>
      <c r="INQ81" s="104"/>
      <c r="INR81" s="104"/>
      <c r="INS81" s="104"/>
      <c r="INT81" s="104"/>
      <c r="INU81" s="104"/>
      <c r="INV81" s="104"/>
      <c r="INW81" s="104"/>
      <c r="INX81" s="104"/>
      <c r="INY81" s="104"/>
      <c r="INZ81" s="104"/>
      <c r="IOA81" s="104"/>
      <c r="IOB81" s="104"/>
      <c r="IOC81" s="104"/>
      <c r="IOD81" s="104"/>
      <c r="IOE81" s="104"/>
      <c r="IOF81" s="104"/>
      <c r="IOG81" s="104"/>
      <c r="IOH81" s="104"/>
      <c r="IOI81" s="104"/>
      <c r="IOJ81" s="104"/>
      <c r="IOK81" s="104"/>
      <c r="IOL81" s="104"/>
      <c r="IOM81" s="104"/>
      <c r="ION81" s="104"/>
      <c r="IOO81" s="104"/>
      <c r="IOP81" s="104"/>
      <c r="IOQ81" s="104"/>
      <c r="IOR81" s="104"/>
      <c r="IOS81" s="104"/>
      <c r="IOT81" s="104"/>
      <c r="IOU81" s="104"/>
      <c r="IOV81" s="104"/>
      <c r="IOW81" s="104"/>
      <c r="IOX81" s="104"/>
      <c r="IOY81" s="104"/>
      <c r="IOZ81" s="104"/>
      <c r="IPA81" s="104"/>
      <c r="IPB81" s="104"/>
      <c r="IPC81" s="104"/>
      <c r="IPD81" s="104"/>
      <c r="IPE81" s="104"/>
      <c r="IPF81" s="104"/>
      <c r="IPG81" s="104"/>
      <c r="IPH81" s="104"/>
      <c r="IPI81" s="104"/>
      <c r="IPJ81" s="104"/>
      <c r="IPK81" s="104"/>
      <c r="IPL81" s="104"/>
      <c r="IPM81" s="104"/>
      <c r="IPN81" s="104"/>
      <c r="IPO81" s="104"/>
      <c r="IPP81" s="104"/>
      <c r="IPQ81" s="104"/>
      <c r="IPR81" s="104"/>
      <c r="IPS81" s="104"/>
      <c r="IPT81" s="104"/>
      <c r="IPU81" s="104"/>
      <c r="IPV81" s="104"/>
      <c r="IPW81" s="104"/>
      <c r="IPX81" s="104"/>
      <c r="IPY81" s="104"/>
      <c r="IPZ81" s="104"/>
      <c r="IQA81" s="104"/>
      <c r="IQB81" s="104"/>
      <c r="IQC81" s="104"/>
      <c r="IQD81" s="104"/>
      <c r="IQE81" s="104"/>
      <c r="IQF81" s="104"/>
      <c r="IQG81" s="104"/>
      <c r="IQH81" s="104"/>
      <c r="IQI81" s="104"/>
      <c r="IQJ81" s="104"/>
      <c r="IQK81" s="104"/>
      <c r="IQL81" s="104"/>
      <c r="IQM81" s="104"/>
      <c r="IQN81" s="104"/>
      <c r="IQO81" s="104"/>
      <c r="IQP81" s="104"/>
      <c r="IQQ81" s="104"/>
      <c r="IQR81" s="104"/>
      <c r="IQS81" s="104"/>
      <c r="IQT81" s="104"/>
      <c r="IQU81" s="104"/>
      <c r="IQV81" s="104"/>
      <c r="IQW81" s="104"/>
      <c r="IQX81" s="104"/>
      <c r="IQY81" s="104"/>
      <c r="IQZ81" s="104"/>
      <c r="IRA81" s="104"/>
      <c r="IRB81" s="104"/>
      <c r="IRC81" s="104"/>
      <c r="IRD81" s="104"/>
      <c r="IRE81" s="104"/>
      <c r="IRF81" s="104"/>
      <c r="IRG81" s="104"/>
      <c r="IRH81" s="104"/>
      <c r="IRI81" s="104"/>
      <c r="IRJ81" s="104"/>
      <c r="IRK81" s="104"/>
      <c r="IRL81" s="104"/>
      <c r="IRM81" s="104"/>
      <c r="IRN81" s="104"/>
      <c r="IRO81" s="104"/>
      <c r="IRP81" s="104"/>
      <c r="IRQ81" s="104"/>
      <c r="IRR81" s="104"/>
      <c r="IRS81" s="104"/>
      <c r="IRT81" s="104"/>
      <c r="IRU81" s="104"/>
      <c r="IRV81" s="104"/>
      <c r="IRW81" s="104"/>
      <c r="IRX81" s="104"/>
      <c r="IRY81" s="104"/>
      <c r="IRZ81" s="104"/>
      <c r="ISA81" s="104"/>
      <c r="ISB81" s="104"/>
      <c r="ISC81" s="104"/>
      <c r="ISD81" s="104"/>
      <c r="ISE81" s="104"/>
      <c r="ISF81" s="104"/>
      <c r="ISG81" s="104"/>
      <c r="ISH81" s="104"/>
      <c r="ISI81" s="104"/>
      <c r="ISJ81" s="104"/>
      <c r="ISK81" s="104"/>
      <c r="ISL81" s="104"/>
      <c r="ISM81" s="104"/>
      <c r="ISN81" s="104"/>
      <c r="ISO81" s="104"/>
      <c r="ISP81" s="104"/>
      <c r="ISQ81" s="104"/>
      <c r="ISR81" s="104"/>
      <c r="ISS81" s="104"/>
      <c r="IST81" s="104"/>
      <c r="ISU81" s="104"/>
      <c r="ISV81" s="104"/>
      <c r="ISW81" s="104"/>
      <c r="ISX81" s="104"/>
      <c r="ISY81" s="104"/>
      <c r="ISZ81" s="104"/>
      <c r="ITA81" s="104"/>
      <c r="ITB81" s="104"/>
      <c r="ITC81" s="104"/>
      <c r="ITD81" s="104"/>
      <c r="ITE81" s="104"/>
      <c r="ITF81" s="104"/>
      <c r="ITG81" s="104"/>
      <c r="ITH81" s="104"/>
      <c r="ITI81" s="104"/>
      <c r="ITJ81" s="104"/>
      <c r="ITK81" s="104"/>
      <c r="ITL81" s="104"/>
      <c r="ITM81" s="104"/>
      <c r="ITN81" s="104"/>
      <c r="ITO81" s="104"/>
      <c r="ITP81" s="104"/>
      <c r="ITQ81" s="104"/>
      <c r="ITR81" s="104"/>
      <c r="ITS81" s="104"/>
      <c r="ITT81" s="104"/>
      <c r="ITU81" s="104"/>
      <c r="ITV81" s="104"/>
      <c r="ITW81" s="104"/>
      <c r="ITX81" s="104"/>
      <c r="ITY81" s="104"/>
      <c r="ITZ81" s="104"/>
      <c r="IUA81" s="104"/>
      <c r="IUB81" s="104"/>
      <c r="IUC81" s="104"/>
      <c r="IUD81" s="104"/>
      <c r="IUE81" s="104"/>
      <c r="IUF81" s="104"/>
      <c r="IUG81" s="104"/>
      <c r="IUH81" s="104"/>
      <c r="IUI81" s="104"/>
      <c r="IUJ81" s="104"/>
      <c r="IUK81" s="104"/>
      <c r="IUL81" s="104"/>
      <c r="IUM81" s="104"/>
      <c r="IUN81" s="104"/>
      <c r="IUO81" s="104"/>
      <c r="IUP81" s="104"/>
      <c r="IUQ81" s="104"/>
      <c r="IUR81" s="104"/>
      <c r="IUS81" s="104"/>
      <c r="IUT81" s="104"/>
      <c r="IUU81" s="104"/>
      <c r="IUV81" s="104"/>
      <c r="IUW81" s="104"/>
      <c r="IUX81" s="104"/>
      <c r="IUY81" s="104"/>
      <c r="IUZ81" s="104"/>
      <c r="IVA81" s="104"/>
      <c r="IVB81" s="104"/>
      <c r="IVC81" s="104"/>
      <c r="IVD81" s="104"/>
      <c r="IVE81" s="104"/>
      <c r="IVF81" s="104"/>
      <c r="IVG81" s="104"/>
      <c r="IVH81" s="104"/>
      <c r="IVI81" s="104"/>
      <c r="IVJ81" s="104"/>
      <c r="IVK81" s="104"/>
      <c r="IVL81" s="104"/>
      <c r="IVM81" s="104"/>
      <c r="IVN81" s="104"/>
      <c r="IVO81" s="104"/>
      <c r="IVP81" s="104"/>
      <c r="IVQ81" s="104"/>
      <c r="IVR81" s="104"/>
      <c r="IVS81" s="104"/>
      <c r="IVT81" s="104"/>
      <c r="IVU81" s="104"/>
      <c r="IVV81" s="104"/>
      <c r="IVW81" s="104"/>
      <c r="IVX81" s="104"/>
      <c r="IVY81" s="104"/>
      <c r="IVZ81" s="104"/>
      <c r="IWA81" s="104"/>
      <c r="IWB81" s="104"/>
      <c r="IWC81" s="104"/>
      <c r="IWD81" s="104"/>
      <c r="IWE81" s="104"/>
      <c r="IWF81" s="104"/>
      <c r="IWG81" s="104"/>
      <c r="IWH81" s="104"/>
      <c r="IWI81" s="104"/>
      <c r="IWJ81" s="104"/>
      <c r="IWK81" s="104"/>
      <c r="IWL81" s="104"/>
      <c r="IWM81" s="104"/>
      <c r="IWN81" s="104"/>
      <c r="IWO81" s="104"/>
      <c r="IWP81" s="104"/>
      <c r="IWQ81" s="104"/>
      <c r="IWR81" s="104"/>
      <c r="IWS81" s="104"/>
      <c r="IWT81" s="104"/>
      <c r="IWU81" s="104"/>
      <c r="IWV81" s="104"/>
      <c r="IWW81" s="104"/>
      <c r="IWX81" s="104"/>
      <c r="IWY81" s="104"/>
      <c r="IWZ81" s="104"/>
      <c r="IXA81" s="104"/>
      <c r="IXB81" s="104"/>
      <c r="IXC81" s="104"/>
      <c r="IXD81" s="104"/>
      <c r="IXE81" s="104"/>
      <c r="IXF81" s="104"/>
      <c r="IXG81" s="104"/>
      <c r="IXH81" s="104"/>
      <c r="IXI81" s="104"/>
      <c r="IXJ81" s="104"/>
      <c r="IXK81" s="104"/>
      <c r="IXL81" s="104"/>
      <c r="IXM81" s="104"/>
      <c r="IXN81" s="104"/>
      <c r="IXO81" s="104"/>
      <c r="IXP81" s="104"/>
      <c r="IXQ81" s="104"/>
      <c r="IXR81" s="104"/>
      <c r="IXS81" s="104"/>
      <c r="IXT81" s="104"/>
      <c r="IXU81" s="104"/>
      <c r="IXV81" s="104"/>
      <c r="IXW81" s="104"/>
      <c r="IXX81" s="104"/>
      <c r="IXY81" s="104"/>
      <c r="IXZ81" s="104"/>
      <c r="IYA81" s="104"/>
      <c r="IYB81" s="104"/>
      <c r="IYC81" s="104"/>
      <c r="IYD81" s="104"/>
      <c r="IYE81" s="104"/>
      <c r="IYF81" s="104"/>
      <c r="IYG81" s="104"/>
      <c r="IYH81" s="104"/>
      <c r="IYI81" s="104"/>
      <c r="IYJ81" s="104"/>
      <c r="IYK81" s="104"/>
      <c r="IYL81" s="104"/>
      <c r="IYM81" s="104"/>
      <c r="IYN81" s="104"/>
      <c r="IYO81" s="104"/>
      <c r="IYP81" s="104"/>
      <c r="IYQ81" s="104"/>
      <c r="IYR81" s="104"/>
      <c r="IYS81" s="104"/>
      <c r="IYT81" s="104"/>
      <c r="IYU81" s="104"/>
      <c r="IYV81" s="104"/>
      <c r="IYW81" s="104"/>
      <c r="IYX81" s="104"/>
      <c r="IYY81" s="104"/>
      <c r="IYZ81" s="104"/>
      <c r="IZA81" s="104"/>
      <c r="IZB81" s="104"/>
      <c r="IZC81" s="104"/>
      <c r="IZD81" s="104"/>
      <c r="IZE81" s="104"/>
      <c r="IZF81" s="104"/>
      <c r="IZG81" s="104"/>
      <c r="IZH81" s="104"/>
      <c r="IZI81" s="104"/>
      <c r="IZJ81" s="104"/>
      <c r="IZK81" s="104"/>
      <c r="IZL81" s="104"/>
      <c r="IZM81" s="104"/>
      <c r="IZN81" s="104"/>
      <c r="IZO81" s="104"/>
      <c r="IZP81" s="104"/>
      <c r="IZQ81" s="104"/>
      <c r="IZR81" s="104"/>
      <c r="IZS81" s="104"/>
      <c r="IZT81" s="104"/>
      <c r="IZU81" s="104"/>
      <c r="IZV81" s="104"/>
      <c r="IZW81" s="104"/>
      <c r="IZX81" s="104"/>
      <c r="IZY81" s="104"/>
      <c r="IZZ81" s="104"/>
      <c r="JAA81" s="104"/>
      <c r="JAB81" s="104"/>
      <c r="JAC81" s="104"/>
      <c r="JAD81" s="104"/>
      <c r="JAE81" s="104"/>
      <c r="JAF81" s="104"/>
      <c r="JAG81" s="104"/>
      <c r="JAH81" s="104"/>
      <c r="JAI81" s="104"/>
      <c r="JAJ81" s="104"/>
      <c r="JAK81" s="104"/>
      <c r="JAL81" s="104"/>
      <c r="JAM81" s="104"/>
      <c r="JAN81" s="104"/>
      <c r="JAO81" s="104"/>
      <c r="JAP81" s="104"/>
      <c r="JAQ81" s="104"/>
      <c r="JAR81" s="104"/>
      <c r="JAS81" s="104"/>
      <c r="JAT81" s="104"/>
      <c r="JAU81" s="104"/>
      <c r="JAV81" s="104"/>
      <c r="JAW81" s="104"/>
      <c r="JAX81" s="104"/>
      <c r="JAY81" s="104"/>
      <c r="JAZ81" s="104"/>
      <c r="JBA81" s="104"/>
      <c r="JBB81" s="104"/>
      <c r="JBC81" s="104"/>
      <c r="JBD81" s="104"/>
      <c r="JBE81" s="104"/>
      <c r="JBF81" s="104"/>
      <c r="JBG81" s="104"/>
      <c r="JBH81" s="104"/>
      <c r="JBI81" s="104"/>
      <c r="JBJ81" s="104"/>
      <c r="JBK81" s="104"/>
      <c r="JBL81" s="104"/>
      <c r="JBM81" s="104"/>
      <c r="JBN81" s="104"/>
      <c r="JBO81" s="104"/>
      <c r="JBP81" s="104"/>
      <c r="JBQ81" s="104"/>
      <c r="JBR81" s="104"/>
      <c r="JBS81" s="104"/>
      <c r="JBT81" s="104"/>
      <c r="JBU81" s="104"/>
      <c r="JBV81" s="104"/>
      <c r="JBW81" s="104"/>
      <c r="JBX81" s="104"/>
      <c r="JBY81" s="104"/>
      <c r="JBZ81" s="104"/>
      <c r="JCA81" s="104"/>
      <c r="JCB81" s="104"/>
      <c r="JCC81" s="104"/>
      <c r="JCD81" s="104"/>
      <c r="JCE81" s="104"/>
      <c r="JCF81" s="104"/>
      <c r="JCG81" s="104"/>
      <c r="JCH81" s="104"/>
      <c r="JCI81" s="104"/>
      <c r="JCJ81" s="104"/>
      <c r="JCK81" s="104"/>
      <c r="JCL81" s="104"/>
      <c r="JCM81" s="104"/>
      <c r="JCN81" s="104"/>
      <c r="JCO81" s="104"/>
      <c r="JCP81" s="104"/>
      <c r="JCQ81" s="104"/>
      <c r="JCR81" s="104"/>
      <c r="JCS81" s="104"/>
      <c r="JCT81" s="104"/>
      <c r="JCU81" s="104"/>
      <c r="JCV81" s="104"/>
      <c r="JCW81" s="104"/>
      <c r="JCX81" s="104"/>
      <c r="JCY81" s="104"/>
      <c r="JCZ81" s="104"/>
      <c r="JDA81" s="104"/>
      <c r="JDB81" s="104"/>
      <c r="JDC81" s="104"/>
      <c r="JDD81" s="104"/>
      <c r="JDE81" s="104"/>
      <c r="JDF81" s="104"/>
      <c r="JDG81" s="104"/>
      <c r="JDH81" s="104"/>
      <c r="JDI81" s="104"/>
      <c r="JDJ81" s="104"/>
      <c r="JDK81" s="104"/>
      <c r="JDL81" s="104"/>
      <c r="JDM81" s="104"/>
      <c r="JDN81" s="104"/>
      <c r="JDO81" s="104"/>
      <c r="JDP81" s="104"/>
      <c r="JDQ81" s="104"/>
      <c r="JDR81" s="104"/>
      <c r="JDS81" s="104"/>
      <c r="JDT81" s="104"/>
      <c r="JDU81" s="104"/>
      <c r="JDV81" s="104"/>
      <c r="JDW81" s="104"/>
      <c r="JDX81" s="104"/>
      <c r="JDY81" s="104"/>
      <c r="JDZ81" s="104"/>
      <c r="JEA81" s="104"/>
      <c r="JEB81" s="104"/>
      <c r="JEC81" s="104"/>
      <c r="JED81" s="104"/>
      <c r="JEE81" s="104"/>
      <c r="JEF81" s="104"/>
      <c r="JEG81" s="104"/>
      <c r="JEH81" s="104"/>
      <c r="JEI81" s="104"/>
      <c r="JEJ81" s="104"/>
      <c r="JEK81" s="104"/>
      <c r="JEL81" s="104"/>
      <c r="JEM81" s="104"/>
      <c r="JEN81" s="104"/>
      <c r="JEO81" s="104"/>
      <c r="JEP81" s="104"/>
      <c r="JEQ81" s="104"/>
      <c r="JER81" s="104"/>
      <c r="JES81" s="104"/>
      <c r="JET81" s="104"/>
      <c r="JEU81" s="104"/>
      <c r="JEV81" s="104"/>
      <c r="JEW81" s="104"/>
      <c r="JEX81" s="104"/>
      <c r="JEY81" s="104"/>
      <c r="JEZ81" s="104"/>
      <c r="JFA81" s="104"/>
      <c r="JFB81" s="104"/>
      <c r="JFC81" s="104"/>
      <c r="JFD81" s="104"/>
      <c r="JFE81" s="104"/>
      <c r="JFF81" s="104"/>
      <c r="JFG81" s="104"/>
      <c r="JFH81" s="104"/>
      <c r="JFI81" s="104"/>
      <c r="JFJ81" s="104"/>
      <c r="JFK81" s="104"/>
      <c r="JFL81" s="104"/>
      <c r="JFM81" s="104"/>
      <c r="JFN81" s="104"/>
      <c r="JFO81" s="104"/>
      <c r="JFP81" s="104"/>
      <c r="JFQ81" s="104"/>
      <c r="JFR81" s="104"/>
      <c r="JFS81" s="104"/>
      <c r="JFT81" s="104"/>
      <c r="JFU81" s="104"/>
      <c r="JFV81" s="104"/>
      <c r="JFW81" s="104"/>
      <c r="JFX81" s="104"/>
      <c r="JFY81" s="104"/>
      <c r="JFZ81" s="104"/>
      <c r="JGA81" s="104"/>
      <c r="JGB81" s="104"/>
      <c r="JGC81" s="104"/>
      <c r="JGD81" s="104"/>
      <c r="JGE81" s="104"/>
      <c r="JGF81" s="104"/>
      <c r="JGG81" s="104"/>
      <c r="JGH81" s="104"/>
      <c r="JGI81" s="104"/>
      <c r="JGJ81" s="104"/>
      <c r="JGK81" s="104"/>
      <c r="JGL81" s="104"/>
      <c r="JGM81" s="104"/>
      <c r="JGN81" s="104"/>
      <c r="JGO81" s="104"/>
      <c r="JGP81" s="104"/>
      <c r="JGQ81" s="104"/>
      <c r="JGR81" s="104"/>
      <c r="JGS81" s="104"/>
      <c r="JGT81" s="104"/>
      <c r="JGU81" s="104"/>
      <c r="JGV81" s="104"/>
      <c r="JGW81" s="104"/>
      <c r="JGX81" s="104"/>
      <c r="JGY81" s="104"/>
      <c r="JGZ81" s="104"/>
      <c r="JHA81" s="104"/>
      <c r="JHB81" s="104"/>
      <c r="JHC81" s="104"/>
      <c r="JHD81" s="104"/>
      <c r="JHE81" s="104"/>
      <c r="JHF81" s="104"/>
      <c r="JHG81" s="104"/>
      <c r="JHH81" s="104"/>
      <c r="JHI81" s="104"/>
      <c r="JHJ81" s="104"/>
      <c r="JHK81" s="104"/>
      <c r="JHL81" s="104"/>
      <c r="JHM81" s="104"/>
      <c r="JHN81" s="104"/>
      <c r="JHO81" s="104"/>
      <c r="JHP81" s="104"/>
      <c r="JHQ81" s="104"/>
      <c r="JHR81" s="104"/>
      <c r="JHS81" s="104"/>
      <c r="JHT81" s="104"/>
      <c r="JHU81" s="104"/>
      <c r="JHV81" s="104"/>
      <c r="JHW81" s="104"/>
      <c r="JHX81" s="104"/>
      <c r="JHY81" s="104"/>
      <c r="JHZ81" s="104"/>
      <c r="JIA81" s="104"/>
      <c r="JIB81" s="104"/>
      <c r="JIC81" s="104"/>
      <c r="JID81" s="104"/>
      <c r="JIE81" s="104"/>
      <c r="JIF81" s="104"/>
      <c r="JIG81" s="104"/>
      <c r="JIH81" s="104"/>
      <c r="JII81" s="104"/>
      <c r="JIJ81" s="104"/>
      <c r="JIK81" s="104"/>
      <c r="JIL81" s="104"/>
      <c r="JIM81" s="104"/>
      <c r="JIN81" s="104"/>
      <c r="JIO81" s="104"/>
      <c r="JIP81" s="104"/>
      <c r="JIQ81" s="104"/>
      <c r="JIR81" s="104"/>
      <c r="JIS81" s="104"/>
      <c r="JIT81" s="104"/>
      <c r="JIU81" s="104"/>
      <c r="JIV81" s="104"/>
      <c r="JIW81" s="104"/>
      <c r="JIX81" s="104"/>
      <c r="JIY81" s="104"/>
      <c r="JIZ81" s="104"/>
      <c r="JJA81" s="104"/>
      <c r="JJB81" s="104"/>
      <c r="JJC81" s="104"/>
      <c r="JJD81" s="104"/>
      <c r="JJE81" s="104"/>
      <c r="JJF81" s="104"/>
      <c r="JJG81" s="104"/>
      <c r="JJH81" s="104"/>
      <c r="JJI81" s="104"/>
      <c r="JJJ81" s="104"/>
      <c r="JJK81" s="104"/>
      <c r="JJL81" s="104"/>
      <c r="JJM81" s="104"/>
      <c r="JJN81" s="104"/>
      <c r="JJO81" s="104"/>
      <c r="JJP81" s="104"/>
      <c r="JJQ81" s="104"/>
      <c r="JJR81" s="104"/>
      <c r="JJS81" s="104"/>
      <c r="JJT81" s="104"/>
      <c r="JJU81" s="104"/>
      <c r="JJV81" s="104"/>
      <c r="JJW81" s="104"/>
      <c r="JJX81" s="104"/>
      <c r="JJY81" s="104"/>
      <c r="JJZ81" s="104"/>
      <c r="JKA81" s="104"/>
      <c r="JKB81" s="104"/>
      <c r="JKC81" s="104"/>
      <c r="JKD81" s="104"/>
      <c r="JKE81" s="104"/>
      <c r="JKF81" s="104"/>
      <c r="JKG81" s="104"/>
      <c r="JKH81" s="104"/>
      <c r="JKI81" s="104"/>
      <c r="JKJ81" s="104"/>
      <c r="JKK81" s="104"/>
      <c r="JKL81" s="104"/>
      <c r="JKM81" s="104"/>
      <c r="JKN81" s="104"/>
      <c r="JKO81" s="104"/>
      <c r="JKP81" s="104"/>
      <c r="JKQ81" s="104"/>
      <c r="JKR81" s="104"/>
      <c r="JKS81" s="104"/>
      <c r="JKT81" s="104"/>
      <c r="JKU81" s="104"/>
      <c r="JKV81" s="104"/>
      <c r="JKW81" s="104"/>
      <c r="JKX81" s="104"/>
      <c r="JKY81" s="104"/>
      <c r="JKZ81" s="104"/>
      <c r="JLA81" s="104"/>
      <c r="JLB81" s="104"/>
      <c r="JLC81" s="104"/>
      <c r="JLD81" s="104"/>
      <c r="JLE81" s="104"/>
      <c r="JLF81" s="104"/>
      <c r="JLG81" s="104"/>
      <c r="JLH81" s="104"/>
      <c r="JLI81" s="104"/>
      <c r="JLJ81" s="104"/>
      <c r="JLK81" s="104"/>
      <c r="JLL81" s="104"/>
      <c r="JLM81" s="104"/>
      <c r="JLN81" s="104"/>
      <c r="JLO81" s="104"/>
      <c r="JLP81" s="104"/>
      <c r="JLQ81" s="104"/>
      <c r="JLR81" s="104"/>
      <c r="JLS81" s="104"/>
      <c r="JLT81" s="104"/>
      <c r="JLU81" s="104"/>
      <c r="JLV81" s="104"/>
      <c r="JLW81" s="104"/>
      <c r="JLX81" s="104"/>
      <c r="JLY81" s="104"/>
      <c r="JLZ81" s="104"/>
      <c r="JMA81" s="104"/>
      <c r="JMB81" s="104"/>
      <c r="JMC81" s="104"/>
      <c r="JMD81" s="104"/>
      <c r="JME81" s="104"/>
      <c r="JMF81" s="104"/>
      <c r="JMG81" s="104"/>
      <c r="JMH81" s="104"/>
      <c r="JMI81" s="104"/>
      <c r="JMJ81" s="104"/>
      <c r="JMK81" s="104"/>
      <c r="JML81" s="104"/>
      <c r="JMM81" s="104"/>
      <c r="JMN81" s="104"/>
      <c r="JMO81" s="104"/>
      <c r="JMP81" s="104"/>
      <c r="JMQ81" s="104"/>
      <c r="JMR81" s="104"/>
      <c r="JMS81" s="104"/>
      <c r="JMT81" s="104"/>
      <c r="JMU81" s="104"/>
      <c r="JMV81" s="104"/>
      <c r="JMW81" s="104"/>
      <c r="JMX81" s="104"/>
      <c r="JMY81" s="104"/>
      <c r="JMZ81" s="104"/>
      <c r="JNA81" s="104"/>
      <c r="JNB81" s="104"/>
      <c r="JNC81" s="104"/>
      <c r="JND81" s="104"/>
      <c r="JNE81" s="104"/>
      <c r="JNF81" s="104"/>
      <c r="JNG81" s="104"/>
      <c r="JNH81" s="104"/>
      <c r="JNI81" s="104"/>
      <c r="JNJ81" s="104"/>
      <c r="JNK81" s="104"/>
      <c r="JNL81" s="104"/>
      <c r="JNM81" s="104"/>
      <c r="JNN81" s="104"/>
      <c r="JNO81" s="104"/>
      <c r="JNP81" s="104"/>
      <c r="JNQ81" s="104"/>
      <c r="JNR81" s="104"/>
      <c r="JNS81" s="104"/>
      <c r="JNT81" s="104"/>
      <c r="JNU81" s="104"/>
      <c r="JNV81" s="104"/>
      <c r="JNW81" s="104"/>
      <c r="JNX81" s="104"/>
      <c r="JNY81" s="104"/>
      <c r="JNZ81" s="104"/>
      <c r="JOA81" s="104"/>
      <c r="JOB81" s="104"/>
      <c r="JOC81" s="104"/>
      <c r="JOD81" s="104"/>
      <c r="JOE81" s="104"/>
      <c r="JOF81" s="104"/>
      <c r="JOG81" s="104"/>
      <c r="JOH81" s="104"/>
      <c r="JOI81" s="104"/>
      <c r="JOJ81" s="104"/>
      <c r="JOK81" s="104"/>
      <c r="JOL81" s="104"/>
      <c r="JOM81" s="104"/>
      <c r="JON81" s="104"/>
      <c r="JOO81" s="104"/>
      <c r="JOP81" s="104"/>
      <c r="JOQ81" s="104"/>
      <c r="JOR81" s="104"/>
      <c r="JOS81" s="104"/>
      <c r="JOT81" s="104"/>
      <c r="JOU81" s="104"/>
      <c r="JOV81" s="104"/>
      <c r="JOW81" s="104"/>
      <c r="JOX81" s="104"/>
      <c r="JOY81" s="104"/>
      <c r="JOZ81" s="104"/>
      <c r="JPA81" s="104"/>
      <c r="JPB81" s="104"/>
      <c r="JPC81" s="104"/>
      <c r="JPD81" s="104"/>
      <c r="JPE81" s="104"/>
      <c r="JPF81" s="104"/>
      <c r="JPG81" s="104"/>
      <c r="JPH81" s="104"/>
      <c r="JPI81" s="104"/>
      <c r="JPJ81" s="104"/>
      <c r="JPK81" s="104"/>
      <c r="JPL81" s="104"/>
      <c r="JPM81" s="104"/>
      <c r="JPN81" s="104"/>
      <c r="JPO81" s="104"/>
      <c r="JPP81" s="104"/>
      <c r="JPQ81" s="104"/>
      <c r="JPR81" s="104"/>
      <c r="JPS81" s="104"/>
      <c r="JPT81" s="104"/>
      <c r="JPU81" s="104"/>
      <c r="JPV81" s="104"/>
      <c r="JPW81" s="104"/>
      <c r="JPX81" s="104"/>
      <c r="JPY81" s="104"/>
      <c r="JPZ81" s="104"/>
      <c r="JQA81" s="104"/>
      <c r="JQB81" s="104"/>
      <c r="JQC81" s="104"/>
      <c r="JQD81" s="104"/>
      <c r="JQE81" s="104"/>
      <c r="JQF81" s="104"/>
      <c r="JQG81" s="104"/>
      <c r="JQH81" s="104"/>
      <c r="JQI81" s="104"/>
      <c r="JQJ81" s="104"/>
      <c r="JQK81" s="104"/>
      <c r="JQL81" s="104"/>
      <c r="JQM81" s="104"/>
      <c r="JQN81" s="104"/>
      <c r="JQO81" s="104"/>
      <c r="JQP81" s="104"/>
      <c r="JQQ81" s="104"/>
      <c r="JQR81" s="104"/>
      <c r="JQS81" s="104"/>
      <c r="JQT81" s="104"/>
      <c r="JQU81" s="104"/>
      <c r="JQV81" s="104"/>
      <c r="JQW81" s="104"/>
      <c r="JQX81" s="104"/>
      <c r="JQY81" s="104"/>
      <c r="JQZ81" s="104"/>
      <c r="JRA81" s="104"/>
      <c r="JRB81" s="104"/>
      <c r="JRC81" s="104"/>
      <c r="JRD81" s="104"/>
      <c r="JRE81" s="104"/>
      <c r="JRF81" s="104"/>
      <c r="JRG81" s="104"/>
      <c r="JRH81" s="104"/>
      <c r="JRI81" s="104"/>
      <c r="JRJ81" s="104"/>
      <c r="JRK81" s="104"/>
      <c r="JRL81" s="104"/>
      <c r="JRM81" s="104"/>
      <c r="JRN81" s="104"/>
      <c r="JRO81" s="104"/>
      <c r="JRP81" s="104"/>
      <c r="JRQ81" s="104"/>
      <c r="JRR81" s="104"/>
      <c r="JRS81" s="104"/>
      <c r="JRT81" s="104"/>
      <c r="JRU81" s="104"/>
      <c r="JRV81" s="104"/>
      <c r="JRW81" s="104"/>
      <c r="JRX81" s="104"/>
      <c r="JRY81" s="104"/>
      <c r="JRZ81" s="104"/>
      <c r="JSA81" s="104"/>
      <c r="JSB81" s="104"/>
      <c r="JSC81" s="104"/>
      <c r="JSD81" s="104"/>
      <c r="JSE81" s="104"/>
      <c r="JSF81" s="104"/>
      <c r="JSG81" s="104"/>
      <c r="JSH81" s="104"/>
      <c r="JSI81" s="104"/>
      <c r="JSJ81" s="104"/>
      <c r="JSK81" s="104"/>
      <c r="JSL81" s="104"/>
      <c r="JSM81" s="104"/>
      <c r="JSN81" s="104"/>
      <c r="JSO81" s="104"/>
      <c r="JSP81" s="104"/>
      <c r="JSQ81" s="104"/>
      <c r="JSR81" s="104"/>
      <c r="JSS81" s="104"/>
      <c r="JST81" s="104"/>
      <c r="JSU81" s="104"/>
      <c r="JSV81" s="104"/>
      <c r="JSW81" s="104"/>
      <c r="JSX81" s="104"/>
      <c r="JSY81" s="104"/>
      <c r="JSZ81" s="104"/>
      <c r="JTA81" s="104"/>
      <c r="JTB81" s="104"/>
      <c r="JTC81" s="104"/>
      <c r="JTD81" s="104"/>
      <c r="JTE81" s="104"/>
      <c r="JTF81" s="104"/>
      <c r="JTG81" s="104"/>
      <c r="JTH81" s="104"/>
      <c r="JTI81" s="104"/>
      <c r="JTJ81" s="104"/>
      <c r="JTK81" s="104"/>
      <c r="JTL81" s="104"/>
      <c r="JTM81" s="104"/>
      <c r="JTN81" s="104"/>
      <c r="JTO81" s="104"/>
      <c r="JTP81" s="104"/>
      <c r="JTQ81" s="104"/>
      <c r="JTR81" s="104"/>
      <c r="JTS81" s="104"/>
      <c r="JTT81" s="104"/>
      <c r="JTU81" s="104"/>
      <c r="JTV81" s="104"/>
      <c r="JTW81" s="104"/>
      <c r="JTX81" s="104"/>
      <c r="JTY81" s="104"/>
      <c r="JTZ81" s="104"/>
      <c r="JUA81" s="104"/>
      <c r="JUB81" s="104"/>
      <c r="JUC81" s="104"/>
      <c r="JUD81" s="104"/>
      <c r="JUE81" s="104"/>
      <c r="JUF81" s="104"/>
      <c r="JUG81" s="104"/>
      <c r="JUH81" s="104"/>
      <c r="JUI81" s="104"/>
      <c r="JUJ81" s="104"/>
      <c r="JUK81" s="104"/>
      <c r="JUL81" s="104"/>
      <c r="JUM81" s="104"/>
      <c r="JUN81" s="104"/>
      <c r="JUO81" s="104"/>
      <c r="JUP81" s="104"/>
      <c r="JUQ81" s="104"/>
      <c r="JUR81" s="104"/>
      <c r="JUS81" s="104"/>
      <c r="JUT81" s="104"/>
      <c r="JUU81" s="104"/>
      <c r="JUV81" s="104"/>
      <c r="JUW81" s="104"/>
      <c r="JUX81" s="104"/>
      <c r="JUY81" s="104"/>
      <c r="JUZ81" s="104"/>
      <c r="JVA81" s="104"/>
      <c r="JVB81" s="104"/>
      <c r="JVC81" s="104"/>
      <c r="JVD81" s="104"/>
      <c r="JVE81" s="104"/>
      <c r="JVF81" s="104"/>
      <c r="JVG81" s="104"/>
      <c r="JVH81" s="104"/>
      <c r="JVI81" s="104"/>
      <c r="JVJ81" s="104"/>
      <c r="JVK81" s="104"/>
      <c r="JVL81" s="104"/>
      <c r="JVM81" s="104"/>
      <c r="JVN81" s="104"/>
      <c r="JVO81" s="104"/>
      <c r="JVP81" s="104"/>
      <c r="JVQ81" s="104"/>
      <c r="JVR81" s="104"/>
      <c r="JVS81" s="104"/>
      <c r="JVT81" s="104"/>
      <c r="JVU81" s="104"/>
      <c r="JVV81" s="104"/>
      <c r="JVW81" s="104"/>
      <c r="JVX81" s="104"/>
      <c r="JVY81" s="104"/>
      <c r="JVZ81" s="104"/>
      <c r="JWA81" s="104"/>
      <c r="JWB81" s="104"/>
      <c r="JWC81" s="104"/>
      <c r="JWD81" s="104"/>
      <c r="JWE81" s="104"/>
      <c r="JWF81" s="104"/>
      <c r="JWG81" s="104"/>
      <c r="JWH81" s="104"/>
      <c r="JWI81" s="104"/>
      <c r="JWJ81" s="104"/>
      <c r="JWK81" s="104"/>
      <c r="JWL81" s="104"/>
      <c r="JWM81" s="104"/>
      <c r="JWN81" s="104"/>
      <c r="JWO81" s="104"/>
      <c r="JWP81" s="104"/>
      <c r="JWQ81" s="104"/>
      <c r="JWR81" s="104"/>
      <c r="JWS81" s="104"/>
      <c r="JWT81" s="104"/>
      <c r="JWU81" s="104"/>
      <c r="JWV81" s="104"/>
      <c r="JWW81" s="104"/>
      <c r="JWX81" s="104"/>
      <c r="JWY81" s="104"/>
      <c r="JWZ81" s="104"/>
      <c r="JXA81" s="104"/>
      <c r="JXB81" s="104"/>
      <c r="JXC81" s="104"/>
      <c r="JXD81" s="104"/>
      <c r="JXE81" s="104"/>
      <c r="JXF81" s="104"/>
      <c r="JXG81" s="104"/>
      <c r="JXH81" s="104"/>
      <c r="JXI81" s="104"/>
      <c r="JXJ81" s="104"/>
      <c r="JXK81" s="104"/>
      <c r="JXL81" s="104"/>
      <c r="JXM81" s="104"/>
      <c r="JXN81" s="104"/>
      <c r="JXO81" s="104"/>
      <c r="JXP81" s="104"/>
      <c r="JXQ81" s="104"/>
      <c r="JXR81" s="104"/>
      <c r="JXS81" s="104"/>
      <c r="JXT81" s="104"/>
      <c r="JXU81" s="104"/>
      <c r="JXV81" s="104"/>
      <c r="JXW81" s="104"/>
      <c r="JXX81" s="104"/>
      <c r="JXY81" s="104"/>
      <c r="JXZ81" s="104"/>
      <c r="JYA81" s="104"/>
      <c r="JYB81" s="104"/>
      <c r="JYC81" s="104"/>
      <c r="JYD81" s="104"/>
      <c r="JYE81" s="104"/>
      <c r="JYF81" s="104"/>
      <c r="JYG81" s="104"/>
      <c r="JYH81" s="104"/>
      <c r="JYI81" s="104"/>
      <c r="JYJ81" s="104"/>
      <c r="JYK81" s="104"/>
      <c r="JYL81" s="104"/>
      <c r="JYM81" s="104"/>
      <c r="JYN81" s="104"/>
      <c r="JYO81" s="104"/>
      <c r="JYP81" s="104"/>
      <c r="JYQ81" s="104"/>
      <c r="JYR81" s="104"/>
      <c r="JYS81" s="104"/>
      <c r="JYT81" s="104"/>
      <c r="JYU81" s="104"/>
      <c r="JYV81" s="104"/>
      <c r="JYW81" s="104"/>
      <c r="JYX81" s="104"/>
      <c r="JYY81" s="104"/>
      <c r="JYZ81" s="104"/>
      <c r="JZA81" s="104"/>
      <c r="JZB81" s="104"/>
      <c r="JZC81" s="104"/>
      <c r="JZD81" s="104"/>
      <c r="JZE81" s="104"/>
      <c r="JZF81" s="104"/>
      <c r="JZG81" s="104"/>
      <c r="JZH81" s="104"/>
      <c r="JZI81" s="104"/>
      <c r="JZJ81" s="104"/>
      <c r="JZK81" s="104"/>
      <c r="JZL81" s="104"/>
      <c r="JZM81" s="104"/>
      <c r="JZN81" s="104"/>
      <c r="JZO81" s="104"/>
      <c r="JZP81" s="104"/>
      <c r="JZQ81" s="104"/>
      <c r="JZR81" s="104"/>
      <c r="JZS81" s="104"/>
      <c r="JZT81" s="104"/>
      <c r="JZU81" s="104"/>
      <c r="JZV81" s="104"/>
      <c r="JZW81" s="104"/>
      <c r="JZX81" s="104"/>
      <c r="JZY81" s="104"/>
      <c r="JZZ81" s="104"/>
      <c r="KAA81" s="104"/>
      <c r="KAB81" s="104"/>
      <c r="KAC81" s="104"/>
      <c r="KAD81" s="104"/>
      <c r="KAE81" s="104"/>
      <c r="KAF81" s="104"/>
      <c r="KAG81" s="104"/>
      <c r="KAH81" s="104"/>
      <c r="KAI81" s="104"/>
      <c r="KAJ81" s="104"/>
      <c r="KAK81" s="104"/>
      <c r="KAL81" s="104"/>
      <c r="KAM81" s="104"/>
      <c r="KAN81" s="104"/>
      <c r="KAO81" s="104"/>
      <c r="KAP81" s="104"/>
      <c r="KAQ81" s="104"/>
      <c r="KAR81" s="104"/>
      <c r="KAS81" s="104"/>
      <c r="KAT81" s="104"/>
      <c r="KAU81" s="104"/>
      <c r="KAV81" s="104"/>
      <c r="KAW81" s="104"/>
      <c r="KAX81" s="104"/>
      <c r="KAY81" s="104"/>
      <c r="KAZ81" s="104"/>
      <c r="KBA81" s="104"/>
      <c r="KBB81" s="104"/>
      <c r="KBC81" s="104"/>
      <c r="KBD81" s="104"/>
      <c r="KBE81" s="104"/>
      <c r="KBF81" s="104"/>
      <c r="KBG81" s="104"/>
      <c r="KBH81" s="104"/>
      <c r="KBI81" s="104"/>
      <c r="KBJ81" s="104"/>
      <c r="KBK81" s="104"/>
      <c r="KBL81" s="104"/>
      <c r="KBM81" s="104"/>
      <c r="KBN81" s="104"/>
      <c r="KBO81" s="104"/>
      <c r="KBP81" s="104"/>
      <c r="KBQ81" s="104"/>
      <c r="KBR81" s="104"/>
      <c r="KBS81" s="104"/>
      <c r="KBT81" s="104"/>
      <c r="KBU81" s="104"/>
      <c r="KBV81" s="104"/>
      <c r="KBW81" s="104"/>
      <c r="KBX81" s="104"/>
      <c r="KBY81" s="104"/>
      <c r="KBZ81" s="104"/>
      <c r="KCA81" s="104"/>
      <c r="KCB81" s="104"/>
      <c r="KCC81" s="104"/>
      <c r="KCD81" s="104"/>
      <c r="KCE81" s="104"/>
      <c r="KCF81" s="104"/>
      <c r="KCG81" s="104"/>
      <c r="KCH81" s="104"/>
      <c r="KCI81" s="104"/>
      <c r="KCJ81" s="104"/>
      <c r="KCK81" s="104"/>
      <c r="KCL81" s="104"/>
      <c r="KCM81" s="104"/>
      <c r="KCN81" s="104"/>
      <c r="KCO81" s="104"/>
      <c r="KCP81" s="104"/>
      <c r="KCQ81" s="104"/>
      <c r="KCR81" s="104"/>
      <c r="KCS81" s="104"/>
      <c r="KCT81" s="104"/>
      <c r="KCU81" s="104"/>
      <c r="KCV81" s="104"/>
      <c r="KCW81" s="104"/>
      <c r="KCX81" s="104"/>
      <c r="KCY81" s="104"/>
      <c r="KCZ81" s="104"/>
      <c r="KDA81" s="104"/>
      <c r="KDB81" s="104"/>
      <c r="KDC81" s="104"/>
      <c r="KDD81" s="104"/>
      <c r="KDE81" s="104"/>
      <c r="KDF81" s="104"/>
      <c r="KDG81" s="104"/>
      <c r="KDH81" s="104"/>
      <c r="KDI81" s="104"/>
      <c r="KDJ81" s="104"/>
      <c r="KDK81" s="104"/>
      <c r="KDL81" s="104"/>
      <c r="KDM81" s="104"/>
      <c r="KDN81" s="104"/>
      <c r="KDO81" s="104"/>
      <c r="KDP81" s="104"/>
      <c r="KDQ81" s="104"/>
      <c r="KDR81" s="104"/>
      <c r="KDS81" s="104"/>
      <c r="KDT81" s="104"/>
      <c r="KDU81" s="104"/>
      <c r="KDV81" s="104"/>
      <c r="KDW81" s="104"/>
      <c r="KDX81" s="104"/>
      <c r="KDY81" s="104"/>
      <c r="KDZ81" s="104"/>
      <c r="KEA81" s="104"/>
      <c r="KEB81" s="104"/>
      <c r="KEC81" s="104"/>
      <c r="KED81" s="104"/>
      <c r="KEE81" s="104"/>
      <c r="KEF81" s="104"/>
      <c r="KEG81" s="104"/>
      <c r="KEH81" s="104"/>
      <c r="KEI81" s="104"/>
      <c r="KEJ81" s="104"/>
      <c r="KEK81" s="104"/>
      <c r="KEL81" s="104"/>
      <c r="KEM81" s="104"/>
      <c r="KEN81" s="104"/>
      <c r="KEO81" s="104"/>
      <c r="KEP81" s="104"/>
      <c r="KEQ81" s="104"/>
      <c r="KER81" s="104"/>
      <c r="KES81" s="104"/>
      <c r="KET81" s="104"/>
      <c r="KEU81" s="104"/>
      <c r="KEV81" s="104"/>
      <c r="KEW81" s="104"/>
      <c r="KEX81" s="104"/>
      <c r="KEY81" s="104"/>
      <c r="KEZ81" s="104"/>
      <c r="KFA81" s="104"/>
      <c r="KFB81" s="104"/>
      <c r="KFC81" s="104"/>
      <c r="KFD81" s="104"/>
      <c r="KFE81" s="104"/>
      <c r="KFF81" s="104"/>
      <c r="KFG81" s="104"/>
      <c r="KFH81" s="104"/>
      <c r="KFI81" s="104"/>
      <c r="KFJ81" s="104"/>
      <c r="KFK81" s="104"/>
      <c r="KFL81" s="104"/>
      <c r="KFM81" s="104"/>
      <c r="KFN81" s="104"/>
      <c r="KFO81" s="104"/>
      <c r="KFP81" s="104"/>
      <c r="KFQ81" s="104"/>
      <c r="KFR81" s="104"/>
      <c r="KFS81" s="104"/>
      <c r="KFT81" s="104"/>
      <c r="KFU81" s="104"/>
      <c r="KFV81" s="104"/>
      <c r="KFW81" s="104"/>
      <c r="KFX81" s="104"/>
      <c r="KFY81" s="104"/>
      <c r="KFZ81" s="104"/>
      <c r="KGA81" s="104"/>
      <c r="KGB81" s="104"/>
      <c r="KGC81" s="104"/>
      <c r="KGD81" s="104"/>
      <c r="KGE81" s="104"/>
      <c r="KGF81" s="104"/>
      <c r="KGG81" s="104"/>
      <c r="KGH81" s="104"/>
      <c r="KGI81" s="104"/>
      <c r="KGJ81" s="104"/>
      <c r="KGK81" s="104"/>
      <c r="KGL81" s="104"/>
      <c r="KGM81" s="104"/>
      <c r="KGN81" s="104"/>
      <c r="KGO81" s="104"/>
      <c r="KGP81" s="104"/>
      <c r="KGQ81" s="104"/>
      <c r="KGR81" s="104"/>
      <c r="KGS81" s="104"/>
      <c r="KGT81" s="104"/>
      <c r="KGU81" s="104"/>
      <c r="KGV81" s="104"/>
      <c r="KGW81" s="104"/>
      <c r="KGX81" s="104"/>
      <c r="KGY81" s="104"/>
      <c r="KGZ81" s="104"/>
      <c r="KHA81" s="104"/>
      <c r="KHB81" s="104"/>
      <c r="KHC81" s="104"/>
      <c r="KHD81" s="104"/>
      <c r="KHE81" s="104"/>
      <c r="KHF81" s="104"/>
      <c r="KHG81" s="104"/>
      <c r="KHH81" s="104"/>
      <c r="KHI81" s="104"/>
      <c r="KHJ81" s="104"/>
      <c r="KHK81" s="104"/>
      <c r="KHL81" s="104"/>
      <c r="KHM81" s="104"/>
      <c r="KHN81" s="104"/>
      <c r="KHO81" s="104"/>
      <c r="KHP81" s="104"/>
      <c r="KHQ81" s="104"/>
      <c r="KHR81" s="104"/>
      <c r="KHS81" s="104"/>
      <c r="KHT81" s="104"/>
      <c r="KHU81" s="104"/>
      <c r="KHV81" s="104"/>
      <c r="KHW81" s="104"/>
      <c r="KHX81" s="104"/>
      <c r="KHY81" s="104"/>
      <c r="KHZ81" s="104"/>
      <c r="KIA81" s="104"/>
      <c r="KIB81" s="104"/>
      <c r="KIC81" s="104"/>
      <c r="KID81" s="104"/>
      <c r="KIE81" s="104"/>
      <c r="KIF81" s="104"/>
      <c r="KIG81" s="104"/>
      <c r="KIH81" s="104"/>
      <c r="KII81" s="104"/>
      <c r="KIJ81" s="104"/>
      <c r="KIK81" s="104"/>
      <c r="KIL81" s="104"/>
      <c r="KIM81" s="104"/>
      <c r="KIN81" s="104"/>
      <c r="KIO81" s="104"/>
      <c r="KIP81" s="104"/>
      <c r="KIQ81" s="104"/>
      <c r="KIR81" s="104"/>
      <c r="KIS81" s="104"/>
      <c r="KIT81" s="104"/>
      <c r="KIU81" s="104"/>
      <c r="KIV81" s="104"/>
      <c r="KIW81" s="104"/>
      <c r="KIX81" s="104"/>
      <c r="KIY81" s="104"/>
      <c r="KIZ81" s="104"/>
      <c r="KJA81" s="104"/>
      <c r="KJB81" s="104"/>
      <c r="KJC81" s="104"/>
      <c r="KJD81" s="104"/>
      <c r="KJE81" s="104"/>
      <c r="KJF81" s="104"/>
      <c r="KJG81" s="104"/>
      <c r="KJH81" s="104"/>
      <c r="KJI81" s="104"/>
      <c r="KJJ81" s="104"/>
      <c r="KJK81" s="104"/>
      <c r="KJL81" s="104"/>
      <c r="KJM81" s="104"/>
      <c r="KJN81" s="104"/>
      <c r="KJO81" s="104"/>
      <c r="KJP81" s="104"/>
      <c r="KJQ81" s="104"/>
      <c r="KJR81" s="104"/>
      <c r="KJS81" s="104"/>
      <c r="KJT81" s="104"/>
      <c r="KJU81" s="104"/>
      <c r="KJV81" s="104"/>
      <c r="KJW81" s="104"/>
      <c r="KJX81" s="104"/>
      <c r="KJY81" s="104"/>
      <c r="KJZ81" s="104"/>
      <c r="KKA81" s="104"/>
      <c r="KKB81" s="104"/>
      <c r="KKC81" s="104"/>
      <c r="KKD81" s="104"/>
      <c r="KKE81" s="104"/>
      <c r="KKF81" s="104"/>
      <c r="KKG81" s="104"/>
      <c r="KKH81" s="104"/>
      <c r="KKI81" s="104"/>
      <c r="KKJ81" s="104"/>
      <c r="KKK81" s="104"/>
      <c r="KKL81" s="104"/>
      <c r="KKM81" s="104"/>
      <c r="KKN81" s="104"/>
      <c r="KKO81" s="104"/>
      <c r="KKP81" s="104"/>
      <c r="KKQ81" s="104"/>
      <c r="KKR81" s="104"/>
      <c r="KKS81" s="104"/>
      <c r="KKT81" s="104"/>
      <c r="KKU81" s="104"/>
      <c r="KKV81" s="104"/>
      <c r="KKW81" s="104"/>
      <c r="KKX81" s="104"/>
      <c r="KKY81" s="104"/>
      <c r="KKZ81" s="104"/>
      <c r="KLA81" s="104"/>
      <c r="KLB81" s="104"/>
      <c r="KLC81" s="104"/>
      <c r="KLD81" s="104"/>
      <c r="KLE81" s="104"/>
      <c r="KLF81" s="104"/>
      <c r="KLG81" s="104"/>
      <c r="KLH81" s="104"/>
      <c r="KLI81" s="104"/>
      <c r="KLJ81" s="104"/>
      <c r="KLK81" s="104"/>
      <c r="KLL81" s="104"/>
      <c r="KLM81" s="104"/>
      <c r="KLN81" s="104"/>
      <c r="KLO81" s="104"/>
      <c r="KLP81" s="104"/>
      <c r="KLQ81" s="104"/>
      <c r="KLR81" s="104"/>
      <c r="KLS81" s="104"/>
      <c r="KLT81" s="104"/>
      <c r="KLU81" s="104"/>
      <c r="KLV81" s="104"/>
      <c r="KLW81" s="104"/>
      <c r="KLX81" s="104"/>
      <c r="KLY81" s="104"/>
      <c r="KLZ81" s="104"/>
      <c r="KMA81" s="104"/>
      <c r="KMB81" s="104"/>
      <c r="KMC81" s="104"/>
      <c r="KMD81" s="104"/>
      <c r="KME81" s="104"/>
      <c r="KMF81" s="104"/>
      <c r="KMG81" s="104"/>
      <c r="KMH81" s="104"/>
      <c r="KMI81" s="104"/>
      <c r="KMJ81" s="104"/>
      <c r="KMK81" s="104"/>
      <c r="KML81" s="104"/>
      <c r="KMM81" s="104"/>
      <c r="KMN81" s="104"/>
      <c r="KMO81" s="104"/>
      <c r="KMP81" s="104"/>
      <c r="KMQ81" s="104"/>
      <c r="KMR81" s="104"/>
      <c r="KMS81" s="104"/>
      <c r="KMT81" s="104"/>
      <c r="KMU81" s="104"/>
      <c r="KMV81" s="104"/>
      <c r="KMW81" s="104"/>
      <c r="KMX81" s="104"/>
      <c r="KMY81" s="104"/>
      <c r="KMZ81" s="104"/>
      <c r="KNA81" s="104"/>
      <c r="KNB81" s="104"/>
      <c r="KNC81" s="104"/>
      <c r="KND81" s="104"/>
      <c r="KNE81" s="104"/>
      <c r="KNF81" s="104"/>
      <c r="KNG81" s="104"/>
      <c r="KNH81" s="104"/>
      <c r="KNI81" s="104"/>
      <c r="KNJ81" s="104"/>
      <c r="KNK81" s="104"/>
      <c r="KNL81" s="104"/>
      <c r="KNM81" s="104"/>
      <c r="KNN81" s="104"/>
      <c r="KNO81" s="104"/>
      <c r="KNP81" s="104"/>
      <c r="KNQ81" s="104"/>
      <c r="KNR81" s="104"/>
      <c r="KNS81" s="104"/>
      <c r="KNT81" s="104"/>
      <c r="KNU81" s="104"/>
      <c r="KNV81" s="104"/>
      <c r="KNW81" s="104"/>
      <c r="KNX81" s="104"/>
      <c r="KNY81" s="104"/>
      <c r="KNZ81" s="104"/>
      <c r="KOA81" s="104"/>
      <c r="KOB81" s="104"/>
      <c r="KOC81" s="104"/>
      <c r="KOD81" s="104"/>
      <c r="KOE81" s="104"/>
      <c r="KOF81" s="104"/>
      <c r="KOG81" s="104"/>
      <c r="KOH81" s="104"/>
      <c r="KOI81" s="104"/>
      <c r="KOJ81" s="104"/>
      <c r="KOK81" s="104"/>
      <c r="KOL81" s="104"/>
      <c r="KOM81" s="104"/>
      <c r="KON81" s="104"/>
      <c r="KOO81" s="104"/>
      <c r="KOP81" s="104"/>
      <c r="KOQ81" s="104"/>
      <c r="KOR81" s="104"/>
      <c r="KOS81" s="104"/>
      <c r="KOT81" s="104"/>
      <c r="KOU81" s="104"/>
      <c r="KOV81" s="104"/>
      <c r="KOW81" s="104"/>
      <c r="KOX81" s="104"/>
      <c r="KOY81" s="104"/>
      <c r="KOZ81" s="104"/>
      <c r="KPA81" s="104"/>
      <c r="KPB81" s="104"/>
      <c r="KPC81" s="104"/>
      <c r="KPD81" s="104"/>
      <c r="KPE81" s="104"/>
      <c r="KPF81" s="104"/>
      <c r="KPG81" s="104"/>
      <c r="KPH81" s="104"/>
      <c r="KPI81" s="104"/>
      <c r="KPJ81" s="104"/>
      <c r="KPK81" s="104"/>
      <c r="KPL81" s="104"/>
      <c r="KPM81" s="104"/>
      <c r="KPN81" s="104"/>
      <c r="KPO81" s="104"/>
      <c r="KPP81" s="104"/>
      <c r="KPQ81" s="104"/>
      <c r="KPR81" s="104"/>
      <c r="KPS81" s="104"/>
      <c r="KPT81" s="104"/>
      <c r="KPU81" s="104"/>
      <c r="KPV81" s="104"/>
      <c r="KPW81" s="104"/>
      <c r="KPX81" s="104"/>
      <c r="KPY81" s="104"/>
      <c r="KPZ81" s="104"/>
      <c r="KQA81" s="104"/>
      <c r="KQB81" s="104"/>
      <c r="KQC81" s="104"/>
      <c r="KQD81" s="104"/>
      <c r="KQE81" s="104"/>
      <c r="KQF81" s="104"/>
      <c r="KQG81" s="104"/>
      <c r="KQH81" s="104"/>
      <c r="KQI81" s="104"/>
      <c r="KQJ81" s="104"/>
      <c r="KQK81" s="104"/>
      <c r="KQL81" s="104"/>
      <c r="KQM81" s="104"/>
      <c r="KQN81" s="104"/>
      <c r="KQO81" s="104"/>
      <c r="KQP81" s="104"/>
      <c r="KQQ81" s="104"/>
      <c r="KQR81" s="104"/>
      <c r="KQS81" s="104"/>
      <c r="KQT81" s="104"/>
      <c r="KQU81" s="104"/>
      <c r="KQV81" s="104"/>
      <c r="KQW81" s="104"/>
      <c r="KQX81" s="104"/>
      <c r="KQY81" s="104"/>
      <c r="KQZ81" s="104"/>
      <c r="KRA81" s="104"/>
      <c r="KRB81" s="104"/>
      <c r="KRC81" s="104"/>
      <c r="KRD81" s="104"/>
      <c r="KRE81" s="104"/>
      <c r="KRF81" s="104"/>
      <c r="KRG81" s="104"/>
      <c r="KRH81" s="104"/>
      <c r="KRI81" s="104"/>
      <c r="KRJ81" s="104"/>
      <c r="KRK81" s="104"/>
      <c r="KRL81" s="104"/>
      <c r="KRM81" s="104"/>
      <c r="KRN81" s="104"/>
      <c r="KRO81" s="104"/>
      <c r="KRP81" s="104"/>
      <c r="KRQ81" s="104"/>
      <c r="KRR81" s="104"/>
      <c r="KRS81" s="104"/>
      <c r="KRT81" s="104"/>
      <c r="KRU81" s="104"/>
      <c r="KRV81" s="104"/>
      <c r="KRW81" s="104"/>
      <c r="KRX81" s="104"/>
      <c r="KRY81" s="104"/>
      <c r="KRZ81" s="104"/>
      <c r="KSA81" s="104"/>
      <c r="KSB81" s="104"/>
      <c r="KSC81" s="104"/>
      <c r="KSD81" s="104"/>
      <c r="KSE81" s="104"/>
      <c r="KSF81" s="104"/>
      <c r="KSG81" s="104"/>
      <c r="KSH81" s="104"/>
      <c r="KSI81" s="104"/>
      <c r="KSJ81" s="104"/>
      <c r="KSK81" s="104"/>
      <c r="KSL81" s="104"/>
      <c r="KSM81" s="104"/>
      <c r="KSN81" s="104"/>
      <c r="KSO81" s="104"/>
      <c r="KSP81" s="104"/>
      <c r="KSQ81" s="104"/>
      <c r="KSR81" s="104"/>
      <c r="KSS81" s="104"/>
      <c r="KST81" s="104"/>
      <c r="KSU81" s="104"/>
      <c r="KSV81" s="104"/>
      <c r="KSW81" s="104"/>
      <c r="KSX81" s="104"/>
      <c r="KSY81" s="104"/>
      <c r="KSZ81" s="104"/>
      <c r="KTA81" s="104"/>
      <c r="KTB81" s="104"/>
      <c r="KTC81" s="104"/>
      <c r="KTD81" s="104"/>
      <c r="KTE81" s="104"/>
      <c r="KTF81" s="104"/>
      <c r="KTG81" s="104"/>
      <c r="KTH81" s="104"/>
      <c r="KTI81" s="104"/>
      <c r="KTJ81" s="104"/>
      <c r="KTK81" s="104"/>
      <c r="KTL81" s="104"/>
      <c r="KTM81" s="104"/>
      <c r="KTN81" s="104"/>
      <c r="KTO81" s="104"/>
      <c r="KTP81" s="104"/>
      <c r="KTQ81" s="104"/>
      <c r="KTR81" s="104"/>
      <c r="KTS81" s="104"/>
      <c r="KTT81" s="104"/>
      <c r="KTU81" s="104"/>
      <c r="KTV81" s="104"/>
      <c r="KTW81" s="104"/>
      <c r="KTX81" s="104"/>
      <c r="KTY81" s="104"/>
      <c r="KTZ81" s="104"/>
      <c r="KUA81" s="104"/>
      <c r="KUB81" s="104"/>
      <c r="KUC81" s="104"/>
      <c r="KUD81" s="104"/>
      <c r="KUE81" s="104"/>
      <c r="KUF81" s="104"/>
      <c r="KUG81" s="104"/>
      <c r="KUH81" s="104"/>
      <c r="KUI81" s="104"/>
      <c r="KUJ81" s="104"/>
      <c r="KUK81" s="104"/>
      <c r="KUL81" s="104"/>
      <c r="KUM81" s="104"/>
      <c r="KUN81" s="104"/>
      <c r="KUO81" s="104"/>
      <c r="KUP81" s="104"/>
      <c r="KUQ81" s="104"/>
      <c r="KUR81" s="104"/>
      <c r="KUS81" s="104"/>
      <c r="KUT81" s="104"/>
      <c r="KUU81" s="104"/>
      <c r="KUV81" s="104"/>
      <c r="KUW81" s="104"/>
      <c r="KUX81" s="104"/>
      <c r="KUY81" s="104"/>
      <c r="KUZ81" s="104"/>
      <c r="KVA81" s="104"/>
      <c r="KVB81" s="104"/>
      <c r="KVC81" s="104"/>
      <c r="KVD81" s="104"/>
      <c r="KVE81" s="104"/>
      <c r="KVF81" s="104"/>
      <c r="KVG81" s="104"/>
      <c r="KVH81" s="104"/>
      <c r="KVI81" s="104"/>
      <c r="KVJ81" s="104"/>
      <c r="KVK81" s="104"/>
      <c r="KVL81" s="104"/>
      <c r="KVM81" s="104"/>
      <c r="KVN81" s="104"/>
      <c r="KVO81" s="104"/>
      <c r="KVP81" s="104"/>
      <c r="KVQ81" s="104"/>
      <c r="KVR81" s="104"/>
      <c r="KVS81" s="104"/>
      <c r="KVT81" s="104"/>
      <c r="KVU81" s="104"/>
      <c r="KVV81" s="104"/>
      <c r="KVW81" s="104"/>
      <c r="KVX81" s="104"/>
      <c r="KVY81" s="104"/>
      <c r="KVZ81" s="104"/>
      <c r="KWA81" s="104"/>
      <c r="KWB81" s="104"/>
      <c r="KWC81" s="104"/>
      <c r="KWD81" s="104"/>
      <c r="KWE81" s="104"/>
      <c r="KWF81" s="104"/>
      <c r="KWG81" s="104"/>
      <c r="KWH81" s="104"/>
      <c r="KWI81" s="104"/>
      <c r="KWJ81" s="104"/>
      <c r="KWK81" s="104"/>
      <c r="KWL81" s="104"/>
      <c r="KWM81" s="104"/>
      <c r="KWN81" s="104"/>
      <c r="KWO81" s="104"/>
      <c r="KWP81" s="104"/>
      <c r="KWQ81" s="104"/>
      <c r="KWR81" s="104"/>
      <c r="KWS81" s="104"/>
      <c r="KWT81" s="104"/>
      <c r="KWU81" s="104"/>
      <c r="KWV81" s="104"/>
      <c r="KWW81" s="104"/>
      <c r="KWX81" s="104"/>
      <c r="KWY81" s="104"/>
      <c r="KWZ81" s="104"/>
      <c r="KXA81" s="104"/>
      <c r="KXB81" s="104"/>
      <c r="KXC81" s="104"/>
      <c r="KXD81" s="104"/>
      <c r="KXE81" s="104"/>
      <c r="KXF81" s="104"/>
      <c r="KXG81" s="104"/>
      <c r="KXH81" s="104"/>
      <c r="KXI81" s="104"/>
      <c r="KXJ81" s="104"/>
      <c r="KXK81" s="104"/>
      <c r="KXL81" s="104"/>
      <c r="KXM81" s="104"/>
      <c r="KXN81" s="104"/>
      <c r="KXO81" s="104"/>
      <c r="KXP81" s="104"/>
      <c r="KXQ81" s="104"/>
      <c r="KXR81" s="104"/>
      <c r="KXS81" s="104"/>
      <c r="KXT81" s="104"/>
      <c r="KXU81" s="104"/>
      <c r="KXV81" s="104"/>
      <c r="KXW81" s="104"/>
      <c r="KXX81" s="104"/>
      <c r="KXY81" s="104"/>
      <c r="KXZ81" s="104"/>
      <c r="KYA81" s="104"/>
      <c r="KYB81" s="104"/>
      <c r="KYC81" s="104"/>
      <c r="KYD81" s="104"/>
      <c r="KYE81" s="104"/>
      <c r="KYF81" s="104"/>
      <c r="KYG81" s="104"/>
      <c r="KYH81" s="104"/>
      <c r="KYI81" s="104"/>
      <c r="KYJ81" s="104"/>
      <c r="KYK81" s="104"/>
      <c r="KYL81" s="104"/>
      <c r="KYM81" s="104"/>
      <c r="KYN81" s="104"/>
      <c r="KYO81" s="104"/>
      <c r="KYP81" s="104"/>
      <c r="KYQ81" s="104"/>
      <c r="KYR81" s="104"/>
      <c r="KYS81" s="104"/>
      <c r="KYT81" s="104"/>
      <c r="KYU81" s="104"/>
      <c r="KYV81" s="104"/>
      <c r="KYW81" s="104"/>
      <c r="KYX81" s="104"/>
      <c r="KYY81" s="104"/>
      <c r="KYZ81" s="104"/>
      <c r="KZA81" s="104"/>
      <c r="KZB81" s="104"/>
      <c r="KZC81" s="104"/>
      <c r="KZD81" s="104"/>
      <c r="KZE81" s="104"/>
      <c r="KZF81" s="104"/>
      <c r="KZG81" s="104"/>
      <c r="KZH81" s="104"/>
      <c r="KZI81" s="104"/>
      <c r="KZJ81" s="104"/>
      <c r="KZK81" s="104"/>
      <c r="KZL81" s="104"/>
      <c r="KZM81" s="104"/>
      <c r="KZN81" s="104"/>
      <c r="KZO81" s="104"/>
      <c r="KZP81" s="104"/>
      <c r="KZQ81" s="104"/>
      <c r="KZR81" s="104"/>
      <c r="KZS81" s="104"/>
      <c r="KZT81" s="104"/>
      <c r="KZU81" s="104"/>
      <c r="KZV81" s="104"/>
      <c r="KZW81" s="104"/>
      <c r="KZX81" s="104"/>
      <c r="KZY81" s="104"/>
      <c r="KZZ81" s="104"/>
      <c r="LAA81" s="104"/>
      <c r="LAB81" s="104"/>
      <c r="LAC81" s="104"/>
      <c r="LAD81" s="104"/>
      <c r="LAE81" s="104"/>
      <c r="LAF81" s="104"/>
      <c r="LAG81" s="104"/>
      <c r="LAH81" s="104"/>
      <c r="LAI81" s="104"/>
      <c r="LAJ81" s="104"/>
      <c r="LAK81" s="104"/>
      <c r="LAL81" s="104"/>
      <c r="LAM81" s="104"/>
      <c r="LAN81" s="104"/>
      <c r="LAO81" s="104"/>
      <c r="LAP81" s="104"/>
      <c r="LAQ81" s="104"/>
      <c r="LAR81" s="104"/>
      <c r="LAS81" s="104"/>
      <c r="LAT81" s="104"/>
      <c r="LAU81" s="104"/>
      <c r="LAV81" s="104"/>
      <c r="LAW81" s="104"/>
      <c r="LAX81" s="104"/>
      <c r="LAY81" s="104"/>
      <c r="LAZ81" s="104"/>
      <c r="LBA81" s="104"/>
      <c r="LBB81" s="104"/>
      <c r="LBC81" s="104"/>
      <c r="LBD81" s="104"/>
      <c r="LBE81" s="104"/>
      <c r="LBF81" s="104"/>
      <c r="LBG81" s="104"/>
      <c r="LBH81" s="104"/>
      <c r="LBI81" s="104"/>
      <c r="LBJ81" s="104"/>
      <c r="LBK81" s="104"/>
      <c r="LBL81" s="104"/>
      <c r="LBM81" s="104"/>
      <c r="LBN81" s="104"/>
      <c r="LBO81" s="104"/>
      <c r="LBP81" s="104"/>
      <c r="LBQ81" s="104"/>
      <c r="LBR81" s="104"/>
      <c r="LBS81" s="104"/>
      <c r="LBT81" s="104"/>
      <c r="LBU81" s="104"/>
      <c r="LBV81" s="104"/>
      <c r="LBW81" s="104"/>
      <c r="LBX81" s="104"/>
      <c r="LBY81" s="104"/>
      <c r="LBZ81" s="104"/>
      <c r="LCA81" s="104"/>
      <c r="LCB81" s="104"/>
      <c r="LCC81" s="104"/>
      <c r="LCD81" s="104"/>
      <c r="LCE81" s="104"/>
      <c r="LCF81" s="104"/>
      <c r="LCG81" s="104"/>
      <c r="LCH81" s="104"/>
      <c r="LCI81" s="104"/>
      <c r="LCJ81" s="104"/>
      <c r="LCK81" s="104"/>
      <c r="LCL81" s="104"/>
      <c r="LCM81" s="104"/>
      <c r="LCN81" s="104"/>
      <c r="LCO81" s="104"/>
      <c r="LCP81" s="104"/>
      <c r="LCQ81" s="104"/>
      <c r="LCR81" s="104"/>
      <c r="LCS81" s="104"/>
      <c r="LCT81" s="104"/>
      <c r="LCU81" s="104"/>
      <c r="LCV81" s="104"/>
      <c r="LCW81" s="104"/>
      <c r="LCX81" s="104"/>
      <c r="LCY81" s="104"/>
      <c r="LCZ81" s="104"/>
      <c r="LDA81" s="104"/>
      <c r="LDB81" s="104"/>
      <c r="LDC81" s="104"/>
      <c r="LDD81" s="104"/>
      <c r="LDE81" s="104"/>
      <c r="LDF81" s="104"/>
      <c r="LDG81" s="104"/>
      <c r="LDH81" s="104"/>
      <c r="LDI81" s="104"/>
      <c r="LDJ81" s="104"/>
      <c r="LDK81" s="104"/>
      <c r="LDL81" s="104"/>
      <c r="LDM81" s="104"/>
      <c r="LDN81" s="104"/>
      <c r="LDO81" s="104"/>
      <c r="LDP81" s="104"/>
      <c r="LDQ81" s="104"/>
      <c r="LDR81" s="104"/>
      <c r="LDS81" s="104"/>
      <c r="LDT81" s="104"/>
      <c r="LDU81" s="104"/>
      <c r="LDV81" s="104"/>
      <c r="LDW81" s="104"/>
      <c r="LDX81" s="104"/>
      <c r="LDY81" s="104"/>
      <c r="LDZ81" s="104"/>
      <c r="LEA81" s="104"/>
      <c r="LEB81" s="104"/>
      <c r="LEC81" s="104"/>
      <c r="LED81" s="104"/>
      <c r="LEE81" s="104"/>
      <c r="LEF81" s="104"/>
      <c r="LEG81" s="104"/>
      <c r="LEH81" s="104"/>
      <c r="LEI81" s="104"/>
      <c r="LEJ81" s="104"/>
      <c r="LEK81" s="104"/>
      <c r="LEL81" s="104"/>
      <c r="LEM81" s="104"/>
      <c r="LEN81" s="104"/>
      <c r="LEO81" s="104"/>
      <c r="LEP81" s="104"/>
      <c r="LEQ81" s="104"/>
      <c r="LER81" s="104"/>
      <c r="LES81" s="104"/>
      <c r="LET81" s="104"/>
      <c r="LEU81" s="104"/>
      <c r="LEV81" s="104"/>
      <c r="LEW81" s="104"/>
      <c r="LEX81" s="104"/>
      <c r="LEY81" s="104"/>
      <c r="LEZ81" s="104"/>
      <c r="LFA81" s="104"/>
      <c r="LFB81" s="104"/>
      <c r="LFC81" s="104"/>
      <c r="LFD81" s="104"/>
      <c r="LFE81" s="104"/>
      <c r="LFF81" s="104"/>
      <c r="LFG81" s="104"/>
      <c r="LFH81" s="104"/>
      <c r="LFI81" s="104"/>
      <c r="LFJ81" s="104"/>
      <c r="LFK81" s="104"/>
      <c r="LFL81" s="104"/>
      <c r="LFM81" s="104"/>
      <c r="LFN81" s="104"/>
      <c r="LFO81" s="104"/>
      <c r="LFP81" s="104"/>
      <c r="LFQ81" s="104"/>
      <c r="LFR81" s="104"/>
      <c r="LFS81" s="104"/>
      <c r="LFT81" s="104"/>
      <c r="LFU81" s="104"/>
      <c r="LFV81" s="104"/>
      <c r="LFW81" s="104"/>
      <c r="LFX81" s="104"/>
      <c r="LFY81" s="104"/>
      <c r="LFZ81" s="104"/>
      <c r="LGA81" s="104"/>
      <c r="LGB81" s="104"/>
      <c r="LGC81" s="104"/>
      <c r="LGD81" s="104"/>
      <c r="LGE81" s="104"/>
      <c r="LGF81" s="104"/>
      <c r="LGG81" s="104"/>
      <c r="LGH81" s="104"/>
      <c r="LGI81" s="104"/>
      <c r="LGJ81" s="104"/>
      <c r="LGK81" s="104"/>
      <c r="LGL81" s="104"/>
      <c r="LGM81" s="104"/>
      <c r="LGN81" s="104"/>
      <c r="LGO81" s="104"/>
      <c r="LGP81" s="104"/>
      <c r="LGQ81" s="104"/>
      <c r="LGR81" s="104"/>
      <c r="LGS81" s="104"/>
      <c r="LGT81" s="104"/>
      <c r="LGU81" s="104"/>
      <c r="LGV81" s="104"/>
      <c r="LGW81" s="104"/>
      <c r="LGX81" s="104"/>
      <c r="LGY81" s="104"/>
      <c r="LGZ81" s="104"/>
      <c r="LHA81" s="104"/>
      <c r="LHB81" s="104"/>
      <c r="LHC81" s="104"/>
      <c r="LHD81" s="104"/>
      <c r="LHE81" s="104"/>
      <c r="LHF81" s="104"/>
      <c r="LHG81" s="104"/>
      <c r="LHH81" s="104"/>
      <c r="LHI81" s="104"/>
      <c r="LHJ81" s="104"/>
      <c r="LHK81" s="104"/>
      <c r="LHL81" s="104"/>
      <c r="LHM81" s="104"/>
      <c r="LHN81" s="104"/>
      <c r="LHO81" s="104"/>
      <c r="LHP81" s="104"/>
      <c r="LHQ81" s="104"/>
      <c r="LHR81" s="104"/>
      <c r="LHS81" s="104"/>
      <c r="LHT81" s="104"/>
      <c r="LHU81" s="104"/>
      <c r="LHV81" s="104"/>
      <c r="LHW81" s="104"/>
      <c r="LHX81" s="104"/>
      <c r="LHY81" s="104"/>
      <c r="LHZ81" s="104"/>
      <c r="LIA81" s="104"/>
      <c r="LIB81" s="104"/>
      <c r="LIC81" s="104"/>
      <c r="LID81" s="104"/>
      <c r="LIE81" s="104"/>
      <c r="LIF81" s="104"/>
      <c r="LIG81" s="104"/>
      <c r="LIH81" s="104"/>
      <c r="LII81" s="104"/>
      <c r="LIJ81" s="104"/>
      <c r="LIK81" s="104"/>
      <c r="LIL81" s="104"/>
      <c r="LIM81" s="104"/>
      <c r="LIN81" s="104"/>
      <c r="LIO81" s="104"/>
      <c r="LIP81" s="104"/>
      <c r="LIQ81" s="104"/>
      <c r="LIR81" s="104"/>
      <c r="LIS81" s="104"/>
      <c r="LIT81" s="104"/>
      <c r="LIU81" s="104"/>
      <c r="LIV81" s="104"/>
      <c r="LIW81" s="104"/>
      <c r="LIX81" s="104"/>
      <c r="LIY81" s="104"/>
      <c r="LIZ81" s="104"/>
      <c r="LJA81" s="104"/>
      <c r="LJB81" s="104"/>
      <c r="LJC81" s="104"/>
      <c r="LJD81" s="104"/>
      <c r="LJE81" s="104"/>
      <c r="LJF81" s="104"/>
      <c r="LJG81" s="104"/>
      <c r="LJH81" s="104"/>
      <c r="LJI81" s="104"/>
      <c r="LJJ81" s="104"/>
      <c r="LJK81" s="104"/>
      <c r="LJL81" s="104"/>
      <c r="LJM81" s="104"/>
      <c r="LJN81" s="104"/>
      <c r="LJO81" s="104"/>
      <c r="LJP81" s="104"/>
      <c r="LJQ81" s="104"/>
      <c r="LJR81" s="104"/>
      <c r="LJS81" s="104"/>
      <c r="LJT81" s="104"/>
      <c r="LJU81" s="104"/>
      <c r="LJV81" s="104"/>
      <c r="LJW81" s="104"/>
      <c r="LJX81" s="104"/>
      <c r="LJY81" s="104"/>
      <c r="LJZ81" s="104"/>
      <c r="LKA81" s="104"/>
      <c r="LKB81" s="104"/>
      <c r="LKC81" s="104"/>
      <c r="LKD81" s="104"/>
      <c r="LKE81" s="104"/>
      <c r="LKF81" s="104"/>
      <c r="LKG81" s="104"/>
      <c r="LKH81" s="104"/>
      <c r="LKI81" s="104"/>
      <c r="LKJ81" s="104"/>
      <c r="LKK81" s="104"/>
      <c r="LKL81" s="104"/>
      <c r="LKM81" s="104"/>
      <c r="LKN81" s="104"/>
      <c r="LKO81" s="104"/>
      <c r="LKP81" s="104"/>
      <c r="LKQ81" s="104"/>
      <c r="LKR81" s="104"/>
      <c r="LKS81" s="104"/>
      <c r="LKT81" s="104"/>
      <c r="LKU81" s="104"/>
      <c r="LKV81" s="104"/>
      <c r="LKW81" s="104"/>
      <c r="LKX81" s="104"/>
      <c r="LKY81" s="104"/>
      <c r="LKZ81" s="104"/>
      <c r="LLA81" s="104"/>
      <c r="LLB81" s="104"/>
      <c r="LLC81" s="104"/>
      <c r="LLD81" s="104"/>
      <c r="LLE81" s="104"/>
      <c r="LLF81" s="104"/>
      <c r="LLG81" s="104"/>
      <c r="LLH81" s="104"/>
      <c r="LLI81" s="104"/>
      <c r="LLJ81" s="104"/>
      <c r="LLK81" s="104"/>
      <c r="LLL81" s="104"/>
      <c r="LLM81" s="104"/>
      <c r="LLN81" s="104"/>
      <c r="LLO81" s="104"/>
      <c r="LLP81" s="104"/>
      <c r="LLQ81" s="104"/>
      <c r="LLR81" s="104"/>
      <c r="LLS81" s="104"/>
      <c r="LLT81" s="104"/>
      <c r="LLU81" s="104"/>
      <c r="LLV81" s="104"/>
      <c r="LLW81" s="104"/>
      <c r="LLX81" s="104"/>
      <c r="LLY81" s="104"/>
      <c r="LLZ81" s="104"/>
      <c r="LMA81" s="104"/>
      <c r="LMB81" s="104"/>
      <c r="LMC81" s="104"/>
      <c r="LMD81" s="104"/>
      <c r="LME81" s="104"/>
      <c r="LMF81" s="104"/>
      <c r="LMG81" s="104"/>
      <c r="LMH81" s="104"/>
      <c r="LMI81" s="104"/>
      <c r="LMJ81" s="104"/>
      <c r="LMK81" s="104"/>
      <c r="LML81" s="104"/>
      <c r="LMM81" s="104"/>
      <c r="LMN81" s="104"/>
      <c r="LMO81" s="104"/>
      <c r="LMP81" s="104"/>
      <c r="LMQ81" s="104"/>
      <c r="LMR81" s="104"/>
      <c r="LMS81" s="104"/>
      <c r="LMT81" s="104"/>
      <c r="LMU81" s="104"/>
      <c r="LMV81" s="104"/>
      <c r="LMW81" s="104"/>
      <c r="LMX81" s="104"/>
      <c r="LMY81" s="104"/>
      <c r="LMZ81" s="104"/>
      <c r="LNA81" s="104"/>
      <c r="LNB81" s="104"/>
      <c r="LNC81" s="104"/>
      <c r="LND81" s="104"/>
      <c r="LNE81" s="104"/>
      <c r="LNF81" s="104"/>
      <c r="LNG81" s="104"/>
      <c r="LNH81" s="104"/>
      <c r="LNI81" s="104"/>
      <c r="LNJ81" s="104"/>
      <c r="LNK81" s="104"/>
      <c r="LNL81" s="104"/>
      <c r="LNM81" s="104"/>
      <c r="LNN81" s="104"/>
      <c r="LNO81" s="104"/>
      <c r="LNP81" s="104"/>
      <c r="LNQ81" s="104"/>
      <c r="LNR81" s="104"/>
      <c r="LNS81" s="104"/>
      <c r="LNT81" s="104"/>
      <c r="LNU81" s="104"/>
      <c r="LNV81" s="104"/>
      <c r="LNW81" s="104"/>
      <c r="LNX81" s="104"/>
      <c r="LNY81" s="104"/>
      <c r="LNZ81" s="104"/>
      <c r="LOA81" s="104"/>
      <c r="LOB81" s="104"/>
      <c r="LOC81" s="104"/>
      <c r="LOD81" s="104"/>
      <c r="LOE81" s="104"/>
      <c r="LOF81" s="104"/>
      <c r="LOG81" s="104"/>
      <c r="LOH81" s="104"/>
      <c r="LOI81" s="104"/>
      <c r="LOJ81" s="104"/>
      <c r="LOK81" s="104"/>
      <c r="LOL81" s="104"/>
      <c r="LOM81" s="104"/>
      <c r="LON81" s="104"/>
      <c r="LOO81" s="104"/>
      <c r="LOP81" s="104"/>
      <c r="LOQ81" s="104"/>
      <c r="LOR81" s="104"/>
      <c r="LOS81" s="104"/>
      <c r="LOT81" s="104"/>
      <c r="LOU81" s="104"/>
      <c r="LOV81" s="104"/>
      <c r="LOW81" s="104"/>
      <c r="LOX81" s="104"/>
      <c r="LOY81" s="104"/>
      <c r="LOZ81" s="104"/>
      <c r="LPA81" s="104"/>
      <c r="LPB81" s="104"/>
      <c r="LPC81" s="104"/>
      <c r="LPD81" s="104"/>
      <c r="LPE81" s="104"/>
      <c r="LPF81" s="104"/>
      <c r="LPG81" s="104"/>
      <c r="LPH81" s="104"/>
      <c r="LPI81" s="104"/>
      <c r="LPJ81" s="104"/>
      <c r="LPK81" s="104"/>
      <c r="LPL81" s="104"/>
      <c r="LPM81" s="104"/>
      <c r="LPN81" s="104"/>
      <c r="LPO81" s="104"/>
      <c r="LPP81" s="104"/>
      <c r="LPQ81" s="104"/>
      <c r="LPR81" s="104"/>
      <c r="LPS81" s="104"/>
      <c r="LPT81" s="104"/>
      <c r="LPU81" s="104"/>
      <c r="LPV81" s="104"/>
      <c r="LPW81" s="104"/>
      <c r="LPX81" s="104"/>
      <c r="LPY81" s="104"/>
      <c r="LPZ81" s="104"/>
      <c r="LQA81" s="104"/>
      <c r="LQB81" s="104"/>
      <c r="LQC81" s="104"/>
      <c r="LQD81" s="104"/>
      <c r="LQE81" s="104"/>
      <c r="LQF81" s="104"/>
      <c r="LQG81" s="104"/>
      <c r="LQH81" s="104"/>
      <c r="LQI81" s="104"/>
      <c r="LQJ81" s="104"/>
      <c r="LQK81" s="104"/>
      <c r="LQL81" s="104"/>
      <c r="LQM81" s="104"/>
      <c r="LQN81" s="104"/>
      <c r="LQO81" s="104"/>
      <c r="LQP81" s="104"/>
      <c r="LQQ81" s="104"/>
      <c r="LQR81" s="104"/>
      <c r="LQS81" s="104"/>
      <c r="LQT81" s="104"/>
      <c r="LQU81" s="104"/>
      <c r="LQV81" s="104"/>
      <c r="LQW81" s="104"/>
      <c r="LQX81" s="104"/>
      <c r="LQY81" s="104"/>
      <c r="LQZ81" s="104"/>
      <c r="LRA81" s="104"/>
      <c r="LRB81" s="104"/>
      <c r="LRC81" s="104"/>
      <c r="LRD81" s="104"/>
      <c r="LRE81" s="104"/>
      <c r="LRF81" s="104"/>
      <c r="LRG81" s="104"/>
      <c r="LRH81" s="104"/>
      <c r="LRI81" s="104"/>
      <c r="LRJ81" s="104"/>
      <c r="LRK81" s="104"/>
      <c r="LRL81" s="104"/>
      <c r="LRM81" s="104"/>
      <c r="LRN81" s="104"/>
      <c r="LRO81" s="104"/>
      <c r="LRP81" s="104"/>
      <c r="LRQ81" s="104"/>
      <c r="LRR81" s="104"/>
      <c r="LRS81" s="104"/>
      <c r="LRT81" s="104"/>
      <c r="LRU81" s="104"/>
      <c r="LRV81" s="104"/>
      <c r="LRW81" s="104"/>
      <c r="LRX81" s="104"/>
      <c r="LRY81" s="104"/>
      <c r="LRZ81" s="104"/>
      <c r="LSA81" s="104"/>
      <c r="LSB81" s="104"/>
      <c r="LSC81" s="104"/>
      <c r="LSD81" s="104"/>
      <c r="LSE81" s="104"/>
      <c r="LSF81" s="104"/>
      <c r="LSG81" s="104"/>
      <c r="LSH81" s="104"/>
      <c r="LSI81" s="104"/>
      <c r="LSJ81" s="104"/>
      <c r="LSK81" s="104"/>
      <c r="LSL81" s="104"/>
      <c r="LSM81" s="104"/>
      <c r="LSN81" s="104"/>
      <c r="LSO81" s="104"/>
      <c r="LSP81" s="104"/>
      <c r="LSQ81" s="104"/>
      <c r="LSR81" s="104"/>
      <c r="LSS81" s="104"/>
      <c r="LST81" s="104"/>
      <c r="LSU81" s="104"/>
      <c r="LSV81" s="104"/>
      <c r="LSW81" s="104"/>
      <c r="LSX81" s="104"/>
      <c r="LSY81" s="104"/>
      <c r="LSZ81" s="104"/>
      <c r="LTA81" s="104"/>
      <c r="LTB81" s="104"/>
      <c r="LTC81" s="104"/>
      <c r="LTD81" s="104"/>
      <c r="LTE81" s="104"/>
      <c r="LTF81" s="104"/>
      <c r="LTG81" s="104"/>
      <c r="LTH81" s="104"/>
      <c r="LTI81" s="104"/>
      <c r="LTJ81" s="104"/>
      <c r="LTK81" s="104"/>
      <c r="LTL81" s="104"/>
      <c r="LTM81" s="104"/>
      <c r="LTN81" s="104"/>
      <c r="LTO81" s="104"/>
      <c r="LTP81" s="104"/>
      <c r="LTQ81" s="104"/>
      <c r="LTR81" s="104"/>
      <c r="LTS81" s="104"/>
      <c r="LTT81" s="104"/>
      <c r="LTU81" s="104"/>
      <c r="LTV81" s="104"/>
      <c r="LTW81" s="104"/>
      <c r="LTX81" s="104"/>
      <c r="LTY81" s="104"/>
      <c r="LTZ81" s="104"/>
      <c r="LUA81" s="104"/>
      <c r="LUB81" s="104"/>
      <c r="LUC81" s="104"/>
      <c r="LUD81" s="104"/>
      <c r="LUE81" s="104"/>
      <c r="LUF81" s="104"/>
      <c r="LUG81" s="104"/>
      <c r="LUH81" s="104"/>
      <c r="LUI81" s="104"/>
      <c r="LUJ81" s="104"/>
      <c r="LUK81" s="104"/>
      <c r="LUL81" s="104"/>
      <c r="LUM81" s="104"/>
      <c r="LUN81" s="104"/>
      <c r="LUO81" s="104"/>
      <c r="LUP81" s="104"/>
      <c r="LUQ81" s="104"/>
      <c r="LUR81" s="104"/>
      <c r="LUS81" s="104"/>
      <c r="LUT81" s="104"/>
      <c r="LUU81" s="104"/>
      <c r="LUV81" s="104"/>
      <c r="LUW81" s="104"/>
      <c r="LUX81" s="104"/>
      <c r="LUY81" s="104"/>
      <c r="LUZ81" s="104"/>
      <c r="LVA81" s="104"/>
      <c r="LVB81" s="104"/>
      <c r="LVC81" s="104"/>
      <c r="LVD81" s="104"/>
      <c r="LVE81" s="104"/>
      <c r="LVF81" s="104"/>
      <c r="LVG81" s="104"/>
      <c r="LVH81" s="104"/>
      <c r="LVI81" s="104"/>
      <c r="LVJ81" s="104"/>
      <c r="LVK81" s="104"/>
      <c r="LVL81" s="104"/>
      <c r="LVM81" s="104"/>
      <c r="LVN81" s="104"/>
      <c r="LVO81" s="104"/>
      <c r="LVP81" s="104"/>
      <c r="LVQ81" s="104"/>
      <c r="LVR81" s="104"/>
      <c r="LVS81" s="104"/>
      <c r="LVT81" s="104"/>
      <c r="LVU81" s="104"/>
      <c r="LVV81" s="104"/>
      <c r="LVW81" s="104"/>
      <c r="LVX81" s="104"/>
      <c r="LVY81" s="104"/>
      <c r="LVZ81" s="104"/>
      <c r="LWA81" s="104"/>
      <c r="LWB81" s="104"/>
      <c r="LWC81" s="104"/>
      <c r="LWD81" s="104"/>
      <c r="LWE81" s="104"/>
      <c r="LWF81" s="104"/>
      <c r="LWG81" s="104"/>
      <c r="LWH81" s="104"/>
      <c r="LWI81" s="104"/>
      <c r="LWJ81" s="104"/>
      <c r="LWK81" s="104"/>
      <c r="LWL81" s="104"/>
      <c r="LWM81" s="104"/>
      <c r="LWN81" s="104"/>
      <c r="LWO81" s="104"/>
      <c r="LWP81" s="104"/>
      <c r="LWQ81" s="104"/>
      <c r="LWR81" s="104"/>
      <c r="LWS81" s="104"/>
      <c r="LWT81" s="104"/>
      <c r="LWU81" s="104"/>
      <c r="LWV81" s="104"/>
      <c r="LWW81" s="104"/>
      <c r="LWX81" s="104"/>
      <c r="LWY81" s="104"/>
      <c r="LWZ81" s="104"/>
      <c r="LXA81" s="104"/>
      <c r="LXB81" s="104"/>
      <c r="LXC81" s="104"/>
      <c r="LXD81" s="104"/>
      <c r="LXE81" s="104"/>
      <c r="LXF81" s="104"/>
      <c r="LXG81" s="104"/>
      <c r="LXH81" s="104"/>
      <c r="LXI81" s="104"/>
      <c r="LXJ81" s="104"/>
      <c r="LXK81" s="104"/>
      <c r="LXL81" s="104"/>
      <c r="LXM81" s="104"/>
      <c r="LXN81" s="104"/>
      <c r="LXO81" s="104"/>
      <c r="LXP81" s="104"/>
      <c r="LXQ81" s="104"/>
      <c r="LXR81" s="104"/>
      <c r="LXS81" s="104"/>
      <c r="LXT81" s="104"/>
      <c r="LXU81" s="104"/>
      <c r="LXV81" s="104"/>
      <c r="LXW81" s="104"/>
      <c r="LXX81" s="104"/>
      <c r="LXY81" s="104"/>
      <c r="LXZ81" s="104"/>
      <c r="LYA81" s="104"/>
      <c r="LYB81" s="104"/>
      <c r="LYC81" s="104"/>
      <c r="LYD81" s="104"/>
      <c r="LYE81" s="104"/>
      <c r="LYF81" s="104"/>
      <c r="LYG81" s="104"/>
      <c r="LYH81" s="104"/>
      <c r="LYI81" s="104"/>
      <c r="LYJ81" s="104"/>
      <c r="LYK81" s="104"/>
      <c r="LYL81" s="104"/>
      <c r="LYM81" s="104"/>
      <c r="LYN81" s="104"/>
      <c r="LYO81" s="104"/>
      <c r="LYP81" s="104"/>
      <c r="LYQ81" s="104"/>
      <c r="LYR81" s="104"/>
      <c r="LYS81" s="104"/>
      <c r="LYT81" s="104"/>
      <c r="LYU81" s="104"/>
      <c r="LYV81" s="104"/>
      <c r="LYW81" s="104"/>
      <c r="LYX81" s="104"/>
      <c r="LYY81" s="104"/>
      <c r="LYZ81" s="104"/>
      <c r="LZA81" s="104"/>
      <c r="LZB81" s="104"/>
      <c r="LZC81" s="104"/>
      <c r="LZD81" s="104"/>
      <c r="LZE81" s="104"/>
      <c r="LZF81" s="104"/>
      <c r="LZG81" s="104"/>
      <c r="LZH81" s="104"/>
      <c r="LZI81" s="104"/>
      <c r="LZJ81" s="104"/>
      <c r="LZK81" s="104"/>
      <c r="LZL81" s="104"/>
      <c r="LZM81" s="104"/>
      <c r="LZN81" s="104"/>
      <c r="LZO81" s="104"/>
      <c r="LZP81" s="104"/>
      <c r="LZQ81" s="104"/>
      <c r="LZR81" s="104"/>
      <c r="LZS81" s="104"/>
      <c r="LZT81" s="104"/>
      <c r="LZU81" s="104"/>
      <c r="LZV81" s="104"/>
      <c r="LZW81" s="104"/>
      <c r="LZX81" s="104"/>
      <c r="LZY81" s="104"/>
      <c r="LZZ81" s="104"/>
      <c r="MAA81" s="104"/>
      <c r="MAB81" s="104"/>
      <c r="MAC81" s="104"/>
      <c r="MAD81" s="104"/>
      <c r="MAE81" s="104"/>
      <c r="MAF81" s="104"/>
      <c r="MAG81" s="104"/>
      <c r="MAH81" s="104"/>
      <c r="MAI81" s="104"/>
      <c r="MAJ81" s="104"/>
      <c r="MAK81" s="104"/>
      <c r="MAL81" s="104"/>
      <c r="MAM81" s="104"/>
      <c r="MAN81" s="104"/>
      <c r="MAO81" s="104"/>
      <c r="MAP81" s="104"/>
      <c r="MAQ81" s="104"/>
      <c r="MAR81" s="104"/>
      <c r="MAS81" s="104"/>
      <c r="MAT81" s="104"/>
      <c r="MAU81" s="104"/>
      <c r="MAV81" s="104"/>
      <c r="MAW81" s="104"/>
      <c r="MAX81" s="104"/>
      <c r="MAY81" s="104"/>
      <c r="MAZ81" s="104"/>
      <c r="MBA81" s="104"/>
      <c r="MBB81" s="104"/>
      <c r="MBC81" s="104"/>
      <c r="MBD81" s="104"/>
      <c r="MBE81" s="104"/>
      <c r="MBF81" s="104"/>
      <c r="MBG81" s="104"/>
      <c r="MBH81" s="104"/>
      <c r="MBI81" s="104"/>
      <c r="MBJ81" s="104"/>
      <c r="MBK81" s="104"/>
      <c r="MBL81" s="104"/>
      <c r="MBM81" s="104"/>
      <c r="MBN81" s="104"/>
      <c r="MBO81" s="104"/>
      <c r="MBP81" s="104"/>
      <c r="MBQ81" s="104"/>
      <c r="MBR81" s="104"/>
      <c r="MBS81" s="104"/>
      <c r="MBT81" s="104"/>
      <c r="MBU81" s="104"/>
      <c r="MBV81" s="104"/>
      <c r="MBW81" s="104"/>
      <c r="MBX81" s="104"/>
      <c r="MBY81" s="104"/>
      <c r="MBZ81" s="104"/>
      <c r="MCA81" s="104"/>
      <c r="MCB81" s="104"/>
      <c r="MCC81" s="104"/>
      <c r="MCD81" s="104"/>
      <c r="MCE81" s="104"/>
      <c r="MCF81" s="104"/>
      <c r="MCG81" s="104"/>
      <c r="MCH81" s="104"/>
      <c r="MCI81" s="104"/>
      <c r="MCJ81" s="104"/>
      <c r="MCK81" s="104"/>
      <c r="MCL81" s="104"/>
      <c r="MCM81" s="104"/>
      <c r="MCN81" s="104"/>
      <c r="MCO81" s="104"/>
      <c r="MCP81" s="104"/>
      <c r="MCQ81" s="104"/>
      <c r="MCR81" s="104"/>
      <c r="MCS81" s="104"/>
      <c r="MCT81" s="104"/>
      <c r="MCU81" s="104"/>
      <c r="MCV81" s="104"/>
      <c r="MCW81" s="104"/>
      <c r="MCX81" s="104"/>
      <c r="MCY81" s="104"/>
      <c r="MCZ81" s="104"/>
      <c r="MDA81" s="104"/>
      <c r="MDB81" s="104"/>
      <c r="MDC81" s="104"/>
      <c r="MDD81" s="104"/>
      <c r="MDE81" s="104"/>
      <c r="MDF81" s="104"/>
      <c r="MDG81" s="104"/>
      <c r="MDH81" s="104"/>
      <c r="MDI81" s="104"/>
      <c r="MDJ81" s="104"/>
      <c r="MDK81" s="104"/>
      <c r="MDL81" s="104"/>
      <c r="MDM81" s="104"/>
      <c r="MDN81" s="104"/>
      <c r="MDO81" s="104"/>
      <c r="MDP81" s="104"/>
      <c r="MDQ81" s="104"/>
      <c r="MDR81" s="104"/>
      <c r="MDS81" s="104"/>
      <c r="MDT81" s="104"/>
      <c r="MDU81" s="104"/>
      <c r="MDV81" s="104"/>
      <c r="MDW81" s="104"/>
      <c r="MDX81" s="104"/>
      <c r="MDY81" s="104"/>
      <c r="MDZ81" s="104"/>
      <c r="MEA81" s="104"/>
      <c r="MEB81" s="104"/>
      <c r="MEC81" s="104"/>
      <c r="MED81" s="104"/>
      <c r="MEE81" s="104"/>
      <c r="MEF81" s="104"/>
      <c r="MEG81" s="104"/>
      <c r="MEH81" s="104"/>
      <c r="MEI81" s="104"/>
      <c r="MEJ81" s="104"/>
      <c r="MEK81" s="104"/>
      <c r="MEL81" s="104"/>
      <c r="MEM81" s="104"/>
      <c r="MEN81" s="104"/>
      <c r="MEO81" s="104"/>
      <c r="MEP81" s="104"/>
      <c r="MEQ81" s="104"/>
      <c r="MER81" s="104"/>
      <c r="MES81" s="104"/>
      <c r="MET81" s="104"/>
      <c r="MEU81" s="104"/>
      <c r="MEV81" s="104"/>
      <c r="MEW81" s="104"/>
      <c r="MEX81" s="104"/>
      <c r="MEY81" s="104"/>
      <c r="MEZ81" s="104"/>
      <c r="MFA81" s="104"/>
      <c r="MFB81" s="104"/>
      <c r="MFC81" s="104"/>
      <c r="MFD81" s="104"/>
      <c r="MFE81" s="104"/>
      <c r="MFF81" s="104"/>
      <c r="MFG81" s="104"/>
      <c r="MFH81" s="104"/>
      <c r="MFI81" s="104"/>
      <c r="MFJ81" s="104"/>
      <c r="MFK81" s="104"/>
      <c r="MFL81" s="104"/>
      <c r="MFM81" s="104"/>
      <c r="MFN81" s="104"/>
      <c r="MFO81" s="104"/>
      <c r="MFP81" s="104"/>
      <c r="MFQ81" s="104"/>
      <c r="MFR81" s="104"/>
      <c r="MFS81" s="104"/>
      <c r="MFT81" s="104"/>
      <c r="MFU81" s="104"/>
      <c r="MFV81" s="104"/>
      <c r="MFW81" s="104"/>
      <c r="MFX81" s="104"/>
      <c r="MFY81" s="104"/>
      <c r="MFZ81" s="104"/>
      <c r="MGA81" s="104"/>
      <c r="MGB81" s="104"/>
      <c r="MGC81" s="104"/>
      <c r="MGD81" s="104"/>
      <c r="MGE81" s="104"/>
      <c r="MGF81" s="104"/>
      <c r="MGG81" s="104"/>
      <c r="MGH81" s="104"/>
      <c r="MGI81" s="104"/>
      <c r="MGJ81" s="104"/>
      <c r="MGK81" s="104"/>
      <c r="MGL81" s="104"/>
      <c r="MGM81" s="104"/>
      <c r="MGN81" s="104"/>
      <c r="MGO81" s="104"/>
      <c r="MGP81" s="104"/>
      <c r="MGQ81" s="104"/>
      <c r="MGR81" s="104"/>
      <c r="MGS81" s="104"/>
      <c r="MGT81" s="104"/>
      <c r="MGU81" s="104"/>
      <c r="MGV81" s="104"/>
      <c r="MGW81" s="104"/>
      <c r="MGX81" s="104"/>
      <c r="MGY81" s="104"/>
      <c r="MGZ81" s="104"/>
      <c r="MHA81" s="104"/>
      <c r="MHB81" s="104"/>
      <c r="MHC81" s="104"/>
      <c r="MHD81" s="104"/>
      <c r="MHE81" s="104"/>
      <c r="MHF81" s="104"/>
      <c r="MHG81" s="104"/>
      <c r="MHH81" s="104"/>
      <c r="MHI81" s="104"/>
      <c r="MHJ81" s="104"/>
      <c r="MHK81" s="104"/>
      <c r="MHL81" s="104"/>
      <c r="MHM81" s="104"/>
      <c r="MHN81" s="104"/>
      <c r="MHO81" s="104"/>
      <c r="MHP81" s="104"/>
      <c r="MHQ81" s="104"/>
      <c r="MHR81" s="104"/>
      <c r="MHS81" s="104"/>
      <c r="MHT81" s="104"/>
      <c r="MHU81" s="104"/>
      <c r="MHV81" s="104"/>
      <c r="MHW81" s="104"/>
      <c r="MHX81" s="104"/>
      <c r="MHY81" s="104"/>
      <c r="MHZ81" s="104"/>
      <c r="MIA81" s="104"/>
      <c r="MIB81" s="104"/>
      <c r="MIC81" s="104"/>
      <c r="MID81" s="104"/>
      <c r="MIE81" s="104"/>
      <c r="MIF81" s="104"/>
      <c r="MIG81" s="104"/>
      <c r="MIH81" s="104"/>
      <c r="MII81" s="104"/>
      <c r="MIJ81" s="104"/>
      <c r="MIK81" s="104"/>
      <c r="MIL81" s="104"/>
      <c r="MIM81" s="104"/>
      <c r="MIN81" s="104"/>
      <c r="MIO81" s="104"/>
      <c r="MIP81" s="104"/>
      <c r="MIQ81" s="104"/>
      <c r="MIR81" s="104"/>
      <c r="MIS81" s="104"/>
      <c r="MIT81" s="104"/>
      <c r="MIU81" s="104"/>
      <c r="MIV81" s="104"/>
      <c r="MIW81" s="104"/>
      <c r="MIX81" s="104"/>
      <c r="MIY81" s="104"/>
      <c r="MIZ81" s="104"/>
      <c r="MJA81" s="104"/>
      <c r="MJB81" s="104"/>
      <c r="MJC81" s="104"/>
      <c r="MJD81" s="104"/>
      <c r="MJE81" s="104"/>
      <c r="MJF81" s="104"/>
      <c r="MJG81" s="104"/>
      <c r="MJH81" s="104"/>
      <c r="MJI81" s="104"/>
      <c r="MJJ81" s="104"/>
      <c r="MJK81" s="104"/>
      <c r="MJL81" s="104"/>
      <c r="MJM81" s="104"/>
      <c r="MJN81" s="104"/>
      <c r="MJO81" s="104"/>
      <c r="MJP81" s="104"/>
      <c r="MJQ81" s="104"/>
      <c r="MJR81" s="104"/>
      <c r="MJS81" s="104"/>
      <c r="MJT81" s="104"/>
      <c r="MJU81" s="104"/>
      <c r="MJV81" s="104"/>
      <c r="MJW81" s="104"/>
      <c r="MJX81" s="104"/>
      <c r="MJY81" s="104"/>
      <c r="MJZ81" s="104"/>
      <c r="MKA81" s="104"/>
      <c r="MKB81" s="104"/>
      <c r="MKC81" s="104"/>
      <c r="MKD81" s="104"/>
      <c r="MKE81" s="104"/>
      <c r="MKF81" s="104"/>
      <c r="MKG81" s="104"/>
      <c r="MKH81" s="104"/>
      <c r="MKI81" s="104"/>
      <c r="MKJ81" s="104"/>
      <c r="MKK81" s="104"/>
      <c r="MKL81" s="104"/>
      <c r="MKM81" s="104"/>
      <c r="MKN81" s="104"/>
      <c r="MKO81" s="104"/>
      <c r="MKP81" s="104"/>
      <c r="MKQ81" s="104"/>
      <c r="MKR81" s="104"/>
      <c r="MKS81" s="104"/>
      <c r="MKT81" s="104"/>
      <c r="MKU81" s="104"/>
      <c r="MKV81" s="104"/>
      <c r="MKW81" s="104"/>
      <c r="MKX81" s="104"/>
      <c r="MKY81" s="104"/>
      <c r="MKZ81" s="104"/>
      <c r="MLA81" s="104"/>
      <c r="MLB81" s="104"/>
      <c r="MLC81" s="104"/>
      <c r="MLD81" s="104"/>
      <c r="MLE81" s="104"/>
      <c r="MLF81" s="104"/>
      <c r="MLG81" s="104"/>
      <c r="MLH81" s="104"/>
      <c r="MLI81" s="104"/>
      <c r="MLJ81" s="104"/>
      <c r="MLK81" s="104"/>
      <c r="MLL81" s="104"/>
      <c r="MLM81" s="104"/>
      <c r="MLN81" s="104"/>
      <c r="MLO81" s="104"/>
      <c r="MLP81" s="104"/>
      <c r="MLQ81" s="104"/>
      <c r="MLR81" s="104"/>
      <c r="MLS81" s="104"/>
      <c r="MLT81" s="104"/>
      <c r="MLU81" s="104"/>
      <c r="MLV81" s="104"/>
      <c r="MLW81" s="104"/>
      <c r="MLX81" s="104"/>
      <c r="MLY81" s="104"/>
      <c r="MLZ81" s="104"/>
      <c r="MMA81" s="104"/>
      <c r="MMB81" s="104"/>
      <c r="MMC81" s="104"/>
      <c r="MMD81" s="104"/>
      <c r="MME81" s="104"/>
      <c r="MMF81" s="104"/>
      <c r="MMG81" s="104"/>
      <c r="MMH81" s="104"/>
      <c r="MMI81" s="104"/>
      <c r="MMJ81" s="104"/>
      <c r="MMK81" s="104"/>
      <c r="MML81" s="104"/>
      <c r="MMM81" s="104"/>
      <c r="MMN81" s="104"/>
      <c r="MMO81" s="104"/>
      <c r="MMP81" s="104"/>
      <c r="MMQ81" s="104"/>
      <c r="MMR81" s="104"/>
      <c r="MMS81" s="104"/>
      <c r="MMT81" s="104"/>
      <c r="MMU81" s="104"/>
      <c r="MMV81" s="104"/>
      <c r="MMW81" s="104"/>
      <c r="MMX81" s="104"/>
      <c r="MMY81" s="104"/>
      <c r="MMZ81" s="104"/>
      <c r="MNA81" s="104"/>
      <c r="MNB81" s="104"/>
      <c r="MNC81" s="104"/>
      <c r="MND81" s="104"/>
      <c r="MNE81" s="104"/>
      <c r="MNF81" s="104"/>
      <c r="MNG81" s="104"/>
      <c r="MNH81" s="104"/>
      <c r="MNI81" s="104"/>
      <c r="MNJ81" s="104"/>
      <c r="MNK81" s="104"/>
      <c r="MNL81" s="104"/>
      <c r="MNM81" s="104"/>
      <c r="MNN81" s="104"/>
      <c r="MNO81" s="104"/>
      <c r="MNP81" s="104"/>
      <c r="MNQ81" s="104"/>
      <c r="MNR81" s="104"/>
      <c r="MNS81" s="104"/>
      <c r="MNT81" s="104"/>
      <c r="MNU81" s="104"/>
      <c r="MNV81" s="104"/>
      <c r="MNW81" s="104"/>
      <c r="MNX81" s="104"/>
      <c r="MNY81" s="104"/>
      <c r="MNZ81" s="104"/>
      <c r="MOA81" s="104"/>
      <c r="MOB81" s="104"/>
      <c r="MOC81" s="104"/>
      <c r="MOD81" s="104"/>
      <c r="MOE81" s="104"/>
      <c r="MOF81" s="104"/>
      <c r="MOG81" s="104"/>
      <c r="MOH81" s="104"/>
      <c r="MOI81" s="104"/>
      <c r="MOJ81" s="104"/>
      <c r="MOK81" s="104"/>
      <c r="MOL81" s="104"/>
      <c r="MOM81" s="104"/>
      <c r="MON81" s="104"/>
      <c r="MOO81" s="104"/>
      <c r="MOP81" s="104"/>
      <c r="MOQ81" s="104"/>
      <c r="MOR81" s="104"/>
      <c r="MOS81" s="104"/>
      <c r="MOT81" s="104"/>
      <c r="MOU81" s="104"/>
      <c r="MOV81" s="104"/>
      <c r="MOW81" s="104"/>
      <c r="MOX81" s="104"/>
      <c r="MOY81" s="104"/>
      <c r="MOZ81" s="104"/>
      <c r="MPA81" s="104"/>
      <c r="MPB81" s="104"/>
      <c r="MPC81" s="104"/>
      <c r="MPD81" s="104"/>
      <c r="MPE81" s="104"/>
      <c r="MPF81" s="104"/>
      <c r="MPG81" s="104"/>
      <c r="MPH81" s="104"/>
      <c r="MPI81" s="104"/>
      <c r="MPJ81" s="104"/>
      <c r="MPK81" s="104"/>
      <c r="MPL81" s="104"/>
      <c r="MPM81" s="104"/>
      <c r="MPN81" s="104"/>
      <c r="MPO81" s="104"/>
      <c r="MPP81" s="104"/>
      <c r="MPQ81" s="104"/>
      <c r="MPR81" s="104"/>
      <c r="MPS81" s="104"/>
      <c r="MPT81" s="104"/>
      <c r="MPU81" s="104"/>
      <c r="MPV81" s="104"/>
      <c r="MPW81" s="104"/>
      <c r="MPX81" s="104"/>
      <c r="MPY81" s="104"/>
      <c r="MPZ81" s="104"/>
      <c r="MQA81" s="104"/>
      <c r="MQB81" s="104"/>
      <c r="MQC81" s="104"/>
      <c r="MQD81" s="104"/>
      <c r="MQE81" s="104"/>
      <c r="MQF81" s="104"/>
      <c r="MQG81" s="104"/>
      <c r="MQH81" s="104"/>
      <c r="MQI81" s="104"/>
      <c r="MQJ81" s="104"/>
      <c r="MQK81" s="104"/>
      <c r="MQL81" s="104"/>
      <c r="MQM81" s="104"/>
      <c r="MQN81" s="104"/>
      <c r="MQO81" s="104"/>
      <c r="MQP81" s="104"/>
      <c r="MQQ81" s="104"/>
      <c r="MQR81" s="104"/>
      <c r="MQS81" s="104"/>
      <c r="MQT81" s="104"/>
      <c r="MQU81" s="104"/>
      <c r="MQV81" s="104"/>
      <c r="MQW81" s="104"/>
      <c r="MQX81" s="104"/>
      <c r="MQY81" s="104"/>
      <c r="MQZ81" s="104"/>
      <c r="MRA81" s="104"/>
      <c r="MRB81" s="104"/>
      <c r="MRC81" s="104"/>
      <c r="MRD81" s="104"/>
      <c r="MRE81" s="104"/>
      <c r="MRF81" s="104"/>
      <c r="MRG81" s="104"/>
      <c r="MRH81" s="104"/>
      <c r="MRI81" s="104"/>
      <c r="MRJ81" s="104"/>
      <c r="MRK81" s="104"/>
      <c r="MRL81" s="104"/>
      <c r="MRM81" s="104"/>
      <c r="MRN81" s="104"/>
      <c r="MRO81" s="104"/>
      <c r="MRP81" s="104"/>
      <c r="MRQ81" s="104"/>
      <c r="MRR81" s="104"/>
      <c r="MRS81" s="104"/>
      <c r="MRT81" s="104"/>
      <c r="MRU81" s="104"/>
      <c r="MRV81" s="104"/>
      <c r="MRW81" s="104"/>
      <c r="MRX81" s="104"/>
      <c r="MRY81" s="104"/>
      <c r="MRZ81" s="104"/>
      <c r="MSA81" s="104"/>
      <c r="MSB81" s="104"/>
      <c r="MSC81" s="104"/>
      <c r="MSD81" s="104"/>
      <c r="MSE81" s="104"/>
      <c r="MSF81" s="104"/>
      <c r="MSG81" s="104"/>
      <c r="MSH81" s="104"/>
      <c r="MSI81" s="104"/>
      <c r="MSJ81" s="104"/>
      <c r="MSK81" s="104"/>
      <c r="MSL81" s="104"/>
      <c r="MSM81" s="104"/>
      <c r="MSN81" s="104"/>
      <c r="MSO81" s="104"/>
      <c r="MSP81" s="104"/>
      <c r="MSQ81" s="104"/>
      <c r="MSR81" s="104"/>
      <c r="MSS81" s="104"/>
      <c r="MST81" s="104"/>
      <c r="MSU81" s="104"/>
      <c r="MSV81" s="104"/>
      <c r="MSW81" s="104"/>
      <c r="MSX81" s="104"/>
      <c r="MSY81" s="104"/>
      <c r="MSZ81" s="104"/>
      <c r="MTA81" s="104"/>
      <c r="MTB81" s="104"/>
      <c r="MTC81" s="104"/>
      <c r="MTD81" s="104"/>
      <c r="MTE81" s="104"/>
      <c r="MTF81" s="104"/>
      <c r="MTG81" s="104"/>
      <c r="MTH81" s="104"/>
      <c r="MTI81" s="104"/>
      <c r="MTJ81" s="104"/>
      <c r="MTK81" s="104"/>
      <c r="MTL81" s="104"/>
      <c r="MTM81" s="104"/>
      <c r="MTN81" s="104"/>
      <c r="MTO81" s="104"/>
      <c r="MTP81" s="104"/>
      <c r="MTQ81" s="104"/>
      <c r="MTR81" s="104"/>
      <c r="MTS81" s="104"/>
      <c r="MTT81" s="104"/>
      <c r="MTU81" s="104"/>
      <c r="MTV81" s="104"/>
      <c r="MTW81" s="104"/>
      <c r="MTX81" s="104"/>
      <c r="MTY81" s="104"/>
      <c r="MTZ81" s="104"/>
      <c r="MUA81" s="104"/>
      <c r="MUB81" s="104"/>
      <c r="MUC81" s="104"/>
      <c r="MUD81" s="104"/>
      <c r="MUE81" s="104"/>
      <c r="MUF81" s="104"/>
      <c r="MUG81" s="104"/>
      <c r="MUH81" s="104"/>
      <c r="MUI81" s="104"/>
      <c r="MUJ81" s="104"/>
      <c r="MUK81" s="104"/>
      <c r="MUL81" s="104"/>
      <c r="MUM81" s="104"/>
      <c r="MUN81" s="104"/>
      <c r="MUO81" s="104"/>
      <c r="MUP81" s="104"/>
      <c r="MUQ81" s="104"/>
      <c r="MUR81" s="104"/>
      <c r="MUS81" s="104"/>
      <c r="MUT81" s="104"/>
      <c r="MUU81" s="104"/>
      <c r="MUV81" s="104"/>
      <c r="MUW81" s="104"/>
      <c r="MUX81" s="104"/>
      <c r="MUY81" s="104"/>
      <c r="MUZ81" s="104"/>
      <c r="MVA81" s="104"/>
      <c r="MVB81" s="104"/>
      <c r="MVC81" s="104"/>
      <c r="MVD81" s="104"/>
      <c r="MVE81" s="104"/>
      <c r="MVF81" s="104"/>
      <c r="MVG81" s="104"/>
      <c r="MVH81" s="104"/>
      <c r="MVI81" s="104"/>
      <c r="MVJ81" s="104"/>
      <c r="MVK81" s="104"/>
      <c r="MVL81" s="104"/>
      <c r="MVM81" s="104"/>
      <c r="MVN81" s="104"/>
      <c r="MVO81" s="104"/>
      <c r="MVP81" s="104"/>
      <c r="MVQ81" s="104"/>
      <c r="MVR81" s="104"/>
      <c r="MVS81" s="104"/>
      <c r="MVT81" s="104"/>
      <c r="MVU81" s="104"/>
      <c r="MVV81" s="104"/>
      <c r="MVW81" s="104"/>
      <c r="MVX81" s="104"/>
      <c r="MVY81" s="104"/>
      <c r="MVZ81" s="104"/>
      <c r="MWA81" s="104"/>
      <c r="MWB81" s="104"/>
      <c r="MWC81" s="104"/>
      <c r="MWD81" s="104"/>
      <c r="MWE81" s="104"/>
      <c r="MWF81" s="104"/>
      <c r="MWG81" s="104"/>
      <c r="MWH81" s="104"/>
      <c r="MWI81" s="104"/>
      <c r="MWJ81" s="104"/>
      <c r="MWK81" s="104"/>
      <c r="MWL81" s="104"/>
      <c r="MWM81" s="104"/>
      <c r="MWN81" s="104"/>
      <c r="MWO81" s="104"/>
      <c r="MWP81" s="104"/>
      <c r="MWQ81" s="104"/>
      <c r="MWR81" s="104"/>
      <c r="MWS81" s="104"/>
      <c r="MWT81" s="104"/>
      <c r="MWU81" s="104"/>
      <c r="MWV81" s="104"/>
      <c r="MWW81" s="104"/>
      <c r="MWX81" s="104"/>
      <c r="MWY81" s="104"/>
      <c r="MWZ81" s="104"/>
      <c r="MXA81" s="104"/>
      <c r="MXB81" s="104"/>
      <c r="MXC81" s="104"/>
      <c r="MXD81" s="104"/>
      <c r="MXE81" s="104"/>
      <c r="MXF81" s="104"/>
      <c r="MXG81" s="104"/>
      <c r="MXH81" s="104"/>
      <c r="MXI81" s="104"/>
      <c r="MXJ81" s="104"/>
      <c r="MXK81" s="104"/>
      <c r="MXL81" s="104"/>
      <c r="MXM81" s="104"/>
      <c r="MXN81" s="104"/>
      <c r="MXO81" s="104"/>
      <c r="MXP81" s="104"/>
      <c r="MXQ81" s="104"/>
      <c r="MXR81" s="104"/>
      <c r="MXS81" s="104"/>
      <c r="MXT81" s="104"/>
      <c r="MXU81" s="104"/>
      <c r="MXV81" s="104"/>
      <c r="MXW81" s="104"/>
      <c r="MXX81" s="104"/>
      <c r="MXY81" s="104"/>
      <c r="MXZ81" s="104"/>
      <c r="MYA81" s="104"/>
      <c r="MYB81" s="104"/>
      <c r="MYC81" s="104"/>
      <c r="MYD81" s="104"/>
      <c r="MYE81" s="104"/>
      <c r="MYF81" s="104"/>
      <c r="MYG81" s="104"/>
      <c r="MYH81" s="104"/>
      <c r="MYI81" s="104"/>
      <c r="MYJ81" s="104"/>
      <c r="MYK81" s="104"/>
      <c r="MYL81" s="104"/>
      <c r="MYM81" s="104"/>
      <c r="MYN81" s="104"/>
      <c r="MYO81" s="104"/>
      <c r="MYP81" s="104"/>
      <c r="MYQ81" s="104"/>
      <c r="MYR81" s="104"/>
      <c r="MYS81" s="104"/>
      <c r="MYT81" s="104"/>
      <c r="MYU81" s="104"/>
      <c r="MYV81" s="104"/>
      <c r="MYW81" s="104"/>
      <c r="MYX81" s="104"/>
      <c r="MYY81" s="104"/>
      <c r="MYZ81" s="104"/>
      <c r="MZA81" s="104"/>
      <c r="MZB81" s="104"/>
      <c r="MZC81" s="104"/>
      <c r="MZD81" s="104"/>
      <c r="MZE81" s="104"/>
      <c r="MZF81" s="104"/>
      <c r="MZG81" s="104"/>
      <c r="MZH81" s="104"/>
      <c r="MZI81" s="104"/>
      <c r="MZJ81" s="104"/>
      <c r="MZK81" s="104"/>
      <c r="MZL81" s="104"/>
      <c r="MZM81" s="104"/>
      <c r="MZN81" s="104"/>
      <c r="MZO81" s="104"/>
      <c r="MZP81" s="104"/>
      <c r="MZQ81" s="104"/>
      <c r="MZR81" s="104"/>
      <c r="MZS81" s="104"/>
      <c r="MZT81" s="104"/>
      <c r="MZU81" s="104"/>
      <c r="MZV81" s="104"/>
      <c r="MZW81" s="104"/>
      <c r="MZX81" s="104"/>
      <c r="MZY81" s="104"/>
      <c r="MZZ81" s="104"/>
      <c r="NAA81" s="104"/>
      <c r="NAB81" s="104"/>
      <c r="NAC81" s="104"/>
      <c r="NAD81" s="104"/>
      <c r="NAE81" s="104"/>
      <c r="NAF81" s="104"/>
      <c r="NAG81" s="104"/>
      <c r="NAH81" s="104"/>
      <c r="NAI81" s="104"/>
      <c r="NAJ81" s="104"/>
      <c r="NAK81" s="104"/>
      <c r="NAL81" s="104"/>
      <c r="NAM81" s="104"/>
      <c r="NAN81" s="104"/>
      <c r="NAO81" s="104"/>
      <c r="NAP81" s="104"/>
      <c r="NAQ81" s="104"/>
      <c r="NAR81" s="104"/>
      <c r="NAS81" s="104"/>
      <c r="NAT81" s="104"/>
      <c r="NAU81" s="104"/>
      <c r="NAV81" s="104"/>
      <c r="NAW81" s="104"/>
      <c r="NAX81" s="104"/>
      <c r="NAY81" s="104"/>
      <c r="NAZ81" s="104"/>
      <c r="NBA81" s="104"/>
      <c r="NBB81" s="104"/>
      <c r="NBC81" s="104"/>
      <c r="NBD81" s="104"/>
      <c r="NBE81" s="104"/>
      <c r="NBF81" s="104"/>
      <c r="NBG81" s="104"/>
      <c r="NBH81" s="104"/>
      <c r="NBI81" s="104"/>
      <c r="NBJ81" s="104"/>
      <c r="NBK81" s="104"/>
      <c r="NBL81" s="104"/>
      <c r="NBM81" s="104"/>
      <c r="NBN81" s="104"/>
      <c r="NBO81" s="104"/>
      <c r="NBP81" s="104"/>
      <c r="NBQ81" s="104"/>
      <c r="NBR81" s="104"/>
      <c r="NBS81" s="104"/>
      <c r="NBT81" s="104"/>
      <c r="NBU81" s="104"/>
      <c r="NBV81" s="104"/>
      <c r="NBW81" s="104"/>
      <c r="NBX81" s="104"/>
      <c r="NBY81" s="104"/>
      <c r="NBZ81" s="104"/>
      <c r="NCA81" s="104"/>
      <c r="NCB81" s="104"/>
      <c r="NCC81" s="104"/>
      <c r="NCD81" s="104"/>
      <c r="NCE81" s="104"/>
      <c r="NCF81" s="104"/>
      <c r="NCG81" s="104"/>
      <c r="NCH81" s="104"/>
      <c r="NCI81" s="104"/>
      <c r="NCJ81" s="104"/>
      <c r="NCK81" s="104"/>
      <c r="NCL81" s="104"/>
      <c r="NCM81" s="104"/>
      <c r="NCN81" s="104"/>
      <c r="NCO81" s="104"/>
      <c r="NCP81" s="104"/>
      <c r="NCQ81" s="104"/>
      <c r="NCR81" s="104"/>
      <c r="NCS81" s="104"/>
      <c r="NCT81" s="104"/>
      <c r="NCU81" s="104"/>
      <c r="NCV81" s="104"/>
      <c r="NCW81" s="104"/>
      <c r="NCX81" s="104"/>
      <c r="NCY81" s="104"/>
      <c r="NCZ81" s="104"/>
      <c r="NDA81" s="104"/>
      <c r="NDB81" s="104"/>
      <c r="NDC81" s="104"/>
      <c r="NDD81" s="104"/>
      <c r="NDE81" s="104"/>
      <c r="NDF81" s="104"/>
      <c r="NDG81" s="104"/>
      <c r="NDH81" s="104"/>
      <c r="NDI81" s="104"/>
      <c r="NDJ81" s="104"/>
      <c r="NDK81" s="104"/>
      <c r="NDL81" s="104"/>
      <c r="NDM81" s="104"/>
      <c r="NDN81" s="104"/>
      <c r="NDO81" s="104"/>
      <c r="NDP81" s="104"/>
      <c r="NDQ81" s="104"/>
      <c r="NDR81" s="104"/>
      <c r="NDS81" s="104"/>
      <c r="NDT81" s="104"/>
      <c r="NDU81" s="104"/>
      <c r="NDV81" s="104"/>
      <c r="NDW81" s="104"/>
      <c r="NDX81" s="104"/>
      <c r="NDY81" s="104"/>
      <c r="NDZ81" s="104"/>
      <c r="NEA81" s="104"/>
      <c r="NEB81" s="104"/>
      <c r="NEC81" s="104"/>
      <c r="NED81" s="104"/>
      <c r="NEE81" s="104"/>
      <c r="NEF81" s="104"/>
      <c r="NEG81" s="104"/>
      <c r="NEH81" s="104"/>
      <c r="NEI81" s="104"/>
      <c r="NEJ81" s="104"/>
      <c r="NEK81" s="104"/>
      <c r="NEL81" s="104"/>
      <c r="NEM81" s="104"/>
      <c r="NEN81" s="104"/>
      <c r="NEO81" s="104"/>
      <c r="NEP81" s="104"/>
      <c r="NEQ81" s="104"/>
      <c r="NER81" s="104"/>
      <c r="NES81" s="104"/>
      <c r="NET81" s="104"/>
      <c r="NEU81" s="104"/>
      <c r="NEV81" s="104"/>
      <c r="NEW81" s="104"/>
      <c r="NEX81" s="104"/>
      <c r="NEY81" s="104"/>
      <c r="NEZ81" s="104"/>
      <c r="NFA81" s="104"/>
      <c r="NFB81" s="104"/>
      <c r="NFC81" s="104"/>
      <c r="NFD81" s="104"/>
      <c r="NFE81" s="104"/>
      <c r="NFF81" s="104"/>
      <c r="NFG81" s="104"/>
      <c r="NFH81" s="104"/>
      <c r="NFI81" s="104"/>
      <c r="NFJ81" s="104"/>
      <c r="NFK81" s="104"/>
      <c r="NFL81" s="104"/>
      <c r="NFM81" s="104"/>
      <c r="NFN81" s="104"/>
      <c r="NFO81" s="104"/>
      <c r="NFP81" s="104"/>
      <c r="NFQ81" s="104"/>
      <c r="NFR81" s="104"/>
      <c r="NFS81" s="104"/>
      <c r="NFT81" s="104"/>
      <c r="NFU81" s="104"/>
      <c r="NFV81" s="104"/>
      <c r="NFW81" s="104"/>
      <c r="NFX81" s="104"/>
      <c r="NFY81" s="104"/>
      <c r="NFZ81" s="104"/>
      <c r="NGA81" s="104"/>
      <c r="NGB81" s="104"/>
      <c r="NGC81" s="104"/>
      <c r="NGD81" s="104"/>
      <c r="NGE81" s="104"/>
      <c r="NGF81" s="104"/>
      <c r="NGG81" s="104"/>
      <c r="NGH81" s="104"/>
      <c r="NGI81" s="104"/>
      <c r="NGJ81" s="104"/>
      <c r="NGK81" s="104"/>
      <c r="NGL81" s="104"/>
      <c r="NGM81" s="104"/>
      <c r="NGN81" s="104"/>
      <c r="NGO81" s="104"/>
      <c r="NGP81" s="104"/>
      <c r="NGQ81" s="104"/>
      <c r="NGR81" s="104"/>
      <c r="NGS81" s="104"/>
      <c r="NGT81" s="104"/>
      <c r="NGU81" s="104"/>
      <c r="NGV81" s="104"/>
      <c r="NGW81" s="104"/>
      <c r="NGX81" s="104"/>
      <c r="NGY81" s="104"/>
      <c r="NGZ81" s="104"/>
      <c r="NHA81" s="104"/>
      <c r="NHB81" s="104"/>
      <c r="NHC81" s="104"/>
      <c r="NHD81" s="104"/>
      <c r="NHE81" s="104"/>
      <c r="NHF81" s="104"/>
      <c r="NHG81" s="104"/>
      <c r="NHH81" s="104"/>
      <c r="NHI81" s="104"/>
      <c r="NHJ81" s="104"/>
      <c r="NHK81" s="104"/>
      <c r="NHL81" s="104"/>
      <c r="NHM81" s="104"/>
      <c r="NHN81" s="104"/>
      <c r="NHO81" s="104"/>
      <c r="NHP81" s="104"/>
      <c r="NHQ81" s="104"/>
      <c r="NHR81" s="104"/>
      <c r="NHS81" s="104"/>
      <c r="NHT81" s="104"/>
      <c r="NHU81" s="104"/>
      <c r="NHV81" s="104"/>
      <c r="NHW81" s="104"/>
      <c r="NHX81" s="104"/>
      <c r="NHY81" s="104"/>
      <c r="NHZ81" s="104"/>
      <c r="NIA81" s="104"/>
      <c r="NIB81" s="104"/>
      <c r="NIC81" s="104"/>
      <c r="NID81" s="104"/>
      <c r="NIE81" s="104"/>
      <c r="NIF81" s="104"/>
      <c r="NIG81" s="104"/>
      <c r="NIH81" s="104"/>
      <c r="NII81" s="104"/>
      <c r="NIJ81" s="104"/>
      <c r="NIK81" s="104"/>
      <c r="NIL81" s="104"/>
      <c r="NIM81" s="104"/>
      <c r="NIN81" s="104"/>
      <c r="NIO81" s="104"/>
      <c r="NIP81" s="104"/>
      <c r="NIQ81" s="104"/>
      <c r="NIR81" s="104"/>
      <c r="NIS81" s="104"/>
      <c r="NIT81" s="104"/>
      <c r="NIU81" s="104"/>
      <c r="NIV81" s="104"/>
      <c r="NIW81" s="104"/>
      <c r="NIX81" s="104"/>
      <c r="NIY81" s="104"/>
      <c r="NIZ81" s="104"/>
      <c r="NJA81" s="104"/>
      <c r="NJB81" s="104"/>
      <c r="NJC81" s="104"/>
      <c r="NJD81" s="104"/>
      <c r="NJE81" s="104"/>
      <c r="NJF81" s="104"/>
      <c r="NJG81" s="104"/>
      <c r="NJH81" s="104"/>
      <c r="NJI81" s="104"/>
      <c r="NJJ81" s="104"/>
      <c r="NJK81" s="104"/>
      <c r="NJL81" s="104"/>
      <c r="NJM81" s="104"/>
      <c r="NJN81" s="104"/>
      <c r="NJO81" s="104"/>
      <c r="NJP81" s="104"/>
      <c r="NJQ81" s="104"/>
      <c r="NJR81" s="104"/>
      <c r="NJS81" s="104"/>
      <c r="NJT81" s="104"/>
      <c r="NJU81" s="104"/>
      <c r="NJV81" s="104"/>
      <c r="NJW81" s="104"/>
      <c r="NJX81" s="104"/>
      <c r="NJY81" s="104"/>
      <c r="NJZ81" s="104"/>
      <c r="NKA81" s="104"/>
      <c r="NKB81" s="104"/>
      <c r="NKC81" s="104"/>
      <c r="NKD81" s="104"/>
      <c r="NKE81" s="104"/>
      <c r="NKF81" s="104"/>
      <c r="NKG81" s="104"/>
      <c r="NKH81" s="104"/>
      <c r="NKI81" s="104"/>
      <c r="NKJ81" s="104"/>
      <c r="NKK81" s="104"/>
      <c r="NKL81" s="104"/>
      <c r="NKM81" s="104"/>
      <c r="NKN81" s="104"/>
      <c r="NKO81" s="104"/>
      <c r="NKP81" s="104"/>
      <c r="NKQ81" s="104"/>
      <c r="NKR81" s="104"/>
      <c r="NKS81" s="104"/>
      <c r="NKT81" s="104"/>
      <c r="NKU81" s="104"/>
      <c r="NKV81" s="104"/>
      <c r="NKW81" s="104"/>
      <c r="NKX81" s="104"/>
      <c r="NKY81" s="104"/>
      <c r="NKZ81" s="104"/>
      <c r="NLA81" s="104"/>
      <c r="NLB81" s="104"/>
      <c r="NLC81" s="104"/>
      <c r="NLD81" s="104"/>
      <c r="NLE81" s="104"/>
      <c r="NLF81" s="104"/>
      <c r="NLG81" s="104"/>
      <c r="NLH81" s="104"/>
      <c r="NLI81" s="104"/>
      <c r="NLJ81" s="104"/>
      <c r="NLK81" s="104"/>
      <c r="NLL81" s="104"/>
      <c r="NLM81" s="104"/>
      <c r="NLN81" s="104"/>
      <c r="NLO81" s="104"/>
      <c r="NLP81" s="104"/>
      <c r="NLQ81" s="104"/>
      <c r="NLR81" s="104"/>
      <c r="NLS81" s="104"/>
      <c r="NLT81" s="104"/>
      <c r="NLU81" s="104"/>
      <c r="NLV81" s="104"/>
      <c r="NLW81" s="104"/>
      <c r="NLX81" s="104"/>
      <c r="NLY81" s="104"/>
      <c r="NLZ81" s="104"/>
      <c r="NMA81" s="104"/>
      <c r="NMB81" s="104"/>
      <c r="NMC81" s="104"/>
      <c r="NMD81" s="104"/>
      <c r="NME81" s="104"/>
      <c r="NMF81" s="104"/>
      <c r="NMG81" s="104"/>
      <c r="NMH81" s="104"/>
      <c r="NMI81" s="104"/>
      <c r="NMJ81" s="104"/>
      <c r="NMK81" s="104"/>
      <c r="NML81" s="104"/>
      <c r="NMM81" s="104"/>
      <c r="NMN81" s="104"/>
      <c r="NMO81" s="104"/>
      <c r="NMP81" s="104"/>
      <c r="NMQ81" s="104"/>
      <c r="NMR81" s="104"/>
      <c r="NMS81" s="104"/>
      <c r="NMT81" s="104"/>
      <c r="NMU81" s="104"/>
      <c r="NMV81" s="104"/>
      <c r="NMW81" s="104"/>
      <c r="NMX81" s="104"/>
      <c r="NMY81" s="104"/>
      <c r="NMZ81" s="104"/>
      <c r="NNA81" s="104"/>
      <c r="NNB81" s="104"/>
      <c r="NNC81" s="104"/>
      <c r="NND81" s="104"/>
      <c r="NNE81" s="104"/>
      <c r="NNF81" s="104"/>
      <c r="NNG81" s="104"/>
      <c r="NNH81" s="104"/>
      <c r="NNI81" s="104"/>
      <c r="NNJ81" s="104"/>
      <c r="NNK81" s="104"/>
      <c r="NNL81" s="104"/>
      <c r="NNM81" s="104"/>
      <c r="NNN81" s="104"/>
      <c r="NNO81" s="104"/>
      <c r="NNP81" s="104"/>
      <c r="NNQ81" s="104"/>
      <c r="NNR81" s="104"/>
      <c r="NNS81" s="104"/>
      <c r="NNT81" s="104"/>
      <c r="NNU81" s="104"/>
      <c r="NNV81" s="104"/>
      <c r="NNW81" s="104"/>
      <c r="NNX81" s="104"/>
      <c r="NNY81" s="104"/>
      <c r="NNZ81" s="104"/>
      <c r="NOA81" s="104"/>
      <c r="NOB81" s="104"/>
      <c r="NOC81" s="104"/>
      <c r="NOD81" s="104"/>
      <c r="NOE81" s="104"/>
      <c r="NOF81" s="104"/>
      <c r="NOG81" s="104"/>
      <c r="NOH81" s="104"/>
      <c r="NOI81" s="104"/>
      <c r="NOJ81" s="104"/>
      <c r="NOK81" s="104"/>
      <c r="NOL81" s="104"/>
      <c r="NOM81" s="104"/>
      <c r="NON81" s="104"/>
      <c r="NOO81" s="104"/>
      <c r="NOP81" s="104"/>
      <c r="NOQ81" s="104"/>
      <c r="NOR81" s="104"/>
      <c r="NOS81" s="104"/>
      <c r="NOT81" s="104"/>
      <c r="NOU81" s="104"/>
      <c r="NOV81" s="104"/>
      <c r="NOW81" s="104"/>
      <c r="NOX81" s="104"/>
      <c r="NOY81" s="104"/>
      <c r="NOZ81" s="104"/>
      <c r="NPA81" s="104"/>
      <c r="NPB81" s="104"/>
      <c r="NPC81" s="104"/>
      <c r="NPD81" s="104"/>
      <c r="NPE81" s="104"/>
      <c r="NPF81" s="104"/>
      <c r="NPG81" s="104"/>
      <c r="NPH81" s="104"/>
      <c r="NPI81" s="104"/>
      <c r="NPJ81" s="104"/>
      <c r="NPK81" s="104"/>
      <c r="NPL81" s="104"/>
      <c r="NPM81" s="104"/>
      <c r="NPN81" s="104"/>
      <c r="NPO81" s="104"/>
      <c r="NPP81" s="104"/>
      <c r="NPQ81" s="104"/>
      <c r="NPR81" s="104"/>
      <c r="NPS81" s="104"/>
      <c r="NPT81" s="104"/>
      <c r="NPU81" s="104"/>
      <c r="NPV81" s="104"/>
      <c r="NPW81" s="104"/>
      <c r="NPX81" s="104"/>
      <c r="NPY81" s="104"/>
      <c r="NPZ81" s="104"/>
      <c r="NQA81" s="104"/>
      <c r="NQB81" s="104"/>
      <c r="NQC81" s="104"/>
      <c r="NQD81" s="104"/>
      <c r="NQE81" s="104"/>
      <c r="NQF81" s="104"/>
      <c r="NQG81" s="104"/>
      <c r="NQH81" s="104"/>
      <c r="NQI81" s="104"/>
      <c r="NQJ81" s="104"/>
      <c r="NQK81" s="104"/>
      <c r="NQL81" s="104"/>
      <c r="NQM81" s="104"/>
      <c r="NQN81" s="104"/>
      <c r="NQO81" s="104"/>
      <c r="NQP81" s="104"/>
      <c r="NQQ81" s="104"/>
      <c r="NQR81" s="104"/>
      <c r="NQS81" s="104"/>
      <c r="NQT81" s="104"/>
      <c r="NQU81" s="104"/>
      <c r="NQV81" s="104"/>
      <c r="NQW81" s="104"/>
      <c r="NQX81" s="104"/>
      <c r="NQY81" s="104"/>
      <c r="NQZ81" s="104"/>
      <c r="NRA81" s="104"/>
      <c r="NRB81" s="104"/>
      <c r="NRC81" s="104"/>
      <c r="NRD81" s="104"/>
      <c r="NRE81" s="104"/>
      <c r="NRF81" s="104"/>
      <c r="NRG81" s="104"/>
      <c r="NRH81" s="104"/>
      <c r="NRI81" s="104"/>
      <c r="NRJ81" s="104"/>
      <c r="NRK81" s="104"/>
      <c r="NRL81" s="104"/>
      <c r="NRM81" s="104"/>
      <c r="NRN81" s="104"/>
      <c r="NRO81" s="104"/>
      <c r="NRP81" s="104"/>
      <c r="NRQ81" s="104"/>
      <c r="NRR81" s="104"/>
      <c r="NRS81" s="104"/>
      <c r="NRT81" s="104"/>
      <c r="NRU81" s="104"/>
      <c r="NRV81" s="104"/>
      <c r="NRW81" s="104"/>
      <c r="NRX81" s="104"/>
      <c r="NRY81" s="104"/>
      <c r="NRZ81" s="104"/>
      <c r="NSA81" s="104"/>
      <c r="NSB81" s="104"/>
      <c r="NSC81" s="104"/>
      <c r="NSD81" s="104"/>
      <c r="NSE81" s="104"/>
      <c r="NSF81" s="104"/>
      <c r="NSG81" s="104"/>
      <c r="NSH81" s="104"/>
      <c r="NSI81" s="104"/>
      <c r="NSJ81" s="104"/>
      <c r="NSK81" s="104"/>
      <c r="NSL81" s="104"/>
      <c r="NSM81" s="104"/>
      <c r="NSN81" s="104"/>
      <c r="NSO81" s="104"/>
      <c r="NSP81" s="104"/>
      <c r="NSQ81" s="104"/>
      <c r="NSR81" s="104"/>
      <c r="NSS81" s="104"/>
      <c r="NST81" s="104"/>
      <c r="NSU81" s="104"/>
      <c r="NSV81" s="104"/>
      <c r="NSW81" s="104"/>
      <c r="NSX81" s="104"/>
      <c r="NSY81" s="104"/>
      <c r="NSZ81" s="104"/>
      <c r="NTA81" s="104"/>
      <c r="NTB81" s="104"/>
      <c r="NTC81" s="104"/>
      <c r="NTD81" s="104"/>
      <c r="NTE81" s="104"/>
      <c r="NTF81" s="104"/>
      <c r="NTG81" s="104"/>
      <c r="NTH81" s="104"/>
      <c r="NTI81" s="104"/>
      <c r="NTJ81" s="104"/>
      <c r="NTK81" s="104"/>
      <c r="NTL81" s="104"/>
      <c r="NTM81" s="104"/>
      <c r="NTN81" s="104"/>
      <c r="NTO81" s="104"/>
      <c r="NTP81" s="104"/>
      <c r="NTQ81" s="104"/>
      <c r="NTR81" s="104"/>
      <c r="NTS81" s="104"/>
      <c r="NTT81" s="104"/>
      <c r="NTU81" s="104"/>
      <c r="NTV81" s="104"/>
      <c r="NTW81" s="104"/>
      <c r="NTX81" s="104"/>
      <c r="NTY81" s="104"/>
      <c r="NTZ81" s="104"/>
      <c r="NUA81" s="104"/>
      <c r="NUB81" s="104"/>
      <c r="NUC81" s="104"/>
      <c r="NUD81" s="104"/>
      <c r="NUE81" s="104"/>
      <c r="NUF81" s="104"/>
      <c r="NUG81" s="104"/>
      <c r="NUH81" s="104"/>
      <c r="NUI81" s="104"/>
      <c r="NUJ81" s="104"/>
      <c r="NUK81" s="104"/>
      <c r="NUL81" s="104"/>
      <c r="NUM81" s="104"/>
      <c r="NUN81" s="104"/>
      <c r="NUO81" s="104"/>
      <c r="NUP81" s="104"/>
      <c r="NUQ81" s="104"/>
      <c r="NUR81" s="104"/>
      <c r="NUS81" s="104"/>
      <c r="NUT81" s="104"/>
      <c r="NUU81" s="104"/>
      <c r="NUV81" s="104"/>
      <c r="NUW81" s="104"/>
      <c r="NUX81" s="104"/>
      <c r="NUY81" s="104"/>
      <c r="NUZ81" s="104"/>
      <c r="NVA81" s="104"/>
      <c r="NVB81" s="104"/>
      <c r="NVC81" s="104"/>
      <c r="NVD81" s="104"/>
      <c r="NVE81" s="104"/>
      <c r="NVF81" s="104"/>
      <c r="NVG81" s="104"/>
      <c r="NVH81" s="104"/>
      <c r="NVI81" s="104"/>
      <c r="NVJ81" s="104"/>
      <c r="NVK81" s="104"/>
      <c r="NVL81" s="104"/>
      <c r="NVM81" s="104"/>
      <c r="NVN81" s="104"/>
      <c r="NVO81" s="104"/>
      <c r="NVP81" s="104"/>
      <c r="NVQ81" s="104"/>
      <c r="NVR81" s="104"/>
      <c r="NVS81" s="104"/>
      <c r="NVT81" s="104"/>
      <c r="NVU81" s="104"/>
      <c r="NVV81" s="104"/>
      <c r="NVW81" s="104"/>
      <c r="NVX81" s="104"/>
      <c r="NVY81" s="104"/>
      <c r="NVZ81" s="104"/>
      <c r="NWA81" s="104"/>
      <c r="NWB81" s="104"/>
      <c r="NWC81" s="104"/>
      <c r="NWD81" s="104"/>
      <c r="NWE81" s="104"/>
      <c r="NWF81" s="104"/>
      <c r="NWG81" s="104"/>
      <c r="NWH81" s="104"/>
      <c r="NWI81" s="104"/>
      <c r="NWJ81" s="104"/>
      <c r="NWK81" s="104"/>
      <c r="NWL81" s="104"/>
      <c r="NWM81" s="104"/>
      <c r="NWN81" s="104"/>
      <c r="NWO81" s="104"/>
      <c r="NWP81" s="104"/>
      <c r="NWQ81" s="104"/>
      <c r="NWR81" s="104"/>
      <c r="NWS81" s="104"/>
      <c r="NWT81" s="104"/>
      <c r="NWU81" s="104"/>
      <c r="NWV81" s="104"/>
      <c r="NWW81" s="104"/>
      <c r="NWX81" s="104"/>
      <c r="NWY81" s="104"/>
      <c r="NWZ81" s="104"/>
      <c r="NXA81" s="104"/>
      <c r="NXB81" s="104"/>
      <c r="NXC81" s="104"/>
      <c r="NXD81" s="104"/>
      <c r="NXE81" s="104"/>
      <c r="NXF81" s="104"/>
      <c r="NXG81" s="104"/>
      <c r="NXH81" s="104"/>
      <c r="NXI81" s="104"/>
      <c r="NXJ81" s="104"/>
      <c r="NXK81" s="104"/>
      <c r="NXL81" s="104"/>
      <c r="NXM81" s="104"/>
      <c r="NXN81" s="104"/>
      <c r="NXO81" s="104"/>
      <c r="NXP81" s="104"/>
      <c r="NXQ81" s="104"/>
      <c r="NXR81" s="104"/>
      <c r="NXS81" s="104"/>
      <c r="NXT81" s="104"/>
      <c r="NXU81" s="104"/>
      <c r="NXV81" s="104"/>
      <c r="NXW81" s="104"/>
      <c r="NXX81" s="104"/>
      <c r="NXY81" s="104"/>
      <c r="NXZ81" s="104"/>
      <c r="NYA81" s="104"/>
      <c r="NYB81" s="104"/>
      <c r="NYC81" s="104"/>
      <c r="NYD81" s="104"/>
      <c r="NYE81" s="104"/>
      <c r="NYF81" s="104"/>
      <c r="NYG81" s="104"/>
      <c r="NYH81" s="104"/>
      <c r="NYI81" s="104"/>
      <c r="NYJ81" s="104"/>
      <c r="NYK81" s="104"/>
      <c r="NYL81" s="104"/>
      <c r="NYM81" s="104"/>
      <c r="NYN81" s="104"/>
      <c r="NYO81" s="104"/>
      <c r="NYP81" s="104"/>
      <c r="NYQ81" s="104"/>
      <c r="NYR81" s="104"/>
      <c r="NYS81" s="104"/>
      <c r="NYT81" s="104"/>
      <c r="NYU81" s="104"/>
      <c r="NYV81" s="104"/>
      <c r="NYW81" s="104"/>
      <c r="NYX81" s="104"/>
      <c r="NYY81" s="104"/>
      <c r="NYZ81" s="104"/>
      <c r="NZA81" s="104"/>
      <c r="NZB81" s="104"/>
      <c r="NZC81" s="104"/>
      <c r="NZD81" s="104"/>
      <c r="NZE81" s="104"/>
      <c r="NZF81" s="104"/>
      <c r="NZG81" s="104"/>
      <c r="NZH81" s="104"/>
      <c r="NZI81" s="104"/>
      <c r="NZJ81" s="104"/>
      <c r="NZK81" s="104"/>
      <c r="NZL81" s="104"/>
      <c r="NZM81" s="104"/>
      <c r="NZN81" s="104"/>
      <c r="NZO81" s="104"/>
      <c r="NZP81" s="104"/>
      <c r="NZQ81" s="104"/>
      <c r="NZR81" s="104"/>
      <c r="NZS81" s="104"/>
      <c r="NZT81" s="104"/>
      <c r="NZU81" s="104"/>
      <c r="NZV81" s="104"/>
      <c r="NZW81" s="104"/>
      <c r="NZX81" s="104"/>
      <c r="NZY81" s="104"/>
      <c r="NZZ81" s="104"/>
      <c r="OAA81" s="104"/>
      <c r="OAB81" s="104"/>
      <c r="OAC81" s="104"/>
      <c r="OAD81" s="104"/>
      <c r="OAE81" s="104"/>
      <c r="OAF81" s="104"/>
      <c r="OAG81" s="104"/>
      <c r="OAH81" s="104"/>
      <c r="OAI81" s="104"/>
      <c r="OAJ81" s="104"/>
      <c r="OAK81" s="104"/>
      <c r="OAL81" s="104"/>
      <c r="OAM81" s="104"/>
      <c r="OAN81" s="104"/>
      <c r="OAO81" s="104"/>
      <c r="OAP81" s="104"/>
      <c r="OAQ81" s="104"/>
      <c r="OAR81" s="104"/>
      <c r="OAS81" s="104"/>
      <c r="OAT81" s="104"/>
      <c r="OAU81" s="104"/>
      <c r="OAV81" s="104"/>
      <c r="OAW81" s="104"/>
      <c r="OAX81" s="104"/>
      <c r="OAY81" s="104"/>
      <c r="OAZ81" s="104"/>
      <c r="OBA81" s="104"/>
      <c r="OBB81" s="104"/>
      <c r="OBC81" s="104"/>
      <c r="OBD81" s="104"/>
      <c r="OBE81" s="104"/>
      <c r="OBF81" s="104"/>
      <c r="OBG81" s="104"/>
      <c r="OBH81" s="104"/>
      <c r="OBI81" s="104"/>
      <c r="OBJ81" s="104"/>
      <c r="OBK81" s="104"/>
      <c r="OBL81" s="104"/>
      <c r="OBM81" s="104"/>
      <c r="OBN81" s="104"/>
      <c r="OBO81" s="104"/>
      <c r="OBP81" s="104"/>
      <c r="OBQ81" s="104"/>
      <c r="OBR81" s="104"/>
      <c r="OBS81" s="104"/>
      <c r="OBT81" s="104"/>
      <c r="OBU81" s="104"/>
      <c r="OBV81" s="104"/>
      <c r="OBW81" s="104"/>
      <c r="OBX81" s="104"/>
      <c r="OBY81" s="104"/>
      <c r="OBZ81" s="104"/>
      <c r="OCA81" s="104"/>
      <c r="OCB81" s="104"/>
      <c r="OCC81" s="104"/>
      <c r="OCD81" s="104"/>
      <c r="OCE81" s="104"/>
      <c r="OCF81" s="104"/>
      <c r="OCG81" s="104"/>
      <c r="OCH81" s="104"/>
      <c r="OCI81" s="104"/>
      <c r="OCJ81" s="104"/>
      <c r="OCK81" s="104"/>
      <c r="OCL81" s="104"/>
      <c r="OCM81" s="104"/>
      <c r="OCN81" s="104"/>
      <c r="OCO81" s="104"/>
      <c r="OCP81" s="104"/>
      <c r="OCQ81" s="104"/>
      <c r="OCR81" s="104"/>
      <c r="OCS81" s="104"/>
      <c r="OCT81" s="104"/>
      <c r="OCU81" s="104"/>
      <c r="OCV81" s="104"/>
      <c r="OCW81" s="104"/>
      <c r="OCX81" s="104"/>
      <c r="OCY81" s="104"/>
      <c r="OCZ81" s="104"/>
      <c r="ODA81" s="104"/>
      <c r="ODB81" s="104"/>
      <c r="ODC81" s="104"/>
      <c r="ODD81" s="104"/>
      <c r="ODE81" s="104"/>
      <c r="ODF81" s="104"/>
      <c r="ODG81" s="104"/>
      <c r="ODH81" s="104"/>
      <c r="ODI81" s="104"/>
      <c r="ODJ81" s="104"/>
      <c r="ODK81" s="104"/>
      <c r="ODL81" s="104"/>
      <c r="ODM81" s="104"/>
      <c r="ODN81" s="104"/>
      <c r="ODO81" s="104"/>
      <c r="ODP81" s="104"/>
      <c r="ODQ81" s="104"/>
      <c r="ODR81" s="104"/>
      <c r="ODS81" s="104"/>
      <c r="ODT81" s="104"/>
      <c r="ODU81" s="104"/>
      <c r="ODV81" s="104"/>
      <c r="ODW81" s="104"/>
      <c r="ODX81" s="104"/>
      <c r="ODY81" s="104"/>
      <c r="ODZ81" s="104"/>
      <c r="OEA81" s="104"/>
      <c r="OEB81" s="104"/>
      <c r="OEC81" s="104"/>
      <c r="OED81" s="104"/>
      <c r="OEE81" s="104"/>
      <c r="OEF81" s="104"/>
      <c r="OEG81" s="104"/>
      <c r="OEH81" s="104"/>
      <c r="OEI81" s="104"/>
      <c r="OEJ81" s="104"/>
      <c r="OEK81" s="104"/>
      <c r="OEL81" s="104"/>
      <c r="OEM81" s="104"/>
      <c r="OEN81" s="104"/>
      <c r="OEO81" s="104"/>
      <c r="OEP81" s="104"/>
      <c r="OEQ81" s="104"/>
      <c r="OER81" s="104"/>
      <c r="OES81" s="104"/>
      <c r="OET81" s="104"/>
      <c r="OEU81" s="104"/>
      <c r="OEV81" s="104"/>
      <c r="OEW81" s="104"/>
      <c r="OEX81" s="104"/>
      <c r="OEY81" s="104"/>
      <c r="OEZ81" s="104"/>
      <c r="OFA81" s="104"/>
      <c r="OFB81" s="104"/>
      <c r="OFC81" s="104"/>
      <c r="OFD81" s="104"/>
      <c r="OFE81" s="104"/>
      <c r="OFF81" s="104"/>
      <c r="OFG81" s="104"/>
      <c r="OFH81" s="104"/>
      <c r="OFI81" s="104"/>
      <c r="OFJ81" s="104"/>
      <c r="OFK81" s="104"/>
      <c r="OFL81" s="104"/>
      <c r="OFM81" s="104"/>
      <c r="OFN81" s="104"/>
      <c r="OFO81" s="104"/>
      <c r="OFP81" s="104"/>
      <c r="OFQ81" s="104"/>
      <c r="OFR81" s="104"/>
      <c r="OFS81" s="104"/>
      <c r="OFT81" s="104"/>
      <c r="OFU81" s="104"/>
      <c r="OFV81" s="104"/>
      <c r="OFW81" s="104"/>
      <c r="OFX81" s="104"/>
      <c r="OFY81" s="104"/>
      <c r="OFZ81" s="104"/>
      <c r="OGA81" s="104"/>
      <c r="OGB81" s="104"/>
      <c r="OGC81" s="104"/>
      <c r="OGD81" s="104"/>
      <c r="OGE81" s="104"/>
      <c r="OGF81" s="104"/>
      <c r="OGG81" s="104"/>
      <c r="OGH81" s="104"/>
      <c r="OGI81" s="104"/>
      <c r="OGJ81" s="104"/>
      <c r="OGK81" s="104"/>
      <c r="OGL81" s="104"/>
      <c r="OGM81" s="104"/>
      <c r="OGN81" s="104"/>
      <c r="OGO81" s="104"/>
      <c r="OGP81" s="104"/>
      <c r="OGQ81" s="104"/>
      <c r="OGR81" s="104"/>
      <c r="OGS81" s="104"/>
      <c r="OGT81" s="104"/>
      <c r="OGU81" s="104"/>
      <c r="OGV81" s="104"/>
      <c r="OGW81" s="104"/>
      <c r="OGX81" s="104"/>
      <c r="OGY81" s="104"/>
      <c r="OGZ81" s="104"/>
      <c r="OHA81" s="104"/>
      <c r="OHB81" s="104"/>
      <c r="OHC81" s="104"/>
      <c r="OHD81" s="104"/>
      <c r="OHE81" s="104"/>
      <c r="OHF81" s="104"/>
      <c r="OHG81" s="104"/>
      <c r="OHH81" s="104"/>
      <c r="OHI81" s="104"/>
      <c r="OHJ81" s="104"/>
      <c r="OHK81" s="104"/>
      <c r="OHL81" s="104"/>
      <c r="OHM81" s="104"/>
      <c r="OHN81" s="104"/>
      <c r="OHO81" s="104"/>
      <c r="OHP81" s="104"/>
      <c r="OHQ81" s="104"/>
      <c r="OHR81" s="104"/>
      <c r="OHS81" s="104"/>
      <c r="OHT81" s="104"/>
      <c r="OHU81" s="104"/>
      <c r="OHV81" s="104"/>
      <c r="OHW81" s="104"/>
      <c r="OHX81" s="104"/>
      <c r="OHY81" s="104"/>
      <c r="OHZ81" s="104"/>
      <c r="OIA81" s="104"/>
      <c r="OIB81" s="104"/>
      <c r="OIC81" s="104"/>
      <c r="OID81" s="104"/>
      <c r="OIE81" s="104"/>
      <c r="OIF81" s="104"/>
      <c r="OIG81" s="104"/>
      <c r="OIH81" s="104"/>
      <c r="OII81" s="104"/>
      <c r="OIJ81" s="104"/>
      <c r="OIK81" s="104"/>
      <c r="OIL81" s="104"/>
      <c r="OIM81" s="104"/>
      <c r="OIN81" s="104"/>
      <c r="OIO81" s="104"/>
      <c r="OIP81" s="104"/>
      <c r="OIQ81" s="104"/>
      <c r="OIR81" s="104"/>
      <c r="OIS81" s="104"/>
      <c r="OIT81" s="104"/>
      <c r="OIU81" s="104"/>
      <c r="OIV81" s="104"/>
      <c r="OIW81" s="104"/>
      <c r="OIX81" s="104"/>
      <c r="OIY81" s="104"/>
      <c r="OIZ81" s="104"/>
      <c r="OJA81" s="104"/>
      <c r="OJB81" s="104"/>
      <c r="OJC81" s="104"/>
      <c r="OJD81" s="104"/>
      <c r="OJE81" s="104"/>
      <c r="OJF81" s="104"/>
      <c r="OJG81" s="104"/>
      <c r="OJH81" s="104"/>
      <c r="OJI81" s="104"/>
      <c r="OJJ81" s="104"/>
      <c r="OJK81" s="104"/>
      <c r="OJL81" s="104"/>
      <c r="OJM81" s="104"/>
      <c r="OJN81" s="104"/>
      <c r="OJO81" s="104"/>
      <c r="OJP81" s="104"/>
      <c r="OJQ81" s="104"/>
      <c r="OJR81" s="104"/>
      <c r="OJS81" s="104"/>
      <c r="OJT81" s="104"/>
      <c r="OJU81" s="104"/>
      <c r="OJV81" s="104"/>
      <c r="OJW81" s="104"/>
      <c r="OJX81" s="104"/>
      <c r="OJY81" s="104"/>
      <c r="OJZ81" s="104"/>
      <c r="OKA81" s="104"/>
      <c r="OKB81" s="104"/>
      <c r="OKC81" s="104"/>
      <c r="OKD81" s="104"/>
      <c r="OKE81" s="104"/>
      <c r="OKF81" s="104"/>
      <c r="OKG81" s="104"/>
      <c r="OKH81" s="104"/>
      <c r="OKI81" s="104"/>
      <c r="OKJ81" s="104"/>
      <c r="OKK81" s="104"/>
      <c r="OKL81" s="104"/>
      <c r="OKM81" s="104"/>
      <c r="OKN81" s="104"/>
      <c r="OKO81" s="104"/>
      <c r="OKP81" s="104"/>
      <c r="OKQ81" s="104"/>
      <c r="OKR81" s="104"/>
      <c r="OKS81" s="104"/>
      <c r="OKT81" s="104"/>
      <c r="OKU81" s="104"/>
      <c r="OKV81" s="104"/>
      <c r="OKW81" s="104"/>
      <c r="OKX81" s="104"/>
      <c r="OKY81" s="104"/>
      <c r="OKZ81" s="104"/>
      <c r="OLA81" s="104"/>
      <c r="OLB81" s="104"/>
      <c r="OLC81" s="104"/>
      <c r="OLD81" s="104"/>
      <c r="OLE81" s="104"/>
      <c r="OLF81" s="104"/>
      <c r="OLG81" s="104"/>
      <c r="OLH81" s="104"/>
      <c r="OLI81" s="104"/>
      <c r="OLJ81" s="104"/>
      <c r="OLK81" s="104"/>
      <c r="OLL81" s="104"/>
      <c r="OLM81" s="104"/>
      <c r="OLN81" s="104"/>
      <c r="OLO81" s="104"/>
      <c r="OLP81" s="104"/>
      <c r="OLQ81" s="104"/>
      <c r="OLR81" s="104"/>
      <c r="OLS81" s="104"/>
      <c r="OLT81" s="104"/>
      <c r="OLU81" s="104"/>
      <c r="OLV81" s="104"/>
      <c r="OLW81" s="104"/>
      <c r="OLX81" s="104"/>
      <c r="OLY81" s="104"/>
      <c r="OLZ81" s="104"/>
      <c r="OMA81" s="104"/>
      <c r="OMB81" s="104"/>
      <c r="OMC81" s="104"/>
      <c r="OMD81" s="104"/>
      <c r="OME81" s="104"/>
      <c r="OMF81" s="104"/>
      <c r="OMG81" s="104"/>
      <c r="OMH81" s="104"/>
      <c r="OMI81" s="104"/>
      <c r="OMJ81" s="104"/>
      <c r="OMK81" s="104"/>
      <c r="OML81" s="104"/>
      <c r="OMM81" s="104"/>
      <c r="OMN81" s="104"/>
      <c r="OMO81" s="104"/>
      <c r="OMP81" s="104"/>
      <c r="OMQ81" s="104"/>
      <c r="OMR81" s="104"/>
      <c r="OMS81" s="104"/>
      <c r="OMT81" s="104"/>
      <c r="OMU81" s="104"/>
      <c r="OMV81" s="104"/>
      <c r="OMW81" s="104"/>
      <c r="OMX81" s="104"/>
      <c r="OMY81" s="104"/>
      <c r="OMZ81" s="104"/>
      <c r="ONA81" s="104"/>
      <c r="ONB81" s="104"/>
      <c r="ONC81" s="104"/>
      <c r="OND81" s="104"/>
      <c r="ONE81" s="104"/>
      <c r="ONF81" s="104"/>
      <c r="ONG81" s="104"/>
      <c r="ONH81" s="104"/>
      <c r="ONI81" s="104"/>
      <c r="ONJ81" s="104"/>
      <c r="ONK81" s="104"/>
      <c r="ONL81" s="104"/>
      <c r="ONM81" s="104"/>
      <c r="ONN81" s="104"/>
      <c r="ONO81" s="104"/>
      <c r="ONP81" s="104"/>
      <c r="ONQ81" s="104"/>
      <c r="ONR81" s="104"/>
      <c r="ONS81" s="104"/>
      <c r="ONT81" s="104"/>
      <c r="ONU81" s="104"/>
      <c r="ONV81" s="104"/>
      <c r="ONW81" s="104"/>
      <c r="ONX81" s="104"/>
      <c r="ONY81" s="104"/>
      <c r="ONZ81" s="104"/>
      <c r="OOA81" s="104"/>
      <c r="OOB81" s="104"/>
      <c r="OOC81" s="104"/>
      <c r="OOD81" s="104"/>
      <c r="OOE81" s="104"/>
      <c r="OOF81" s="104"/>
      <c r="OOG81" s="104"/>
      <c r="OOH81" s="104"/>
      <c r="OOI81" s="104"/>
      <c r="OOJ81" s="104"/>
      <c r="OOK81" s="104"/>
      <c r="OOL81" s="104"/>
      <c r="OOM81" s="104"/>
      <c r="OON81" s="104"/>
      <c r="OOO81" s="104"/>
      <c r="OOP81" s="104"/>
      <c r="OOQ81" s="104"/>
      <c r="OOR81" s="104"/>
      <c r="OOS81" s="104"/>
      <c r="OOT81" s="104"/>
      <c r="OOU81" s="104"/>
      <c r="OOV81" s="104"/>
      <c r="OOW81" s="104"/>
      <c r="OOX81" s="104"/>
      <c r="OOY81" s="104"/>
      <c r="OOZ81" s="104"/>
      <c r="OPA81" s="104"/>
      <c r="OPB81" s="104"/>
      <c r="OPC81" s="104"/>
      <c r="OPD81" s="104"/>
      <c r="OPE81" s="104"/>
      <c r="OPF81" s="104"/>
      <c r="OPG81" s="104"/>
      <c r="OPH81" s="104"/>
      <c r="OPI81" s="104"/>
      <c r="OPJ81" s="104"/>
      <c r="OPK81" s="104"/>
      <c r="OPL81" s="104"/>
      <c r="OPM81" s="104"/>
      <c r="OPN81" s="104"/>
      <c r="OPO81" s="104"/>
      <c r="OPP81" s="104"/>
      <c r="OPQ81" s="104"/>
      <c r="OPR81" s="104"/>
      <c r="OPS81" s="104"/>
      <c r="OPT81" s="104"/>
      <c r="OPU81" s="104"/>
      <c r="OPV81" s="104"/>
      <c r="OPW81" s="104"/>
      <c r="OPX81" s="104"/>
      <c r="OPY81" s="104"/>
      <c r="OPZ81" s="104"/>
      <c r="OQA81" s="104"/>
      <c r="OQB81" s="104"/>
      <c r="OQC81" s="104"/>
      <c r="OQD81" s="104"/>
      <c r="OQE81" s="104"/>
      <c r="OQF81" s="104"/>
      <c r="OQG81" s="104"/>
      <c r="OQH81" s="104"/>
      <c r="OQI81" s="104"/>
      <c r="OQJ81" s="104"/>
      <c r="OQK81" s="104"/>
      <c r="OQL81" s="104"/>
      <c r="OQM81" s="104"/>
      <c r="OQN81" s="104"/>
      <c r="OQO81" s="104"/>
      <c r="OQP81" s="104"/>
      <c r="OQQ81" s="104"/>
      <c r="OQR81" s="104"/>
      <c r="OQS81" s="104"/>
      <c r="OQT81" s="104"/>
      <c r="OQU81" s="104"/>
      <c r="OQV81" s="104"/>
      <c r="OQW81" s="104"/>
      <c r="OQX81" s="104"/>
      <c r="OQY81" s="104"/>
      <c r="OQZ81" s="104"/>
      <c r="ORA81" s="104"/>
      <c r="ORB81" s="104"/>
      <c r="ORC81" s="104"/>
      <c r="ORD81" s="104"/>
      <c r="ORE81" s="104"/>
      <c r="ORF81" s="104"/>
      <c r="ORG81" s="104"/>
      <c r="ORH81" s="104"/>
      <c r="ORI81" s="104"/>
      <c r="ORJ81" s="104"/>
      <c r="ORK81" s="104"/>
      <c r="ORL81" s="104"/>
      <c r="ORM81" s="104"/>
      <c r="ORN81" s="104"/>
      <c r="ORO81" s="104"/>
      <c r="ORP81" s="104"/>
      <c r="ORQ81" s="104"/>
      <c r="ORR81" s="104"/>
      <c r="ORS81" s="104"/>
      <c r="ORT81" s="104"/>
      <c r="ORU81" s="104"/>
      <c r="ORV81" s="104"/>
      <c r="ORW81" s="104"/>
      <c r="ORX81" s="104"/>
      <c r="ORY81" s="104"/>
      <c r="ORZ81" s="104"/>
      <c r="OSA81" s="104"/>
      <c r="OSB81" s="104"/>
      <c r="OSC81" s="104"/>
      <c r="OSD81" s="104"/>
      <c r="OSE81" s="104"/>
      <c r="OSF81" s="104"/>
      <c r="OSG81" s="104"/>
      <c r="OSH81" s="104"/>
      <c r="OSI81" s="104"/>
      <c r="OSJ81" s="104"/>
      <c r="OSK81" s="104"/>
      <c r="OSL81" s="104"/>
      <c r="OSM81" s="104"/>
      <c r="OSN81" s="104"/>
      <c r="OSO81" s="104"/>
      <c r="OSP81" s="104"/>
      <c r="OSQ81" s="104"/>
      <c r="OSR81" s="104"/>
      <c r="OSS81" s="104"/>
      <c r="OST81" s="104"/>
      <c r="OSU81" s="104"/>
      <c r="OSV81" s="104"/>
      <c r="OSW81" s="104"/>
      <c r="OSX81" s="104"/>
      <c r="OSY81" s="104"/>
      <c r="OSZ81" s="104"/>
      <c r="OTA81" s="104"/>
      <c r="OTB81" s="104"/>
      <c r="OTC81" s="104"/>
      <c r="OTD81" s="104"/>
      <c r="OTE81" s="104"/>
      <c r="OTF81" s="104"/>
      <c r="OTG81" s="104"/>
      <c r="OTH81" s="104"/>
      <c r="OTI81" s="104"/>
      <c r="OTJ81" s="104"/>
      <c r="OTK81" s="104"/>
      <c r="OTL81" s="104"/>
      <c r="OTM81" s="104"/>
      <c r="OTN81" s="104"/>
      <c r="OTO81" s="104"/>
      <c r="OTP81" s="104"/>
      <c r="OTQ81" s="104"/>
      <c r="OTR81" s="104"/>
      <c r="OTS81" s="104"/>
      <c r="OTT81" s="104"/>
      <c r="OTU81" s="104"/>
      <c r="OTV81" s="104"/>
      <c r="OTW81" s="104"/>
      <c r="OTX81" s="104"/>
      <c r="OTY81" s="104"/>
      <c r="OTZ81" s="104"/>
      <c r="OUA81" s="104"/>
      <c r="OUB81" s="104"/>
      <c r="OUC81" s="104"/>
      <c r="OUD81" s="104"/>
      <c r="OUE81" s="104"/>
      <c r="OUF81" s="104"/>
      <c r="OUG81" s="104"/>
      <c r="OUH81" s="104"/>
      <c r="OUI81" s="104"/>
      <c r="OUJ81" s="104"/>
      <c r="OUK81" s="104"/>
      <c r="OUL81" s="104"/>
      <c r="OUM81" s="104"/>
      <c r="OUN81" s="104"/>
      <c r="OUO81" s="104"/>
      <c r="OUP81" s="104"/>
      <c r="OUQ81" s="104"/>
      <c r="OUR81" s="104"/>
      <c r="OUS81" s="104"/>
      <c r="OUT81" s="104"/>
      <c r="OUU81" s="104"/>
      <c r="OUV81" s="104"/>
      <c r="OUW81" s="104"/>
      <c r="OUX81" s="104"/>
      <c r="OUY81" s="104"/>
      <c r="OUZ81" s="104"/>
      <c r="OVA81" s="104"/>
      <c r="OVB81" s="104"/>
      <c r="OVC81" s="104"/>
      <c r="OVD81" s="104"/>
      <c r="OVE81" s="104"/>
      <c r="OVF81" s="104"/>
      <c r="OVG81" s="104"/>
      <c r="OVH81" s="104"/>
      <c r="OVI81" s="104"/>
      <c r="OVJ81" s="104"/>
      <c r="OVK81" s="104"/>
      <c r="OVL81" s="104"/>
      <c r="OVM81" s="104"/>
      <c r="OVN81" s="104"/>
      <c r="OVO81" s="104"/>
      <c r="OVP81" s="104"/>
      <c r="OVQ81" s="104"/>
      <c r="OVR81" s="104"/>
      <c r="OVS81" s="104"/>
      <c r="OVT81" s="104"/>
      <c r="OVU81" s="104"/>
      <c r="OVV81" s="104"/>
      <c r="OVW81" s="104"/>
      <c r="OVX81" s="104"/>
      <c r="OVY81" s="104"/>
      <c r="OVZ81" s="104"/>
      <c r="OWA81" s="104"/>
      <c r="OWB81" s="104"/>
      <c r="OWC81" s="104"/>
      <c r="OWD81" s="104"/>
      <c r="OWE81" s="104"/>
      <c r="OWF81" s="104"/>
      <c r="OWG81" s="104"/>
      <c r="OWH81" s="104"/>
      <c r="OWI81" s="104"/>
      <c r="OWJ81" s="104"/>
      <c r="OWK81" s="104"/>
      <c r="OWL81" s="104"/>
      <c r="OWM81" s="104"/>
      <c r="OWN81" s="104"/>
      <c r="OWO81" s="104"/>
      <c r="OWP81" s="104"/>
      <c r="OWQ81" s="104"/>
      <c r="OWR81" s="104"/>
      <c r="OWS81" s="104"/>
      <c r="OWT81" s="104"/>
      <c r="OWU81" s="104"/>
      <c r="OWV81" s="104"/>
      <c r="OWW81" s="104"/>
      <c r="OWX81" s="104"/>
      <c r="OWY81" s="104"/>
      <c r="OWZ81" s="104"/>
      <c r="OXA81" s="104"/>
      <c r="OXB81" s="104"/>
      <c r="OXC81" s="104"/>
      <c r="OXD81" s="104"/>
      <c r="OXE81" s="104"/>
      <c r="OXF81" s="104"/>
      <c r="OXG81" s="104"/>
      <c r="OXH81" s="104"/>
      <c r="OXI81" s="104"/>
      <c r="OXJ81" s="104"/>
      <c r="OXK81" s="104"/>
      <c r="OXL81" s="104"/>
      <c r="OXM81" s="104"/>
      <c r="OXN81" s="104"/>
      <c r="OXO81" s="104"/>
      <c r="OXP81" s="104"/>
      <c r="OXQ81" s="104"/>
      <c r="OXR81" s="104"/>
      <c r="OXS81" s="104"/>
      <c r="OXT81" s="104"/>
      <c r="OXU81" s="104"/>
      <c r="OXV81" s="104"/>
      <c r="OXW81" s="104"/>
      <c r="OXX81" s="104"/>
      <c r="OXY81" s="104"/>
      <c r="OXZ81" s="104"/>
      <c r="OYA81" s="104"/>
      <c r="OYB81" s="104"/>
      <c r="OYC81" s="104"/>
      <c r="OYD81" s="104"/>
      <c r="OYE81" s="104"/>
      <c r="OYF81" s="104"/>
      <c r="OYG81" s="104"/>
      <c r="OYH81" s="104"/>
      <c r="OYI81" s="104"/>
      <c r="OYJ81" s="104"/>
      <c r="OYK81" s="104"/>
      <c r="OYL81" s="104"/>
      <c r="OYM81" s="104"/>
      <c r="OYN81" s="104"/>
      <c r="OYO81" s="104"/>
      <c r="OYP81" s="104"/>
      <c r="OYQ81" s="104"/>
      <c r="OYR81" s="104"/>
      <c r="OYS81" s="104"/>
      <c r="OYT81" s="104"/>
      <c r="OYU81" s="104"/>
      <c r="OYV81" s="104"/>
      <c r="OYW81" s="104"/>
      <c r="OYX81" s="104"/>
      <c r="OYY81" s="104"/>
      <c r="OYZ81" s="104"/>
      <c r="OZA81" s="104"/>
      <c r="OZB81" s="104"/>
      <c r="OZC81" s="104"/>
      <c r="OZD81" s="104"/>
      <c r="OZE81" s="104"/>
      <c r="OZF81" s="104"/>
      <c r="OZG81" s="104"/>
      <c r="OZH81" s="104"/>
      <c r="OZI81" s="104"/>
      <c r="OZJ81" s="104"/>
      <c r="OZK81" s="104"/>
      <c r="OZL81" s="104"/>
      <c r="OZM81" s="104"/>
      <c r="OZN81" s="104"/>
      <c r="OZO81" s="104"/>
      <c r="OZP81" s="104"/>
      <c r="OZQ81" s="104"/>
      <c r="OZR81" s="104"/>
      <c r="OZS81" s="104"/>
      <c r="OZT81" s="104"/>
      <c r="OZU81" s="104"/>
      <c r="OZV81" s="104"/>
      <c r="OZW81" s="104"/>
      <c r="OZX81" s="104"/>
      <c r="OZY81" s="104"/>
      <c r="OZZ81" s="104"/>
      <c r="PAA81" s="104"/>
      <c r="PAB81" s="104"/>
      <c r="PAC81" s="104"/>
      <c r="PAD81" s="104"/>
      <c r="PAE81" s="104"/>
      <c r="PAF81" s="104"/>
      <c r="PAG81" s="104"/>
      <c r="PAH81" s="104"/>
      <c r="PAI81" s="104"/>
      <c r="PAJ81" s="104"/>
      <c r="PAK81" s="104"/>
      <c r="PAL81" s="104"/>
      <c r="PAM81" s="104"/>
      <c r="PAN81" s="104"/>
      <c r="PAO81" s="104"/>
      <c r="PAP81" s="104"/>
      <c r="PAQ81" s="104"/>
      <c r="PAR81" s="104"/>
      <c r="PAS81" s="104"/>
      <c r="PAT81" s="104"/>
      <c r="PAU81" s="104"/>
      <c r="PAV81" s="104"/>
      <c r="PAW81" s="104"/>
      <c r="PAX81" s="104"/>
      <c r="PAY81" s="104"/>
      <c r="PAZ81" s="104"/>
      <c r="PBA81" s="104"/>
      <c r="PBB81" s="104"/>
      <c r="PBC81" s="104"/>
      <c r="PBD81" s="104"/>
      <c r="PBE81" s="104"/>
      <c r="PBF81" s="104"/>
      <c r="PBG81" s="104"/>
      <c r="PBH81" s="104"/>
      <c r="PBI81" s="104"/>
      <c r="PBJ81" s="104"/>
      <c r="PBK81" s="104"/>
      <c r="PBL81" s="104"/>
      <c r="PBM81" s="104"/>
      <c r="PBN81" s="104"/>
      <c r="PBO81" s="104"/>
      <c r="PBP81" s="104"/>
      <c r="PBQ81" s="104"/>
      <c r="PBR81" s="104"/>
      <c r="PBS81" s="104"/>
      <c r="PBT81" s="104"/>
      <c r="PBU81" s="104"/>
      <c r="PBV81" s="104"/>
      <c r="PBW81" s="104"/>
      <c r="PBX81" s="104"/>
      <c r="PBY81" s="104"/>
      <c r="PBZ81" s="104"/>
      <c r="PCA81" s="104"/>
      <c r="PCB81" s="104"/>
      <c r="PCC81" s="104"/>
      <c r="PCD81" s="104"/>
      <c r="PCE81" s="104"/>
      <c r="PCF81" s="104"/>
      <c r="PCG81" s="104"/>
      <c r="PCH81" s="104"/>
      <c r="PCI81" s="104"/>
      <c r="PCJ81" s="104"/>
      <c r="PCK81" s="104"/>
      <c r="PCL81" s="104"/>
      <c r="PCM81" s="104"/>
      <c r="PCN81" s="104"/>
      <c r="PCO81" s="104"/>
      <c r="PCP81" s="104"/>
      <c r="PCQ81" s="104"/>
      <c r="PCR81" s="104"/>
      <c r="PCS81" s="104"/>
      <c r="PCT81" s="104"/>
      <c r="PCU81" s="104"/>
      <c r="PCV81" s="104"/>
      <c r="PCW81" s="104"/>
      <c r="PCX81" s="104"/>
      <c r="PCY81" s="104"/>
      <c r="PCZ81" s="104"/>
      <c r="PDA81" s="104"/>
      <c r="PDB81" s="104"/>
      <c r="PDC81" s="104"/>
      <c r="PDD81" s="104"/>
      <c r="PDE81" s="104"/>
      <c r="PDF81" s="104"/>
      <c r="PDG81" s="104"/>
      <c r="PDH81" s="104"/>
      <c r="PDI81" s="104"/>
      <c r="PDJ81" s="104"/>
      <c r="PDK81" s="104"/>
      <c r="PDL81" s="104"/>
      <c r="PDM81" s="104"/>
      <c r="PDN81" s="104"/>
      <c r="PDO81" s="104"/>
      <c r="PDP81" s="104"/>
      <c r="PDQ81" s="104"/>
      <c r="PDR81" s="104"/>
      <c r="PDS81" s="104"/>
      <c r="PDT81" s="104"/>
      <c r="PDU81" s="104"/>
      <c r="PDV81" s="104"/>
      <c r="PDW81" s="104"/>
      <c r="PDX81" s="104"/>
      <c r="PDY81" s="104"/>
      <c r="PDZ81" s="104"/>
      <c r="PEA81" s="104"/>
      <c r="PEB81" s="104"/>
      <c r="PEC81" s="104"/>
      <c r="PED81" s="104"/>
      <c r="PEE81" s="104"/>
      <c r="PEF81" s="104"/>
      <c r="PEG81" s="104"/>
      <c r="PEH81" s="104"/>
      <c r="PEI81" s="104"/>
      <c r="PEJ81" s="104"/>
      <c r="PEK81" s="104"/>
      <c r="PEL81" s="104"/>
      <c r="PEM81" s="104"/>
      <c r="PEN81" s="104"/>
      <c r="PEO81" s="104"/>
      <c r="PEP81" s="104"/>
      <c r="PEQ81" s="104"/>
      <c r="PER81" s="104"/>
      <c r="PES81" s="104"/>
      <c r="PET81" s="104"/>
      <c r="PEU81" s="104"/>
      <c r="PEV81" s="104"/>
      <c r="PEW81" s="104"/>
      <c r="PEX81" s="104"/>
      <c r="PEY81" s="104"/>
      <c r="PEZ81" s="104"/>
      <c r="PFA81" s="104"/>
      <c r="PFB81" s="104"/>
      <c r="PFC81" s="104"/>
      <c r="PFD81" s="104"/>
      <c r="PFE81" s="104"/>
      <c r="PFF81" s="104"/>
      <c r="PFG81" s="104"/>
      <c r="PFH81" s="104"/>
      <c r="PFI81" s="104"/>
      <c r="PFJ81" s="104"/>
      <c r="PFK81" s="104"/>
      <c r="PFL81" s="104"/>
      <c r="PFM81" s="104"/>
      <c r="PFN81" s="104"/>
      <c r="PFO81" s="104"/>
      <c r="PFP81" s="104"/>
      <c r="PFQ81" s="104"/>
      <c r="PFR81" s="104"/>
      <c r="PFS81" s="104"/>
      <c r="PFT81" s="104"/>
      <c r="PFU81" s="104"/>
      <c r="PFV81" s="104"/>
      <c r="PFW81" s="104"/>
      <c r="PFX81" s="104"/>
      <c r="PFY81" s="104"/>
      <c r="PFZ81" s="104"/>
      <c r="PGA81" s="104"/>
      <c r="PGB81" s="104"/>
      <c r="PGC81" s="104"/>
      <c r="PGD81" s="104"/>
      <c r="PGE81" s="104"/>
      <c r="PGF81" s="104"/>
      <c r="PGG81" s="104"/>
      <c r="PGH81" s="104"/>
      <c r="PGI81" s="104"/>
      <c r="PGJ81" s="104"/>
      <c r="PGK81" s="104"/>
      <c r="PGL81" s="104"/>
      <c r="PGM81" s="104"/>
      <c r="PGN81" s="104"/>
      <c r="PGO81" s="104"/>
      <c r="PGP81" s="104"/>
      <c r="PGQ81" s="104"/>
      <c r="PGR81" s="104"/>
      <c r="PGS81" s="104"/>
      <c r="PGT81" s="104"/>
      <c r="PGU81" s="104"/>
      <c r="PGV81" s="104"/>
      <c r="PGW81" s="104"/>
      <c r="PGX81" s="104"/>
      <c r="PGY81" s="104"/>
      <c r="PGZ81" s="104"/>
      <c r="PHA81" s="104"/>
      <c r="PHB81" s="104"/>
      <c r="PHC81" s="104"/>
      <c r="PHD81" s="104"/>
      <c r="PHE81" s="104"/>
      <c r="PHF81" s="104"/>
      <c r="PHG81" s="104"/>
      <c r="PHH81" s="104"/>
      <c r="PHI81" s="104"/>
      <c r="PHJ81" s="104"/>
      <c r="PHK81" s="104"/>
      <c r="PHL81" s="104"/>
      <c r="PHM81" s="104"/>
      <c r="PHN81" s="104"/>
      <c r="PHO81" s="104"/>
      <c r="PHP81" s="104"/>
      <c r="PHQ81" s="104"/>
      <c r="PHR81" s="104"/>
      <c r="PHS81" s="104"/>
      <c r="PHT81" s="104"/>
      <c r="PHU81" s="104"/>
      <c r="PHV81" s="104"/>
      <c r="PHW81" s="104"/>
      <c r="PHX81" s="104"/>
      <c r="PHY81" s="104"/>
      <c r="PHZ81" s="104"/>
      <c r="PIA81" s="104"/>
      <c r="PIB81" s="104"/>
      <c r="PIC81" s="104"/>
      <c r="PID81" s="104"/>
      <c r="PIE81" s="104"/>
      <c r="PIF81" s="104"/>
      <c r="PIG81" s="104"/>
      <c r="PIH81" s="104"/>
      <c r="PII81" s="104"/>
      <c r="PIJ81" s="104"/>
      <c r="PIK81" s="104"/>
      <c r="PIL81" s="104"/>
      <c r="PIM81" s="104"/>
      <c r="PIN81" s="104"/>
      <c r="PIO81" s="104"/>
      <c r="PIP81" s="104"/>
      <c r="PIQ81" s="104"/>
      <c r="PIR81" s="104"/>
      <c r="PIS81" s="104"/>
      <c r="PIT81" s="104"/>
      <c r="PIU81" s="104"/>
      <c r="PIV81" s="104"/>
      <c r="PIW81" s="104"/>
      <c r="PIX81" s="104"/>
      <c r="PIY81" s="104"/>
      <c r="PIZ81" s="104"/>
      <c r="PJA81" s="104"/>
      <c r="PJB81" s="104"/>
      <c r="PJC81" s="104"/>
      <c r="PJD81" s="104"/>
      <c r="PJE81" s="104"/>
      <c r="PJF81" s="104"/>
      <c r="PJG81" s="104"/>
      <c r="PJH81" s="104"/>
      <c r="PJI81" s="104"/>
      <c r="PJJ81" s="104"/>
      <c r="PJK81" s="104"/>
      <c r="PJL81" s="104"/>
      <c r="PJM81" s="104"/>
      <c r="PJN81" s="104"/>
      <c r="PJO81" s="104"/>
      <c r="PJP81" s="104"/>
      <c r="PJQ81" s="104"/>
      <c r="PJR81" s="104"/>
      <c r="PJS81" s="104"/>
      <c r="PJT81" s="104"/>
      <c r="PJU81" s="104"/>
      <c r="PJV81" s="104"/>
      <c r="PJW81" s="104"/>
      <c r="PJX81" s="104"/>
      <c r="PJY81" s="104"/>
      <c r="PJZ81" s="104"/>
      <c r="PKA81" s="104"/>
      <c r="PKB81" s="104"/>
      <c r="PKC81" s="104"/>
      <c r="PKD81" s="104"/>
      <c r="PKE81" s="104"/>
      <c r="PKF81" s="104"/>
      <c r="PKG81" s="104"/>
      <c r="PKH81" s="104"/>
      <c r="PKI81" s="104"/>
      <c r="PKJ81" s="104"/>
      <c r="PKK81" s="104"/>
      <c r="PKL81" s="104"/>
      <c r="PKM81" s="104"/>
      <c r="PKN81" s="104"/>
      <c r="PKO81" s="104"/>
      <c r="PKP81" s="104"/>
      <c r="PKQ81" s="104"/>
      <c r="PKR81" s="104"/>
      <c r="PKS81" s="104"/>
      <c r="PKT81" s="104"/>
      <c r="PKU81" s="104"/>
      <c r="PKV81" s="104"/>
      <c r="PKW81" s="104"/>
      <c r="PKX81" s="104"/>
      <c r="PKY81" s="104"/>
      <c r="PKZ81" s="104"/>
      <c r="PLA81" s="104"/>
      <c r="PLB81" s="104"/>
      <c r="PLC81" s="104"/>
      <c r="PLD81" s="104"/>
      <c r="PLE81" s="104"/>
      <c r="PLF81" s="104"/>
      <c r="PLG81" s="104"/>
      <c r="PLH81" s="104"/>
      <c r="PLI81" s="104"/>
      <c r="PLJ81" s="104"/>
      <c r="PLK81" s="104"/>
      <c r="PLL81" s="104"/>
      <c r="PLM81" s="104"/>
      <c r="PLN81" s="104"/>
      <c r="PLO81" s="104"/>
      <c r="PLP81" s="104"/>
      <c r="PLQ81" s="104"/>
      <c r="PLR81" s="104"/>
      <c r="PLS81" s="104"/>
      <c r="PLT81" s="104"/>
      <c r="PLU81" s="104"/>
      <c r="PLV81" s="104"/>
      <c r="PLW81" s="104"/>
      <c r="PLX81" s="104"/>
      <c r="PLY81" s="104"/>
      <c r="PLZ81" s="104"/>
      <c r="PMA81" s="104"/>
      <c r="PMB81" s="104"/>
      <c r="PMC81" s="104"/>
      <c r="PMD81" s="104"/>
      <c r="PME81" s="104"/>
      <c r="PMF81" s="104"/>
      <c r="PMG81" s="104"/>
      <c r="PMH81" s="104"/>
      <c r="PMI81" s="104"/>
      <c r="PMJ81" s="104"/>
      <c r="PMK81" s="104"/>
      <c r="PML81" s="104"/>
      <c r="PMM81" s="104"/>
      <c r="PMN81" s="104"/>
      <c r="PMO81" s="104"/>
      <c r="PMP81" s="104"/>
      <c r="PMQ81" s="104"/>
      <c r="PMR81" s="104"/>
      <c r="PMS81" s="104"/>
      <c r="PMT81" s="104"/>
      <c r="PMU81" s="104"/>
      <c r="PMV81" s="104"/>
      <c r="PMW81" s="104"/>
      <c r="PMX81" s="104"/>
      <c r="PMY81" s="104"/>
      <c r="PMZ81" s="104"/>
      <c r="PNA81" s="104"/>
      <c r="PNB81" s="104"/>
      <c r="PNC81" s="104"/>
      <c r="PND81" s="104"/>
      <c r="PNE81" s="104"/>
      <c r="PNF81" s="104"/>
      <c r="PNG81" s="104"/>
      <c r="PNH81" s="104"/>
      <c r="PNI81" s="104"/>
      <c r="PNJ81" s="104"/>
      <c r="PNK81" s="104"/>
      <c r="PNL81" s="104"/>
      <c r="PNM81" s="104"/>
      <c r="PNN81" s="104"/>
      <c r="PNO81" s="104"/>
      <c r="PNP81" s="104"/>
      <c r="PNQ81" s="104"/>
      <c r="PNR81" s="104"/>
      <c r="PNS81" s="104"/>
      <c r="PNT81" s="104"/>
      <c r="PNU81" s="104"/>
      <c r="PNV81" s="104"/>
      <c r="PNW81" s="104"/>
      <c r="PNX81" s="104"/>
      <c r="PNY81" s="104"/>
      <c r="PNZ81" s="104"/>
      <c r="POA81" s="104"/>
      <c r="POB81" s="104"/>
      <c r="POC81" s="104"/>
      <c r="POD81" s="104"/>
      <c r="POE81" s="104"/>
      <c r="POF81" s="104"/>
      <c r="POG81" s="104"/>
      <c r="POH81" s="104"/>
      <c r="POI81" s="104"/>
      <c r="POJ81" s="104"/>
      <c r="POK81" s="104"/>
      <c r="POL81" s="104"/>
      <c r="POM81" s="104"/>
      <c r="PON81" s="104"/>
      <c r="POO81" s="104"/>
      <c r="POP81" s="104"/>
      <c r="POQ81" s="104"/>
      <c r="POR81" s="104"/>
      <c r="POS81" s="104"/>
      <c r="POT81" s="104"/>
      <c r="POU81" s="104"/>
      <c r="POV81" s="104"/>
      <c r="POW81" s="104"/>
      <c r="POX81" s="104"/>
      <c r="POY81" s="104"/>
      <c r="POZ81" s="104"/>
      <c r="PPA81" s="104"/>
      <c r="PPB81" s="104"/>
      <c r="PPC81" s="104"/>
      <c r="PPD81" s="104"/>
      <c r="PPE81" s="104"/>
      <c r="PPF81" s="104"/>
      <c r="PPG81" s="104"/>
      <c r="PPH81" s="104"/>
      <c r="PPI81" s="104"/>
      <c r="PPJ81" s="104"/>
      <c r="PPK81" s="104"/>
      <c r="PPL81" s="104"/>
      <c r="PPM81" s="104"/>
      <c r="PPN81" s="104"/>
      <c r="PPO81" s="104"/>
      <c r="PPP81" s="104"/>
      <c r="PPQ81" s="104"/>
      <c r="PPR81" s="104"/>
      <c r="PPS81" s="104"/>
      <c r="PPT81" s="104"/>
      <c r="PPU81" s="104"/>
      <c r="PPV81" s="104"/>
      <c r="PPW81" s="104"/>
      <c r="PPX81" s="104"/>
      <c r="PPY81" s="104"/>
      <c r="PPZ81" s="104"/>
      <c r="PQA81" s="104"/>
      <c r="PQB81" s="104"/>
      <c r="PQC81" s="104"/>
      <c r="PQD81" s="104"/>
      <c r="PQE81" s="104"/>
      <c r="PQF81" s="104"/>
      <c r="PQG81" s="104"/>
      <c r="PQH81" s="104"/>
      <c r="PQI81" s="104"/>
      <c r="PQJ81" s="104"/>
      <c r="PQK81" s="104"/>
      <c r="PQL81" s="104"/>
      <c r="PQM81" s="104"/>
      <c r="PQN81" s="104"/>
      <c r="PQO81" s="104"/>
      <c r="PQP81" s="104"/>
      <c r="PQQ81" s="104"/>
      <c r="PQR81" s="104"/>
      <c r="PQS81" s="104"/>
      <c r="PQT81" s="104"/>
      <c r="PQU81" s="104"/>
      <c r="PQV81" s="104"/>
      <c r="PQW81" s="104"/>
      <c r="PQX81" s="104"/>
      <c r="PQY81" s="104"/>
      <c r="PQZ81" s="104"/>
      <c r="PRA81" s="104"/>
      <c r="PRB81" s="104"/>
      <c r="PRC81" s="104"/>
      <c r="PRD81" s="104"/>
      <c r="PRE81" s="104"/>
      <c r="PRF81" s="104"/>
      <c r="PRG81" s="104"/>
      <c r="PRH81" s="104"/>
      <c r="PRI81" s="104"/>
      <c r="PRJ81" s="104"/>
      <c r="PRK81" s="104"/>
      <c r="PRL81" s="104"/>
      <c r="PRM81" s="104"/>
      <c r="PRN81" s="104"/>
      <c r="PRO81" s="104"/>
      <c r="PRP81" s="104"/>
      <c r="PRQ81" s="104"/>
      <c r="PRR81" s="104"/>
      <c r="PRS81" s="104"/>
      <c r="PRT81" s="104"/>
      <c r="PRU81" s="104"/>
      <c r="PRV81" s="104"/>
      <c r="PRW81" s="104"/>
      <c r="PRX81" s="104"/>
      <c r="PRY81" s="104"/>
      <c r="PRZ81" s="104"/>
      <c r="PSA81" s="104"/>
      <c r="PSB81" s="104"/>
      <c r="PSC81" s="104"/>
      <c r="PSD81" s="104"/>
      <c r="PSE81" s="104"/>
      <c r="PSF81" s="104"/>
      <c r="PSG81" s="104"/>
      <c r="PSH81" s="104"/>
      <c r="PSI81" s="104"/>
      <c r="PSJ81" s="104"/>
      <c r="PSK81" s="104"/>
      <c r="PSL81" s="104"/>
      <c r="PSM81" s="104"/>
      <c r="PSN81" s="104"/>
      <c r="PSO81" s="104"/>
      <c r="PSP81" s="104"/>
      <c r="PSQ81" s="104"/>
      <c r="PSR81" s="104"/>
      <c r="PSS81" s="104"/>
      <c r="PST81" s="104"/>
      <c r="PSU81" s="104"/>
      <c r="PSV81" s="104"/>
      <c r="PSW81" s="104"/>
      <c r="PSX81" s="104"/>
      <c r="PSY81" s="104"/>
      <c r="PSZ81" s="104"/>
      <c r="PTA81" s="104"/>
      <c r="PTB81" s="104"/>
      <c r="PTC81" s="104"/>
      <c r="PTD81" s="104"/>
      <c r="PTE81" s="104"/>
      <c r="PTF81" s="104"/>
      <c r="PTG81" s="104"/>
      <c r="PTH81" s="104"/>
      <c r="PTI81" s="104"/>
      <c r="PTJ81" s="104"/>
      <c r="PTK81" s="104"/>
      <c r="PTL81" s="104"/>
      <c r="PTM81" s="104"/>
      <c r="PTN81" s="104"/>
      <c r="PTO81" s="104"/>
      <c r="PTP81" s="104"/>
      <c r="PTQ81" s="104"/>
      <c r="PTR81" s="104"/>
      <c r="PTS81" s="104"/>
      <c r="PTT81" s="104"/>
      <c r="PTU81" s="104"/>
      <c r="PTV81" s="104"/>
      <c r="PTW81" s="104"/>
      <c r="PTX81" s="104"/>
      <c r="PTY81" s="104"/>
      <c r="PTZ81" s="104"/>
      <c r="PUA81" s="104"/>
      <c r="PUB81" s="104"/>
      <c r="PUC81" s="104"/>
      <c r="PUD81" s="104"/>
      <c r="PUE81" s="104"/>
      <c r="PUF81" s="104"/>
      <c r="PUG81" s="104"/>
      <c r="PUH81" s="104"/>
      <c r="PUI81" s="104"/>
      <c r="PUJ81" s="104"/>
      <c r="PUK81" s="104"/>
      <c r="PUL81" s="104"/>
      <c r="PUM81" s="104"/>
      <c r="PUN81" s="104"/>
      <c r="PUO81" s="104"/>
      <c r="PUP81" s="104"/>
      <c r="PUQ81" s="104"/>
      <c r="PUR81" s="104"/>
      <c r="PUS81" s="104"/>
      <c r="PUT81" s="104"/>
      <c r="PUU81" s="104"/>
      <c r="PUV81" s="104"/>
      <c r="PUW81" s="104"/>
      <c r="PUX81" s="104"/>
      <c r="PUY81" s="104"/>
      <c r="PUZ81" s="104"/>
      <c r="PVA81" s="104"/>
      <c r="PVB81" s="104"/>
      <c r="PVC81" s="104"/>
      <c r="PVD81" s="104"/>
      <c r="PVE81" s="104"/>
      <c r="PVF81" s="104"/>
      <c r="PVG81" s="104"/>
      <c r="PVH81" s="104"/>
      <c r="PVI81" s="104"/>
      <c r="PVJ81" s="104"/>
      <c r="PVK81" s="104"/>
      <c r="PVL81" s="104"/>
      <c r="PVM81" s="104"/>
      <c r="PVN81" s="104"/>
      <c r="PVO81" s="104"/>
      <c r="PVP81" s="104"/>
      <c r="PVQ81" s="104"/>
      <c r="PVR81" s="104"/>
      <c r="PVS81" s="104"/>
      <c r="PVT81" s="104"/>
      <c r="PVU81" s="104"/>
      <c r="PVV81" s="104"/>
      <c r="PVW81" s="104"/>
      <c r="PVX81" s="104"/>
      <c r="PVY81" s="104"/>
      <c r="PVZ81" s="104"/>
      <c r="PWA81" s="104"/>
      <c r="PWB81" s="104"/>
      <c r="PWC81" s="104"/>
      <c r="PWD81" s="104"/>
      <c r="PWE81" s="104"/>
      <c r="PWF81" s="104"/>
      <c r="PWG81" s="104"/>
      <c r="PWH81" s="104"/>
      <c r="PWI81" s="104"/>
      <c r="PWJ81" s="104"/>
      <c r="PWK81" s="104"/>
      <c r="PWL81" s="104"/>
      <c r="PWM81" s="104"/>
      <c r="PWN81" s="104"/>
      <c r="PWO81" s="104"/>
      <c r="PWP81" s="104"/>
      <c r="PWQ81" s="104"/>
      <c r="PWR81" s="104"/>
      <c r="PWS81" s="104"/>
      <c r="PWT81" s="104"/>
      <c r="PWU81" s="104"/>
      <c r="PWV81" s="104"/>
      <c r="PWW81" s="104"/>
      <c r="PWX81" s="104"/>
      <c r="PWY81" s="104"/>
      <c r="PWZ81" s="104"/>
      <c r="PXA81" s="104"/>
      <c r="PXB81" s="104"/>
      <c r="PXC81" s="104"/>
      <c r="PXD81" s="104"/>
      <c r="PXE81" s="104"/>
      <c r="PXF81" s="104"/>
      <c r="PXG81" s="104"/>
      <c r="PXH81" s="104"/>
      <c r="PXI81" s="104"/>
      <c r="PXJ81" s="104"/>
      <c r="PXK81" s="104"/>
      <c r="PXL81" s="104"/>
      <c r="PXM81" s="104"/>
      <c r="PXN81" s="104"/>
      <c r="PXO81" s="104"/>
      <c r="PXP81" s="104"/>
      <c r="PXQ81" s="104"/>
      <c r="PXR81" s="104"/>
      <c r="PXS81" s="104"/>
      <c r="PXT81" s="104"/>
      <c r="PXU81" s="104"/>
      <c r="PXV81" s="104"/>
      <c r="PXW81" s="104"/>
      <c r="PXX81" s="104"/>
      <c r="PXY81" s="104"/>
      <c r="PXZ81" s="104"/>
      <c r="PYA81" s="104"/>
      <c r="PYB81" s="104"/>
      <c r="PYC81" s="104"/>
      <c r="PYD81" s="104"/>
      <c r="PYE81" s="104"/>
      <c r="PYF81" s="104"/>
      <c r="PYG81" s="104"/>
      <c r="PYH81" s="104"/>
      <c r="PYI81" s="104"/>
      <c r="PYJ81" s="104"/>
      <c r="PYK81" s="104"/>
      <c r="PYL81" s="104"/>
      <c r="PYM81" s="104"/>
      <c r="PYN81" s="104"/>
      <c r="PYO81" s="104"/>
      <c r="PYP81" s="104"/>
      <c r="PYQ81" s="104"/>
      <c r="PYR81" s="104"/>
      <c r="PYS81" s="104"/>
      <c r="PYT81" s="104"/>
      <c r="PYU81" s="104"/>
      <c r="PYV81" s="104"/>
      <c r="PYW81" s="104"/>
      <c r="PYX81" s="104"/>
      <c r="PYY81" s="104"/>
      <c r="PYZ81" s="104"/>
      <c r="PZA81" s="104"/>
      <c r="PZB81" s="104"/>
      <c r="PZC81" s="104"/>
      <c r="PZD81" s="104"/>
      <c r="PZE81" s="104"/>
      <c r="PZF81" s="104"/>
      <c r="PZG81" s="104"/>
      <c r="PZH81" s="104"/>
      <c r="PZI81" s="104"/>
      <c r="PZJ81" s="104"/>
      <c r="PZK81" s="104"/>
      <c r="PZL81" s="104"/>
      <c r="PZM81" s="104"/>
      <c r="PZN81" s="104"/>
      <c r="PZO81" s="104"/>
      <c r="PZP81" s="104"/>
      <c r="PZQ81" s="104"/>
      <c r="PZR81" s="104"/>
      <c r="PZS81" s="104"/>
      <c r="PZT81" s="104"/>
      <c r="PZU81" s="104"/>
      <c r="PZV81" s="104"/>
      <c r="PZW81" s="104"/>
      <c r="PZX81" s="104"/>
      <c r="PZY81" s="104"/>
      <c r="PZZ81" s="104"/>
      <c r="QAA81" s="104"/>
      <c r="QAB81" s="104"/>
      <c r="QAC81" s="104"/>
      <c r="QAD81" s="104"/>
      <c r="QAE81" s="104"/>
      <c r="QAF81" s="104"/>
      <c r="QAG81" s="104"/>
      <c r="QAH81" s="104"/>
      <c r="QAI81" s="104"/>
      <c r="QAJ81" s="104"/>
      <c r="QAK81" s="104"/>
      <c r="QAL81" s="104"/>
      <c r="QAM81" s="104"/>
      <c r="QAN81" s="104"/>
      <c r="QAO81" s="104"/>
      <c r="QAP81" s="104"/>
      <c r="QAQ81" s="104"/>
      <c r="QAR81" s="104"/>
      <c r="QAS81" s="104"/>
      <c r="QAT81" s="104"/>
      <c r="QAU81" s="104"/>
      <c r="QAV81" s="104"/>
      <c r="QAW81" s="104"/>
      <c r="QAX81" s="104"/>
      <c r="QAY81" s="104"/>
      <c r="QAZ81" s="104"/>
      <c r="QBA81" s="104"/>
      <c r="QBB81" s="104"/>
      <c r="QBC81" s="104"/>
      <c r="QBD81" s="104"/>
      <c r="QBE81" s="104"/>
      <c r="QBF81" s="104"/>
      <c r="QBG81" s="104"/>
      <c r="QBH81" s="104"/>
      <c r="QBI81" s="104"/>
      <c r="QBJ81" s="104"/>
      <c r="QBK81" s="104"/>
      <c r="QBL81" s="104"/>
      <c r="QBM81" s="104"/>
      <c r="QBN81" s="104"/>
      <c r="QBO81" s="104"/>
      <c r="QBP81" s="104"/>
      <c r="QBQ81" s="104"/>
      <c r="QBR81" s="104"/>
      <c r="QBS81" s="104"/>
      <c r="QBT81" s="104"/>
      <c r="QBU81" s="104"/>
      <c r="QBV81" s="104"/>
      <c r="QBW81" s="104"/>
      <c r="QBX81" s="104"/>
      <c r="QBY81" s="104"/>
      <c r="QBZ81" s="104"/>
      <c r="QCA81" s="104"/>
      <c r="QCB81" s="104"/>
      <c r="QCC81" s="104"/>
      <c r="QCD81" s="104"/>
      <c r="QCE81" s="104"/>
      <c r="QCF81" s="104"/>
      <c r="QCG81" s="104"/>
      <c r="QCH81" s="104"/>
      <c r="QCI81" s="104"/>
      <c r="QCJ81" s="104"/>
      <c r="QCK81" s="104"/>
      <c r="QCL81" s="104"/>
      <c r="QCM81" s="104"/>
      <c r="QCN81" s="104"/>
      <c r="QCO81" s="104"/>
      <c r="QCP81" s="104"/>
      <c r="QCQ81" s="104"/>
      <c r="QCR81" s="104"/>
      <c r="QCS81" s="104"/>
      <c r="QCT81" s="104"/>
      <c r="QCU81" s="104"/>
      <c r="QCV81" s="104"/>
      <c r="QCW81" s="104"/>
      <c r="QCX81" s="104"/>
      <c r="QCY81" s="104"/>
      <c r="QCZ81" s="104"/>
      <c r="QDA81" s="104"/>
      <c r="QDB81" s="104"/>
      <c r="QDC81" s="104"/>
      <c r="QDD81" s="104"/>
      <c r="QDE81" s="104"/>
      <c r="QDF81" s="104"/>
      <c r="QDG81" s="104"/>
      <c r="QDH81" s="104"/>
      <c r="QDI81" s="104"/>
      <c r="QDJ81" s="104"/>
      <c r="QDK81" s="104"/>
      <c r="QDL81" s="104"/>
      <c r="QDM81" s="104"/>
      <c r="QDN81" s="104"/>
      <c r="QDO81" s="104"/>
      <c r="QDP81" s="104"/>
      <c r="QDQ81" s="104"/>
      <c r="QDR81" s="104"/>
      <c r="QDS81" s="104"/>
      <c r="QDT81" s="104"/>
      <c r="QDU81" s="104"/>
      <c r="QDV81" s="104"/>
      <c r="QDW81" s="104"/>
      <c r="QDX81" s="104"/>
      <c r="QDY81" s="104"/>
      <c r="QDZ81" s="104"/>
      <c r="QEA81" s="104"/>
      <c r="QEB81" s="104"/>
      <c r="QEC81" s="104"/>
      <c r="QED81" s="104"/>
      <c r="QEE81" s="104"/>
      <c r="QEF81" s="104"/>
      <c r="QEG81" s="104"/>
      <c r="QEH81" s="104"/>
      <c r="QEI81" s="104"/>
      <c r="QEJ81" s="104"/>
      <c r="QEK81" s="104"/>
      <c r="QEL81" s="104"/>
      <c r="QEM81" s="104"/>
      <c r="QEN81" s="104"/>
      <c r="QEO81" s="104"/>
      <c r="QEP81" s="104"/>
      <c r="QEQ81" s="104"/>
      <c r="QER81" s="104"/>
      <c r="QES81" s="104"/>
      <c r="QET81" s="104"/>
      <c r="QEU81" s="104"/>
      <c r="QEV81" s="104"/>
      <c r="QEW81" s="104"/>
      <c r="QEX81" s="104"/>
      <c r="QEY81" s="104"/>
      <c r="QEZ81" s="104"/>
      <c r="QFA81" s="104"/>
      <c r="QFB81" s="104"/>
      <c r="QFC81" s="104"/>
      <c r="QFD81" s="104"/>
      <c r="QFE81" s="104"/>
      <c r="QFF81" s="104"/>
      <c r="QFG81" s="104"/>
      <c r="QFH81" s="104"/>
      <c r="QFI81" s="104"/>
      <c r="QFJ81" s="104"/>
      <c r="QFK81" s="104"/>
      <c r="QFL81" s="104"/>
      <c r="QFM81" s="104"/>
      <c r="QFN81" s="104"/>
      <c r="QFO81" s="104"/>
      <c r="QFP81" s="104"/>
      <c r="QFQ81" s="104"/>
      <c r="QFR81" s="104"/>
      <c r="QFS81" s="104"/>
      <c r="QFT81" s="104"/>
      <c r="QFU81" s="104"/>
      <c r="QFV81" s="104"/>
      <c r="QFW81" s="104"/>
      <c r="QFX81" s="104"/>
      <c r="QFY81" s="104"/>
      <c r="QFZ81" s="104"/>
      <c r="QGA81" s="104"/>
      <c r="QGB81" s="104"/>
      <c r="QGC81" s="104"/>
      <c r="QGD81" s="104"/>
      <c r="QGE81" s="104"/>
      <c r="QGF81" s="104"/>
      <c r="QGG81" s="104"/>
      <c r="QGH81" s="104"/>
      <c r="QGI81" s="104"/>
      <c r="QGJ81" s="104"/>
      <c r="QGK81" s="104"/>
      <c r="QGL81" s="104"/>
      <c r="QGM81" s="104"/>
      <c r="QGN81" s="104"/>
      <c r="QGO81" s="104"/>
      <c r="QGP81" s="104"/>
      <c r="QGQ81" s="104"/>
      <c r="QGR81" s="104"/>
      <c r="QGS81" s="104"/>
      <c r="QGT81" s="104"/>
      <c r="QGU81" s="104"/>
      <c r="QGV81" s="104"/>
      <c r="QGW81" s="104"/>
      <c r="QGX81" s="104"/>
      <c r="QGY81" s="104"/>
      <c r="QGZ81" s="104"/>
      <c r="QHA81" s="104"/>
      <c r="QHB81" s="104"/>
      <c r="QHC81" s="104"/>
      <c r="QHD81" s="104"/>
      <c r="QHE81" s="104"/>
      <c r="QHF81" s="104"/>
      <c r="QHG81" s="104"/>
      <c r="QHH81" s="104"/>
      <c r="QHI81" s="104"/>
      <c r="QHJ81" s="104"/>
      <c r="QHK81" s="104"/>
      <c r="QHL81" s="104"/>
      <c r="QHM81" s="104"/>
      <c r="QHN81" s="104"/>
      <c r="QHO81" s="104"/>
      <c r="QHP81" s="104"/>
      <c r="QHQ81" s="104"/>
      <c r="QHR81" s="104"/>
      <c r="QHS81" s="104"/>
      <c r="QHT81" s="104"/>
      <c r="QHU81" s="104"/>
      <c r="QHV81" s="104"/>
      <c r="QHW81" s="104"/>
      <c r="QHX81" s="104"/>
      <c r="QHY81" s="104"/>
      <c r="QHZ81" s="104"/>
      <c r="QIA81" s="104"/>
      <c r="QIB81" s="104"/>
      <c r="QIC81" s="104"/>
      <c r="QID81" s="104"/>
      <c r="QIE81" s="104"/>
      <c r="QIF81" s="104"/>
      <c r="QIG81" s="104"/>
      <c r="QIH81" s="104"/>
      <c r="QII81" s="104"/>
      <c r="QIJ81" s="104"/>
      <c r="QIK81" s="104"/>
      <c r="QIL81" s="104"/>
      <c r="QIM81" s="104"/>
      <c r="QIN81" s="104"/>
      <c r="QIO81" s="104"/>
      <c r="QIP81" s="104"/>
      <c r="QIQ81" s="104"/>
      <c r="QIR81" s="104"/>
      <c r="QIS81" s="104"/>
      <c r="QIT81" s="104"/>
      <c r="QIU81" s="104"/>
      <c r="QIV81" s="104"/>
      <c r="QIW81" s="104"/>
      <c r="QIX81" s="104"/>
      <c r="QIY81" s="104"/>
      <c r="QIZ81" s="104"/>
      <c r="QJA81" s="104"/>
      <c r="QJB81" s="104"/>
      <c r="QJC81" s="104"/>
      <c r="QJD81" s="104"/>
      <c r="QJE81" s="104"/>
      <c r="QJF81" s="104"/>
      <c r="QJG81" s="104"/>
      <c r="QJH81" s="104"/>
      <c r="QJI81" s="104"/>
      <c r="QJJ81" s="104"/>
      <c r="QJK81" s="104"/>
      <c r="QJL81" s="104"/>
      <c r="QJM81" s="104"/>
      <c r="QJN81" s="104"/>
      <c r="QJO81" s="104"/>
      <c r="QJP81" s="104"/>
      <c r="QJQ81" s="104"/>
      <c r="QJR81" s="104"/>
      <c r="QJS81" s="104"/>
      <c r="QJT81" s="104"/>
      <c r="QJU81" s="104"/>
      <c r="QJV81" s="104"/>
      <c r="QJW81" s="104"/>
      <c r="QJX81" s="104"/>
      <c r="QJY81" s="104"/>
      <c r="QJZ81" s="104"/>
      <c r="QKA81" s="104"/>
      <c r="QKB81" s="104"/>
      <c r="QKC81" s="104"/>
      <c r="QKD81" s="104"/>
      <c r="QKE81" s="104"/>
      <c r="QKF81" s="104"/>
      <c r="QKG81" s="104"/>
      <c r="QKH81" s="104"/>
      <c r="QKI81" s="104"/>
      <c r="QKJ81" s="104"/>
      <c r="QKK81" s="104"/>
      <c r="QKL81" s="104"/>
      <c r="QKM81" s="104"/>
      <c r="QKN81" s="104"/>
      <c r="QKO81" s="104"/>
      <c r="QKP81" s="104"/>
      <c r="QKQ81" s="104"/>
      <c r="QKR81" s="104"/>
      <c r="QKS81" s="104"/>
      <c r="QKT81" s="104"/>
      <c r="QKU81" s="104"/>
      <c r="QKV81" s="104"/>
      <c r="QKW81" s="104"/>
      <c r="QKX81" s="104"/>
      <c r="QKY81" s="104"/>
      <c r="QKZ81" s="104"/>
      <c r="QLA81" s="104"/>
      <c r="QLB81" s="104"/>
      <c r="QLC81" s="104"/>
      <c r="QLD81" s="104"/>
      <c r="QLE81" s="104"/>
      <c r="QLF81" s="104"/>
      <c r="QLG81" s="104"/>
      <c r="QLH81" s="104"/>
      <c r="QLI81" s="104"/>
      <c r="QLJ81" s="104"/>
      <c r="QLK81" s="104"/>
      <c r="QLL81" s="104"/>
      <c r="QLM81" s="104"/>
      <c r="QLN81" s="104"/>
      <c r="QLO81" s="104"/>
      <c r="QLP81" s="104"/>
      <c r="QLQ81" s="104"/>
      <c r="QLR81" s="104"/>
      <c r="QLS81" s="104"/>
      <c r="QLT81" s="104"/>
      <c r="QLU81" s="104"/>
      <c r="QLV81" s="104"/>
      <c r="QLW81" s="104"/>
      <c r="QLX81" s="104"/>
      <c r="QLY81" s="104"/>
      <c r="QLZ81" s="104"/>
      <c r="QMA81" s="104"/>
      <c r="QMB81" s="104"/>
      <c r="QMC81" s="104"/>
      <c r="QMD81" s="104"/>
      <c r="QME81" s="104"/>
      <c r="QMF81" s="104"/>
      <c r="QMG81" s="104"/>
      <c r="QMH81" s="104"/>
      <c r="QMI81" s="104"/>
      <c r="QMJ81" s="104"/>
      <c r="QMK81" s="104"/>
      <c r="QML81" s="104"/>
      <c r="QMM81" s="104"/>
      <c r="QMN81" s="104"/>
      <c r="QMO81" s="104"/>
      <c r="QMP81" s="104"/>
      <c r="QMQ81" s="104"/>
      <c r="QMR81" s="104"/>
      <c r="QMS81" s="104"/>
      <c r="QMT81" s="104"/>
      <c r="QMU81" s="104"/>
      <c r="QMV81" s="104"/>
      <c r="QMW81" s="104"/>
      <c r="QMX81" s="104"/>
      <c r="QMY81" s="104"/>
      <c r="QMZ81" s="104"/>
      <c r="QNA81" s="104"/>
      <c r="QNB81" s="104"/>
      <c r="QNC81" s="104"/>
      <c r="QND81" s="104"/>
      <c r="QNE81" s="104"/>
      <c r="QNF81" s="104"/>
      <c r="QNG81" s="104"/>
      <c r="QNH81" s="104"/>
      <c r="QNI81" s="104"/>
      <c r="QNJ81" s="104"/>
      <c r="QNK81" s="104"/>
      <c r="QNL81" s="104"/>
      <c r="QNM81" s="104"/>
      <c r="QNN81" s="104"/>
      <c r="QNO81" s="104"/>
      <c r="QNP81" s="104"/>
      <c r="QNQ81" s="104"/>
      <c r="QNR81" s="104"/>
      <c r="QNS81" s="104"/>
      <c r="QNT81" s="104"/>
      <c r="QNU81" s="104"/>
      <c r="QNV81" s="104"/>
      <c r="QNW81" s="104"/>
      <c r="QNX81" s="104"/>
      <c r="QNY81" s="104"/>
      <c r="QNZ81" s="104"/>
      <c r="QOA81" s="104"/>
      <c r="QOB81" s="104"/>
      <c r="QOC81" s="104"/>
      <c r="QOD81" s="104"/>
      <c r="QOE81" s="104"/>
      <c r="QOF81" s="104"/>
      <c r="QOG81" s="104"/>
      <c r="QOH81" s="104"/>
      <c r="QOI81" s="104"/>
      <c r="QOJ81" s="104"/>
      <c r="QOK81" s="104"/>
      <c r="QOL81" s="104"/>
      <c r="QOM81" s="104"/>
      <c r="QON81" s="104"/>
      <c r="QOO81" s="104"/>
      <c r="QOP81" s="104"/>
      <c r="QOQ81" s="104"/>
      <c r="QOR81" s="104"/>
      <c r="QOS81" s="104"/>
      <c r="QOT81" s="104"/>
      <c r="QOU81" s="104"/>
      <c r="QOV81" s="104"/>
      <c r="QOW81" s="104"/>
      <c r="QOX81" s="104"/>
      <c r="QOY81" s="104"/>
      <c r="QOZ81" s="104"/>
      <c r="QPA81" s="104"/>
      <c r="QPB81" s="104"/>
      <c r="QPC81" s="104"/>
      <c r="QPD81" s="104"/>
      <c r="QPE81" s="104"/>
      <c r="QPF81" s="104"/>
      <c r="QPG81" s="104"/>
      <c r="QPH81" s="104"/>
      <c r="QPI81" s="104"/>
      <c r="QPJ81" s="104"/>
      <c r="QPK81" s="104"/>
      <c r="QPL81" s="104"/>
      <c r="QPM81" s="104"/>
      <c r="QPN81" s="104"/>
      <c r="QPO81" s="104"/>
      <c r="QPP81" s="104"/>
      <c r="QPQ81" s="104"/>
      <c r="QPR81" s="104"/>
      <c r="QPS81" s="104"/>
      <c r="QPT81" s="104"/>
      <c r="QPU81" s="104"/>
      <c r="QPV81" s="104"/>
      <c r="QPW81" s="104"/>
      <c r="QPX81" s="104"/>
      <c r="QPY81" s="104"/>
      <c r="QPZ81" s="104"/>
      <c r="QQA81" s="104"/>
      <c r="QQB81" s="104"/>
      <c r="QQC81" s="104"/>
      <c r="QQD81" s="104"/>
      <c r="QQE81" s="104"/>
      <c r="QQF81" s="104"/>
      <c r="QQG81" s="104"/>
      <c r="QQH81" s="104"/>
      <c r="QQI81" s="104"/>
      <c r="QQJ81" s="104"/>
      <c r="QQK81" s="104"/>
      <c r="QQL81" s="104"/>
      <c r="QQM81" s="104"/>
      <c r="QQN81" s="104"/>
      <c r="QQO81" s="104"/>
      <c r="QQP81" s="104"/>
      <c r="QQQ81" s="104"/>
      <c r="QQR81" s="104"/>
      <c r="QQS81" s="104"/>
      <c r="QQT81" s="104"/>
      <c r="QQU81" s="104"/>
      <c r="QQV81" s="104"/>
      <c r="QQW81" s="104"/>
      <c r="QQX81" s="104"/>
      <c r="QQY81" s="104"/>
      <c r="QQZ81" s="104"/>
      <c r="QRA81" s="104"/>
      <c r="QRB81" s="104"/>
      <c r="QRC81" s="104"/>
      <c r="QRD81" s="104"/>
      <c r="QRE81" s="104"/>
      <c r="QRF81" s="104"/>
      <c r="QRG81" s="104"/>
      <c r="QRH81" s="104"/>
      <c r="QRI81" s="104"/>
      <c r="QRJ81" s="104"/>
      <c r="QRK81" s="104"/>
      <c r="QRL81" s="104"/>
      <c r="QRM81" s="104"/>
      <c r="QRN81" s="104"/>
      <c r="QRO81" s="104"/>
      <c r="QRP81" s="104"/>
      <c r="QRQ81" s="104"/>
      <c r="QRR81" s="104"/>
      <c r="QRS81" s="104"/>
      <c r="QRT81" s="104"/>
      <c r="QRU81" s="104"/>
      <c r="QRV81" s="104"/>
      <c r="QRW81" s="104"/>
      <c r="QRX81" s="104"/>
      <c r="QRY81" s="104"/>
      <c r="QRZ81" s="104"/>
      <c r="QSA81" s="104"/>
      <c r="QSB81" s="104"/>
      <c r="QSC81" s="104"/>
      <c r="QSD81" s="104"/>
      <c r="QSE81" s="104"/>
      <c r="QSF81" s="104"/>
      <c r="QSG81" s="104"/>
      <c r="QSH81" s="104"/>
      <c r="QSI81" s="104"/>
      <c r="QSJ81" s="104"/>
      <c r="QSK81" s="104"/>
      <c r="QSL81" s="104"/>
      <c r="QSM81" s="104"/>
      <c r="QSN81" s="104"/>
      <c r="QSO81" s="104"/>
      <c r="QSP81" s="104"/>
      <c r="QSQ81" s="104"/>
      <c r="QSR81" s="104"/>
      <c r="QSS81" s="104"/>
      <c r="QST81" s="104"/>
      <c r="QSU81" s="104"/>
      <c r="QSV81" s="104"/>
      <c r="QSW81" s="104"/>
      <c r="QSX81" s="104"/>
      <c r="QSY81" s="104"/>
      <c r="QSZ81" s="104"/>
      <c r="QTA81" s="104"/>
      <c r="QTB81" s="104"/>
      <c r="QTC81" s="104"/>
      <c r="QTD81" s="104"/>
      <c r="QTE81" s="104"/>
      <c r="QTF81" s="104"/>
      <c r="QTG81" s="104"/>
      <c r="QTH81" s="104"/>
      <c r="QTI81" s="104"/>
      <c r="QTJ81" s="104"/>
      <c r="QTK81" s="104"/>
      <c r="QTL81" s="104"/>
      <c r="QTM81" s="104"/>
      <c r="QTN81" s="104"/>
      <c r="QTO81" s="104"/>
      <c r="QTP81" s="104"/>
      <c r="QTQ81" s="104"/>
      <c r="QTR81" s="104"/>
      <c r="QTS81" s="104"/>
      <c r="QTT81" s="104"/>
      <c r="QTU81" s="104"/>
      <c r="QTV81" s="104"/>
      <c r="QTW81" s="104"/>
      <c r="QTX81" s="104"/>
      <c r="QTY81" s="104"/>
      <c r="QTZ81" s="104"/>
      <c r="QUA81" s="104"/>
      <c r="QUB81" s="104"/>
      <c r="QUC81" s="104"/>
      <c r="QUD81" s="104"/>
      <c r="QUE81" s="104"/>
      <c r="QUF81" s="104"/>
      <c r="QUG81" s="104"/>
      <c r="QUH81" s="104"/>
      <c r="QUI81" s="104"/>
      <c r="QUJ81" s="104"/>
      <c r="QUK81" s="104"/>
      <c r="QUL81" s="104"/>
      <c r="QUM81" s="104"/>
      <c r="QUN81" s="104"/>
      <c r="QUO81" s="104"/>
      <c r="QUP81" s="104"/>
      <c r="QUQ81" s="104"/>
      <c r="QUR81" s="104"/>
      <c r="QUS81" s="104"/>
      <c r="QUT81" s="104"/>
      <c r="QUU81" s="104"/>
      <c r="QUV81" s="104"/>
      <c r="QUW81" s="104"/>
      <c r="QUX81" s="104"/>
      <c r="QUY81" s="104"/>
      <c r="QUZ81" s="104"/>
      <c r="QVA81" s="104"/>
      <c r="QVB81" s="104"/>
      <c r="QVC81" s="104"/>
      <c r="QVD81" s="104"/>
      <c r="QVE81" s="104"/>
      <c r="QVF81" s="104"/>
      <c r="QVG81" s="104"/>
      <c r="QVH81" s="104"/>
      <c r="QVI81" s="104"/>
      <c r="QVJ81" s="104"/>
      <c r="QVK81" s="104"/>
      <c r="QVL81" s="104"/>
      <c r="QVM81" s="104"/>
      <c r="QVN81" s="104"/>
      <c r="QVO81" s="104"/>
      <c r="QVP81" s="104"/>
      <c r="QVQ81" s="104"/>
      <c r="QVR81" s="104"/>
      <c r="QVS81" s="104"/>
      <c r="QVT81" s="104"/>
      <c r="QVU81" s="104"/>
      <c r="QVV81" s="104"/>
      <c r="QVW81" s="104"/>
      <c r="QVX81" s="104"/>
      <c r="QVY81" s="104"/>
      <c r="QVZ81" s="104"/>
      <c r="QWA81" s="104"/>
      <c r="QWB81" s="104"/>
      <c r="QWC81" s="104"/>
      <c r="QWD81" s="104"/>
      <c r="QWE81" s="104"/>
      <c r="QWF81" s="104"/>
      <c r="QWG81" s="104"/>
      <c r="QWH81" s="104"/>
      <c r="QWI81" s="104"/>
      <c r="QWJ81" s="104"/>
      <c r="QWK81" s="104"/>
      <c r="QWL81" s="104"/>
      <c r="QWM81" s="104"/>
      <c r="QWN81" s="104"/>
      <c r="QWO81" s="104"/>
      <c r="QWP81" s="104"/>
      <c r="QWQ81" s="104"/>
      <c r="QWR81" s="104"/>
      <c r="QWS81" s="104"/>
      <c r="QWT81" s="104"/>
      <c r="QWU81" s="104"/>
      <c r="QWV81" s="104"/>
      <c r="QWW81" s="104"/>
      <c r="QWX81" s="104"/>
      <c r="QWY81" s="104"/>
      <c r="QWZ81" s="104"/>
      <c r="QXA81" s="104"/>
      <c r="QXB81" s="104"/>
      <c r="QXC81" s="104"/>
      <c r="QXD81" s="104"/>
      <c r="QXE81" s="104"/>
      <c r="QXF81" s="104"/>
      <c r="QXG81" s="104"/>
      <c r="QXH81" s="104"/>
      <c r="QXI81" s="104"/>
      <c r="QXJ81" s="104"/>
      <c r="QXK81" s="104"/>
      <c r="QXL81" s="104"/>
      <c r="QXM81" s="104"/>
      <c r="QXN81" s="104"/>
      <c r="QXO81" s="104"/>
      <c r="QXP81" s="104"/>
      <c r="QXQ81" s="104"/>
      <c r="QXR81" s="104"/>
      <c r="QXS81" s="104"/>
      <c r="QXT81" s="104"/>
      <c r="QXU81" s="104"/>
      <c r="QXV81" s="104"/>
      <c r="QXW81" s="104"/>
      <c r="QXX81" s="104"/>
      <c r="QXY81" s="104"/>
      <c r="QXZ81" s="104"/>
      <c r="QYA81" s="104"/>
      <c r="QYB81" s="104"/>
      <c r="QYC81" s="104"/>
      <c r="QYD81" s="104"/>
      <c r="QYE81" s="104"/>
      <c r="QYF81" s="104"/>
      <c r="QYG81" s="104"/>
      <c r="QYH81" s="104"/>
      <c r="QYI81" s="104"/>
      <c r="QYJ81" s="104"/>
      <c r="QYK81" s="104"/>
      <c r="QYL81" s="104"/>
      <c r="QYM81" s="104"/>
      <c r="QYN81" s="104"/>
      <c r="QYO81" s="104"/>
      <c r="QYP81" s="104"/>
      <c r="QYQ81" s="104"/>
      <c r="QYR81" s="104"/>
      <c r="QYS81" s="104"/>
      <c r="QYT81" s="104"/>
      <c r="QYU81" s="104"/>
      <c r="QYV81" s="104"/>
      <c r="QYW81" s="104"/>
      <c r="QYX81" s="104"/>
      <c r="QYY81" s="104"/>
      <c r="QYZ81" s="104"/>
      <c r="QZA81" s="104"/>
      <c r="QZB81" s="104"/>
      <c r="QZC81" s="104"/>
      <c r="QZD81" s="104"/>
      <c r="QZE81" s="104"/>
      <c r="QZF81" s="104"/>
      <c r="QZG81" s="104"/>
      <c r="QZH81" s="104"/>
      <c r="QZI81" s="104"/>
      <c r="QZJ81" s="104"/>
      <c r="QZK81" s="104"/>
      <c r="QZL81" s="104"/>
      <c r="QZM81" s="104"/>
      <c r="QZN81" s="104"/>
      <c r="QZO81" s="104"/>
      <c r="QZP81" s="104"/>
      <c r="QZQ81" s="104"/>
      <c r="QZR81" s="104"/>
      <c r="QZS81" s="104"/>
      <c r="QZT81" s="104"/>
      <c r="QZU81" s="104"/>
      <c r="QZV81" s="104"/>
      <c r="QZW81" s="104"/>
      <c r="QZX81" s="104"/>
      <c r="QZY81" s="104"/>
      <c r="QZZ81" s="104"/>
      <c r="RAA81" s="104"/>
      <c r="RAB81" s="104"/>
      <c r="RAC81" s="104"/>
      <c r="RAD81" s="104"/>
      <c r="RAE81" s="104"/>
      <c r="RAF81" s="104"/>
      <c r="RAG81" s="104"/>
      <c r="RAH81" s="104"/>
      <c r="RAI81" s="104"/>
      <c r="RAJ81" s="104"/>
      <c r="RAK81" s="104"/>
      <c r="RAL81" s="104"/>
      <c r="RAM81" s="104"/>
      <c r="RAN81" s="104"/>
      <c r="RAO81" s="104"/>
      <c r="RAP81" s="104"/>
      <c r="RAQ81" s="104"/>
      <c r="RAR81" s="104"/>
      <c r="RAS81" s="104"/>
      <c r="RAT81" s="104"/>
      <c r="RAU81" s="104"/>
      <c r="RAV81" s="104"/>
      <c r="RAW81" s="104"/>
      <c r="RAX81" s="104"/>
      <c r="RAY81" s="104"/>
      <c r="RAZ81" s="104"/>
      <c r="RBA81" s="104"/>
      <c r="RBB81" s="104"/>
      <c r="RBC81" s="104"/>
      <c r="RBD81" s="104"/>
      <c r="RBE81" s="104"/>
      <c r="RBF81" s="104"/>
      <c r="RBG81" s="104"/>
      <c r="RBH81" s="104"/>
      <c r="RBI81" s="104"/>
      <c r="RBJ81" s="104"/>
      <c r="RBK81" s="104"/>
      <c r="RBL81" s="104"/>
      <c r="RBM81" s="104"/>
      <c r="RBN81" s="104"/>
      <c r="RBO81" s="104"/>
      <c r="RBP81" s="104"/>
      <c r="RBQ81" s="104"/>
      <c r="RBR81" s="104"/>
      <c r="RBS81" s="104"/>
      <c r="RBT81" s="104"/>
      <c r="RBU81" s="104"/>
      <c r="RBV81" s="104"/>
      <c r="RBW81" s="104"/>
      <c r="RBX81" s="104"/>
      <c r="RBY81" s="104"/>
      <c r="RBZ81" s="104"/>
      <c r="RCA81" s="104"/>
      <c r="RCB81" s="104"/>
      <c r="RCC81" s="104"/>
      <c r="RCD81" s="104"/>
      <c r="RCE81" s="104"/>
      <c r="RCF81" s="104"/>
      <c r="RCG81" s="104"/>
      <c r="RCH81" s="104"/>
      <c r="RCI81" s="104"/>
      <c r="RCJ81" s="104"/>
      <c r="RCK81" s="104"/>
      <c r="RCL81" s="104"/>
      <c r="RCM81" s="104"/>
      <c r="RCN81" s="104"/>
      <c r="RCO81" s="104"/>
      <c r="RCP81" s="104"/>
      <c r="RCQ81" s="104"/>
      <c r="RCR81" s="104"/>
      <c r="RCS81" s="104"/>
      <c r="RCT81" s="104"/>
      <c r="RCU81" s="104"/>
      <c r="RCV81" s="104"/>
      <c r="RCW81" s="104"/>
      <c r="RCX81" s="104"/>
      <c r="RCY81" s="104"/>
      <c r="RCZ81" s="104"/>
      <c r="RDA81" s="104"/>
      <c r="RDB81" s="104"/>
      <c r="RDC81" s="104"/>
      <c r="RDD81" s="104"/>
      <c r="RDE81" s="104"/>
      <c r="RDF81" s="104"/>
      <c r="RDG81" s="104"/>
      <c r="RDH81" s="104"/>
      <c r="RDI81" s="104"/>
      <c r="RDJ81" s="104"/>
      <c r="RDK81" s="104"/>
      <c r="RDL81" s="104"/>
      <c r="RDM81" s="104"/>
      <c r="RDN81" s="104"/>
      <c r="RDO81" s="104"/>
      <c r="RDP81" s="104"/>
      <c r="RDQ81" s="104"/>
      <c r="RDR81" s="104"/>
      <c r="RDS81" s="104"/>
      <c r="RDT81" s="104"/>
      <c r="RDU81" s="104"/>
      <c r="RDV81" s="104"/>
      <c r="RDW81" s="104"/>
      <c r="RDX81" s="104"/>
      <c r="RDY81" s="104"/>
      <c r="RDZ81" s="104"/>
      <c r="REA81" s="104"/>
      <c r="REB81" s="104"/>
      <c r="REC81" s="104"/>
      <c r="RED81" s="104"/>
      <c r="REE81" s="104"/>
      <c r="REF81" s="104"/>
      <c r="REG81" s="104"/>
      <c r="REH81" s="104"/>
      <c r="REI81" s="104"/>
      <c r="REJ81" s="104"/>
      <c r="REK81" s="104"/>
      <c r="REL81" s="104"/>
      <c r="REM81" s="104"/>
      <c r="REN81" s="104"/>
      <c r="REO81" s="104"/>
      <c r="REP81" s="104"/>
      <c r="REQ81" s="104"/>
      <c r="RER81" s="104"/>
      <c r="RES81" s="104"/>
      <c r="RET81" s="104"/>
      <c r="REU81" s="104"/>
      <c r="REV81" s="104"/>
      <c r="REW81" s="104"/>
      <c r="REX81" s="104"/>
      <c r="REY81" s="104"/>
      <c r="REZ81" s="104"/>
      <c r="RFA81" s="104"/>
      <c r="RFB81" s="104"/>
      <c r="RFC81" s="104"/>
      <c r="RFD81" s="104"/>
      <c r="RFE81" s="104"/>
      <c r="RFF81" s="104"/>
      <c r="RFG81" s="104"/>
      <c r="RFH81" s="104"/>
      <c r="RFI81" s="104"/>
      <c r="RFJ81" s="104"/>
      <c r="RFK81" s="104"/>
      <c r="RFL81" s="104"/>
      <c r="RFM81" s="104"/>
      <c r="RFN81" s="104"/>
      <c r="RFO81" s="104"/>
      <c r="RFP81" s="104"/>
      <c r="RFQ81" s="104"/>
      <c r="RFR81" s="104"/>
      <c r="RFS81" s="104"/>
      <c r="RFT81" s="104"/>
      <c r="RFU81" s="104"/>
      <c r="RFV81" s="104"/>
      <c r="RFW81" s="104"/>
      <c r="RFX81" s="104"/>
      <c r="RFY81" s="104"/>
      <c r="RFZ81" s="104"/>
      <c r="RGA81" s="104"/>
      <c r="RGB81" s="104"/>
      <c r="RGC81" s="104"/>
      <c r="RGD81" s="104"/>
      <c r="RGE81" s="104"/>
      <c r="RGF81" s="104"/>
      <c r="RGG81" s="104"/>
      <c r="RGH81" s="104"/>
      <c r="RGI81" s="104"/>
      <c r="RGJ81" s="104"/>
      <c r="RGK81" s="104"/>
      <c r="RGL81" s="104"/>
      <c r="RGM81" s="104"/>
      <c r="RGN81" s="104"/>
      <c r="RGO81" s="104"/>
      <c r="RGP81" s="104"/>
      <c r="RGQ81" s="104"/>
      <c r="RGR81" s="104"/>
      <c r="RGS81" s="104"/>
      <c r="RGT81" s="104"/>
      <c r="RGU81" s="104"/>
      <c r="RGV81" s="104"/>
      <c r="RGW81" s="104"/>
      <c r="RGX81" s="104"/>
      <c r="RGY81" s="104"/>
      <c r="RGZ81" s="104"/>
      <c r="RHA81" s="104"/>
      <c r="RHB81" s="104"/>
      <c r="RHC81" s="104"/>
      <c r="RHD81" s="104"/>
      <c r="RHE81" s="104"/>
      <c r="RHF81" s="104"/>
      <c r="RHG81" s="104"/>
      <c r="RHH81" s="104"/>
      <c r="RHI81" s="104"/>
      <c r="RHJ81" s="104"/>
      <c r="RHK81" s="104"/>
      <c r="RHL81" s="104"/>
      <c r="RHM81" s="104"/>
      <c r="RHN81" s="104"/>
      <c r="RHO81" s="104"/>
      <c r="RHP81" s="104"/>
      <c r="RHQ81" s="104"/>
      <c r="RHR81" s="104"/>
      <c r="RHS81" s="104"/>
      <c r="RHT81" s="104"/>
      <c r="RHU81" s="104"/>
      <c r="RHV81" s="104"/>
      <c r="RHW81" s="104"/>
      <c r="RHX81" s="104"/>
      <c r="RHY81" s="104"/>
      <c r="RHZ81" s="104"/>
      <c r="RIA81" s="104"/>
      <c r="RIB81" s="104"/>
      <c r="RIC81" s="104"/>
      <c r="RID81" s="104"/>
      <c r="RIE81" s="104"/>
      <c r="RIF81" s="104"/>
      <c r="RIG81" s="104"/>
      <c r="RIH81" s="104"/>
      <c r="RII81" s="104"/>
      <c r="RIJ81" s="104"/>
      <c r="RIK81" s="104"/>
      <c r="RIL81" s="104"/>
      <c r="RIM81" s="104"/>
      <c r="RIN81" s="104"/>
      <c r="RIO81" s="104"/>
      <c r="RIP81" s="104"/>
      <c r="RIQ81" s="104"/>
      <c r="RIR81" s="104"/>
      <c r="RIS81" s="104"/>
      <c r="RIT81" s="104"/>
      <c r="RIU81" s="104"/>
      <c r="RIV81" s="104"/>
      <c r="RIW81" s="104"/>
      <c r="RIX81" s="104"/>
      <c r="RIY81" s="104"/>
      <c r="RIZ81" s="104"/>
      <c r="RJA81" s="104"/>
      <c r="RJB81" s="104"/>
      <c r="RJC81" s="104"/>
      <c r="RJD81" s="104"/>
      <c r="RJE81" s="104"/>
      <c r="RJF81" s="104"/>
      <c r="RJG81" s="104"/>
      <c r="RJH81" s="104"/>
      <c r="RJI81" s="104"/>
      <c r="RJJ81" s="104"/>
      <c r="RJK81" s="104"/>
      <c r="RJL81" s="104"/>
      <c r="RJM81" s="104"/>
      <c r="RJN81" s="104"/>
      <c r="RJO81" s="104"/>
      <c r="RJP81" s="104"/>
      <c r="RJQ81" s="104"/>
      <c r="RJR81" s="104"/>
      <c r="RJS81" s="104"/>
      <c r="RJT81" s="104"/>
      <c r="RJU81" s="104"/>
      <c r="RJV81" s="104"/>
      <c r="RJW81" s="104"/>
      <c r="RJX81" s="104"/>
      <c r="RJY81" s="104"/>
      <c r="RJZ81" s="104"/>
      <c r="RKA81" s="104"/>
      <c r="RKB81" s="104"/>
      <c r="RKC81" s="104"/>
      <c r="RKD81" s="104"/>
      <c r="RKE81" s="104"/>
      <c r="RKF81" s="104"/>
      <c r="RKG81" s="104"/>
      <c r="RKH81" s="104"/>
      <c r="RKI81" s="104"/>
      <c r="RKJ81" s="104"/>
      <c r="RKK81" s="104"/>
      <c r="RKL81" s="104"/>
      <c r="RKM81" s="104"/>
      <c r="RKN81" s="104"/>
      <c r="RKO81" s="104"/>
      <c r="RKP81" s="104"/>
      <c r="RKQ81" s="104"/>
      <c r="RKR81" s="104"/>
      <c r="RKS81" s="104"/>
      <c r="RKT81" s="104"/>
      <c r="RKU81" s="104"/>
      <c r="RKV81" s="104"/>
      <c r="RKW81" s="104"/>
      <c r="RKX81" s="104"/>
      <c r="RKY81" s="104"/>
      <c r="RKZ81" s="104"/>
      <c r="RLA81" s="104"/>
      <c r="RLB81" s="104"/>
      <c r="RLC81" s="104"/>
      <c r="RLD81" s="104"/>
      <c r="RLE81" s="104"/>
      <c r="RLF81" s="104"/>
      <c r="RLG81" s="104"/>
      <c r="RLH81" s="104"/>
      <c r="RLI81" s="104"/>
      <c r="RLJ81" s="104"/>
      <c r="RLK81" s="104"/>
      <c r="RLL81" s="104"/>
      <c r="RLM81" s="104"/>
      <c r="RLN81" s="104"/>
      <c r="RLO81" s="104"/>
      <c r="RLP81" s="104"/>
      <c r="RLQ81" s="104"/>
      <c r="RLR81" s="104"/>
      <c r="RLS81" s="104"/>
      <c r="RLT81" s="104"/>
      <c r="RLU81" s="104"/>
      <c r="RLV81" s="104"/>
      <c r="RLW81" s="104"/>
      <c r="RLX81" s="104"/>
      <c r="RLY81" s="104"/>
      <c r="RLZ81" s="104"/>
      <c r="RMA81" s="104"/>
      <c r="RMB81" s="104"/>
      <c r="RMC81" s="104"/>
      <c r="RMD81" s="104"/>
      <c r="RME81" s="104"/>
      <c r="RMF81" s="104"/>
      <c r="RMG81" s="104"/>
      <c r="RMH81" s="104"/>
      <c r="RMI81" s="104"/>
      <c r="RMJ81" s="104"/>
      <c r="RMK81" s="104"/>
      <c r="RML81" s="104"/>
      <c r="RMM81" s="104"/>
      <c r="RMN81" s="104"/>
      <c r="RMO81" s="104"/>
      <c r="RMP81" s="104"/>
      <c r="RMQ81" s="104"/>
      <c r="RMR81" s="104"/>
      <c r="RMS81" s="104"/>
      <c r="RMT81" s="104"/>
      <c r="RMU81" s="104"/>
      <c r="RMV81" s="104"/>
      <c r="RMW81" s="104"/>
      <c r="RMX81" s="104"/>
      <c r="RMY81" s="104"/>
      <c r="RMZ81" s="104"/>
      <c r="RNA81" s="104"/>
      <c r="RNB81" s="104"/>
      <c r="RNC81" s="104"/>
      <c r="RND81" s="104"/>
      <c r="RNE81" s="104"/>
      <c r="RNF81" s="104"/>
      <c r="RNG81" s="104"/>
      <c r="RNH81" s="104"/>
      <c r="RNI81" s="104"/>
      <c r="RNJ81" s="104"/>
      <c r="RNK81" s="104"/>
      <c r="RNL81" s="104"/>
      <c r="RNM81" s="104"/>
      <c r="RNN81" s="104"/>
      <c r="RNO81" s="104"/>
      <c r="RNP81" s="104"/>
      <c r="RNQ81" s="104"/>
      <c r="RNR81" s="104"/>
      <c r="RNS81" s="104"/>
      <c r="RNT81" s="104"/>
      <c r="RNU81" s="104"/>
      <c r="RNV81" s="104"/>
      <c r="RNW81" s="104"/>
      <c r="RNX81" s="104"/>
      <c r="RNY81" s="104"/>
      <c r="RNZ81" s="104"/>
      <c r="ROA81" s="104"/>
      <c r="ROB81" s="104"/>
      <c r="ROC81" s="104"/>
      <c r="ROD81" s="104"/>
      <c r="ROE81" s="104"/>
      <c r="ROF81" s="104"/>
      <c r="ROG81" s="104"/>
      <c r="ROH81" s="104"/>
      <c r="ROI81" s="104"/>
      <c r="ROJ81" s="104"/>
      <c r="ROK81" s="104"/>
      <c r="ROL81" s="104"/>
      <c r="ROM81" s="104"/>
      <c r="RON81" s="104"/>
      <c r="ROO81" s="104"/>
      <c r="ROP81" s="104"/>
      <c r="ROQ81" s="104"/>
      <c r="ROR81" s="104"/>
      <c r="ROS81" s="104"/>
      <c r="ROT81" s="104"/>
      <c r="ROU81" s="104"/>
      <c r="ROV81" s="104"/>
      <c r="ROW81" s="104"/>
      <c r="ROX81" s="104"/>
      <c r="ROY81" s="104"/>
      <c r="ROZ81" s="104"/>
      <c r="RPA81" s="104"/>
      <c r="RPB81" s="104"/>
      <c r="RPC81" s="104"/>
      <c r="RPD81" s="104"/>
      <c r="RPE81" s="104"/>
      <c r="RPF81" s="104"/>
      <c r="RPG81" s="104"/>
      <c r="RPH81" s="104"/>
      <c r="RPI81" s="104"/>
      <c r="RPJ81" s="104"/>
      <c r="RPK81" s="104"/>
      <c r="RPL81" s="104"/>
      <c r="RPM81" s="104"/>
      <c r="RPN81" s="104"/>
      <c r="RPO81" s="104"/>
      <c r="RPP81" s="104"/>
      <c r="RPQ81" s="104"/>
      <c r="RPR81" s="104"/>
      <c r="RPS81" s="104"/>
      <c r="RPT81" s="104"/>
      <c r="RPU81" s="104"/>
      <c r="RPV81" s="104"/>
      <c r="RPW81" s="104"/>
      <c r="RPX81" s="104"/>
      <c r="RPY81" s="104"/>
      <c r="RPZ81" s="104"/>
      <c r="RQA81" s="104"/>
      <c r="RQB81" s="104"/>
      <c r="RQC81" s="104"/>
      <c r="RQD81" s="104"/>
      <c r="RQE81" s="104"/>
      <c r="RQF81" s="104"/>
      <c r="RQG81" s="104"/>
      <c r="RQH81" s="104"/>
      <c r="RQI81" s="104"/>
      <c r="RQJ81" s="104"/>
      <c r="RQK81" s="104"/>
      <c r="RQL81" s="104"/>
      <c r="RQM81" s="104"/>
      <c r="RQN81" s="104"/>
      <c r="RQO81" s="104"/>
      <c r="RQP81" s="104"/>
      <c r="RQQ81" s="104"/>
      <c r="RQR81" s="104"/>
      <c r="RQS81" s="104"/>
      <c r="RQT81" s="104"/>
      <c r="RQU81" s="104"/>
      <c r="RQV81" s="104"/>
      <c r="RQW81" s="104"/>
      <c r="RQX81" s="104"/>
      <c r="RQY81" s="104"/>
      <c r="RQZ81" s="104"/>
      <c r="RRA81" s="104"/>
      <c r="RRB81" s="104"/>
      <c r="RRC81" s="104"/>
      <c r="RRD81" s="104"/>
      <c r="RRE81" s="104"/>
      <c r="RRF81" s="104"/>
      <c r="RRG81" s="104"/>
      <c r="RRH81" s="104"/>
      <c r="RRI81" s="104"/>
      <c r="RRJ81" s="104"/>
      <c r="RRK81" s="104"/>
      <c r="RRL81" s="104"/>
      <c r="RRM81" s="104"/>
      <c r="RRN81" s="104"/>
      <c r="RRO81" s="104"/>
      <c r="RRP81" s="104"/>
      <c r="RRQ81" s="104"/>
      <c r="RRR81" s="104"/>
      <c r="RRS81" s="104"/>
      <c r="RRT81" s="104"/>
      <c r="RRU81" s="104"/>
      <c r="RRV81" s="104"/>
      <c r="RRW81" s="104"/>
      <c r="RRX81" s="104"/>
      <c r="RRY81" s="104"/>
      <c r="RRZ81" s="104"/>
      <c r="RSA81" s="104"/>
      <c r="RSB81" s="104"/>
      <c r="RSC81" s="104"/>
      <c r="RSD81" s="104"/>
      <c r="RSE81" s="104"/>
      <c r="RSF81" s="104"/>
      <c r="RSG81" s="104"/>
      <c r="RSH81" s="104"/>
      <c r="RSI81" s="104"/>
      <c r="RSJ81" s="104"/>
      <c r="RSK81" s="104"/>
      <c r="RSL81" s="104"/>
      <c r="RSM81" s="104"/>
      <c r="RSN81" s="104"/>
      <c r="RSO81" s="104"/>
      <c r="RSP81" s="104"/>
      <c r="RSQ81" s="104"/>
      <c r="RSR81" s="104"/>
      <c r="RSS81" s="104"/>
      <c r="RST81" s="104"/>
      <c r="RSU81" s="104"/>
      <c r="RSV81" s="104"/>
      <c r="RSW81" s="104"/>
      <c r="RSX81" s="104"/>
      <c r="RSY81" s="104"/>
      <c r="RSZ81" s="104"/>
      <c r="RTA81" s="104"/>
      <c r="RTB81" s="104"/>
      <c r="RTC81" s="104"/>
      <c r="RTD81" s="104"/>
      <c r="RTE81" s="104"/>
      <c r="RTF81" s="104"/>
      <c r="RTG81" s="104"/>
      <c r="RTH81" s="104"/>
      <c r="RTI81" s="104"/>
      <c r="RTJ81" s="104"/>
      <c r="RTK81" s="104"/>
      <c r="RTL81" s="104"/>
      <c r="RTM81" s="104"/>
      <c r="RTN81" s="104"/>
      <c r="RTO81" s="104"/>
      <c r="RTP81" s="104"/>
      <c r="RTQ81" s="104"/>
      <c r="RTR81" s="104"/>
      <c r="RTS81" s="104"/>
      <c r="RTT81" s="104"/>
      <c r="RTU81" s="104"/>
      <c r="RTV81" s="104"/>
      <c r="RTW81" s="104"/>
      <c r="RTX81" s="104"/>
      <c r="RTY81" s="104"/>
      <c r="RTZ81" s="104"/>
      <c r="RUA81" s="104"/>
      <c r="RUB81" s="104"/>
      <c r="RUC81" s="104"/>
      <c r="RUD81" s="104"/>
      <c r="RUE81" s="104"/>
      <c r="RUF81" s="104"/>
      <c r="RUG81" s="104"/>
      <c r="RUH81" s="104"/>
      <c r="RUI81" s="104"/>
      <c r="RUJ81" s="104"/>
      <c r="RUK81" s="104"/>
      <c r="RUL81" s="104"/>
      <c r="RUM81" s="104"/>
      <c r="RUN81" s="104"/>
      <c r="RUO81" s="104"/>
      <c r="RUP81" s="104"/>
      <c r="RUQ81" s="104"/>
      <c r="RUR81" s="104"/>
      <c r="RUS81" s="104"/>
      <c r="RUT81" s="104"/>
      <c r="RUU81" s="104"/>
      <c r="RUV81" s="104"/>
      <c r="RUW81" s="104"/>
      <c r="RUX81" s="104"/>
      <c r="RUY81" s="104"/>
      <c r="RUZ81" s="104"/>
      <c r="RVA81" s="104"/>
      <c r="RVB81" s="104"/>
      <c r="RVC81" s="104"/>
      <c r="RVD81" s="104"/>
      <c r="RVE81" s="104"/>
      <c r="RVF81" s="104"/>
      <c r="RVG81" s="104"/>
      <c r="RVH81" s="104"/>
      <c r="RVI81" s="104"/>
      <c r="RVJ81" s="104"/>
      <c r="RVK81" s="104"/>
      <c r="RVL81" s="104"/>
      <c r="RVM81" s="104"/>
      <c r="RVN81" s="104"/>
      <c r="RVO81" s="104"/>
      <c r="RVP81" s="104"/>
      <c r="RVQ81" s="104"/>
      <c r="RVR81" s="104"/>
      <c r="RVS81" s="104"/>
      <c r="RVT81" s="104"/>
      <c r="RVU81" s="104"/>
      <c r="RVV81" s="104"/>
      <c r="RVW81" s="104"/>
      <c r="RVX81" s="104"/>
      <c r="RVY81" s="104"/>
      <c r="RVZ81" s="104"/>
      <c r="RWA81" s="104"/>
      <c r="RWB81" s="104"/>
      <c r="RWC81" s="104"/>
      <c r="RWD81" s="104"/>
      <c r="RWE81" s="104"/>
      <c r="RWF81" s="104"/>
      <c r="RWG81" s="104"/>
      <c r="RWH81" s="104"/>
      <c r="RWI81" s="104"/>
      <c r="RWJ81" s="104"/>
      <c r="RWK81" s="104"/>
      <c r="RWL81" s="104"/>
      <c r="RWM81" s="104"/>
      <c r="RWN81" s="104"/>
      <c r="RWO81" s="104"/>
      <c r="RWP81" s="104"/>
      <c r="RWQ81" s="104"/>
      <c r="RWR81" s="104"/>
      <c r="RWS81" s="104"/>
      <c r="RWT81" s="104"/>
      <c r="RWU81" s="104"/>
      <c r="RWV81" s="104"/>
      <c r="RWW81" s="104"/>
      <c r="RWX81" s="104"/>
      <c r="RWY81" s="104"/>
      <c r="RWZ81" s="104"/>
      <c r="RXA81" s="104"/>
      <c r="RXB81" s="104"/>
      <c r="RXC81" s="104"/>
      <c r="RXD81" s="104"/>
      <c r="RXE81" s="104"/>
      <c r="RXF81" s="104"/>
      <c r="RXG81" s="104"/>
      <c r="RXH81" s="104"/>
      <c r="RXI81" s="104"/>
      <c r="RXJ81" s="104"/>
      <c r="RXK81" s="104"/>
      <c r="RXL81" s="104"/>
      <c r="RXM81" s="104"/>
      <c r="RXN81" s="104"/>
      <c r="RXO81" s="104"/>
      <c r="RXP81" s="104"/>
      <c r="RXQ81" s="104"/>
      <c r="RXR81" s="104"/>
      <c r="RXS81" s="104"/>
      <c r="RXT81" s="104"/>
      <c r="RXU81" s="104"/>
      <c r="RXV81" s="104"/>
      <c r="RXW81" s="104"/>
      <c r="RXX81" s="104"/>
      <c r="RXY81" s="104"/>
      <c r="RXZ81" s="104"/>
      <c r="RYA81" s="104"/>
      <c r="RYB81" s="104"/>
      <c r="RYC81" s="104"/>
      <c r="RYD81" s="104"/>
      <c r="RYE81" s="104"/>
      <c r="RYF81" s="104"/>
      <c r="RYG81" s="104"/>
      <c r="RYH81" s="104"/>
      <c r="RYI81" s="104"/>
      <c r="RYJ81" s="104"/>
      <c r="RYK81" s="104"/>
      <c r="RYL81" s="104"/>
      <c r="RYM81" s="104"/>
      <c r="RYN81" s="104"/>
      <c r="RYO81" s="104"/>
      <c r="RYP81" s="104"/>
      <c r="RYQ81" s="104"/>
      <c r="RYR81" s="104"/>
      <c r="RYS81" s="104"/>
      <c r="RYT81" s="104"/>
      <c r="RYU81" s="104"/>
      <c r="RYV81" s="104"/>
      <c r="RYW81" s="104"/>
      <c r="RYX81" s="104"/>
      <c r="RYY81" s="104"/>
      <c r="RYZ81" s="104"/>
      <c r="RZA81" s="104"/>
      <c r="RZB81" s="104"/>
      <c r="RZC81" s="104"/>
      <c r="RZD81" s="104"/>
      <c r="RZE81" s="104"/>
      <c r="RZF81" s="104"/>
      <c r="RZG81" s="104"/>
      <c r="RZH81" s="104"/>
      <c r="RZI81" s="104"/>
      <c r="RZJ81" s="104"/>
      <c r="RZK81" s="104"/>
      <c r="RZL81" s="104"/>
      <c r="RZM81" s="104"/>
      <c r="RZN81" s="104"/>
      <c r="RZO81" s="104"/>
      <c r="RZP81" s="104"/>
      <c r="RZQ81" s="104"/>
      <c r="RZR81" s="104"/>
      <c r="RZS81" s="104"/>
      <c r="RZT81" s="104"/>
      <c r="RZU81" s="104"/>
      <c r="RZV81" s="104"/>
      <c r="RZW81" s="104"/>
      <c r="RZX81" s="104"/>
      <c r="RZY81" s="104"/>
      <c r="RZZ81" s="104"/>
      <c r="SAA81" s="104"/>
      <c r="SAB81" s="104"/>
      <c r="SAC81" s="104"/>
      <c r="SAD81" s="104"/>
      <c r="SAE81" s="104"/>
      <c r="SAF81" s="104"/>
      <c r="SAG81" s="104"/>
      <c r="SAH81" s="104"/>
      <c r="SAI81" s="104"/>
      <c r="SAJ81" s="104"/>
      <c r="SAK81" s="104"/>
      <c r="SAL81" s="104"/>
      <c r="SAM81" s="104"/>
      <c r="SAN81" s="104"/>
      <c r="SAO81" s="104"/>
      <c r="SAP81" s="104"/>
      <c r="SAQ81" s="104"/>
      <c r="SAR81" s="104"/>
      <c r="SAS81" s="104"/>
      <c r="SAT81" s="104"/>
      <c r="SAU81" s="104"/>
      <c r="SAV81" s="104"/>
      <c r="SAW81" s="104"/>
      <c r="SAX81" s="104"/>
      <c r="SAY81" s="104"/>
      <c r="SAZ81" s="104"/>
      <c r="SBA81" s="104"/>
      <c r="SBB81" s="104"/>
      <c r="SBC81" s="104"/>
      <c r="SBD81" s="104"/>
      <c r="SBE81" s="104"/>
      <c r="SBF81" s="104"/>
      <c r="SBG81" s="104"/>
      <c r="SBH81" s="104"/>
      <c r="SBI81" s="104"/>
      <c r="SBJ81" s="104"/>
      <c r="SBK81" s="104"/>
      <c r="SBL81" s="104"/>
      <c r="SBM81" s="104"/>
      <c r="SBN81" s="104"/>
      <c r="SBO81" s="104"/>
      <c r="SBP81" s="104"/>
      <c r="SBQ81" s="104"/>
      <c r="SBR81" s="104"/>
      <c r="SBS81" s="104"/>
      <c r="SBT81" s="104"/>
      <c r="SBU81" s="104"/>
      <c r="SBV81" s="104"/>
      <c r="SBW81" s="104"/>
      <c r="SBX81" s="104"/>
      <c r="SBY81" s="104"/>
      <c r="SBZ81" s="104"/>
      <c r="SCA81" s="104"/>
      <c r="SCB81" s="104"/>
      <c r="SCC81" s="104"/>
      <c r="SCD81" s="104"/>
      <c r="SCE81" s="104"/>
      <c r="SCF81" s="104"/>
      <c r="SCG81" s="104"/>
      <c r="SCH81" s="104"/>
      <c r="SCI81" s="104"/>
      <c r="SCJ81" s="104"/>
      <c r="SCK81" s="104"/>
      <c r="SCL81" s="104"/>
      <c r="SCM81" s="104"/>
      <c r="SCN81" s="104"/>
      <c r="SCO81" s="104"/>
      <c r="SCP81" s="104"/>
      <c r="SCQ81" s="104"/>
      <c r="SCR81" s="104"/>
      <c r="SCS81" s="104"/>
      <c r="SCT81" s="104"/>
      <c r="SCU81" s="104"/>
      <c r="SCV81" s="104"/>
      <c r="SCW81" s="104"/>
      <c r="SCX81" s="104"/>
      <c r="SCY81" s="104"/>
      <c r="SCZ81" s="104"/>
      <c r="SDA81" s="104"/>
      <c r="SDB81" s="104"/>
      <c r="SDC81" s="104"/>
      <c r="SDD81" s="104"/>
      <c r="SDE81" s="104"/>
      <c r="SDF81" s="104"/>
      <c r="SDG81" s="104"/>
      <c r="SDH81" s="104"/>
      <c r="SDI81" s="104"/>
      <c r="SDJ81" s="104"/>
      <c r="SDK81" s="104"/>
      <c r="SDL81" s="104"/>
      <c r="SDM81" s="104"/>
      <c r="SDN81" s="104"/>
      <c r="SDO81" s="104"/>
      <c r="SDP81" s="104"/>
      <c r="SDQ81" s="104"/>
      <c r="SDR81" s="104"/>
      <c r="SDS81" s="104"/>
      <c r="SDT81" s="104"/>
      <c r="SDU81" s="104"/>
      <c r="SDV81" s="104"/>
      <c r="SDW81" s="104"/>
      <c r="SDX81" s="104"/>
      <c r="SDY81" s="104"/>
      <c r="SDZ81" s="104"/>
      <c r="SEA81" s="104"/>
      <c r="SEB81" s="104"/>
      <c r="SEC81" s="104"/>
      <c r="SED81" s="104"/>
      <c r="SEE81" s="104"/>
      <c r="SEF81" s="104"/>
      <c r="SEG81" s="104"/>
      <c r="SEH81" s="104"/>
      <c r="SEI81" s="104"/>
      <c r="SEJ81" s="104"/>
      <c r="SEK81" s="104"/>
      <c r="SEL81" s="104"/>
      <c r="SEM81" s="104"/>
      <c r="SEN81" s="104"/>
      <c r="SEO81" s="104"/>
      <c r="SEP81" s="104"/>
      <c r="SEQ81" s="104"/>
      <c r="SER81" s="104"/>
      <c r="SES81" s="104"/>
      <c r="SET81" s="104"/>
      <c r="SEU81" s="104"/>
      <c r="SEV81" s="104"/>
      <c r="SEW81" s="104"/>
      <c r="SEX81" s="104"/>
      <c r="SEY81" s="104"/>
      <c r="SEZ81" s="104"/>
      <c r="SFA81" s="104"/>
      <c r="SFB81" s="104"/>
      <c r="SFC81" s="104"/>
      <c r="SFD81" s="104"/>
      <c r="SFE81" s="104"/>
      <c r="SFF81" s="104"/>
      <c r="SFG81" s="104"/>
      <c r="SFH81" s="104"/>
      <c r="SFI81" s="104"/>
      <c r="SFJ81" s="104"/>
      <c r="SFK81" s="104"/>
      <c r="SFL81" s="104"/>
      <c r="SFM81" s="104"/>
      <c r="SFN81" s="104"/>
      <c r="SFO81" s="104"/>
      <c r="SFP81" s="104"/>
      <c r="SFQ81" s="104"/>
      <c r="SFR81" s="104"/>
      <c r="SFS81" s="104"/>
      <c r="SFT81" s="104"/>
      <c r="SFU81" s="104"/>
      <c r="SFV81" s="104"/>
      <c r="SFW81" s="104"/>
      <c r="SFX81" s="104"/>
      <c r="SFY81" s="104"/>
      <c r="SFZ81" s="104"/>
      <c r="SGA81" s="104"/>
      <c r="SGB81" s="104"/>
      <c r="SGC81" s="104"/>
      <c r="SGD81" s="104"/>
      <c r="SGE81" s="104"/>
      <c r="SGF81" s="104"/>
      <c r="SGG81" s="104"/>
      <c r="SGH81" s="104"/>
      <c r="SGI81" s="104"/>
      <c r="SGJ81" s="104"/>
      <c r="SGK81" s="104"/>
      <c r="SGL81" s="104"/>
      <c r="SGM81" s="104"/>
      <c r="SGN81" s="104"/>
      <c r="SGO81" s="104"/>
      <c r="SGP81" s="104"/>
      <c r="SGQ81" s="104"/>
      <c r="SGR81" s="104"/>
      <c r="SGS81" s="104"/>
      <c r="SGT81" s="104"/>
      <c r="SGU81" s="104"/>
      <c r="SGV81" s="104"/>
      <c r="SGW81" s="104"/>
      <c r="SGX81" s="104"/>
      <c r="SGY81" s="104"/>
      <c r="SGZ81" s="104"/>
      <c r="SHA81" s="104"/>
      <c r="SHB81" s="104"/>
      <c r="SHC81" s="104"/>
      <c r="SHD81" s="104"/>
      <c r="SHE81" s="104"/>
      <c r="SHF81" s="104"/>
      <c r="SHG81" s="104"/>
      <c r="SHH81" s="104"/>
      <c r="SHI81" s="104"/>
      <c r="SHJ81" s="104"/>
      <c r="SHK81" s="104"/>
      <c r="SHL81" s="104"/>
      <c r="SHM81" s="104"/>
      <c r="SHN81" s="104"/>
      <c r="SHO81" s="104"/>
      <c r="SHP81" s="104"/>
      <c r="SHQ81" s="104"/>
      <c r="SHR81" s="104"/>
      <c r="SHS81" s="104"/>
      <c r="SHT81" s="104"/>
      <c r="SHU81" s="104"/>
      <c r="SHV81" s="104"/>
      <c r="SHW81" s="104"/>
      <c r="SHX81" s="104"/>
      <c r="SHY81" s="104"/>
      <c r="SHZ81" s="104"/>
      <c r="SIA81" s="104"/>
      <c r="SIB81" s="104"/>
      <c r="SIC81" s="104"/>
      <c r="SID81" s="104"/>
      <c r="SIE81" s="104"/>
      <c r="SIF81" s="104"/>
      <c r="SIG81" s="104"/>
      <c r="SIH81" s="104"/>
      <c r="SII81" s="104"/>
      <c r="SIJ81" s="104"/>
      <c r="SIK81" s="104"/>
      <c r="SIL81" s="104"/>
      <c r="SIM81" s="104"/>
      <c r="SIN81" s="104"/>
      <c r="SIO81" s="104"/>
      <c r="SIP81" s="104"/>
      <c r="SIQ81" s="104"/>
      <c r="SIR81" s="104"/>
      <c r="SIS81" s="104"/>
      <c r="SIT81" s="104"/>
      <c r="SIU81" s="104"/>
      <c r="SIV81" s="104"/>
      <c r="SIW81" s="104"/>
      <c r="SIX81" s="104"/>
      <c r="SIY81" s="104"/>
      <c r="SIZ81" s="104"/>
      <c r="SJA81" s="104"/>
      <c r="SJB81" s="104"/>
      <c r="SJC81" s="104"/>
      <c r="SJD81" s="104"/>
      <c r="SJE81" s="104"/>
      <c r="SJF81" s="104"/>
      <c r="SJG81" s="104"/>
      <c r="SJH81" s="104"/>
      <c r="SJI81" s="104"/>
      <c r="SJJ81" s="104"/>
      <c r="SJK81" s="104"/>
      <c r="SJL81" s="104"/>
      <c r="SJM81" s="104"/>
      <c r="SJN81" s="104"/>
      <c r="SJO81" s="104"/>
      <c r="SJP81" s="104"/>
      <c r="SJQ81" s="104"/>
      <c r="SJR81" s="104"/>
      <c r="SJS81" s="104"/>
      <c r="SJT81" s="104"/>
      <c r="SJU81" s="104"/>
      <c r="SJV81" s="104"/>
      <c r="SJW81" s="104"/>
      <c r="SJX81" s="104"/>
      <c r="SJY81" s="104"/>
      <c r="SJZ81" s="104"/>
      <c r="SKA81" s="104"/>
      <c r="SKB81" s="104"/>
      <c r="SKC81" s="104"/>
      <c r="SKD81" s="104"/>
      <c r="SKE81" s="104"/>
      <c r="SKF81" s="104"/>
      <c r="SKG81" s="104"/>
      <c r="SKH81" s="104"/>
      <c r="SKI81" s="104"/>
      <c r="SKJ81" s="104"/>
      <c r="SKK81" s="104"/>
      <c r="SKL81" s="104"/>
      <c r="SKM81" s="104"/>
      <c r="SKN81" s="104"/>
      <c r="SKO81" s="104"/>
      <c r="SKP81" s="104"/>
      <c r="SKQ81" s="104"/>
      <c r="SKR81" s="104"/>
      <c r="SKS81" s="104"/>
      <c r="SKT81" s="104"/>
      <c r="SKU81" s="104"/>
      <c r="SKV81" s="104"/>
      <c r="SKW81" s="104"/>
      <c r="SKX81" s="104"/>
      <c r="SKY81" s="104"/>
      <c r="SKZ81" s="104"/>
      <c r="SLA81" s="104"/>
      <c r="SLB81" s="104"/>
      <c r="SLC81" s="104"/>
      <c r="SLD81" s="104"/>
      <c r="SLE81" s="104"/>
      <c r="SLF81" s="104"/>
      <c r="SLG81" s="104"/>
      <c r="SLH81" s="104"/>
      <c r="SLI81" s="104"/>
      <c r="SLJ81" s="104"/>
      <c r="SLK81" s="104"/>
      <c r="SLL81" s="104"/>
      <c r="SLM81" s="104"/>
      <c r="SLN81" s="104"/>
      <c r="SLO81" s="104"/>
      <c r="SLP81" s="104"/>
      <c r="SLQ81" s="104"/>
      <c r="SLR81" s="104"/>
      <c r="SLS81" s="104"/>
      <c r="SLT81" s="104"/>
      <c r="SLU81" s="104"/>
      <c r="SLV81" s="104"/>
      <c r="SLW81" s="104"/>
      <c r="SLX81" s="104"/>
      <c r="SLY81" s="104"/>
      <c r="SLZ81" s="104"/>
      <c r="SMA81" s="104"/>
      <c r="SMB81" s="104"/>
      <c r="SMC81" s="104"/>
      <c r="SMD81" s="104"/>
      <c r="SME81" s="104"/>
      <c r="SMF81" s="104"/>
      <c r="SMG81" s="104"/>
      <c r="SMH81" s="104"/>
      <c r="SMI81" s="104"/>
      <c r="SMJ81" s="104"/>
      <c r="SMK81" s="104"/>
      <c r="SML81" s="104"/>
      <c r="SMM81" s="104"/>
      <c r="SMN81" s="104"/>
      <c r="SMO81" s="104"/>
      <c r="SMP81" s="104"/>
      <c r="SMQ81" s="104"/>
      <c r="SMR81" s="104"/>
      <c r="SMS81" s="104"/>
      <c r="SMT81" s="104"/>
      <c r="SMU81" s="104"/>
      <c r="SMV81" s="104"/>
      <c r="SMW81" s="104"/>
      <c r="SMX81" s="104"/>
      <c r="SMY81" s="104"/>
      <c r="SMZ81" s="104"/>
      <c r="SNA81" s="104"/>
      <c r="SNB81" s="104"/>
      <c r="SNC81" s="104"/>
      <c r="SND81" s="104"/>
      <c r="SNE81" s="104"/>
      <c r="SNF81" s="104"/>
      <c r="SNG81" s="104"/>
      <c r="SNH81" s="104"/>
      <c r="SNI81" s="104"/>
      <c r="SNJ81" s="104"/>
      <c r="SNK81" s="104"/>
      <c r="SNL81" s="104"/>
      <c r="SNM81" s="104"/>
      <c r="SNN81" s="104"/>
      <c r="SNO81" s="104"/>
      <c r="SNP81" s="104"/>
      <c r="SNQ81" s="104"/>
      <c r="SNR81" s="104"/>
      <c r="SNS81" s="104"/>
      <c r="SNT81" s="104"/>
      <c r="SNU81" s="104"/>
      <c r="SNV81" s="104"/>
      <c r="SNW81" s="104"/>
      <c r="SNX81" s="104"/>
      <c r="SNY81" s="104"/>
      <c r="SNZ81" s="104"/>
      <c r="SOA81" s="104"/>
      <c r="SOB81" s="104"/>
      <c r="SOC81" s="104"/>
      <c r="SOD81" s="104"/>
      <c r="SOE81" s="104"/>
      <c r="SOF81" s="104"/>
      <c r="SOG81" s="104"/>
      <c r="SOH81" s="104"/>
      <c r="SOI81" s="104"/>
      <c r="SOJ81" s="104"/>
      <c r="SOK81" s="104"/>
      <c r="SOL81" s="104"/>
      <c r="SOM81" s="104"/>
      <c r="SON81" s="104"/>
      <c r="SOO81" s="104"/>
      <c r="SOP81" s="104"/>
      <c r="SOQ81" s="104"/>
      <c r="SOR81" s="104"/>
      <c r="SOS81" s="104"/>
      <c r="SOT81" s="104"/>
      <c r="SOU81" s="104"/>
      <c r="SOV81" s="104"/>
      <c r="SOW81" s="104"/>
      <c r="SOX81" s="104"/>
      <c r="SOY81" s="104"/>
      <c r="SOZ81" s="104"/>
      <c r="SPA81" s="104"/>
      <c r="SPB81" s="104"/>
      <c r="SPC81" s="104"/>
      <c r="SPD81" s="104"/>
      <c r="SPE81" s="104"/>
      <c r="SPF81" s="104"/>
      <c r="SPG81" s="104"/>
      <c r="SPH81" s="104"/>
      <c r="SPI81" s="104"/>
      <c r="SPJ81" s="104"/>
      <c r="SPK81" s="104"/>
      <c r="SPL81" s="104"/>
      <c r="SPM81" s="104"/>
      <c r="SPN81" s="104"/>
      <c r="SPO81" s="104"/>
      <c r="SPP81" s="104"/>
      <c r="SPQ81" s="104"/>
      <c r="SPR81" s="104"/>
      <c r="SPS81" s="104"/>
      <c r="SPT81" s="104"/>
      <c r="SPU81" s="104"/>
      <c r="SPV81" s="104"/>
      <c r="SPW81" s="104"/>
      <c r="SPX81" s="104"/>
      <c r="SPY81" s="104"/>
      <c r="SPZ81" s="104"/>
      <c r="SQA81" s="104"/>
      <c r="SQB81" s="104"/>
      <c r="SQC81" s="104"/>
      <c r="SQD81" s="104"/>
      <c r="SQE81" s="104"/>
      <c r="SQF81" s="104"/>
      <c r="SQG81" s="104"/>
      <c r="SQH81" s="104"/>
      <c r="SQI81" s="104"/>
      <c r="SQJ81" s="104"/>
      <c r="SQK81" s="104"/>
      <c r="SQL81" s="104"/>
      <c r="SQM81" s="104"/>
      <c r="SQN81" s="104"/>
      <c r="SQO81" s="104"/>
      <c r="SQP81" s="104"/>
      <c r="SQQ81" s="104"/>
      <c r="SQR81" s="104"/>
      <c r="SQS81" s="104"/>
      <c r="SQT81" s="104"/>
      <c r="SQU81" s="104"/>
      <c r="SQV81" s="104"/>
      <c r="SQW81" s="104"/>
      <c r="SQX81" s="104"/>
      <c r="SQY81" s="104"/>
      <c r="SQZ81" s="104"/>
      <c r="SRA81" s="104"/>
      <c r="SRB81" s="104"/>
      <c r="SRC81" s="104"/>
      <c r="SRD81" s="104"/>
      <c r="SRE81" s="104"/>
      <c r="SRF81" s="104"/>
      <c r="SRG81" s="104"/>
      <c r="SRH81" s="104"/>
      <c r="SRI81" s="104"/>
      <c r="SRJ81" s="104"/>
      <c r="SRK81" s="104"/>
      <c r="SRL81" s="104"/>
      <c r="SRM81" s="104"/>
      <c r="SRN81" s="104"/>
      <c r="SRO81" s="104"/>
      <c r="SRP81" s="104"/>
      <c r="SRQ81" s="104"/>
      <c r="SRR81" s="104"/>
      <c r="SRS81" s="104"/>
      <c r="SRT81" s="104"/>
      <c r="SRU81" s="104"/>
      <c r="SRV81" s="104"/>
      <c r="SRW81" s="104"/>
      <c r="SRX81" s="104"/>
      <c r="SRY81" s="104"/>
      <c r="SRZ81" s="104"/>
      <c r="SSA81" s="104"/>
      <c r="SSB81" s="104"/>
      <c r="SSC81" s="104"/>
      <c r="SSD81" s="104"/>
      <c r="SSE81" s="104"/>
      <c r="SSF81" s="104"/>
      <c r="SSG81" s="104"/>
      <c r="SSH81" s="104"/>
      <c r="SSI81" s="104"/>
      <c r="SSJ81" s="104"/>
      <c r="SSK81" s="104"/>
      <c r="SSL81" s="104"/>
      <c r="SSM81" s="104"/>
      <c r="SSN81" s="104"/>
      <c r="SSO81" s="104"/>
      <c r="SSP81" s="104"/>
      <c r="SSQ81" s="104"/>
      <c r="SSR81" s="104"/>
      <c r="SSS81" s="104"/>
      <c r="SST81" s="104"/>
      <c r="SSU81" s="104"/>
      <c r="SSV81" s="104"/>
      <c r="SSW81" s="104"/>
      <c r="SSX81" s="104"/>
      <c r="SSY81" s="104"/>
      <c r="SSZ81" s="104"/>
      <c r="STA81" s="104"/>
      <c r="STB81" s="104"/>
      <c r="STC81" s="104"/>
      <c r="STD81" s="104"/>
      <c r="STE81" s="104"/>
      <c r="STF81" s="104"/>
      <c r="STG81" s="104"/>
      <c r="STH81" s="104"/>
      <c r="STI81" s="104"/>
      <c r="STJ81" s="104"/>
      <c r="STK81" s="104"/>
      <c r="STL81" s="104"/>
      <c r="STM81" s="104"/>
      <c r="STN81" s="104"/>
      <c r="STO81" s="104"/>
      <c r="STP81" s="104"/>
      <c r="STQ81" s="104"/>
      <c r="STR81" s="104"/>
      <c r="STS81" s="104"/>
      <c r="STT81" s="104"/>
      <c r="STU81" s="104"/>
      <c r="STV81" s="104"/>
      <c r="STW81" s="104"/>
      <c r="STX81" s="104"/>
      <c r="STY81" s="104"/>
      <c r="STZ81" s="104"/>
      <c r="SUA81" s="104"/>
      <c r="SUB81" s="104"/>
      <c r="SUC81" s="104"/>
      <c r="SUD81" s="104"/>
      <c r="SUE81" s="104"/>
      <c r="SUF81" s="104"/>
      <c r="SUG81" s="104"/>
      <c r="SUH81" s="104"/>
      <c r="SUI81" s="104"/>
      <c r="SUJ81" s="104"/>
      <c r="SUK81" s="104"/>
      <c r="SUL81" s="104"/>
      <c r="SUM81" s="104"/>
      <c r="SUN81" s="104"/>
      <c r="SUO81" s="104"/>
      <c r="SUP81" s="104"/>
      <c r="SUQ81" s="104"/>
      <c r="SUR81" s="104"/>
      <c r="SUS81" s="104"/>
      <c r="SUT81" s="104"/>
      <c r="SUU81" s="104"/>
      <c r="SUV81" s="104"/>
      <c r="SUW81" s="104"/>
      <c r="SUX81" s="104"/>
      <c r="SUY81" s="104"/>
      <c r="SUZ81" s="104"/>
      <c r="SVA81" s="104"/>
      <c r="SVB81" s="104"/>
      <c r="SVC81" s="104"/>
      <c r="SVD81" s="104"/>
      <c r="SVE81" s="104"/>
      <c r="SVF81" s="104"/>
      <c r="SVG81" s="104"/>
      <c r="SVH81" s="104"/>
      <c r="SVI81" s="104"/>
      <c r="SVJ81" s="104"/>
      <c r="SVK81" s="104"/>
      <c r="SVL81" s="104"/>
      <c r="SVM81" s="104"/>
      <c r="SVN81" s="104"/>
      <c r="SVO81" s="104"/>
      <c r="SVP81" s="104"/>
      <c r="SVQ81" s="104"/>
      <c r="SVR81" s="104"/>
      <c r="SVS81" s="104"/>
      <c r="SVT81" s="104"/>
      <c r="SVU81" s="104"/>
      <c r="SVV81" s="104"/>
      <c r="SVW81" s="104"/>
      <c r="SVX81" s="104"/>
      <c r="SVY81" s="104"/>
      <c r="SVZ81" s="104"/>
      <c r="SWA81" s="104"/>
      <c r="SWB81" s="104"/>
      <c r="SWC81" s="104"/>
      <c r="SWD81" s="104"/>
      <c r="SWE81" s="104"/>
      <c r="SWF81" s="104"/>
      <c r="SWG81" s="104"/>
      <c r="SWH81" s="104"/>
      <c r="SWI81" s="104"/>
      <c r="SWJ81" s="104"/>
      <c r="SWK81" s="104"/>
      <c r="SWL81" s="104"/>
      <c r="SWM81" s="104"/>
      <c r="SWN81" s="104"/>
      <c r="SWO81" s="104"/>
      <c r="SWP81" s="104"/>
      <c r="SWQ81" s="104"/>
      <c r="SWR81" s="104"/>
      <c r="SWS81" s="104"/>
      <c r="SWT81" s="104"/>
      <c r="SWU81" s="104"/>
      <c r="SWV81" s="104"/>
      <c r="SWW81" s="104"/>
      <c r="SWX81" s="104"/>
      <c r="SWY81" s="104"/>
      <c r="SWZ81" s="104"/>
      <c r="SXA81" s="104"/>
      <c r="SXB81" s="104"/>
      <c r="SXC81" s="104"/>
      <c r="SXD81" s="104"/>
      <c r="SXE81" s="104"/>
      <c r="SXF81" s="104"/>
      <c r="SXG81" s="104"/>
      <c r="SXH81" s="104"/>
      <c r="SXI81" s="104"/>
      <c r="SXJ81" s="104"/>
      <c r="SXK81" s="104"/>
      <c r="SXL81" s="104"/>
      <c r="SXM81" s="104"/>
      <c r="SXN81" s="104"/>
      <c r="SXO81" s="104"/>
      <c r="SXP81" s="104"/>
      <c r="SXQ81" s="104"/>
      <c r="SXR81" s="104"/>
      <c r="SXS81" s="104"/>
      <c r="SXT81" s="104"/>
      <c r="SXU81" s="104"/>
      <c r="SXV81" s="104"/>
      <c r="SXW81" s="104"/>
      <c r="SXX81" s="104"/>
      <c r="SXY81" s="104"/>
      <c r="SXZ81" s="104"/>
      <c r="SYA81" s="104"/>
      <c r="SYB81" s="104"/>
      <c r="SYC81" s="104"/>
      <c r="SYD81" s="104"/>
      <c r="SYE81" s="104"/>
      <c r="SYF81" s="104"/>
      <c r="SYG81" s="104"/>
      <c r="SYH81" s="104"/>
      <c r="SYI81" s="104"/>
      <c r="SYJ81" s="104"/>
      <c r="SYK81" s="104"/>
      <c r="SYL81" s="104"/>
      <c r="SYM81" s="104"/>
      <c r="SYN81" s="104"/>
      <c r="SYO81" s="104"/>
      <c r="SYP81" s="104"/>
      <c r="SYQ81" s="104"/>
      <c r="SYR81" s="104"/>
      <c r="SYS81" s="104"/>
      <c r="SYT81" s="104"/>
      <c r="SYU81" s="104"/>
      <c r="SYV81" s="104"/>
      <c r="SYW81" s="104"/>
      <c r="SYX81" s="104"/>
      <c r="SYY81" s="104"/>
      <c r="SYZ81" s="104"/>
      <c r="SZA81" s="104"/>
      <c r="SZB81" s="104"/>
      <c r="SZC81" s="104"/>
      <c r="SZD81" s="104"/>
      <c r="SZE81" s="104"/>
      <c r="SZF81" s="104"/>
      <c r="SZG81" s="104"/>
      <c r="SZH81" s="104"/>
      <c r="SZI81" s="104"/>
      <c r="SZJ81" s="104"/>
      <c r="SZK81" s="104"/>
      <c r="SZL81" s="104"/>
      <c r="SZM81" s="104"/>
      <c r="SZN81" s="104"/>
      <c r="SZO81" s="104"/>
      <c r="SZP81" s="104"/>
      <c r="SZQ81" s="104"/>
      <c r="SZR81" s="104"/>
      <c r="SZS81" s="104"/>
      <c r="SZT81" s="104"/>
      <c r="SZU81" s="104"/>
      <c r="SZV81" s="104"/>
      <c r="SZW81" s="104"/>
      <c r="SZX81" s="104"/>
      <c r="SZY81" s="104"/>
      <c r="SZZ81" s="104"/>
      <c r="TAA81" s="104"/>
      <c r="TAB81" s="104"/>
      <c r="TAC81" s="104"/>
      <c r="TAD81" s="104"/>
      <c r="TAE81" s="104"/>
      <c r="TAF81" s="104"/>
      <c r="TAG81" s="104"/>
      <c r="TAH81" s="104"/>
      <c r="TAI81" s="104"/>
      <c r="TAJ81" s="104"/>
      <c r="TAK81" s="104"/>
      <c r="TAL81" s="104"/>
      <c r="TAM81" s="104"/>
      <c r="TAN81" s="104"/>
      <c r="TAO81" s="104"/>
      <c r="TAP81" s="104"/>
      <c r="TAQ81" s="104"/>
      <c r="TAR81" s="104"/>
      <c r="TAS81" s="104"/>
      <c r="TAT81" s="104"/>
      <c r="TAU81" s="104"/>
      <c r="TAV81" s="104"/>
      <c r="TAW81" s="104"/>
      <c r="TAX81" s="104"/>
      <c r="TAY81" s="104"/>
      <c r="TAZ81" s="104"/>
      <c r="TBA81" s="104"/>
      <c r="TBB81" s="104"/>
      <c r="TBC81" s="104"/>
      <c r="TBD81" s="104"/>
      <c r="TBE81" s="104"/>
      <c r="TBF81" s="104"/>
      <c r="TBG81" s="104"/>
      <c r="TBH81" s="104"/>
      <c r="TBI81" s="104"/>
      <c r="TBJ81" s="104"/>
      <c r="TBK81" s="104"/>
      <c r="TBL81" s="104"/>
      <c r="TBM81" s="104"/>
      <c r="TBN81" s="104"/>
      <c r="TBO81" s="104"/>
      <c r="TBP81" s="104"/>
      <c r="TBQ81" s="104"/>
      <c r="TBR81" s="104"/>
      <c r="TBS81" s="104"/>
      <c r="TBT81" s="104"/>
      <c r="TBU81" s="104"/>
      <c r="TBV81" s="104"/>
      <c r="TBW81" s="104"/>
      <c r="TBX81" s="104"/>
      <c r="TBY81" s="104"/>
      <c r="TBZ81" s="104"/>
      <c r="TCA81" s="104"/>
      <c r="TCB81" s="104"/>
      <c r="TCC81" s="104"/>
      <c r="TCD81" s="104"/>
      <c r="TCE81" s="104"/>
      <c r="TCF81" s="104"/>
      <c r="TCG81" s="104"/>
      <c r="TCH81" s="104"/>
      <c r="TCI81" s="104"/>
      <c r="TCJ81" s="104"/>
      <c r="TCK81" s="104"/>
      <c r="TCL81" s="104"/>
      <c r="TCM81" s="104"/>
      <c r="TCN81" s="104"/>
      <c r="TCO81" s="104"/>
      <c r="TCP81" s="104"/>
      <c r="TCQ81" s="104"/>
      <c r="TCR81" s="104"/>
      <c r="TCS81" s="104"/>
      <c r="TCT81" s="104"/>
      <c r="TCU81" s="104"/>
      <c r="TCV81" s="104"/>
      <c r="TCW81" s="104"/>
      <c r="TCX81" s="104"/>
      <c r="TCY81" s="104"/>
      <c r="TCZ81" s="104"/>
      <c r="TDA81" s="104"/>
      <c r="TDB81" s="104"/>
      <c r="TDC81" s="104"/>
      <c r="TDD81" s="104"/>
      <c r="TDE81" s="104"/>
      <c r="TDF81" s="104"/>
      <c r="TDG81" s="104"/>
      <c r="TDH81" s="104"/>
      <c r="TDI81" s="104"/>
      <c r="TDJ81" s="104"/>
      <c r="TDK81" s="104"/>
      <c r="TDL81" s="104"/>
      <c r="TDM81" s="104"/>
      <c r="TDN81" s="104"/>
      <c r="TDO81" s="104"/>
      <c r="TDP81" s="104"/>
      <c r="TDQ81" s="104"/>
      <c r="TDR81" s="104"/>
      <c r="TDS81" s="104"/>
      <c r="TDT81" s="104"/>
      <c r="TDU81" s="104"/>
      <c r="TDV81" s="104"/>
      <c r="TDW81" s="104"/>
      <c r="TDX81" s="104"/>
      <c r="TDY81" s="104"/>
      <c r="TDZ81" s="104"/>
      <c r="TEA81" s="104"/>
      <c r="TEB81" s="104"/>
      <c r="TEC81" s="104"/>
      <c r="TED81" s="104"/>
      <c r="TEE81" s="104"/>
      <c r="TEF81" s="104"/>
      <c r="TEG81" s="104"/>
      <c r="TEH81" s="104"/>
      <c r="TEI81" s="104"/>
      <c r="TEJ81" s="104"/>
      <c r="TEK81" s="104"/>
      <c r="TEL81" s="104"/>
      <c r="TEM81" s="104"/>
      <c r="TEN81" s="104"/>
      <c r="TEO81" s="104"/>
      <c r="TEP81" s="104"/>
      <c r="TEQ81" s="104"/>
      <c r="TER81" s="104"/>
      <c r="TES81" s="104"/>
      <c r="TET81" s="104"/>
      <c r="TEU81" s="104"/>
      <c r="TEV81" s="104"/>
      <c r="TEW81" s="104"/>
      <c r="TEX81" s="104"/>
      <c r="TEY81" s="104"/>
      <c r="TEZ81" s="104"/>
      <c r="TFA81" s="104"/>
      <c r="TFB81" s="104"/>
      <c r="TFC81" s="104"/>
      <c r="TFD81" s="104"/>
      <c r="TFE81" s="104"/>
      <c r="TFF81" s="104"/>
      <c r="TFG81" s="104"/>
      <c r="TFH81" s="104"/>
      <c r="TFI81" s="104"/>
      <c r="TFJ81" s="104"/>
      <c r="TFK81" s="104"/>
      <c r="TFL81" s="104"/>
      <c r="TFM81" s="104"/>
      <c r="TFN81" s="104"/>
      <c r="TFO81" s="104"/>
      <c r="TFP81" s="104"/>
      <c r="TFQ81" s="104"/>
      <c r="TFR81" s="104"/>
      <c r="TFS81" s="104"/>
      <c r="TFT81" s="104"/>
      <c r="TFU81" s="104"/>
      <c r="TFV81" s="104"/>
      <c r="TFW81" s="104"/>
      <c r="TFX81" s="104"/>
      <c r="TFY81" s="104"/>
      <c r="TFZ81" s="104"/>
      <c r="TGA81" s="104"/>
      <c r="TGB81" s="104"/>
      <c r="TGC81" s="104"/>
      <c r="TGD81" s="104"/>
      <c r="TGE81" s="104"/>
      <c r="TGF81" s="104"/>
      <c r="TGG81" s="104"/>
      <c r="TGH81" s="104"/>
      <c r="TGI81" s="104"/>
      <c r="TGJ81" s="104"/>
      <c r="TGK81" s="104"/>
      <c r="TGL81" s="104"/>
      <c r="TGM81" s="104"/>
      <c r="TGN81" s="104"/>
      <c r="TGO81" s="104"/>
      <c r="TGP81" s="104"/>
      <c r="TGQ81" s="104"/>
      <c r="TGR81" s="104"/>
      <c r="TGS81" s="104"/>
      <c r="TGT81" s="104"/>
      <c r="TGU81" s="104"/>
      <c r="TGV81" s="104"/>
      <c r="TGW81" s="104"/>
      <c r="TGX81" s="104"/>
      <c r="TGY81" s="104"/>
      <c r="TGZ81" s="104"/>
      <c r="THA81" s="104"/>
      <c r="THB81" s="104"/>
      <c r="THC81" s="104"/>
      <c r="THD81" s="104"/>
      <c r="THE81" s="104"/>
      <c r="THF81" s="104"/>
      <c r="THG81" s="104"/>
      <c r="THH81" s="104"/>
      <c r="THI81" s="104"/>
      <c r="THJ81" s="104"/>
      <c r="THK81" s="104"/>
      <c r="THL81" s="104"/>
      <c r="THM81" s="104"/>
      <c r="THN81" s="104"/>
      <c r="THO81" s="104"/>
      <c r="THP81" s="104"/>
      <c r="THQ81" s="104"/>
      <c r="THR81" s="104"/>
      <c r="THS81" s="104"/>
      <c r="THT81" s="104"/>
      <c r="THU81" s="104"/>
      <c r="THV81" s="104"/>
      <c r="THW81" s="104"/>
      <c r="THX81" s="104"/>
      <c r="THY81" s="104"/>
      <c r="THZ81" s="104"/>
      <c r="TIA81" s="104"/>
      <c r="TIB81" s="104"/>
      <c r="TIC81" s="104"/>
      <c r="TID81" s="104"/>
      <c r="TIE81" s="104"/>
      <c r="TIF81" s="104"/>
      <c r="TIG81" s="104"/>
      <c r="TIH81" s="104"/>
      <c r="TII81" s="104"/>
      <c r="TIJ81" s="104"/>
      <c r="TIK81" s="104"/>
      <c r="TIL81" s="104"/>
      <c r="TIM81" s="104"/>
      <c r="TIN81" s="104"/>
      <c r="TIO81" s="104"/>
      <c r="TIP81" s="104"/>
      <c r="TIQ81" s="104"/>
      <c r="TIR81" s="104"/>
      <c r="TIS81" s="104"/>
      <c r="TIT81" s="104"/>
      <c r="TIU81" s="104"/>
      <c r="TIV81" s="104"/>
      <c r="TIW81" s="104"/>
      <c r="TIX81" s="104"/>
      <c r="TIY81" s="104"/>
      <c r="TIZ81" s="104"/>
      <c r="TJA81" s="104"/>
      <c r="TJB81" s="104"/>
      <c r="TJC81" s="104"/>
      <c r="TJD81" s="104"/>
      <c r="TJE81" s="104"/>
      <c r="TJF81" s="104"/>
      <c r="TJG81" s="104"/>
      <c r="TJH81" s="104"/>
      <c r="TJI81" s="104"/>
      <c r="TJJ81" s="104"/>
      <c r="TJK81" s="104"/>
      <c r="TJL81" s="104"/>
      <c r="TJM81" s="104"/>
      <c r="TJN81" s="104"/>
      <c r="TJO81" s="104"/>
      <c r="TJP81" s="104"/>
      <c r="TJQ81" s="104"/>
      <c r="TJR81" s="104"/>
      <c r="TJS81" s="104"/>
      <c r="TJT81" s="104"/>
      <c r="TJU81" s="104"/>
      <c r="TJV81" s="104"/>
      <c r="TJW81" s="104"/>
      <c r="TJX81" s="104"/>
      <c r="TJY81" s="104"/>
      <c r="TJZ81" s="104"/>
      <c r="TKA81" s="104"/>
      <c r="TKB81" s="104"/>
      <c r="TKC81" s="104"/>
      <c r="TKD81" s="104"/>
      <c r="TKE81" s="104"/>
      <c r="TKF81" s="104"/>
      <c r="TKG81" s="104"/>
      <c r="TKH81" s="104"/>
      <c r="TKI81" s="104"/>
      <c r="TKJ81" s="104"/>
      <c r="TKK81" s="104"/>
      <c r="TKL81" s="104"/>
      <c r="TKM81" s="104"/>
      <c r="TKN81" s="104"/>
      <c r="TKO81" s="104"/>
      <c r="TKP81" s="104"/>
      <c r="TKQ81" s="104"/>
      <c r="TKR81" s="104"/>
      <c r="TKS81" s="104"/>
      <c r="TKT81" s="104"/>
      <c r="TKU81" s="104"/>
      <c r="TKV81" s="104"/>
      <c r="TKW81" s="104"/>
      <c r="TKX81" s="104"/>
      <c r="TKY81" s="104"/>
      <c r="TKZ81" s="104"/>
      <c r="TLA81" s="104"/>
      <c r="TLB81" s="104"/>
      <c r="TLC81" s="104"/>
      <c r="TLD81" s="104"/>
      <c r="TLE81" s="104"/>
      <c r="TLF81" s="104"/>
      <c r="TLG81" s="104"/>
      <c r="TLH81" s="104"/>
      <c r="TLI81" s="104"/>
      <c r="TLJ81" s="104"/>
      <c r="TLK81" s="104"/>
      <c r="TLL81" s="104"/>
      <c r="TLM81" s="104"/>
      <c r="TLN81" s="104"/>
      <c r="TLO81" s="104"/>
      <c r="TLP81" s="104"/>
      <c r="TLQ81" s="104"/>
      <c r="TLR81" s="104"/>
      <c r="TLS81" s="104"/>
      <c r="TLT81" s="104"/>
      <c r="TLU81" s="104"/>
      <c r="TLV81" s="104"/>
      <c r="TLW81" s="104"/>
      <c r="TLX81" s="104"/>
      <c r="TLY81" s="104"/>
      <c r="TLZ81" s="104"/>
      <c r="TMA81" s="104"/>
      <c r="TMB81" s="104"/>
      <c r="TMC81" s="104"/>
      <c r="TMD81" s="104"/>
      <c r="TME81" s="104"/>
      <c r="TMF81" s="104"/>
      <c r="TMG81" s="104"/>
      <c r="TMH81" s="104"/>
      <c r="TMI81" s="104"/>
      <c r="TMJ81" s="104"/>
      <c r="TMK81" s="104"/>
      <c r="TML81" s="104"/>
      <c r="TMM81" s="104"/>
      <c r="TMN81" s="104"/>
      <c r="TMO81" s="104"/>
      <c r="TMP81" s="104"/>
      <c r="TMQ81" s="104"/>
      <c r="TMR81" s="104"/>
      <c r="TMS81" s="104"/>
      <c r="TMT81" s="104"/>
      <c r="TMU81" s="104"/>
      <c r="TMV81" s="104"/>
      <c r="TMW81" s="104"/>
      <c r="TMX81" s="104"/>
      <c r="TMY81" s="104"/>
      <c r="TMZ81" s="104"/>
      <c r="TNA81" s="104"/>
      <c r="TNB81" s="104"/>
      <c r="TNC81" s="104"/>
      <c r="TND81" s="104"/>
      <c r="TNE81" s="104"/>
      <c r="TNF81" s="104"/>
      <c r="TNG81" s="104"/>
      <c r="TNH81" s="104"/>
      <c r="TNI81" s="104"/>
      <c r="TNJ81" s="104"/>
      <c r="TNK81" s="104"/>
      <c r="TNL81" s="104"/>
      <c r="TNM81" s="104"/>
      <c r="TNN81" s="104"/>
      <c r="TNO81" s="104"/>
      <c r="TNP81" s="104"/>
      <c r="TNQ81" s="104"/>
      <c r="TNR81" s="104"/>
      <c r="TNS81" s="104"/>
      <c r="TNT81" s="104"/>
      <c r="TNU81" s="104"/>
      <c r="TNV81" s="104"/>
      <c r="TNW81" s="104"/>
      <c r="TNX81" s="104"/>
      <c r="TNY81" s="104"/>
      <c r="TNZ81" s="104"/>
      <c r="TOA81" s="104"/>
      <c r="TOB81" s="104"/>
      <c r="TOC81" s="104"/>
      <c r="TOD81" s="104"/>
      <c r="TOE81" s="104"/>
      <c r="TOF81" s="104"/>
      <c r="TOG81" s="104"/>
      <c r="TOH81" s="104"/>
      <c r="TOI81" s="104"/>
      <c r="TOJ81" s="104"/>
      <c r="TOK81" s="104"/>
      <c r="TOL81" s="104"/>
      <c r="TOM81" s="104"/>
      <c r="TON81" s="104"/>
      <c r="TOO81" s="104"/>
      <c r="TOP81" s="104"/>
      <c r="TOQ81" s="104"/>
      <c r="TOR81" s="104"/>
      <c r="TOS81" s="104"/>
      <c r="TOT81" s="104"/>
      <c r="TOU81" s="104"/>
      <c r="TOV81" s="104"/>
      <c r="TOW81" s="104"/>
      <c r="TOX81" s="104"/>
      <c r="TOY81" s="104"/>
      <c r="TOZ81" s="104"/>
      <c r="TPA81" s="104"/>
      <c r="TPB81" s="104"/>
      <c r="TPC81" s="104"/>
      <c r="TPD81" s="104"/>
      <c r="TPE81" s="104"/>
      <c r="TPF81" s="104"/>
      <c r="TPG81" s="104"/>
      <c r="TPH81" s="104"/>
      <c r="TPI81" s="104"/>
      <c r="TPJ81" s="104"/>
      <c r="TPK81" s="104"/>
      <c r="TPL81" s="104"/>
      <c r="TPM81" s="104"/>
      <c r="TPN81" s="104"/>
      <c r="TPO81" s="104"/>
      <c r="TPP81" s="104"/>
      <c r="TPQ81" s="104"/>
      <c r="TPR81" s="104"/>
      <c r="TPS81" s="104"/>
      <c r="TPT81" s="104"/>
      <c r="TPU81" s="104"/>
      <c r="TPV81" s="104"/>
      <c r="TPW81" s="104"/>
      <c r="TPX81" s="104"/>
      <c r="TPY81" s="104"/>
      <c r="TPZ81" s="104"/>
      <c r="TQA81" s="104"/>
      <c r="TQB81" s="104"/>
      <c r="TQC81" s="104"/>
      <c r="TQD81" s="104"/>
      <c r="TQE81" s="104"/>
      <c r="TQF81" s="104"/>
      <c r="TQG81" s="104"/>
      <c r="TQH81" s="104"/>
      <c r="TQI81" s="104"/>
      <c r="TQJ81" s="104"/>
      <c r="TQK81" s="104"/>
      <c r="TQL81" s="104"/>
      <c r="TQM81" s="104"/>
      <c r="TQN81" s="104"/>
      <c r="TQO81" s="104"/>
      <c r="TQP81" s="104"/>
      <c r="TQQ81" s="104"/>
      <c r="TQR81" s="104"/>
      <c r="TQS81" s="104"/>
      <c r="TQT81" s="104"/>
      <c r="TQU81" s="104"/>
      <c r="TQV81" s="104"/>
      <c r="TQW81" s="104"/>
      <c r="TQX81" s="104"/>
      <c r="TQY81" s="104"/>
      <c r="TQZ81" s="104"/>
      <c r="TRA81" s="104"/>
      <c r="TRB81" s="104"/>
      <c r="TRC81" s="104"/>
      <c r="TRD81" s="104"/>
      <c r="TRE81" s="104"/>
      <c r="TRF81" s="104"/>
      <c r="TRG81" s="104"/>
      <c r="TRH81" s="104"/>
      <c r="TRI81" s="104"/>
      <c r="TRJ81" s="104"/>
      <c r="TRK81" s="104"/>
      <c r="TRL81" s="104"/>
      <c r="TRM81" s="104"/>
      <c r="TRN81" s="104"/>
      <c r="TRO81" s="104"/>
      <c r="TRP81" s="104"/>
      <c r="TRQ81" s="104"/>
      <c r="TRR81" s="104"/>
      <c r="TRS81" s="104"/>
      <c r="TRT81" s="104"/>
      <c r="TRU81" s="104"/>
      <c r="TRV81" s="104"/>
      <c r="TRW81" s="104"/>
      <c r="TRX81" s="104"/>
      <c r="TRY81" s="104"/>
      <c r="TRZ81" s="104"/>
      <c r="TSA81" s="104"/>
      <c r="TSB81" s="104"/>
      <c r="TSC81" s="104"/>
      <c r="TSD81" s="104"/>
      <c r="TSE81" s="104"/>
      <c r="TSF81" s="104"/>
      <c r="TSG81" s="104"/>
      <c r="TSH81" s="104"/>
      <c r="TSI81" s="104"/>
      <c r="TSJ81" s="104"/>
      <c r="TSK81" s="104"/>
      <c r="TSL81" s="104"/>
      <c r="TSM81" s="104"/>
      <c r="TSN81" s="104"/>
      <c r="TSO81" s="104"/>
      <c r="TSP81" s="104"/>
      <c r="TSQ81" s="104"/>
      <c r="TSR81" s="104"/>
      <c r="TSS81" s="104"/>
      <c r="TST81" s="104"/>
      <c r="TSU81" s="104"/>
      <c r="TSV81" s="104"/>
      <c r="TSW81" s="104"/>
      <c r="TSX81" s="104"/>
      <c r="TSY81" s="104"/>
      <c r="TSZ81" s="104"/>
      <c r="TTA81" s="104"/>
      <c r="TTB81" s="104"/>
      <c r="TTC81" s="104"/>
      <c r="TTD81" s="104"/>
      <c r="TTE81" s="104"/>
      <c r="TTF81" s="104"/>
      <c r="TTG81" s="104"/>
      <c r="TTH81" s="104"/>
      <c r="TTI81" s="104"/>
      <c r="TTJ81" s="104"/>
      <c r="TTK81" s="104"/>
      <c r="TTL81" s="104"/>
      <c r="TTM81" s="104"/>
      <c r="TTN81" s="104"/>
      <c r="TTO81" s="104"/>
      <c r="TTP81" s="104"/>
      <c r="TTQ81" s="104"/>
      <c r="TTR81" s="104"/>
      <c r="TTS81" s="104"/>
      <c r="TTT81" s="104"/>
      <c r="TTU81" s="104"/>
      <c r="TTV81" s="104"/>
      <c r="TTW81" s="104"/>
      <c r="TTX81" s="104"/>
      <c r="TTY81" s="104"/>
      <c r="TTZ81" s="104"/>
      <c r="TUA81" s="104"/>
      <c r="TUB81" s="104"/>
      <c r="TUC81" s="104"/>
      <c r="TUD81" s="104"/>
      <c r="TUE81" s="104"/>
      <c r="TUF81" s="104"/>
      <c r="TUG81" s="104"/>
      <c r="TUH81" s="104"/>
      <c r="TUI81" s="104"/>
      <c r="TUJ81" s="104"/>
      <c r="TUK81" s="104"/>
      <c r="TUL81" s="104"/>
      <c r="TUM81" s="104"/>
      <c r="TUN81" s="104"/>
      <c r="TUO81" s="104"/>
      <c r="TUP81" s="104"/>
      <c r="TUQ81" s="104"/>
      <c r="TUR81" s="104"/>
      <c r="TUS81" s="104"/>
      <c r="TUT81" s="104"/>
      <c r="TUU81" s="104"/>
      <c r="TUV81" s="104"/>
      <c r="TUW81" s="104"/>
      <c r="TUX81" s="104"/>
      <c r="TUY81" s="104"/>
      <c r="TUZ81" s="104"/>
      <c r="TVA81" s="104"/>
      <c r="TVB81" s="104"/>
      <c r="TVC81" s="104"/>
      <c r="TVD81" s="104"/>
      <c r="TVE81" s="104"/>
      <c r="TVF81" s="104"/>
      <c r="TVG81" s="104"/>
      <c r="TVH81" s="104"/>
      <c r="TVI81" s="104"/>
      <c r="TVJ81" s="104"/>
      <c r="TVK81" s="104"/>
      <c r="TVL81" s="104"/>
      <c r="TVM81" s="104"/>
      <c r="TVN81" s="104"/>
      <c r="TVO81" s="104"/>
      <c r="TVP81" s="104"/>
      <c r="TVQ81" s="104"/>
      <c r="TVR81" s="104"/>
      <c r="TVS81" s="104"/>
      <c r="TVT81" s="104"/>
      <c r="TVU81" s="104"/>
      <c r="TVV81" s="104"/>
      <c r="TVW81" s="104"/>
      <c r="TVX81" s="104"/>
      <c r="TVY81" s="104"/>
      <c r="TVZ81" s="104"/>
      <c r="TWA81" s="104"/>
      <c r="TWB81" s="104"/>
      <c r="TWC81" s="104"/>
      <c r="TWD81" s="104"/>
      <c r="TWE81" s="104"/>
      <c r="TWF81" s="104"/>
      <c r="TWG81" s="104"/>
      <c r="TWH81" s="104"/>
      <c r="TWI81" s="104"/>
      <c r="TWJ81" s="104"/>
      <c r="TWK81" s="104"/>
      <c r="TWL81" s="104"/>
      <c r="TWM81" s="104"/>
      <c r="TWN81" s="104"/>
      <c r="TWO81" s="104"/>
      <c r="TWP81" s="104"/>
      <c r="TWQ81" s="104"/>
      <c r="TWR81" s="104"/>
      <c r="TWS81" s="104"/>
      <c r="TWT81" s="104"/>
      <c r="TWU81" s="104"/>
      <c r="TWV81" s="104"/>
      <c r="TWW81" s="104"/>
      <c r="TWX81" s="104"/>
      <c r="TWY81" s="104"/>
      <c r="TWZ81" s="104"/>
      <c r="TXA81" s="104"/>
      <c r="TXB81" s="104"/>
      <c r="TXC81" s="104"/>
      <c r="TXD81" s="104"/>
      <c r="TXE81" s="104"/>
      <c r="TXF81" s="104"/>
      <c r="TXG81" s="104"/>
      <c r="TXH81" s="104"/>
      <c r="TXI81" s="104"/>
      <c r="TXJ81" s="104"/>
      <c r="TXK81" s="104"/>
      <c r="TXL81" s="104"/>
      <c r="TXM81" s="104"/>
      <c r="TXN81" s="104"/>
      <c r="TXO81" s="104"/>
      <c r="TXP81" s="104"/>
      <c r="TXQ81" s="104"/>
      <c r="TXR81" s="104"/>
      <c r="TXS81" s="104"/>
      <c r="TXT81" s="104"/>
      <c r="TXU81" s="104"/>
      <c r="TXV81" s="104"/>
      <c r="TXW81" s="104"/>
      <c r="TXX81" s="104"/>
      <c r="TXY81" s="104"/>
      <c r="TXZ81" s="104"/>
      <c r="TYA81" s="104"/>
      <c r="TYB81" s="104"/>
      <c r="TYC81" s="104"/>
      <c r="TYD81" s="104"/>
      <c r="TYE81" s="104"/>
      <c r="TYF81" s="104"/>
      <c r="TYG81" s="104"/>
      <c r="TYH81" s="104"/>
      <c r="TYI81" s="104"/>
      <c r="TYJ81" s="104"/>
      <c r="TYK81" s="104"/>
      <c r="TYL81" s="104"/>
      <c r="TYM81" s="104"/>
      <c r="TYN81" s="104"/>
      <c r="TYO81" s="104"/>
      <c r="TYP81" s="104"/>
      <c r="TYQ81" s="104"/>
      <c r="TYR81" s="104"/>
      <c r="TYS81" s="104"/>
      <c r="TYT81" s="104"/>
      <c r="TYU81" s="104"/>
      <c r="TYV81" s="104"/>
      <c r="TYW81" s="104"/>
      <c r="TYX81" s="104"/>
      <c r="TYY81" s="104"/>
      <c r="TYZ81" s="104"/>
      <c r="TZA81" s="104"/>
      <c r="TZB81" s="104"/>
      <c r="TZC81" s="104"/>
      <c r="TZD81" s="104"/>
      <c r="TZE81" s="104"/>
      <c r="TZF81" s="104"/>
      <c r="TZG81" s="104"/>
      <c r="TZH81" s="104"/>
      <c r="TZI81" s="104"/>
      <c r="TZJ81" s="104"/>
      <c r="TZK81" s="104"/>
      <c r="TZL81" s="104"/>
      <c r="TZM81" s="104"/>
      <c r="TZN81" s="104"/>
      <c r="TZO81" s="104"/>
      <c r="TZP81" s="104"/>
      <c r="TZQ81" s="104"/>
      <c r="TZR81" s="104"/>
      <c r="TZS81" s="104"/>
      <c r="TZT81" s="104"/>
      <c r="TZU81" s="104"/>
      <c r="TZV81" s="104"/>
      <c r="TZW81" s="104"/>
      <c r="TZX81" s="104"/>
      <c r="TZY81" s="104"/>
      <c r="TZZ81" s="104"/>
      <c r="UAA81" s="104"/>
      <c r="UAB81" s="104"/>
      <c r="UAC81" s="104"/>
      <c r="UAD81" s="104"/>
      <c r="UAE81" s="104"/>
      <c r="UAF81" s="104"/>
      <c r="UAG81" s="104"/>
      <c r="UAH81" s="104"/>
      <c r="UAI81" s="104"/>
      <c r="UAJ81" s="104"/>
      <c r="UAK81" s="104"/>
      <c r="UAL81" s="104"/>
      <c r="UAM81" s="104"/>
      <c r="UAN81" s="104"/>
      <c r="UAO81" s="104"/>
      <c r="UAP81" s="104"/>
      <c r="UAQ81" s="104"/>
      <c r="UAR81" s="104"/>
      <c r="UAS81" s="104"/>
      <c r="UAT81" s="104"/>
      <c r="UAU81" s="104"/>
      <c r="UAV81" s="104"/>
      <c r="UAW81" s="104"/>
      <c r="UAX81" s="104"/>
      <c r="UAY81" s="104"/>
      <c r="UAZ81" s="104"/>
      <c r="UBA81" s="104"/>
      <c r="UBB81" s="104"/>
      <c r="UBC81" s="104"/>
      <c r="UBD81" s="104"/>
      <c r="UBE81" s="104"/>
      <c r="UBF81" s="104"/>
      <c r="UBG81" s="104"/>
      <c r="UBH81" s="104"/>
      <c r="UBI81" s="104"/>
      <c r="UBJ81" s="104"/>
      <c r="UBK81" s="104"/>
      <c r="UBL81" s="104"/>
      <c r="UBM81" s="104"/>
      <c r="UBN81" s="104"/>
      <c r="UBO81" s="104"/>
      <c r="UBP81" s="104"/>
      <c r="UBQ81" s="104"/>
      <c r="UBR81" s="104"/>
      <c r="UBS81" s="104"/>
      <c r="UBT81" s="104"/>
      <c r="UBU81" s="104"/>
      <c r="UBV81" s="104"/>
      <c r="UBW81" s="104"/>
      <c r="UBX81" s="104"/>
      <c r="UBY81" s="104"/>
      <c r="UBZ81" s="104"/>
      <c r="UCA81" s="104"/>
      <c r="UCB81" s="104"/>
      <c r="UCC81" s="104"/>
      <c r="UCD81" s="104"/>
      <c r="UCE81" s="104"/>
      <c r="UCF81" s="104"/>
      <c r="UCG81" s="104"/>
      <c r="UCH81" s="104"/>
      <c r="UCI81" s="104"/>
      <c r="UCJ81" s="104"/>
      <c r="UCK81" s="104"/>
      <c r="UCL81" s="104"/>
      <c r="UCM81" s="104"/>
      <c r="UCN81" s="104"/>
      <c r="UCO81" s="104"/>
      <c r="UCP81" s="104"/>
      <c r="UCQ81" s="104"/>
      <c r="UCR81" s="104"/>
      <c r="UCS81" s="104"/>
      <c r="UCT81" s="104"/>
      <c r="UCU81" s="104"/>
      <c r="UCV81" s="104"/>
      <c r="UCW81" s="104"/>
      <c r="UCX81" s="104"/>
      <c r="UCY81" s="104"/>
      <c r="UCZ81" s="104"/>
      <c r="UDA81" s="104"/>
      <c r="UDB81" s="104"/>
      <c r="UDC81" s="104"/>
      <c r="UDD81" s="104"/>
      <c r="UDE81" s="104"/>
      <c r="UDF81" s="104"/>
      <c r="UDG81" s="104"/>
      <c r="UDH81" s="104"/>
      <c r="UDI81" s="104"/>
      <c r="UDJ81" s="104"/>
      <c r="UDK81" s="104"/>
      <c r="UDL81" s="104"/>
      <c r="UDM81" s="104"/>
      <c r="UDN81" s="104"/>
      <c r="UDO81" s="104"/>
      <c r="UDP81" s="104"/>
      <c r="UDQ81" s="104"/>
      <c r="UDR81" s="104"/>
      <c r="UDS81" s="104"/>
      <c r="UDT81" s="104"/>
      <c r="UDU81" s="104"/>
      <c r="UDV81" s="104"/>
      <c r="UDW81" s="104"/>
      <c r="UDX81" s="104"/>
      <c r="UDY81" s="104"/>
      <c r="UDZ81" s="104"/>
      <c r="UEA81" s="104"/>
      <c r="UEB81" s="104"/>
      <c r="UEC81" s="104"/>
      <c r="UED81" s="104"/>
      <c r="UEE81" s="104"/>
      <c r="UEF81" s="104"/>
      <c r="UEG81" s="104"/>
      <c r="UEH81" s="104"/>
      <c r="UEI81" s="104"/>
      <c r="UEJ81" s="104"/>
      <c r="UEK81" s="104"/>
      <c r="UEL81" s="104"/>
      <c r="UEM81" s="104"/>
      <c r="UEN81" s="104"/>
      <c r="UEO81" s="104"/>
      <c r="UEP81" s="104"/>
      <c r="UEQ81" s="104"/>
      <c r="UER81" s="104"/>
      <c r="UES81" s="104"/>
      <c r="UET81" s="104"/>
      <c r="UEU81" s="104"/>
      <c r="UEV81" s="104"/>
      <c r="UEW81" s="104"/>
      <c r="UEX81" s="104"/>
      <c r="UEY81" s="104"/>
      <c r="UEZ81" s="104"/>
      <c r="UFA81" s="104"/>
      <c r="UFB81" s="104"/>
      <c r="UFC81" s="104"/>
      <c r="UFD81" s="104"/>
      <c r="UFE81" s="104"/>
      <c r="UFF81" s="104"/>
      <c r="UFG81" s="104"/>
      <c r="UFH81" s="104"/>
      <c r="UFI81" s="104"/>
      <c r="UFJ81" s="104"/>
      <c r="UFK81" s="104"/>
      <c r="UFL81" s="104"/>
      <c r="UFM81" s="104"/>
      <c r="UFN81" s="104"/>
      <c r="UFO81" s="104"/>
      <c r="UFP81" s="104"/>
      <c r="UFQ81" s="104"/>
      <c r="UFR81" s="104"/>
      <c r="UFS81" s="104"/>
      <c r="UFT81" s="104"/>
      <c r="UFU81" s="104"/>
      <c r="UFV81" s="104"/>
      <c r="UFW81" s="104"/>
      <c r="UFX81" s="104"/>
      <c r="UFY81" s="104"/>
      <c r="UFZ81" s="104"/>
      <c r="UGA81" s="104"/>
      <c r="UGB81" s="104"/>
      <c r="UGC81" s="104"/>
      <c r="UGD81" s="104"/>
      <c r="UGE81" s="104"/>
      <c r="UGF81" s="104"/>
      <c r="UGG81" s="104"/>
      <c r="UGH81" s="104"/>
      <c r="UGI81" s="104"/>
      <c r="UGJ81" s="104"/>
      <c r="UGK81" s="104"/>
      <c r="UGL81" s="104"/>
      <c r="UGM81" s="104"/>
      <c r="UGN81" s="104"/>
      <c r="UGO81" s="104"/>
      <c r="UGP81" s="104"/>
      <c r="UGQ81" s="104"/>
      <c r="UGR81" s="104"/>
      <c r="UGS81" s="104"/>
      <c r="UGT81" s="104"/>
      <c r="UGU81" s="104"/>
      <c r="UGV81" s="104"/>
      <c r="UGW81" s="104"/>
      <c r="UGX81" s="104"/>
      <c r="UGY81" s="104"/>
      <c r="UGZ81" s="104"/>
      <c r="UHA81" s="104"/>
      <c r="UHB81" s="104"/>
      <c r="UHC81" s="104"/>
      <c r="UHD81" s="104"/>
      <c r="UHE81" s="104"/>
      <c r="UHF81" s="104"/>
      <c r="UHG81" s="104"/>
      <c r="UHH81" s="104"/>
      <c r="UHI81" s="104"/>
      <c r="UHJ81" s="104"/>
      <c r="UHK81" s="104"/>
      <c r="UHL81" s="104"/>
      <c r="UHM81" s="104"/>
      <c r="UHN81" s="104"/>
      <c r="UHO81" s="104"/>
      <c r="UHP81" s="104"/>
      <c r="UHQ81" s="104"/>
      <c r="UHR81" s="104"/>
      <c r="UHS81" s="104"/>
      <c r="UHT81" s="104"/>
      <c r="UHU81" s="104"/>
      <c r="UHV81" s="104"/>
      <c r="UHW81" s="104"/>
      <c r="UHX81" s="104"/>
      <c r="UHY81" s="104"/>
      <c r="UHZ81" s="104"/>
      <c r="UIA81" s="104"/>
      <c r="UIB81" s="104"/>
      <c r="UIC81" s="104"/>
      <c r="UID81" s="104"/>
      <c r="UIE81" s="104"/>
      <c r="UIF81" s="104"/>
      <c r="UIG81" s="104"/>
      <c r="UIH81" s="104"/>
      <c r="UII81" s="104"/>
      <c r="UIJ81" s="104"/>
      <c r="UIK81" s="104"/>
      <c r="UIL81" s="104"/>
      <c r="UIM81" s="104"/>
      <c r="UIN81" s="104"/>
      <c r="UIO81" s="104"/>
      <c r="UIP81" s="104"/>
      <c r="UIQ81" s="104"/>
      <c r="UIR81" s="104"/>
      <c r="UIS81" s="104"/>
      <c r="UIT81" s="104"/>
      <c r="UIU81" s="104"/>
      <c r="UIV81" s="104"/>
      <c r="UIW81" s="104"/>
      <c r="UIX81" s="104"/>
      <c r="UIY81" s="104"/>
      <c r="UIZ81" s="104"/>
      <c r="UJA81" s="104"/>
      <c r="UJB81" s="104"/>
      <c r="UJC81" s="104"/>
      <c r="UJD81" s="104"/>
      <c r="UJE81" s="104"/>
      <c r="UJF81" s="104"/>
      <c r="UJG81" s="104"/>
      <c r="UJH81" s="104"/>
      <c r="UJI81" s="104"/>
      <c r="UJJ81" s="104"/>
      <c r="UJK81" s="104"/>
      <c r="UJL81" s="104"/>
      <c r="UJM81" s="104"/>
      <c r="UJN81" s="104"/>
      <c r="UJO81" s="104"/>
      <c r="UJP81" s="104"/>
      <c r="UJQ81" s="104"/>
      <c r="UJR81" s="104"/>
      <c r="UJS81" s="104"/>
      <c r="UJT81" s="104"/>
      <c r="UJU81" s="104"/>
      <c r="UJV81" s="104"/>
      <c r="UJW81" s="104"/>
      <c r="UJX81" s="104"/>
      <c r="UJY81" s="104"/>
      <c r="UJZ81" s="104"/>
      <c r="UKA81" s="104"/>
      <c r="UKB81" s="104"/>
      <c r="UKC81" s="104"/>
      <c r="UKD81" s="104"/>
      <c r="UKE81" s="104"/>
      <c r="UKF81" s="104"/>
      <c r="UKG81" s="104"/>
      <c r="UKH81" s="104"/>
      <c r="UKI81" s="104"/>
      <c r="UKJ81" s="104"/>
      <c r="UKK81" s="104"/>
      <c r="UKL81" s="104"/>
      <c r="UKM81" s="104"/>
      <c r="UKN81" s="104"/>
      <c r="UKO81" s="104"/>
      <c r="UKP81" s="104"/>
      <c r="UKQ81" s="104"/>
      <c r="UKR81" s="104"/>
      <c r="UKS81" s="104"/>
      <c r="UKT81" s="104"/>
      <c r="UKU81" s="104"/>
      <c r="UKV81" s="104"/>
      <c r="UKW81" s="104"/>
      <c r="UKX81" s="104"/>
      <c r="UKY81" s="104"/>
      <c r="UKZ81" s="104"/>
      <c r="ULA81" s="104"/>
      <c r="ULB81" s="104"/>
      <c r="ULC81" s="104"/>
      <c r="ULD81" s="104"/>
      <c r="ULE81" s="104"/>
      <c r="ULF81" s="104"/>
      <c r="ULG81" s="104"/>
      <c r="ULH81" s="104"/>
      <c r="ULI81" s="104"/>
      <c r="ULJ81" s="104"/>
      <c r="ULK81" s="104"/>
      <c r="ULL81" s="104"/>
      <c r="ULM81" s="104"/>
      <c r="ULN81" s="104"/>
      <c r="ULO81" s="104"/>
      <c r="ULP81" s="104"/>
      <c r="ULQ81" s="104"/>
      <c r="ULR81" s="104"/>
      <c r="ULS81" s="104"/>
      <c r="ULT81" s="104"/>
      <c r="ULU81" s="104"/>
      <c r="ULV81" s="104"/>
      <c r="ULW81" s="104"/>
      <c r="ULX81" s="104"/>
      <c r="ULY81" s="104"/>
      <c r="ULZ81" s="104"/>
      <c r="UMA81" s="104"/>
      <c r="UMB81" s="104"/>
      <c r="UMC81" s="104"/>
      <c r="UMD81" s="104"/>
      <c r="UME81" s="104"/>
      <c r="UMF81" s="104"/>
      <c r="UMG81" s="104"/>
      <c r="UMH81" s="104"/>
      <c r="UMI81" s="104"/>
      <c r="UMJ81" s="104"/>
      <c r="UMK81" s="104"/>
      <c r="UML81" s="104"/>
      <c r="UMM81" s="104"/>
      <c r="UMN81" s="104"/>
      <c r="UMO81" s="104"/>
      <c r="UMP81" s="104"/>
      <c r="UMQ81" s="104"/>
      <c r="UMR81" s="104"/>
      <c r="UMS81" s="104"/>
      <c r="UMT81" s="104"/>
      <c r="UMU81" s="104"/>
      <c r="UMV81" s="104"/>
      <c r="UMW81" s="104"/>
      <c r="UMX81" s="104"/>
      <c r="UMY81" s="104"/>
      <c r="UMZ81" s="104"/>
      <c r="UNA81" s="104"/>
      <c r="UNB81" s="104"/>
      <c r="UNC81" s="104"/>
      <c r="UND81" s="104"/>
      <c r="UNE81" s="104"/>
      <c r="UNF81" s="104"/>
      <c r="UNG81" s="104"/>
      <c r="UNH81" s="104"/>
      <c r="UNI81" s="104"/>
      <c r="UNJ81" s="104"/>
      <c r="UNK81" s="104"/>
      <c r="UNL81" s="104"/>
      <c r="UNM81" s="104"/>
      <c r="UNN81" s="104"/>
      <c r="UNO81" s="104"/>
      <c r="UNP81" s="104"/>
      <c r="UNQ81" s="104"/>
      <c r="UNR81" s="104"/>
      <c r="UNS81" s="104"/>
      <c r="UNT81" s="104"/>
      <c r="UNU81" s="104"/>
      <c r="UNV81" s="104"/>
      <c r="UNW81" s="104"/>
      <c r="UNX81" s="104"/>
      <c r="UNY81" s="104"/>
      <c r="UNZ81" s="104"/>
      <c r="UOA81" s="104"/>
      <c r="UOB81" s="104"/>
      <c r="UOC81" s="104"/>
      <c r="UOD81" s="104"/>
      <c r="UOE81" s="104"/>
      <c r="UOF81" s="104"/>
      <c r="UOG81" s="104"/>
      <c r="UOH81" s="104"/>
      <c r="UOI81" s="104"/>
      <c r="UOJ81" s="104"/>
      <c r="UOK81" s="104"/>
      <c r="UOL81" s="104"/>
      <c r="UOM81" s="104"/>
      <c r="UON81" s="104"/>
      <c r="UOO81" s="104"/>
      <c r="UOP81" s="104"/>
      <c r="UOQ81" s="104"/>
      <c r="UOR81" s="104"/>
      <c r="UOS81" s="104"/>
      <c r="UOT81" s="104"/>
      <c r="UOU81" s="104"/>
      <c r="UOV81" s="104"/>
      <c r="UOW81" s="104"/>
      <c r="UOX81" s="104"/>
      <c r="UOY81" s="104"/>
      <c r="UOZ81" s="104"/>
      <c r="UPA81" s="104"/>
      <c r="UPB81" s="104"/>
      <c r="UPC81" s="104"/>
      <c r="UPD81" s="104"/>
      <c r="UPE81" s="104"/>
      <c r="UPF81" s="104"/>
      <c r="UPG81" s="104"/>
      <c r="UPH81" s="104"/>
      <c r="UPI81" s="104"/>
      <c r="UPJ81" s="104"/>
      <c r="UPK81" s="104"/>
      <c r="UPL81" s="104"/>
      <c r="UPM81" s="104"/>
      <c r="UPN81" s="104"/>
      <c r="UPO81" s="104"/>
      <c r="UPP81" s="104"/>
      <c r="UPQ81" s="104"/>
      <c r="UPR81" s="104"/>
      <c r="UPS81" s="104"/>
      <c r="UPT81" s="104"/>
      <c r="UPU81" s="104"/>
      <c r="UPV81" s="104"/>
      <c r="UPW81" s="104"/>
      <c r="UPX81" s="104"/>
      <c r="UPY81" s="104"/>
      <c r="UPZ81" s="104"/>
      <c r="UQA81" s="104"/>
      <c r="UQB81" s="104"/>
      <c r="UQC81" s="104"/>
      <c r="UQD81" s="104"/>
      <c r="UQE81" s="104"/>
      <c r="UQF81" s="104"/>
      <c r="UQG81" s="104"/>
      <c r="UQH81" s="104"/>
      <c r="UQI81" s="104"/>
      <c r="UQJ81" s="104"/>
      <c r="UQK81" s="104"/>
      <c r="UQL81" s="104"/>
      <c r="UQM81" s="104"/>
      <c r="UQN81" s="104"/>
      <c r="UQO81" s="104"/>
      <c r="UQP81" s="104"/>
      <c r="UQQ81" s="104"/>
      <c r="UQR81" s="104"/>
      <c r="UQS81" s="104"/>
      <c r="UQT81" s="104"/>
      <c r="UQU81" s="104"/>
      <c r="UQV81" s="104"/>
      <c r="UQW81" s="104"/>
      <c r="UQX81" s="104"/>
      <c r="UQY81" s="104"/>
      <c r="UQZ81" s="104"/>
      <c r="URA81" s="104"/>
      <c r="URB81" s="104"/>
      <c r="URC81" s="104"/>
      <c r="URD81" s="104"/>
      <c r="URE81" s="104"/>
      <c r="URF81" s="104"/>
      <c r="URG81" s="104"/>
      <c r="URH81" s="104"/>
      <c r="URI81" s="104"/>
      <c r="URJ81" s="104"/>
      <c r="URK81" s="104"/>
      <c r="URL81" s="104"/>
      <c r="URM81" s="104"/>
      <c r="URN81" s="104"/>
      <c r="URO81" s="104"/>
      <c r="URP81" s="104"/>
      <c r="URQ81" s="104"/>
      <c r="URR81" s="104"/>
      <c r="URS81" s="104"/>
      <c r="URT81" s="104"/>
      <c r="URU81" s="104"/>
      <c r="URV81" s="104"/>
      <c r="URW81" s="104"/>
      <c r="URX81" s="104"/>
      <c r="URY81" s="104"/>
      <c r="URZ81" s="104"/>
      <c r="USA81" s="104"/>
      <c r="USB81" s="104"/>
      <c r="USC81" s="104"/>
      <c r="USD81" s="104"/>
      <c r="USE81" s="104"/>
      <c r="USF81" s="104"/>
      <c r="USG81" s="104"/>
      <c r="USH81" s="104"/>
      <c r="USI81" s="104"/>
      <c r="USJ81" s="104"/>
      <c r="USK81" s="104"/>
      <c r="USL81" s="104"/>
      <c r="USM81" s="104"/>
      <c r="USN81" s="104"/>
      <c r="USO81" s="104"/>
      <c r="USP81" s="104"/>
      <c r="USQ81" s="104"/>
      <c r="USR81" s="104"/>
      <c r="USS81" s="104"/>
      <c r="UST81" s="104"/>
      <c r="USU81" s="104"/>
      <c r="USV81" s="104"/>
      <c r="USW81" s="104"/>
      <c r="USX81" s="104"/>
      <c r="USY81" s="104"/>
      <c r="USZ81" s="104"/>
      <c r="UTA81" s="104"/>
      <c r="UTB81" s="104"/>
      <c r="UTC81" s="104"/>
      <c r="UTD81" s="104"/>
      <c r="UTE81" s="104"/>
      <c r="UTF81" s="104"/>
      <c r="UTG81" s="104"/>
      <c r="UTH81" s="104"/>
      <c r="UTI81" s="104"/>
      <c r="UTJ81" s="104"/>
      <c r="UTK81" s="104"/>
      <c r="UTL81" s="104"/>
      <c r="UTM81" s="104"/>
      <c r="UTN81" s="104"/>
      <c r="UTO81" s="104"/>
      <c r="UTP81" s="104"/>
      <c r="UTQ81" s="104"/>
      <c r="UTR81" s="104"/>
      <c r="UTS81" s="104"/>
      <c r="UTT81" s="104"/>
      <c r="UTU81" s="104"/>
      <c r="UTV81" s="104"/>
      <c r="UTW81" s="104"/>
      <c r="UTX81" s="104"/>
      <c r="UTY81" s="104"/>
      <c r="UTZ81" s="104"/>
      <c r="UUA81" s="104"/>
      <c r="UUB81" s="104"/>
      <c r="UUC81" s="104"/>
      <c r="UUD81" s="104"/>
      <c r="UUE81" s="104"/>
      <c r="UUF81" s="104"/>
      <c r="UUG81" s="104"/>
      <c r="UUH81" s="104"/>
      <c r="UUI81" s="104"/>
      <c r="UUJ81" s="104"/>
      <c r="UUK81" s="104"/>
      <c r="UUL81" s="104"/>
      <c r="UUM81" s="104"/>
      <c r="UUN81" s="104"/>
      <c r="UUO81" s="104"/>
      <c r="UUP81" s="104"/>
      <c r="UUQ81" s="104"/>
      <c r="UUR81" s="104"/>
      <c r="UUS81" s="104"/>
      <c r="UUT81" s="104"/>
      <c r="UUU81" s="104"/>
      <c r="UUV81" s="104"/>
      <c r="UUW81" s="104"/>
      <c r="UUX81" s="104"/>
      <c r="UUY81" s="104"/>
      <c r="UUZ81" s="104"/>
      <c r="UVA81" s="104"/>
      <c r="UVB81" s="104"/>
      <c r="UVC81" s="104"/>
      <c r="UVD81" s="104"/>
      <c r="UVE81" s="104"/>
      <c r="UVF81" s="104"/>
      <c r="UVG81" s="104"/>
      <c r="UVH81" s="104"/>
      <c r="UVI81" s="104"/>
      <c r="UVJ81" s="104"/>
      <c r="UVK81" s="104"/>
      <c r="UVL81" s="104"/>
      <c r="UVM81" s="104"/>
      <c r="UVN81" s="104"/>
      <c r="UVO81" s="104"/>
      <c r="UVP81" s="104"/>
      <c r="UVQ81" s="104"/>
      <c r="UVR81" s="104"/>
      <c r="UVS81" s="104"/>
      <c r="UVT81" s="104"/>
      <c r="UVU81" s="104"/>
      <c r="UVV81" s="104"/>
      <c r="UVW81" s="104"/>
      <c r="UVX81" s="104"/>
      <c r="UVY81" s="104"/>
      <c r="UVZ81" s="104"/>
      <c r="UWA81" s="104"/>
      <c r="UWB81" s="104"/>
      <c r="UWC81" s="104"/>
      <c r="UWD81" s="104"/>
      <c r="UWE81" s="104"/>
      <c r="UWF81" s="104"/>
      <c r="UWG81" s="104"/>
      <c r="UWH81" s="104"/>
      <c r="UWI81" s="104"/>
      <c r="UWJ81" s="104"/>
      <c r="UWK81" s="104"/>
      <c r="UWL81" s="104"/>
      <c r="UWM81" s="104"/>
      <c r="UWN81" s="104"/>
      <c r="UWO81" s="104"/>
      <c r="UWP81" s="104"/>
      <c r="UWQ81" s="104"/>
      <c r="UWR81" s="104"/>
      <c r="UWS81" s="104"/>
      <c r="UWT81" s="104"/>
      <c r="UWU81" s="104"/>
      <c r="UWV81" s="104"/>
      <c r="UWW81" s="104"/>
      <c r="UWX81" s="104"/>
      <c r="UWY81" s="104"/>
      <c r="UWZ81" s="104"/>
      <c r="UXA81" s="104"/>
      <c r="UXB81" s="104"/>
      <c r="UXC81" s="104"/>
      <c r="UXD81" s="104"/>
      <c r="UXE81" s="104"/>
      <c r="UXF81" s="104"/>
      <c r="UXG81" s="104"/>
      <c r="UXH81" s="104"/>
      <c r="UXI81" s="104"/>
      <c r="UXJ81" s="104"/>
      <c r="UXK81" s="104"/>
      <c r="UXL81" s="104"/>
      <c r="UXM81" s="104"/>
      <c r="UXN81" s="104"/>
      <c r="UXO81" s="104"/>
      <c r="UXP81" s="104"/>
      <c r="UXQ81" s="104"/>
      <c r="UXR81" s="104"/>
      <c r="UXS81" s="104"/>
      <c r="UXT81" s="104"/>
      <c r="UXU81" s="104"/>
      <c r="UXV81" s="104"/>
      <c r="UXW81" s="104"/>
      <c r="UXX81" s="104"/>
      <c r="UXY81" s="104"/>
      <c r="UXZ81" s="104"/>
      <c r="UYA81" s="104"/>
      <c r="UYB81" s="104"/>
      <c r="UYC81" s="104"/>
      <c r="UYD81" s="104"/>
      <c r="UYE81" s="104"/>
      <c r="UYF81" s="104"/>
      <c r="UYG81" s="104"/>
      <c r="UYH81" s="104"/>
      <c r="UYI81" s="104"/>
      <c r="UYJ81" s="104"/>
      <c r="UYK81" s="104"/>
      <c r="UYL81" s="104"/>
      <c r="UYM81" s="104"/>
      <c r="UYN81" s="104"/>
      <c r="UYO81" s="104"/>
      <c r="UYP81" s="104"/>
      <c r="UYQ81" s="104"/>
      <c r="UYR81" s="104"/>
      <c r="UYS81" s="104"/>
      <c r="UYT81" s="104"/>
      <c r="UYU81" s="104"/>
      <c r="UYV81" s="104"/>
      <c r="UYW81" s="104"/>
      <c r="UYX81" s="104"/>
      <c r="UYY81" s="104"/>
      <c r="UYZ81" s="104"/>
      <c r="UZA81" s="104"/>
      <c r="UZB81" s="104"/>
      <c r="UZC81" s="104"/>
      <c r="UZD81" s="104"/>
      <c r="UZE81" s="104"/>
      <c r="UZF81" s="104"/>
      <c r="UZG81" s="104"/>
      <c r="UZH81" s="104"/>
      <c r="UZI81" s="104"/>
      <c r="UZJ81" s="104"/>
      <c r="UZK81" s="104"/>
      <c r="UZL81" s="104"/>
      <c r="UZM81" s="104"/>
      <c r="UZN81" s="104"/>
      <c r="UZO81" s="104"/>
      <c r="UZP81" s="104"/>
      <c r="UZQ81" s="104"/>
      <c r="UZR81" s="104"/>
      <c r="UZS81" s="104"/>
      <c r="UZT81" s="104"/>
      <c r="UZU81" s="104"/>
      <c r="UZV81" s="104"/>
      <c r="UZW81" s="104"/>
      <c r="UZX81" s="104"/>
      <c r="UZY81" s="104"/>
      <c r="UZZ81" s="104"/>
      <c r="VAA81" s="104"/>
      <c r="VAB81" s="104"/>
      <c r="VAC81" s="104"/>
      <c r="VAD81" s="104"/>
      <c r="VAE81" s="104"/>
      <c r="VAF81" s="104"/>
      <c r="VAG81" s="104"/>
      <c r="VAH81" s="104"/>
      <c r="VAI81" s="104"/>
      <c r="VAJ81" s="104"/>
      <c r="VAK81" s="104"/>
      <c r="VAL81" s="104"/>
      <c r="VAM81" s="104"/>
      <c r="VAN81" s="104"/>
      <c r="VAO81" s="104"/>
      <c r="VAP81" s="104"/>
      <c r="VAQ81" s="104"/>
      <c r="VAR81" s="104"/>
      <c r="VAS81" s="104"/>
      <c r="VAT81" s="104"/>
      <c r="VAU81" s="104"/>
      <c r="VAV81" s="104"/>
      <c r="VAW81" s="104"/>
      <c r="VAX81" s="104"/>
      <c r="VAY81" s="104"/>
      <c r="VAZ81" s="104"/>
      <c r="VBA81" s="104"/>
      <c r="VBB81" s="104"/>
      <c r="VBC81" s="104"/>
      <c r="VBD81" s="104"/>
      <c r="VBE81" s="104"/>
      <c r="VBF81" s="104"/>
      <c r="VBG81" s="104"/>
      <c r="VBH81" s="104"/>
      <c r="VBI81" s="104"/>
      <c r="VBJ81" s="104"/>
      <c r="VBK81" s="104"/>
      <c r="VBL81" s="104"/>
      <c r="VBM81" s="104"/>
      <c r="VBN81" s="104"/>
      <c r="VBO81" s="104"/>
      <c r="VBP81" s="104"/>
      <c r="VBQ81" s="104"/>
      <c r="VBR81" s="104"/>
      <c r="VBS81" s="104"/>
      <c r="VBT81" s="104"/>
      <c r="VBU81" s="104"/>
      <c r="VBV81" s="104"/>
      <c r="VBW81" s="104"/>
      <c r="VBX81" s="104"/>
      <c r="VBY81" s="104"/>
      <c r="VBZ81" s="104"/>
      <c r="VCA81" s="104"/>
      <c r="VCB81" s="104"/>
      <c r="VCC81" s="104"/>
      <c r="VCD81" s="104"/>
      <c r="VCE81" s="104"/>
      <c r="VCF81" s="104"/>
      <c r="VCG81" s="104"/>
      <c r="VCH81" s="104"/>
      <c r="VCI81" s="104"/>
      <c r="VCJ81" s="104"/>
      <c r="VCK81" s="104"/>
      <c r="VCL81" s="104"/>
      <c r="VCM81" s="104"/>
      <c r="VCN81" s="104"/>
      <c r="VCO81" s="104"/>
      <c r="VCP81" s="104"/>
      <c r="VCQ81" s="104"/>
      <c r="VCR81" s="104"/>
      <c r="VCS81" s="104"/>
      <c r="VCT81" s="104"/>
      <c r="VCU81" s="104"/>
      <c r="VCV81" s="104"/>
      <c r="VCW81" s="104"/>
      <c r="VCX81" s="104"/>
      <c r="VCY81" s="104"/>
      <c r="VCZ81" s="104"/>
      <c r="VDA81" s="104"/>
      <c r="VDB81" s="104"/>
      <c r="VDC81" s="104"/>
      <c r="VDD81" s="104"/>
      <c r="VDE81" s="104"/>
      <c r="VDF81" s="104"/>
      <c r="VDG81" s="104"/>
      <c r="VDH81" s="104"/>
      <c r="VDI81" s="104"/>
      <c r="VDJ81" s="104"/>
      <c r="VDK81" s="104"/>
      <c r="VDL81" s="104"/>
      <c r="VDM81" s="104"/>
      <c r="VDN81" s="104"/>
      <c r="VDO81" s="104"/>
      <c r="VDP81" s="104"/>
      <c r="VDQ81" s="104"/>
      <c r="VDR81" s="104"/>
      <c r="VDS81" s="104"/>
      <c r="VDT81" s="104"/>
      <c r="VDU81" s="104"/>
      <c r="VDV81" s="104"/>
      <c r="VDW81" s="104"/>
      <c r="VDX81" s="104"/>
      <c r="VDY81" s="104"/>
      <c r="VDZ81" s="104"/>
      <c r="VEA81" s="104"/>
      <c r="VEB81" s="104"/>
      <c r="VEC81" s="104"/>
      <c r="VED81" s="104"/>
      <c r="VEE81" s="104"/>
      <c r="VEF81" s="104"/>
      <c r="VEG81" s="104"/>
      <c r="VEH81" s="104"/>
      <c r="VEI81" s="104"/>
      <c r="VEJ81" s="104"/>
      <c r="VEK81" s="104"/>
      <c r="VEL81" s="104"/>
      <c r="VEM81" s="104"/>
      <c r="VEN81" s="104"/>
      <c r="VEO81" s="104"/>
      <c r="VEP81" s="104"/>
      <c r="VEQ81" s="104"/>
      <c r="VER81" s="104"/>
      <c r="VES81" s="104"/>
      <c r="VET81" s="104"/>
      <c r="VEU81" s="104"/>
      <c r="VEV81" s="104"/>
      <c r="VEW81" s="104"/>
      <c r="VEX81" s="104"/>
      <c r="VEY81" s="104"/>
      <c r="VEZ81" s="104"/>
      <c r="VFA81" s="104"/>
      <c r="VFB81" s="104"/>
      <c r="VFC81" s="104"/>
      <c r="VFD81" s="104"/>
      <c r="VFE81" s="104"/>
      <c r="VFF81" s="104"/>
      <c r="VFG81" s="104"/>
      <c r="VFH81" s="104"/>
      <c r="VFI81" s="104"/>
      <c r="VFJ81" s="104"/>
      <c r="VFK81" s="104"/>
      <c r="VFL81" s="104"/>
      <c r="VFM81" s="104"/>
      <c r="VFN81" s="104"/>
      <c r="VFO81" s="104"/>
      <c r="VFP81" s="104"/>
      <c r="VFQ81" s="104"/>
      <c r="VFR81" s="104"/>
      <c r="VFS81" s="104"/>
      <c r="VFT81" s="104"/>
      <c r="VFU81" s="104"/>
      <c r="VFV81" s="104"/>
      <c r="VFW81" s="104"/>
      <c r="VFX81" s="104"/>
      <c r="VFY81" s="104"/>
      <c r="VFZ81" s="104"/>
      <c r="VGA81" s="104"/>
      <c r="VGB81" s="104"/>
      <c r="VGC81" s="104"/>
      <c r="VGD81" s="104"/>
      <c r="VGE81" s="104"/>
      <c r="VGF81" s="104"/>
      <c r="VGG81" s="104"/>
      <c r="VGH81" s="104"/>
      <c r="VGI81" s="104"/>
      <c r="VGJ81" s="104"/>
      <c r="VGK81" s="104"/>
      <c r="VGL81" s="104"/>
      <c r="VGM81" s="104"/>
      <c r="VGN81" s="104"/>
      <c r="VGO81" s="104"/>
      <c r="VGP81" s="104"/>
      <c r="VGQ81" s="104"/>
      <c r="VGR81" s="104"/>
      <c r="VGS81" s="104"/>
      <c r="VGT81" s="104"/>
      <c r="VGU81" s="104"/>
      <c r="VGV81" s="104"/>
      <c r="VGW81" s="104"/>
      <c r="VGX81" s="104"/>
      <c r="VGY81" s="104"/>
      <c r="VGZ81" s="104"/>
      <c r="VHA81" s="104"/>
      <c r="VHB81" s="104"/>
      <c r="VHC81" s="104"/>
      <c r="VHD81" s="104"/>
      <c r="VHE81" s="104"/>
      <c r="VHF81" s="104"/>
      <c r="VHG81" s="104"/>
      <c r="VHH81" s="104"/>
      <c r="VHI81" s="104"/>
      <c r="VHJ81" s="104"/>
      <c r="VHK81" s="104"/>
      <c r="VHL81" s="104"/>
      <c r="VHM81" s="104"/>
      <c r="VHN81" s="104"/>
      <c r="VHO81" s="104"/>
      <c r="VHP81" s="104"/>
      <c r="VHQ81" s="104"/>
      <c r="VHR81" s="104"/>
      <c r="VHS81" s="104"/>
      <c r="VHT81" s="104"/>
      <c r="VHU81" s="104"/>
      <c r="VHV81" s="104"/>
      <c r="VHW81" s="104"/>
      <c r="VHX81" s="104"/>
      <c r="VHY81" s="104"/>
      <c r="VHZ81" s="104"/>
      <c r="VIA81" s="104"/>
      <c r="VIB81" s="104"/>
      <c r="VIC81" s="104"/>
      <c r="VID81" s="104"/>
      <c r="VIE81" s="104"/>
      <c r="VIF81" s="104"/>
      <c r="VIG81" s="104"/>
      <c r="VIH81" s="104"/>
      <c r="VII81" s="104"/>
      <c r="VIJ81" s="104"/>
      <c r="VIK81" s="104"/>
      <c r="VIL81" s="104"/>
      <c r="VIM81" s="104"/>
      <c r="VIN81" s="104"/>
      <c r="VIO81" s="104"/>
      <c r="VIP81" s="104"/>
      <c r="VIQ81" s="104"/>
      <c r="VIR81" s="104"/>
      <c r="VIS81" s="104"/>
      <c r="VIT81" s="104"/>
      <c r="VIU81" s="104"/>
      <c r="VIV81" s="104"/>
      <c r="VIW81" s="104"/>
      <c r="VIX81" s="104"/>
      <c r="VIY81" s="104"/>
      <c r="VIZ81" s="104"/>
      <c r="VJA81" s="104"/>
      <c r="VJB81" s="104"/>
      <c r="VJC81" s="104"/>
      <c r="VJD81" s="104"/>
      <c r="VJE81" s="104"/>
      <c r="VJF81" s="104"/>
      <c r="VJG81" s="104"/>
      <c r="VJH81" s="104"/>
      <c r="VJI81" s="104"/>
      <c r="VJJ81" s="104"/>
      <c r="VJK81" s="104"/>
      <c r="VJL81" s="104"/>
      <c r="VJM81" s="104"/>
      <c r="VJN81" s="104"/>
      <c r="VJO81" s="104"/>
      <c r="VJP81" s="104"/>
      <c r="VJQ81" s="104"/>
      <c r="VJR81" s="104"/>
      <c r="VJS81" s="104"/>
      <c r="VJT81" s="104"/>
      <c r="VJU81" s="104"/>
      <c r="VJV81" s="104"/>
      <c r="VJW81" s="104"/>
      <c r="VJX81" s="104"/>
      <c r="VJY81" s="104"/>
      <c r="VJZ81" s="104"/>
      <c r="VKA81" s="104"/>
      <c r="VKB81" s="104"/>
      <c r="VKC81" s="104"/>
      <c r="VKD81" s="104"/>
      <c r="VKE81" s="104"/>
      <c r="VKF81" s="104"/>
      <c r="VKG81" s="104"/>
      <c r="VKH81" s="104"/>
      <c r="VKI81" s="104"/>
      <c r="VKJ81" s="104"/>
      <c r="VKK81" s="104"/>
      <c r="VKL81" s="104"/>
      <c r="VKM81" s="104"/>
      <c r="VKN81" s="104"/>
      <c r="VKO81" s="104"/>
      <c r="VKP81" s="104"/>
      <c r="VKQ81" s="104"/>
      <c r="VKR81" s="104"/>
      <c r="VKS81" s="104"/>
      <c r="VKT81" s="104"/>
      <c r="VKU81" s="104"/>
      <c r="VKV81" s="104"/>
      <c r="VKW81" s="104"/>
      <c r="VKX81" s="104"/>
      <c r="VKY81" s="104"/>
      <c r="VKZ81" s="104"/>
      <c r="VLA81" s="104"/>
      <c r="VLB81" s="104"/>
      <c r="VLC81" s="104"/>
      <c r="VLD81" s="104"/>
      <c r="VLE81" s="104"/>
      <c r="VLF81" s="104"/>
      <c r="VLG81" s="104"/>
      <c r="VLH81" s="104"/>
      <c r="VLI81" s="104"/>
      <c r="VLJ81" s="104"/>
      <c r="VLK81" s="104"/>
      <c r="VLL81" s="104"/>
      <c r="VLM81" s="104"/>
      <c r="VLN81" s="104"/>
      <c r="VLO81" s="104"/>
      <c r="VLP81" s="104"/>
      <c r="VLQ81" s="104"/>
      <c r="VLR81" s="104"/>
      <c r="VLS81" s="104"/>
      <c r="VLT81" s="104"/>
      <c r="VLU81" s="104"/>
      <c r="VLV81" s="104"/>
      <c r="VLW81" s="104"/>
      <c r="VLX81" s="104"/>
      <c r="VLY81" s="104"/>
      <c r="VLZ81" s="104"/>
      <c r="VMA81" s="104"/>
      <c r="VMB81" s="104"/>
      <c r="VMC81" s="104"/>
      <c r="VMD81" s="104"/>
      <c r="VME81" s="104"/>
      <c r="VMF81" s="104"/>
      <c r="VMG81" s="104"/>
      <c r="VMH81" s="104"/>
      <c r="VMI81" s="104"/>
      <c r="VMJ81" s="104"/>
      <c r="VMK81" s="104"/>
      <c r="VML81" s="104"/>
      <c r="VMM81" s="104"/>
      <c r="VMN81" s="104"/>
      <c r="VMO81" s="104"/>
      <c r="VMP81" s="104"/>
      <c r="VMQ81" s="104"/>
      <c r="VMR81" s="104"/>
      <c r="VMS81" s="104"/>
      <c r="VMT81" s="104"/>
      <c r="VMU81" s="104"/>
      <c r="VMV81" s="104"/>
      <c r="VMW81" s="104"/>
      <c r="VMX81" s="104"/>
      <c r="VMY81" s="104"/>
      <c r="VMZ81" s="104"/>
      <c r="VNA81" s="104"/>
      <c r="VNB81" s="104"/>
      <c r="VNC81" s="104"/>
      <c r="VND81" s="104"/>
      <c r="VNE81" s="104"/>
      <c r="VNF81" s="104"/>
      <c r="VNG81" s="104"/>
      <c r="VNH81" s="104"/>
      <c r="VNI81" s="104"/>
      <c r="VNJ81" s="104"/>
      <c r="VNK81" s="104"/>
      <c r="VNL81" s="104"/>
      <c r="VNM81" s="104"/>
      <c r="VNN81" s="104"/>
      <c r="VNO81" s="104"/>
      <c r="VNP81" s="104"/>
      <c r="VNQ81" s="104"/>
      <c r="VNR81" s="104"/>
      <c r="VNS81" s="104"/>
      <c r="VNT81" s="104"/>
      <c r="VNU81" s="104"/>
      <c r="VNV81" s="104"/>
      <c r="VNW81" s="104"/>
      <c r="VNX81" s="104"/>
      <c r="VNY81" s="104"/>
      <c r="VNZ81" s="104"/>
      <c r="VOA81" s="104"/>
      <c r="VOB81" s="104"/>
      <c r="VOC81" s="104"/>
      <c r="VOD81" s="104"/>
      <c r="VOE81" s="104"/>
      <c r="VOF81" s="104"/>
      <c r="VOG81" s="104"/>
      <c r="VOH81" s="104"/>
      <c r="VOI81" s="104"/>
      <c r="VOJ81" s="104"/>
      <c r="VOK81" s="104"/>
      <c r="VOL81" s="104"/>
      <c r="VOM81" s="104"/>
      <c r="VON81" s="104"/>
      <c r="VOO81" s="104"/>
      <c r="VOP81" s="104"/>
      <c r="VOQ81" s="104"/>
      <c r="VOR81" s="104"/>
      <c r="VOS81" s="104"/>
      <c r="VOT81" s="104"/>
      <c r="VOU81" s="104"/>
      <c r="VOV81" s="104"/>
      <c r="VOW81" s="104"/>
      <c r="VOX81" s="104"/>
      <c r="VOY81" s="104"/>
      <c r="VOZ81" s="104"/>
      <c r="VPA81" s="104"/>
      <c r="VPB81" s="104"/>
      <c r="VPC81" s="104"/>
      <c r="VPD81" s="104"/>
      <c r="VPE81" s="104"/>
      <c r="VPF81" s="104"/>
      <c r="VPG81" s="104"/>
      <c r="VPH81" s="104"/>
      <c r="VPI81" s="104"/>
      <c r="VPJ81" s="104"/>
      <c r="VPK81" s="104"/>
      <c r="VPL81" s="104"/>
      <c r="VPM81" s="104"/>
      <c r="VPN81" s="104"/>
      <c r="VPO81" s="104"/>
      <c r="VPP81" s="104"/>
      <c r="VPQ81" s="104"/>
      <c r="VPR81" s="104"/>
      <c r="VPS81" s="104"/>
      <c r="VPT81" s="104"/>
      <c r="VPU81" s="104"/>
      <c r="VPV81" s="104"/>
      <c r="VPW81" s="104"/>
      <c r="VPX81" s="104"/>
      <c r="VPY81" s="104"/>
      <c r="VPZ81" s="104"/>
      <c r="VQA81" s="104"/>
      <c r="VQB81" s="104"/>
      <c r="VQC81" s="104"/>
      <c r="VQD81" s="104"/>
      <c r="VQE81" s="104"/>
      <c r="VQF81" s="104"/>
      <c r="VQG81" s="104"/>
      <c r="VQH81" s="104"/>
      <c r="VQI81" s="104"/>
      <c r="VQJ81" s="104"/>
      <c r="VQK81" s="104"/>
      <c r="VQL81" s="104"/>
      <c r="VQM81" s="104"/>
      <c r="VQN81" s="104"/>
      <c r="VQO81" s="104"/>
      <c r="VQP81" s="104"/>
      <c r="VQQ81" s="104"/>
      <c r="VQR81" s="104"/>
      <c r="VQS81" s="104"/>
      <c r="VQT81" s="104"/>
      <c r="VQU81" s="104"/>
      <c r="VQV81" s="104"/>
      <c r="VQW81" s="104"/>
      <c r="VQX81" s="104"/>
      <c r="VQY81" s="104"/>
      <c r="VQZ81" s="104"/>
      <c r="VRA81" s="104"/>
      <c r="VRB81" s="104"/>
      <c r="VRC81" s="104"/>
      <c r="VRD81" s="104"/>
      <c r="VRE81" s="104"/>
      <c r="VRF81" s="104"/>
      <c r="VRG81" s="104"/>
      <c r="VRH81" s="104"/>
      <c r="VRI81" s="104"/>
      <c r="VRJ81" s="104"/>
      <c r="VRK81" s="104"/>
      <c r="VRL81" s="104"/>
      <c r="VRM81" s="104"/>
      <c r="VRN81" s="104"/>
      <c r="VRO81" s="104"/>
      <c r="VRP81" s="104"/>
      <c r="VRQ81" s="104"/>
      <c r="VRR81" s="104"/>
      <c r="VRS81" s="104"/>
      <c r="VRT81" s="104"/>
      <c r="VRU81" s="104"/>
      <c r="VRV81" s="104"/>
      <c r="VRW81" s="104"/>
      <c r="VRX81" s="104"/>
      <c r="VRY81" s="104"/>
      <c r="VRZ81" s="104"/>
      <c r="VSA81" s="104"/>
      <c r="VSB81" s="104"/>
      <c r="VSC81" s="104"/>
      <c r="VSD81" s="104"/>
      <c r="VSE81" s="104"/>
      <c r="VSF81" s="104"/>
      <c r="VSG81" s="104"/>
      <c r="VSH81" s="104"/>
      <c r="VSI81" s="104"/>
      <c r="VSJ81" s="104"/>
      <c r="VSK81" s="104"/>
      <c r="VSL81" s="104"/>
      <c r="VSM81" s="104"/>
      <c r="VSN81" s="104"/>
      <c r="VSO81" s="104"/>
      <c r="VSP81" s="104"/>
      <c r="VSQ81" s="104"/>
      <c r="VSR81" s="104"/>
      <c r="VSS81" s="104"/>
      <c r="VST81" s="104"/>
      <c r="VSU81" s="104"/>
      <c r="VSV81" s="104"/>
      <c r="VSW81" s="104"/>
      <c r="VSX81" s="104"/>
      <c r="VSY81" s="104"/>
      <c r="VSZ81" s="104"/>
      <c r="VTA81" s="104"/>
      <c r="VTB81" s="104"/>
      <c r="VTC81" s="104"/>
      <c r="VTD81" s="104"/>
      <c r="VTE81" s="104"/>
      <c r="VTF81" s="104"/>
      <c r="VTG81" s="104"/>
      <c r="VTH81" s="104"/>
      <c r="VTI81" s="104"/>
      <c r="VTJ81" s="104"/>
      <c r="VTK81" s="104"/>
      <c r="VTL81" s="104"/>
      <c r="VTM81" s="104"/>
      <c r="VTN81" s="104"/>
      <c r="VTO81" s="104"/>
      <c r="VTP81" s="104"/>
      <c r="VTQ81" s="104"/>
      <c r="VTR81" s="104"/>
      <c r="VTS81" s="104"/>
      <c r="VTT81" s="104"/>
      <c r="VTU81" s="104"/>
      <c r="VTV81" s="104"/>
      <c r="VTW81" s="104"/>
      <c r="VTX81" s="104"/>
      <c r="VTY81" s="104"/>
      <c r="VTZ81" s="104"/>
      <c r="VUA81" s="104"/>
      <c r="VUB81" s="104"/>
      <c r="VUC81" s="104"/>
      <c r="VUD81" s="104"/>
      <c r="VUE81" s="104"/>
      <c r="VUF81" s="104"/>
      <c r="VUG81" s="104"/>
      <c r="VUH81" s="104"/>
      <c r="VUI81" s="104"/>
      <c r="VUJ81" s="104"/>
      <c r="VUK81" s="104"/>
      <c r="VUL81" s="104"/>
      <c r="VUM81" s="104"/>
      <c r="VUN81" s="104"/>
      <c r="VUO81" s="104"/>
      <c r="VUP81" s="104"/>
      <c r="VUQ81" s="104"/>
      <c r="VUR81" s="104"/>
      <c r="VUS81" s="104"/>
      <c r="VUT81" s="104"/>
      <c r="VUU81" s="104"/>
      <c r="VUV81" s="104"/>
      <c r="VUW81" s="104"/>
      <c r="VUX81" s="104"/>
      <c r="VUY81" s="104"/>
      <c r="VUZ81" s="104"/>
      <c r="VVA81" s="104"/>
      <c r="VVB81" s="104"/>
      <c r="VVC81" s="104"/>
      <c r="VVD81" s="104"/>
      <c r="VVE81" s="104"/>
      <c r="VVF81" s="104"/>
      <c r="VVG81" s="104"/>
      <c r="VVH81" s="104"/>
      <c r="VVI81" s="104"/>
      <c r="VVJ81" s="104"/>
      <c r="VVK81" s="104"/>
      <c r="VVL81" s="104"/>
      <c r="VVM81" s="104"/>
      <c r="VVN81" s="104"/>
      <c r="VVO81" s="104"/>
      <c r="VVP81" s="104"/>
      <c r="VVQ81" s="104"/>
      <c r="VVR81" s="104"/>
      <c r="VVS81" s="104"/>
      <c r="VVT81" s="104"/>
      <c r="VVU81" s="104"/>
      <c r="VVV81" s="104"/>
      <c r="VVW81" s="104"/>
      <c r="VVX81" s="104"/>
      <c r="VVY81" s="104"/>
      <c r="VVZ81" s="104"/>
      <c r="VWA81" s="104"/>
      <c r="VWB81" s="104"/>
      <c r="VWC81" s="104"/>
      <c r="VWD81" s="104"/>
      <c r="VWE81" s="104"/>
      <c r="VWF81" s="104"/>
      <c r="VWG81" s="104"/>
      <c r="VWH81" s="104"/>
      <c r="VWI81" s="104"/>
      <c r="VWJ81" s="104"/>
      <c r="VWK81" s="104"/>
      <c r="VWL81" s="104"/>
      <c r="VWM81" s="104"/>
      <c r="VWN81" s="104"/>
      <c r="VWO81" s="104"/>
      <c r="VWP81" s="104"/>
      <c r="VWQ81" s="104"/>
      <c r="VWR81" s="104"/>
      <c r="VWS81" s="104"/>
      <c r="VWT81" s="104"/>
      <c r="VWU81" s="104"/>
      <c r="VWV81" s="104"/>
      <c r="VWW81" s="104"/>
      <c r="VWX81" s="104"/>
      <c r="VWY81" s="104"/>
      <c r="VWZ81" s="104"/>
      <c r="VXA81" s="104"/>
      <c r="VXB81" s="104"/>
      <c r="VXC81" s="104"/>
      <c r="VXD81" s="104"/>
      <c r="VXE81" s="104"/>
      <c r="VXF81" s="104"/>
      <c r="VXG81" s="104"/>
      <c r="VXH81" s="104"/>
      <c r="VXI81" s="104"/>
      <c r="VXJ81" s="104"/>
      <c r="VXK81" s="104"/>
      <c r="VXL81" s="104"/>
      <c r="VXM81" s="104"/>
      <c r="VXN81" s="104"/>
      <c r="VXO81" s="104"/>
      <c r="VXP81" s="104"/>
      <c r="VXQ81" s="104"/>
      <c r="VXR81" s="104"/>
      <c r="VXS81" s="104"/>
      <c r="VXT81" s="104"/>
      <c r="VXU81" s="104"/>
      <c r="VXV81" s="104"/>
      <c r="VXW81" s="104"/>
      <c r="VXX81" s="104"/>
      <c r="VXY81" s="104"/>
      <c r="VXZ81" s="104"/>
      <c r="VYA81" s="104"/>
      <c r="VYB81" s="104"/>
      <c r="VYC81" s="104"/>
      <c r="VYD81" s="104"/>
      <c r="VYE81" s="104"/>
      <c r="VYF81" s="104"/>
      <c r="VYG81" s="104"/>
      <c r="VYH81" s="104"/>
      <c r="VYI81" s="104"/>
      <c r="VYJ81" s="104"/>
      <c r="VYK81" s="104"/>
      <c r="VYL81" s="104"/>
      <c r="VYM81" s="104"/>
      <c r="VYN81" s="104"/>
      <c r="VYO81" s="104"/>
      <c r="VYP81" s="104"/>
      <c r="VYQ81" s="104"/>
      <c r="VYR81" s="104"/>
      <c r="VYS81" s="104"/>
      <c r="VYT81" s="104"/>
      <c r="VYU81" s="104"/>
      <c r="VYV81" s="104"/>
      <c r="VYW81" s="104"/>
      <c r="VYX81" s="104"/>
      <c r="VYY81" s="104"/>
      <c r="VYZ81" s="104"/>
      <c r="VZA81" s="104"/>
      <c r="VZB81" s="104"/>
      <c r="VZC81" s="104"/>
      <c r="VZD81" s="104"/>
      <c r="VZE81" s="104"/>
      <c r="VZF81" s="104"/>
      <c r="VZG81" s="104"/>
      <c r="VZH81" s="104"/>
      <c r="VZI81" s="104"/>
      <c r="VZJ81" s="104"/>
      <c r="VZK81" s="104"/>
      <c r="VZL81" s="104"/>
      <c r="VZM81" s="104"/>
      <c r="VZN81" s="104"/>
      <c r="VZO81" s="104"/>
      <c r="VZP81" s="104"/>
      <c r="VZQ81" s="104"/>
      <c r="VZR81" s="104"/>
      <c r="VZS81" s="104"/>
      <c r="VZT81" s="104"/>
      <c r="VZU81" s="104"/>
      <c r="VZV81" s="104"/>
      <c r="VZW81" s="104"/>
      <c r="VZX81" s="104"/>
      <c r="VZY81" s="104"/>
      <c r="VZZ81" s="104"/>
      <c r="WAA81" s="104"/>
      <c r="WAB81" s="104"/>
      <c r="WAC81" s="104"/>
      <c r="WAD81" s="104"/>
      <c r="WAE81" s="104"/>
      <c r="WAF81" s="104"/>
      <c r="WAG81" s="104"/>
      <c r="WAH81" s="104"/>
      <c r="WAI81" s="104"/>
      <c r="WAJ81" s="104"/>
      <c r="WAK81" s="104"/>
      <c r="WAL81" s="104"/>
      <c r="WAM81" s="104"/>
      <c r="WAN81" s="104"/>
      <c r="WAO81" s="104"/>
      <c r="WAP81" s="104"/>
      <c r="WAQ81" s="104"/>
      <c r="WAR81" s="104"/>
      <c r="WAS81" s="104"/>
      <c r="WAT81" s="104"/>
      <c r="WAU81" s="104"/>
      <c r="WAV81" s="104"/>
      <c r="WAW81" s="104"/>
      <c r="WAX81" s="104"/>
      <c r="WAY81" s="104"/>
      <c r="WAZ81" s="104"/>
      <c r="WBA81" s="104"/>
      <c r="WBB81" s="104"/>
      <c r="WBC81" s="104"/>
      <c r="WBD81" s="104"/>
      <c r="WBE81" s="104"/>
      <c r="WBF81" s="104"/>
      <c r="WBG81" s="104"/>
      <c r="WBH81" s="104"/>
      <c r="WBI81" s="104"/>
      <c r="WBJ81" s="104"/>
      <c r="WBK81" s="104"/>
      <c r="WBL81" s="104"/>
      <c r="WBM81" s="104"/>
      <c r="WBN81" s="104"/>
      <c r="WBO81" s="104"/>
      <c r="WBP81" s="104"/>
      <c r="WBQ81" s="104"/>
      <c r="WBR81" s="104"/>
      <c r="WBS81" s="104"/>
      <c r="WBT81" s="104"/>
      <c r="WBU81" s="104"/>
      <c r="WBV81" s="104"/>
      <c r="WBW81" s="104"/>
      <c r="WBX81" s="104"/>
      <c r="WBY81" s="104"/>
      <c r="WBZ81" s="104"/>
      <c r="WCA81" s="104"/>
      <c r="WCB81" s="104"/>
      <c r="WCC81" s="104"/>
      <c r="WCD81" s="104"/>
      <c r="WCE81" s="104"/>
      <c r="WCF81" s="104"/>
      <c r="WCG81" s="104"/>
      <c r="WCH81" s="104"/>
      <c r="WCI81" s="104"/>
      <c r="WCJ81" s="104"/>
      <c r="WCK81" s="104"/>
      <c r="WCL81" s="104"/>
      <c r="WCM81" s="104"/>
      <c r="WCN81" s="104"/>
      <c r="WCO81" s="104"/>
      <c r="WCP81" s="104"/>
      <c r="WCQ81" s="104"/>
      <c r="WCR81" s="104"/>
      <c r="WCS81" s="104"/>
      <c r="WCT81" s="104"/>
      <c r="WCU81" s="104"/>
      <c r="WCV81" s="104"/>
      <c r="WCW81" s="104"/>
      <c r="WCX81" s="104"/>
      <c r="WCY81" s="104"/>
      <c r="WCZ81" s="104"/>
      <c r="WDA81" s="104"/>
      <c r="WDB81" s="104"/>
      <c r="WDC81" s="104"/>
      <c r="WDD81" s="104"/>
      <c r="WDE81" s="104"/>
      <c r="WDF81" s="104"/>
      <c r="WDG81" s="104"/>
      <c r="WDH81" s="104"/>
      <c r="WDI81" s="104"/>
      <c r="WDJ81" s="104"/>
      <c r="WDK81" s="104"/>
      <c r="WDL81" s="104"/>
      <c r="WDM81" s="104"/>
      <c r="WDN81" s="104"/>
      <c r="WDO81" s="104"/>
      <c r="WDP81" s="104"/>
      <c r="WDQ81" s="104"/>
      <c r="WDR81" s="104"/>
      <c r="WDS81" s="104"/>
      <c r="WDT81" s="104"/>
      <c r="WDU81" s="104"/>
      <c r="WDV81" s="104"/>
      <c r="WDW81" s="104"/>
      <c r="WDX81" s="104"/>
      <c r="WDY81" s="104"/>
      <c r="WDZ81" s="104"/>
      <c r="WEA81" s="104"/>
      <c r="WEB81" s="104"/>
      <c r="WEC81" s="104"/>
      <c r="WED81" s="104"/>
      <c r="WEE81" s="104"/>
      <c r="WEF81" s="104"/>
      <c r="WEG81" s="104"/>
      <c r="WEH81" s="104"/>
      <c r="WEI81" s="104"/>
      <c r="WEJ81" s="104"/>
      <c r="WEK81" s="104"/>
      <c r="WEL81" s="104"/>
      <c r="WEM81" s="104"/>
      <c r="WEN81" s="104"/>
      <c r="WEO81" s="104"/>
      <c r="WEP81" s="104"/>
      <c r="WEQ81" s="104"/>
      <c r="WER81" s="104"/>
      <c r="WES81" s="104"/>
      <c r="WET81" s="104"/>
      <c r="WEU81" s="104"/>
      <c r="WEV81" s="104"/>
      <c r="WEW81" s="104"/>
      <c r="WEX81" s="104"/>
      <c r="WEY81" s="104"/>
      <c r="WEZ81" s="104"/>
      <c r="WFA81" s="104"/>
      <c r="WFB81" s="104"/>
      <c r="WFC81" s="104"/>
      <c r="WFD81" s="104"/>
      <c r="WFE81" s="104"/>
      <c r="WFF81" s="104"/>
      <c r="WFG81" s="104"/>
      <c r="WFH81" s="104"/>
      <c r="WFI81" s="104"/>
      <c r="WFJ81" s="104"/>
      <c r="WFK81" s="104"/>
      <c r="WFL81" s="104"/>
      <c r="WFM81" s="104"/>
      <c r="WFN81" s="104"/>
      <c r="WFO81" s="104"/>
      <c r="WFP81" s="104"/>
      <c r="WFQ81" s="104"/>
      <c r="WFR81" s="104"/>
      <c r="WFS81" s="104"/>
      <c r="WFT81" s="104"/>
      <c r="WFU81" s="104"/>
      <c r="WFV81" s="104"/>
      <c r="WFW81" s="104"/>
      <c r="WFX81" s="104"/>
      <c r="WFY81" s="104"/>
      <c r="WFZ81" s="104"/>
      <c r="WGA81" s="104"/>
      <c r="WGB81" s="104"/>
      <c r="WGC81" s="104"/>
      <c r="WGD81" s="104"/>
      <c r="WGE81" s="104"/>
      <c r="WGF81" s="104"/>
      <c r="WGG81" s="104"/>
      <c r="WGH81" s="104"/>
      <c r="WGI81" s="104"/>
      <c r="WGJ81" s="104"/>
      <c r="WGK81" s="104"/>
      <c r="WGL81" s="104"/>
      <c r="WGM81" s="104"/>
      <c r="WGN81" s="104"/>
      <c r="WGO81" s="104"/>
      <c r="WGP81" s="104"/>
      <c r="WGQ81" s="104"/>
      <c r="WGR81" s="104"/>
      <c r="WGS81" s="104"/>
      <c r="WGT81" s="104"/>
      <c r="WGU81" s="104"/>
      <c r="WGV81" s="104"/>
      <c r="WGW81" s="104"/>
      <c r="WGX81" s="104"/>
      <c r="WGY81" s="104"/>
      <c r="WGZ81" s="104"/>
      <c r="WHA81" s="104"/>
      <c r="WHB81" s="104"/>
      <c r="WHC81" s="104"/>
      <c r="WHD81" s="104"/>
      <c r="WHE81" s="104"/>
      <c r="WHF81" s="104"/>
      <c r="WHG81" s="104"/>
      <c r="WHH81" s="104"/>
      <c r="WHI81" s="104"/>
      <c r="WHJ81" s="104"/>
      <c r="WHK81" s="104"/>
      <c r="WHL81" s="104"/>
      <c r="WHM81" s="104"/>
      <c r="WHN81" s="104"/>
      <c r="WHO81" s="104"/>
      <c r="WHP81" s="104"/>
      <c r="WHQ81" s="104"/>
      <c r="WHR81" s="104"/>
      <c r="WHS81" s="104"/>
      <c r="WHT81" s="104"/>
      <c r="WHU81" s="104"/>
      <c r="WHV81" s="104"/>
      <c r="WHW81" s="104"/>
      <c r="WHX81" s="104"/>
      <c r="WHY81" s="104"/>
      <c r="WHZ81" s="104"/>
      <c r="WIA81" s="104"/>
      <c r="WIB81" s="104"/>
      <c r="WIC81" s="104"/>
      <c r="WID81" s="104"/>
      <c r="WIE81" s="104"/>
      <c r="WIF81" s="104"/>
      <c r="WIG81" s="104"/>
      <c r="WIH81" s="104"/>
      <c r="WII81" s="104"/>
      <c r="WIJ81" s="104"/>
      <c r="WIK81" s="104"/>
      <c r="WIL81" s="104"/>
      <c r="WIM81" s="104"/>
      <c r="WIN81" s="104"/>
      <c r="WIO81" s="104"/>
      <c r="WIP81" s="104"/>
      <c r="WIQ81" s="104"/>
      <c r="WIR81" s="104"/>
      <c r="WIS81" s="104"/>
      <c r="WIT81" s="104"/>
      <c r="WIU81" s="104"/>
      <c r="WIV81" s="104"/>
      <c r="WIW81" s="104"/>
      <c r="WIX81" s="104"/>
      <c r="WIY81" s="104"/>
      <c r="WIZ81" s="104"/>
      <c r="WJA81" s="104"/>
      <c r="WJB81" s="104"/>
      <c r="WJC81" s="104"/>
      <c r="WJD81" s="104"/>
      <c r="WJE81" s="104"/>
      <c r="WJF81" s="104"/>
      <c r="WJG81" s="104"/>
      <c r="WJH81" s="104"/>
      <c r="WJI81" s="104"/>
      <c r="WJJ81" s="104"/>
      <c r="WJK81" s="104"/>
      <c r="WJL81" s="104"/>
      <c r="WJM81" s="104"/>
      <c r="WJN81" s="104"/>
      <c r="WJO81" s="104"/>
      <c r="WJP81" s="104"/>
      <c r="WJQ81" s="104"/>
      <c r="WJR81" s="104"/>
      <c r="WJS81" s="104"/>
      <c r="WJT81" s="104"/>
      <c r="WJU81" s="104"/>
      <c r="WJV81" s="104"/>
      <c r="WJW81" s="104"/>
      <c r="WJX81" s="104"/>
      <c r="WJY81" s="104"/>
      <c r="WJZ81" s="104"/>
      <c r="WKA81" s="104"/>
      <c r="WKB81" s="104"/>
      <c r="WKC81" s="104"/>
      <c r="WKD81" s="104"/>
      <c r="WKE81" s="104"/>
      <c r="WKF81" s="104"/>
      <c r="WKG81" s="104"/>
      <c r="WKH81" s="104"/>
      <c r="WKI81" s="104"/>
      <c r="WKJ81" s="104"/>
      <c r="WKK81" s="104"/>
      <c r="WKL81" s="104"/>
      <c r="WKM81" s="104"/>
      <c r="WKN81" s="104"/>
      <c r="WKO81" s="104"/>
      <c r="WKP81" s="104"/>
      <c r="WKQ81" s="104"/>
      <c r="WKR81" s="104"/>
      <c r="WKS81" s="104"/>
      <c r="WKT81" s="104"/>
      <c r="WKU81" s="104"/>
      <c r="WKV81" s="104"/>
      <c r="WKW81" s="104"/>
      <c r="WKX81" s="104"/>
      <c r="WKY81" s="104"/>
      <c r="WKZ81" s="104"/>
      <c r="WLA81" s="104"/>
      <c r="WLB81" s="104"/>
      <c r="WLC81" s="104"/>
      <c r="WLD81" s="104"/>
      <c r="WLE81" s="104"/>
      <c r="WLF81" s="104"/>
      <c r="WLG81" s="104"/>
      <c r="WLH81" s="104"/>
      <c r="WLI81" s="104"/>
      <c r="WLJ81" s="104"/>
      <c r="WLK81" s="104"/>
      <c r="WLL81" s="104"/>
      <c r="WLM81" s="104"/>
      <c r="WLN81" s="104"/>
      <c r="WLO81" s="104"/>
      <c r="WLP81" s="104"/>
      <c r="WLQ81" s="104"/>
      <c r="WLR81" s="104"/>
      <c r="WLS81" s="104"/>
      <c r="WLT81" s="104"/>
      <c r="WLU81" s="104"/>
      <c r="WLV81" s="104"/>
      <c r="WLW81" s="104"/>
      <c r="WLX81" s="104"/>
      <c r="WLY81" s="104"/>
      <c r="WLZ81" s="104"/>
      <c r="WMA81" s="104"/>
      <c r="WMB81" s="104"/>
      <c r="WMC81" s="104"/>
      <c r="WMD81" s="104"/>
      <c r="WME81" s="104"/>
      <c r="WMF81" s="104"/>
      <c r="WMG81" s="104"/>
      <c r="WMH81" s="104"/>
      <c r="WMI81" s="104"/>
      <c r="WMJ81" s="104"/>
      <c r="WMK81" s="104"/>
      <c r="WML81" s="104"/>
      <c r="WMM81" s="104"/>
      <c r="WMN81" s="104"/>
      <c r="WMO81" s="104"/>
      <c r="WMP81" s="104"/>
      <c r="WMQ81" s="104"/>
      <c r="WMR81" s="104"/>
      <c r="WMS81" s="104"/>
      <c r="WMT81" s="104"/>
      <c r="WMU81" s="104"/>
      <c r="WMV81" s="104"/>
      <c r="WMW81" s="104"/>
      <c r="WMX81" s="104"/>
      <c r="WMY81" s="104"/>
      <c r="WMZ81" s="104"/>
      <c r="WNA81" s="104"/>
      <c r="WNB81" s="104"/>
      <c r="WNC81" s="104"/>
      <c r="WND81" s="104"/>
      <c r="WNE81" s="104"/>
      <c r="WNF81" s="104"/>
      <c r="WNG81" s="104"/>
      <c r="WNH81" s="104"/>
      <c r="WNI81" s="104"/>
      <c r="WNJ81" s="104"/>
      <c r="WNK81" s="104"/>
      <c r="WNL81" s="104"/>
      <c r="WNM81" s="104"/>
      <c r="WNN81" s="104"/>
      <c r="WNO81" s="104"/>
      <c r="WNP81" s="104"/>
      <c r="WNQ81" s="104"/>
      <c r="WNR81" s="104"/>
      <c r="WNS81" s="104"/>
      <c r="WNT81" s="104"/>
      <c r="WNU81" s="104"/>
      <c r="WNV81" s="104"/>
      <c r="WNW81" s="104"/>
      <c r="WNX81" s="104"/>
      <c r="WNY81" s="104"/>
      <c r="WNZ81" s="104"/>
      <c r="WOA81" s="104"/>
      <c r="WOB81" s="104"/>
      <c r="WOC81" s="104"/>
      <c r="WOD81" s="104"/>
      <c r="WOE81" s="104"/>
      <c r="WOF81" s="104"/>
      <c r="WOG81" s="104"/>
      <c r="WOH81" s="104"/>
      <c r="WOI81" s="104"/>
      <c r="WOJ81" s="104"/>
      <c r="WOK81" s="104"/>
      <c r="WOL81" s="104"/>
      <c r="WOM81" s="104"/>
      <c r="WON81" s="104"/>
      <c r="WOO81" s="104"/>
      <c r="WOP81" s="104"/>
      <c r="WOQ81" s="104"/>
      <c r="WOR81" s="104"/>
      <c r="WOS81" s="104"/>
      <c r="WOT81" s="104"/>
      <c r="WOU81" s="104"/>
      <c r="WOV81" s="104"/>
      <c r="WOW81" s="104"/>
      <c r="WOX81" s="104"/>
      <c r="WOY81" s="104"/>
      <c r="WOZ81" s="104"/>
      <c r="WPA81" s="104"/>
      <c r="WPB81" s="104"/>
      <c r="WPC81" s="104"/>
      <c r="WPD81" s="104"/>
      <c r="WPE81" s="104"/>
      <c r="WPF81" s="104"/>
      <c r="WPG81" s="104"/>
      <c r="WPH81" s="104"/>
      <c r="WPI81" s="104"/>
      <c r="WPJ81" s="104"/>
      <c r="WPK81" s="104"/>
      <c r="WPL81" s="104"/>
      <c r="WPM81" s="104"/>
      <c r="WPN81" s="104"/>
      <c r="WPO81" s="104"/>
      <c r="WPP81" s="104"/>
      <c r="WPQ81" s="104"/>
      <c r="WPR81" s="104"/>
      <c r="WPS81" s="104"/>
      <c r="WPT81" s="104"/>
      <c r="WPU81" s="104"/>
      <c r="WPV81" s="104"/>
      <c r="WPW81" s="104"/>
      <c r="WPX81" s="104"/>
      <c r="WPY81" s="104"/>
      <c r="WPZ81" s="104"/>
      <c r="WQA81" s="104"/>
      <c r="WQB81" s="104"/>
      <c r="WQC81" s="104"/>
      <c r="WQD81" s="104"/>
      <c r="WQE81" s="104"/>
      <c r="WQF81" s="104"/>
      <c r="WQG81" s="104"/>
      <c r="WQH81" s="104"/>
      <c r="WQI81" s="104"/>
      <c r="WQJ81" s="104"/>
      <c r="WQK81" s="104"/>
      <c r="WQL81" s="104"/>
      <c r="WQM81" s="104"/>
      <c r="WQN81" s="104"/>
      <c r="WQO81" s="104"/>
      <c r="WQP81" s="104"/>
      <c r="WQQ81" s="104"/>
      <c r="WQR81" s="104"/>
      <c r="WQS81" s="104"/>
      <c r="WQT81" s="104"/>
      <c r="WQU81" s="104"/>
      <c r="WQV81" s="104"/>
      <c r="WQW81" s="104"/>
      <c r="WQX81" s="104"/>
      <c r="WQY81" s="104"/>
      <c r="WQZ81" s="104"/>
      <c r="WRA81" s="104"/>
      <c r="WRB81" s="104"/>
      <c r="WRC81" s="104"/>
      <c r="WRD81" s="104"/>
      <c r="WRE81" s="104"/>
      <c r="WRF81" s="104"/>
      <c r="WRG81" s="104"/>
      <c r="WRH81" s="104"/>
      <c r="WRI81" s="104"/>
      <c r="WRJ81" s="104"/>
      <c r="WRK81" s="104"/>
      <c r="WRL81" s="104"/>
      <c r="WRM81" s="104"/>
      <c r="WRN81" s="104"/>
      <c r="WRO81" s="104"/>
      <c r="WRP81" s="104"/>
      <c r="WRQ81" s="104"/>
      <c r="WRR81" s="104"/>
      <c r="WRS81" s="104"/>
      <c r="WRT81" s="104"/>
      <c r="WRU81" s="104"/>
      <c r="WRV81" s="104"/>
      <c r="WRW81" s="104"/>
      <c r="WRX81" s="104"/>
      <c r="WRY81" s="104"/>
      <c r="WRZ81" s="104"/>
      <c r="WSA81" s="104"/>
      <c r="WSB81" s="104"/>
      <c r="WSC81" s="104"/>
      <c r="WSD81" s="104"/>
      <c r="WSE81" s="104"/>
      <c r="WSF81" s="104"/>
      <c r="WSG81" s="104"/>
      <c r="WSH81" s="104"/>
      <c r="WSI81" s="104"/>
      <c r="WSJ81" s="104"/>
      <c r="WSK81" s="104"/>
      <c r="WSL81" s="104"/>
      <c r="WSM81" s="104"/>
      <c r="WSN81" s="104"/>
      <c r="WSO81" s="104"/>
      <c r="WSP81" s="104"/>
      <c r="WSQ81" s="104"/>
      <c r="WSR81" s="104"/>
      <c r="WSS81" s="104"/>
      <c r="WST81" s="104"/>
      <c r="WSU81" s="104"/>
      <c r="WSV81" s="104"/>
      <c r="WSW81" s="104"/>
      <c r="WSX81" s="104"/>
      <c r="WSY81" s="104"/>
      <c r="WSZ81" s="104"/>
      <c r="WTA81" s="104"/>
      <c r="WTB81" s="104"/>
      <c r="WTC81" s="104"/>
      <c r="WTD81" s="104"/>
      <c r="WTE81" s="104"/>
      <c r="WTF81" s="104"/>
      <c r="WTG81" s="104"/>
      <c r="WTH81" s="104"/>
      <c r="WTI81" s="104"/>
      <c r="WTJ81" s="104"/>
      <c r="WTK81" s="104"/>
      <c r="WTL81" s="104"/>
      <c r="WTM81" s="104"/>
      <c r="WTN81" s="104"/>
      <c r="WTO81" s="104"/>
      <c r="WTP81" s="104"/>
      <c r="WTQ81" s="104"/>
      <c r="WTR81" s="104"/>
      <c r="WTS81" s="104"/>
      <c r="WTT81" s="104"/>
      <c r="WTU81" s="104"/>
      <c r="WTV81" s="104"/>
      <c r="WTW81" s="104"/>
      <c r="WTX81" s="104"/>
      <c r="WTY81" s="104"/>
      <c r="WTZ81" s="104"/>
      <c r="WUA81" s="104"/>
      <c r="WUB81" s="104"/>
      <c r="WUC81" s="104"/>
      <c r="WUD81" s="104"/>
      <c r="WUE81" s="104"/>
      <c r="WUF81" s="104"/>
      <c r="WUG81" s="104"/>
      <c r="WUH81" s="104"/>
      <c r="WUI81" s="104"/>
      <c r="WUJ81" s="104"/>
      <c r="WUK81" s="104"/>
      <c r="WUL81" s="104"/>
      <c r="WUM81" s="104"/>
      <c r="WUN81" s="104"/>
      <c r="WUO81" s="104"/>
      <c r="WUP81" s="104"/>
      <c r="WUQ81" s="104"/>
      <c r="WUR81" s="104"/>
      <c r="WUS81" s="104"/>
      <c r="WUT81" s="104"/>
      <c r="WUU81" s="104"/>
      <c r="WUV81" s="104"/>
      <c r="WUW81" s="104"/>
      <c r="WUX81" s="104"/>
      <c r="WUY81" s="104"/>
      <c r="WUZ81" s="104"/>
      <c r="WVA81" s="104"/>
      <c r="WVB81" s="104"/>
      <c r="WVC81" s="104"/>
      <c r="WVD81" s="104"/>
      <c r="WVE81" s="104"/>
      <c r="WVF81" s="104"/>
      <c r="WVG81" s="104"/>
      <c r="WVH81" s="104"/>
      <c r="WVI81" s="104"/>
      <c r="WVJ81" s="104"/>
      <c r="WVK81" s="104"/>
      <c r="WVL81" s="104"/>
      <c r="WVM81" s="104"/>
      <c r="WVN81" s="104"/>
      <c r="WVO81" s="104"/>
      <c r="WVP81" s="104"/>
      <c r="WVQ81" s="104"/>
      <c r="WVR81" s="104"/>
      <c r="WVS81" s="104"/>
      <c r="WVT81" s="104"/>
      <c r="WVU81" s="104"/>
      <c r="WVV81" s="104"/>
      <c r="WVW81" s="104"/>
      <c r="WVX81" s="104"/>
      <c r="WVY81" s="104"/>
      <c r="WVZ81" s="104"/>
      <c r="WWA81" s="104"/>
      <c r="WWB81" s="104"/>
      <c r="WWC81" s="104"/>
      <c r="WWD81" s="104"/>
      <c r="WWE81" s="104"/>
      <c r="WWF81" s="104"/>
      <c r="WWG81" s="104"/>
      <c r="WWH81" s="104"/>
      <c r="WWI81" s="104"/>
      <c r="WWJ81" s="104"/>
      <c r="WWK81" s="104"/>
      <c r="WWL81" s="104"/>
      <c r="WWM81" s="104"/>
      <c r="WWN81" s="104"/>
      <c r="WWO81" s="104"/>
      <c r="WWP81" s="104"/>
      <c r="WWQ81" s="104"/>
      <c r="WWR81" s="104"/>
      <c r="WWS81" s="104"/>
      <c r="WWT81" s="104"/>
      <c r="WWU81" s="104"/>
      <c r="WWV81" s="104"/>
      <c r="WWW81" s="104"/>
      <c r="WWX81" s="104"/>
      <c r="WWY81" s="104"/>
      <c r="WWZ81" s="104"/>
      <c r="WXA81" s="104"/>
      <c r="WXB81" s="104"/>
      <c r="WXC81" s="104"/>
      <c r="WXD81" s="104"/>
      <c r="WXE81" s="104"/>
      <c r="WXF81" s="104"/>
      <c r="WXG81" s="104"/>
      <c r="WXH81" s="104"/>
      <c r="WXI81" s="104"/>
      <c r="WXJ81" s="104"/>
      <c r="WXK81" s="104"/>
      <c r="WXL81" s="104"/>
      <c r="WXM81" s="104"/>
      <c r="WXN81" s="104"/>
      <c r="WXO81" s="104"/>
      <c r="WXP81" s="104"/>
      <c r="WXQ81" s="104"/>
      <c r="WXR81" s="104"/>
      <c r="WXS81" s="104"/>
      <c r="WXT81" s="104"/>
      <c r="WXU81" s="104"/>
      <c r="WXV81" s="104"/>
      <c r="WXW81" s="104"/>
      <c r="WXX81" s="104"/>
      <c r="WXY81" s="104"/>
      <c r="WXZ81" s="104"/>
      <c r="WYA81" s="104"/>
      <c r="WYB81" s="104"/>
      <c r="WYC81" s="104"/>
      <c r="WYD81" s="104"/>
      <c r="WYE81" s="104"/>
      <c r="WYF81" s="104"/>
      <c r="WYG81" s="104"/>
      <c r="WYH81" s="104"/>
      <c r="WYI81" s="104"/>
      <c r="WYJ81" s="104"/>
      <c r="WYK81" s="104"/>
      <c r="WYL81" s="104"/>
      <c r="WYM81" s="104"/>
      <c r="WYN81" s="104"/>
      <c r="WYO81" s="104"/>
      <c r="WYP81" s="104"/>
      <c r="WYQ81" s="104"/>
      <c r="WYR81" s="104"/>
      <c r="WYS81" s="104"/>
      <c r="WYT81" s="104"/>
      <c r="WYU81" s="104"/>
      <c r="WYV81" s="104"/>
      <c r="WYW81" s="104"/>
      <c r="WYX81" s="104"/>
      <c r="WYY81" s="104"/>
      <c r="WYZ81" s="104"/>
      <c r="WZA81" s="104"/>
      <c r="WZB81" s="104"/>
      <c r="WZC81" s="104"/>
      <c r="WZD81" s="104"/>
      <c r="WZE81" s="104"/>
      <c r="WZF81" s="104"/>
      <c r="WZG81" s="104"/>
      <c r="WZH81" s="104"/>
      <c r="WZI81" s="104"/>
      <c r="WZJ81" s="104"/>
      <c r="WZK81" s="104"/>
      <c r="WZL81" s="104"/>
      <c r="WZM81" s="104"/>
      <c r="WZN81" s="104"/>
      <c r="WZO81" s="104"/>
      <c r="WZP81" s="104"/>
      <c r="WZQ81" s="104"/>
      <c r="WZR81" s="104"/>
      <c r="WZS81" s="104"/>
      <c r="WZT81" s="104"/>
      <c r="WZU81" s="104"/>
      <c r="WZV81" s="104"/>
      <c r="WZW81" s="104"/>
      <c r="WZX81" s="104"/>
      <c r="WZY81" s="104"/>
      <c r="WZZ81" s="104"/>
      <c r="XAA81" s="104"/>
      <c r="XAB81" s="104"/>
      <c r="XAC81" s="104"/>
      <c r="XAD81" s="104"/>
      <c r="XAE81" s="104"/>
      <c r="XAF81" s="104"/>
      <c r="XAG81" s="104"/>
      <c r="XAH81" s="104"/>
      <c r="XAI81" s="104"/>
      <c r="XAJ81" s="104"/>
      <c r="XAK81" s="104"/>
      <c r="XAL81" s="104"/>
      <c r="XAM81" s="104"/>
      <c r="XAN81" s="104"/>
      <c r="XAO81" s="104"/>
      <c r="XAP81" s="104"/>
      <c r="XAQ81" s="104"/>
      <c r="XAR81" s="104"/>
      <c r="XAS81" s="104"/>
      <c r="XAT81" s="104"/>
      <c r="XAU81" s="104"/>
      <c r="XAV81" s="104"/>
      <c r="XAW81" s="104"/>
      <c r="XAX81" s="104"/>
      <c r="XAY81" s="104"/>
      <c r="XAZ81" s="104"/>
      <c r="XBA81" s="104"/>
      <c r="XBB81" s="104"/>
      <c r="XBC81" s="104"/>
      <c r="XBD81" s="104"/>
      <c r="XBE81" s="104"/>
      <c r="XBF81" s="104"/>
      <c r="XBG81" s="104"/>
      <c r="XBH81" s="104"/>
      <c r="XBI81" s="104"/>
      <c r="XBJ81" s="104"/>
      <c r="XBK81" s="104"/>
      <c r="XBL81" s="104"/>
      <c r="XBM81" s="104"/>
      <c r="XBN81" s="104"/>
      <c r="XBO81" s="104"/>
      <c r="XBP81" s="104"/>
      <c r="XBQ81" s="104"/>
      <c r="XBR81" s="104"/>
      <c r="XBS81" s="104"/>
      <c r="XBT81" s="104"/>
      <c r="XBU81" s="104"/>
      <c r="XBV81" s="104"/>
      <c r="XBW81" s="104"/>
      <c r="XBX81" s="104"/>
      <c r="XBY81" s="104"/>
      <c r="XBZ81" s="104"/>
      <c r="XCA81" s="104"/>
      <c r="XCB81" s="104"/>
      <c r="XCC81" s="104"/>
      <c r="XCD81" s="104"/>
      <c r="XCE81" s="104"/>
      <c r="XCF81" s="104"/>
      <c r="XCG81" s="104"/>
      <c r="XCH81" s="104"/>
      <c r="XCI81" s="104"/>
      <c r="XCJ81" s="104"/>
      <c r="XCK81" s="104"/>
      <c r="XCL81" s="104"/>
      <c r="XCM81" s="104"/>
      <c r="XCN81" s="104"/>
      <c r="XCO81" s="104"/>
      <c r="XCP81" s="104"/>
      <c r="XCQ81" s="104"/>
      <c r="XCR81" s="104"/>
      <c r="XCS81" s="104"/>
      <c r="XCT81" s="104"/>
      <c r="XCU81" s="104"/>
      <c r="XCV81" s="104"/>
      <c r="XCW81" s="104"/>
      <c r="XCX81" s="104"/>
      <c r="XCY81" s="104"/>
      <c r="XCZ81" s="104"/>
      <c r="XDA81" s="104"/>
      <c r="XDB81" s="104"/>
      <c r="XDC81" s="104"/>
      <c r="XDD81" s="104"/>
      <c r="XDE81" s="104"/>
      <c r="XDF81" s="104"/>
      <c r="XDG81" s="104"/>
      <c r="XDH81" s="104"/>
      <c r="XDI81" s="104"/>
      <c r="XDJ81" s="104"/>
      <c r="XDK81" s="104"/>
      <c r="XDL81" s="104"/>
      <c r="XDM81" s="104"/>
      <c r="XDN81" s="104"/>
      <c r="XDO81" s="104"/>
      <c r="XDP81" s="104"/>
      <c r="XDQ81" s="104"/>
      <c r="XDR81" s="104"/>
      <c r="XDS81" s="104"/>
      <c r="XDT81" s="104"/>
      <c r="XDU81" s="104"/>
      <c r="XDV81" s="104"/>
      <c r="XDW81" s="104"/>
      <c r="XDX81" s="104"/>
      <c r="XDY81" s="104"/>
      <c r="XDZ81" s="104"/>
      <c r="XEA81" s="104"/>
      <c r="XEB81" s="104"/>
      <c r="XEC81" s="104"/>
      <c r="XED81" s="104"/>
      <c r="XEE81" s="104"/>
      <c r="XEF81" s="104"/>
      <c r="XEG81" s="104"/>
      <c r="XEH81" s="104"/>
      <c r="XEI81" s="104"/>
      <c r="XEJ81" s="104"/>
      <c r="XEK81" s="104"/>
      <c r="XEL81" s="104"/>
      <c r="XEM81" s="104"/>
      <c r="XEN81" s="104"/>
      <c r="XEO81" s="104"/>
      <c r="XEP81" s="104"/>
      <c r="XEQ81" s="104"/>
      <c r="XER81" s="104"/>
      <c r="XES81" s="104"/>
      <c r="XET81" s="104"/>
      <c r="XEU81" s="104"/>
      <c r="XEV81" s="104"/>
      <c r="XEW81" s="104"/>
      <c r="XEX81" s="104"/>
      <c r="XEY81" s="104"/>
      <c r="XEZ81" s="104"/>
      <c r="XFA81" s="104"/>
      <c r="XFB81" s="104"/>
      <c r="XFC81" s="104"/>
      <c r="XFD81" s="104"/>
    </row>
    <row r="82" spans="1:16384" s="104" customFormat="1" ht="13" x14ac:dyDescent="0.3">
      <c r="A82" s="123"/>
      <c r="B82" s="124" t="s">
        <v>107</v>
      </c>
      <c r="C82" s="125"/>
      <c r="D82" s="126"/>
      <c r="E82" s="127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06"/>
      <c r="S82" s="106"/>
      <c r="T82" s="106"/>
      <c r="U82" s="128"/>
      <c r="V82" s="95"/>
      <c r="W82" s="99" t="s">
        <v>107</v>
      </c>
      <c r="X82" s="126"/>
      <c r="Y82" s="126"/>
      <c r="Z82" s="126"/>
      <c r="AA82" s="126"/>
      <c r="AB82" s="126"/>
      <c r="AC82" s="126"/>
      <c r="AD82" s="126"/>
      <c r="AE82" s="126"/>
      <c r="AF82" s="126"/>
      <c r="AG82" s="126"/>
      <c r="AH82" s="126"/>
      <c r="AI82" s="126"/>
      <c r="AJ82" s="126"/>
      <c r="AK82" s="126"/>
      <c r="AL82" s="126"/>
      <c r="AM82" s="129"/>
      <c r="AN82" s="106"/>
      <c r="AO82" s="106"/>
      <c r="AP82" s="103"/>
      <c r="AQ82" s="103"/>
      <c r="AR82" s="103"/>
      <c r="AS82" s="103"/>
      <c r="AT82" s="103"/>
      <c r="AU82" s="103"/>
      <c r="AV82" s="103"/>
      <c r="AW82" s="103"/>
      <c r="AX82" s="103"/>
      <c r="AY82" s="103"/>
      <c r="AZ82" s="103"/>
      <c r="BA82" s="103"/>
      <c r="BB82" s="103"/>
      <c r="BC82" s="103"/>
      <c r="BD82" s="103"/>
      <c r="BE82" s="103"/>
    </row>
    <row r="83" spans="1:16384" s="104" customFormat="1" ht="13" x14ac:dyDescent="0.3">
      <c r="A83" s="105"/>
      <c r="B83" s="105" t="s">
        <v>150</v>
      </c>
      <c r="C83" s="106"/>
      <c r="D83" s="107"/>
      <c r="E83" s="108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28"/>
      <c r="V83" s="99"/>
      <c r="W83" s="105" t="s">
        <v>151</v>
      </c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3"/>
      <c r="AN83" s="106"/>
      <c r="AO83" s="106"/>
      <c r="AP83" s="103"/>
      <c r="AQ83" s="103"/>
      <c r="AR83" s="103"/>
      <c r="AS83" s="103"/>
      <c r="AT83" s="103"/>
      <c r="AU83" s="103"/>
      <c r="AV83" s="103"/>
      <c r="AW83" s="103"/>
      <c r="AX83" s="103"/>
      <c r="AY83" s="103"/>
      <c r="AZ83" s="103"/>
      <c r="BA83" s="103"/>
      <c r="BB83" s="103"/>
      <c r="BC83" s="103"/>
      <c r="BD83" s="103"/>
      <c r="BE83" s="103"/>
    </row>
    <row r="84" spans="1:16384" s="104" customFormat="1" ht="13" x14ac:dyDescent="0.3">
      <c r="A84" s="99"/>
      <c r="B84" s="99" t="s">
        <v>110</v>
      </c>
      <c r="C84" s="130">
        <f>+C77-C83</f>
        <v>12023663.690000001</v>
      </c>
      <c r="D84" s="106"/>
      <c r="E84" s="131"/>
      <c r="F84" s="130">
        <f t="shared" ref="F84:Q84" si="48">+F77-F83</f>
        <v>12023663.690000001</v>
      </c>
      <c r="G84" s="130">
        <f t="shared" si="48"/>
        <v>12023663.690000001</v>
      </c>
      <c r="H84" s="130">
        <f t="shared" si="48"/>
        <v>12023663.690000001</v>
      </c>
      <c r="I84" s="130">
        <f t="shared" si="48"/>
        <v>12023663.690000001</v>
      </c>
      <c r="J84" s="130">
        <f t="shared" si="48"/>
        <v>12098128.690000001</v>
      </c>
      <c r="K84" s="130">
        <f t="shared" si="48"/>
        <v>12098128.690000001</v>
      </c>
      <c r="L84" s="130">
        <f t="shared" si="48"/>
        <v>12098128.690000001</v>
      </c>
      <c r="M84" s="130">
        <f t="shared" si="48"/>
        <v>12098128.690000001</v>
      </c>
      <c r="N84" s="130">
        <f t="shared" si="48"/>
        <v>12098128.690000001</v>
      </c>
      <c r="O84" s="130">
        <f t="shared" si="48"/>
        <v>12098128.690000001</v>
      </c>
      <c r="P84" s="130">
        <f t="shared" si="48"/>
        <v>12099328.690000001</v>
      </c>
      <c r="Q84" s="130">
        <f t="shared" si="48"/>
        <v>12101128.690000001</v>
      </c>
      <c r="R84" s="106"/>
      <c r="S84" s="106"/>
      <c r="T84" s="106"/>
      <c r="U84" s="96"/>
      <c r="V84" s="99"/>
      <c r="W84" s="99" t="s">
        <v>110</v>
      </c>
      <c r="X84" s="106">
        <f>+X77-X83</f>
        <v>3504724.32</v>
      </c>
      <c r="Y84" s="106"/>
      <c r="Z84" s="106"/>
      <c r="AA84" s="106">
        <f t="shared" ref="AA84:AL84" si="49">+AA77-AA83</f>
        <v>3533603.5899999994</v>
      </c>
      <c r="AB84" s="106">
        <f t="shared" si="49"/>
        <v>3562482.86</v>
      </c>
      <c r="AC84" s="106">
        <f t="shared" si="49"/>
        <v>3591362.1299999994</v>
      </c>
      <c r="AD84" s="106">
        <f t="shared" si="49"/>
        <v>3620241.3999999994</v>
      </c>
      <c r="AE84" s="106">
        <f t="shared" si="49"/>
        <v>3649279.4899999998</v>
      </c>
      <c r="AF84" s="106">
        <f t="shared" si="49"/>
        <v>3678317.57</v>
      </c>
      <c r="AG84" s="106">
        <f t="shared" si="49"/>
        <v>3707355.65</v>
      </c>
      <c r="AH84" s="106">
        <f t="shared" si="49"/>
        <v>3736393.73</v>
      </c>
      <c r="AI84" s="106">
        <f t="shared" si="49"/>
        <v>3765431.8099999996</v>
      </c>
      <c r="AJ84" s="106">
        <f t="shared" si="49"/>
        <v>3794469.8899999992</v>
      </c>
      <c r="AK84" s="106">
        <f t="shared" si="49"/>
        <v>3823510.47</v>
      </c>
      <c r="AL84" s="106">
        <f t="shared" si="49"/>
        <v>3852554.8</v>
      </c>
      <c r="AM84" s="103"/>
      <c r="AN84" s="106"/>
      <c r="AO84" s="106"/>
      <c r="AP84" s="57"/>
      <c r="AQ84" s="57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7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  <c r="BR84" s="58"/>
      <c r="BS84" s="58"/>
      <c r="BT84" s="58"/>
      <c r="BU84" s="58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58"/>
      <c r="CR84" s="58"/>
      <c r="CS84" s="58"/>
      <c r="CT84" s="58"/>
      <c r="CU84" s="58"/>
      <c r="CV84" s="58"/>
      <c r="CW84" s="58"/>
      <c r="CX84" s="58"/>
      <c r="CY84" s="58"/>
      <c r="CZ84" s="58"/>
      <c r="DA84" s="58"/>
      <c r="DB84" s="58"/>
      <c r="DC84" s="58"/>
      <c r="DD84" s="58"/>
      <c r="DE84" s="58"/>
      <c r="DF84" s="58"/>
      <c r="DG84" s="58"/>
      <c r="DH84" s="58"/>
      <c r="DI84" s="58"/>
      <c r="DJ84" s="58"/>
      <c r="DK84" s="58"/>
      <c r="DL84" s="58"/>
      <c r="DM84" s="58"/>
      <c r="DN84" s="58"/>
      <c r="DO84" s="58"/>
      <c r="DP84" s="58"/>
      <c r="DQ84" s="58"/>
      <c r="DR84" s="58"/>
      <c r="DS84" s="58"/>
      <c r="DT84" s="58"/>
      <c r="DU84" s="58"/>
      <c r="DV84" s="58"/>
      <c r="DW84" s="58"/>
      <c r="DX84" s="58"/>
      <c r="DY84" s="58"/>
      <c r="DZ84" s="58"/>
      <c r="EA84" s="58"/>
      <c r="EB84" s="58"/>
      <c r="EC84" s="58"/>
      <c r="ED84" s="58"/>
      <c r="EE84" s="58"/>
      <c r="EF84" s="58"/>
      <c r="EG84" s="58"/>
      <c r="EH84" s="58"/>
      <c r="EI84" s="58"/>
      <c r="EJ84" s="58"/>
      <c r="EK84" s="58"/>
      <c r="EL84" s="58"/>
      <c r="EM84" s="58"/>
      <c r="EN84" s="58"/>
      <c r="EO84" s="58"/>
      <c r="EP84" s="58"/>
      <c r="EQ84" s="58"/>
      <c r="ER84" s="58"/>
      <c r="ES84" s="58"/>
      <c r="ET84" s="58"/>
      <c r="EU84" s="58"/>
      <c r="EV84" s="58"/>
      <c r="EW84" s="58"/>
      <c r="EX84" s="58"/>
      <c r="EY84" s="58"/>
      <c r="EZ84" s="58"/>
      <c r="FA84" s="58"/>
      <c r="FB84" s="58"/>
      <c r="FC84" s="58"/>
      <c r="FD84" s="58"/>
      <c r="FE84" s="58"/>
      <c r="FF84" s="58"/>
      <c r="FG84" s="58"/>
      <c r="FH84" s="58"/>
      <c r="FI84" s="58"/>
      <c r="FJ84" s="58"/>
      <c r="FK84" s="58"/>
      <c r="FL84" s="58"/>
      <c r="FM84" s="58"/>
      <c r="FN84" s="58"/>
      <c r="FO84" s="58"/>
      <c r="FP84" s="58"/>
      <c r="FQ84" s="58"/>
      <c r="FR84" s="58"/>
      <c r="FS84" s="58"/>
      <c r="FT84" s="58"/>
      <c r="FU84" s="58"/>
      <c r="FV84" s="58"/>
      <c r="FW84" s="58"/>
      <c r="FX84" s="58"/>
      <c r="FY84" s="58"/>
      <c r="FZ84" s="58"/>
      <c r="GA84" s="58"/>
      <c r="GB84" s="58"/>
      <c r="GC84" s="58"/>
      <c r="GD84" s="58"/>
      <c r="GE84" s="58"/>
      <c r="GF84" s="58"/>
      <c r="GG84" s="58"/>
      <c r="GH84" s="58"/>
      <c r="GI84" s="58"/>
      <c r="GJ84" s="58"/>
      <c r="GK84" s="58"/>
      <c r="GL84" s="58"/>
      <c r="GM84" s="58"/>
      <c r="GN84" s="58"/>
      <c r="GO84" s="58"/>
      <c r="GP84" s="58"/>
      <c r="GQ84" s="58"/>
      <c r="GR84" s="58"/>
      <c r="GS84" s="58"/>
      <c r="GT84" s="58"/>
      <c r="GU84" s="58"/>
      <c r="GV84" s="58"/>
      <c r="GW84" s="58"/>
      <c r="GX84" s="58"/>
      <c r="GY84" s="58"/>
      <c r="GZ84" s="58"/>
      <c r="HA84" s="58"/>
      <c r="HB84" s="58"/>
      <c r="HC84" s="58"/>
      <c r="HD84" s="58"/>
      <c r="HE84" s="58"/>
      <c r="HF84" s="58"/>
      <c r="HG84" s="58"/>
      <c r="HH84" s="58"/>
      <c r="HI84" s="58"/>
      <c r="HJ84" s="58"/>
      <c r="HK84" s="58"/>
      <c r="HL84" s="58"/>
      <c r="HM84" s="58"/>
      <c r="HN84" s="58"/>
      <c r="HO84" s="58"/>
      <c r="HP84" s="58"/>
      <c r="HQ84" s="58"/>
      <c r="HR84" s="58"/>
      <c r="HS84" s="58"/>
      <c r="HT84" s="58"/>
      <c r="HU84" s="58"/>
      <c r="HV84" s="58"/>
      <c r="HW84" s="58"/>
      <c r="HX84" s="58"/>
      <c r="HY84" s="58"/>
      <c r="HZ84" s="58"/>
      <c r="IA84" s="58"/>
      <c r="IB84" s="58"/>
      <c r="IC84" s="58"/>
      <c r="ID84" s="58"/>
      <c r="IE84" s="58"/>
      <c r="IF84" s="58"/>
      <c r="IG84" s="58"/>
      <c r="IH84" s="58"/>
      <c r="II84" s="58"/>
      <c r="IJ84" s="58"/>
      <c r="IK84" s="58"/>
      <c r="IL84" s="58"/>
      <c r="IM84" s="58"/>
      <c r="IN84" s="58"/>
      <c r="IO84" s="58"/>
      <c r="IP84" s="58"/>
      <c r="IQ84" s="58"/>
      <c r="IR84" s="58"/>
      <c r="IS84" s="58"/>
      <c r="IT84" s="58"/>
      <c r="IU84" s="58"/>
      <c r="IV84" s="58"/>
      <c r="IW84" s="58"/>
      <c r="IX84" s="58"/>
      <c r="IY84" s="58"/>
      <c r="IZ84" s="58"/>
      <c r="JA84" s="58"/>
      <c r="JB84" s="58"/>
      <c r="JC84" s="58"/>
      <c r="JD84" s="58"/>
      <c r="JE84" s="58"/>
      <c r="JF84" s="58"/>
      <c r="JG84" s="58"/>
      <c r="JH84" s="58"/>
      <c r="JI84" s="58"/>
      <c r="JJ84" s="58"/>
      <c r="JK84" s="58"/>
      <c r="JL84" s="58"/>
      <c r="JM84" s="58"/>
      <c r="JN84" s="58"/>
      <c r="JO84" s="58"/>
      <c r="JP84" s="58"/>
      <c r="JQ84" s="58"/>
      <c r="JR84" s="58"/>
      <c r="JS84" s="58"/>
      <c r="JT84" s="58"/>
      <c r="JU84" s="58"/>
      <c r="JV84" s="58"/>
      <c r="JW84" s="58"/>
      <c r="JX84" s="58"/>
      <c r="JY84" s="58"/>
      <c r="JZ84" s="58"/>
      <c r="KA84" s="58"/>
      <c r="KB84" s="58"/>
      <c r="KC84" s="58"/>
      <c r="KD84" s="58"/>
      <c r="KE84" s="58"/>
      <c r="KF84" s="58"/>
      <c r="KG84" s="58"/>
      <c r="KH84" s="58"/>
      <c r="KI84" s="58"/>
      <c r="KJ84" s="58"/>
      <c r="KK84" s="58"/>
      <c r="KL84" s="58"/>
      <c r="KM84" s="58"/>
      <c r="KN84" s="58"/>
      <c r="KO84" s="58"/>
      <c r="KP84" s="58"/>
      <c r="KQ84" s="58"/>
      <c r="KR84" s="58"/>
      <c r="KS84" s="58"/>
      <c r="KT84" s="58"/>
      <c r="KU84" s="58"/>
      <c r="KV84" s="58"/>
      <c r="KW84" s="58"/>
      <c r="KX84" s="58"/>
      <c r="KY84" s="58"/>
      <c r="KZ84" s="58"/>
      <c r="LA84" s="58"/>
      <c r="LB84" s="58"/>
      <c r="LC84" s="58"/>
      <c r="LD84" s="58"/>
      <c r="LE84" s="58"/>
      <c r="LF84" s="58"/>
      <c r="LG84" s="58"/>
      <c r="LH84" s="58"/>
      <c r="LI84" s="58"/>
      <c r="LJ84" s="58"/>
      <c r="LK84" s="58"/>
      <c r="LL84" s="58"/>
      <c r="LM84" s="58"/>
      <c r="LN84" s="58"/>
      <c r="LO84" s="58"/>
      <c r="LP84" s="58"/>
      <c r="LQ84" s="58"/>
      <c r="LR84" s="58"/>
      <c r="LS84" s="58"/>
      <c r="LT84" s="58"/>
      <c r="LU84" s="58"/>
      <c r="LV84" s="58"/>
      <c r="LW84" s="58"/>
      <c r="LX84" s="58"/>
      <c r="LY84" s="58"/>
      <c r="LZ84" s="58"/>
      <c r="MA84" s="58"/>
      <c r="MB84" s="58"/>
      <c r="MC84" s="58"/>
      <c r="MD84" s="58"/>
      <c r="ME84" s="58"/>
      <c r="MF84" s="58"/>
      <c r="MG84" s="58"/>
      <c r="MH84" s="58"/>
      <c r="MI84" s="58"/>
      <c r="MJ84" s="58"/>
      <c r="MK84" s="58"/>
      <c r="ML84" s="58"/>
      <c r="MM84" s="58"/>
      <c r="MN84" s="58"/>
      <c r="MO84" s="58"/>
      <c r="MP84" s="58"/>
      <c r="MQ84" s="58"/>
      <c r="MR84" s="58"/>
      <c r="MS84" s="58"/>
      <c r="MT84" s="58"/>
      <c r="MU84" s="58"/>
      <c r="MV84" s="58"/>
      <c r="MW84" s="58"/>
      <c r="MX84" s="58"/>
      <c r="MY84" s="58"/>
      <c r="MZ84" s="58"/>
      <c r="NA84" s="58"/>
      <c r="NB84" s="58"/>
      <c r="NC84" s="58"/>
      <c r="ND84" s="58"/>
      <c r="NE84" s="58"/>
      <c r="NF84" s="58"/>
      <c r="NG84" s="58"/>
      <c r="NH84" s="58"/>
      <c r="NI84" s="58"/>
      <c r="NJ84" s="58"/>
      <c r="NK84" s="58"/>
      <c r="NL84" s="58"/>
      <c r="NM84" s="58"/>
      <c r="NN84" s="58"/>
      <c r="NO84" s="58"/>
      <c r="NP84" s="58"/>
      <c r="NQ84" s="58"/>
      <c r="NR84" s="58"/>
      <c r="NS84" s="58"/>
      <c r="NT84" s="58"/>
      <c r="NU84" s="58"/>
      <c r="NV84" s="58"/>
      <c r="NW84" s="58"/>
      <c r="NX84" s="58"/>
      <c r="NY84" s="58"/>
      <c r="NZ84" s="58"/>
      <c r="OA84" s="58"/>
      <c r="OB84" s="58"/>
      <c r="OC84" s="58"/>
      <c r="OD84" s="58"/>
      <c r="OE84" s="58"/>
      <c r="OF84" s="58"/>
      <c r="OG84" s="58"/>
      <c r="OH84" s="58"/>
      <c r="OI84" s="58"/>
      <c r="OJ84" s="58"/>
      <c r="OK84" s="58"/>
      <c r="OL84" s="58"/>
      <c r="OM84" s="58"/>
      <c r="ON84" s="58"/>
      <c r="OO84" s="58"/>
      <c r="OP84" s="58"/>
      <c r="OQ84" s="58"/>
      <c r="OR84" s="58"/>
      <c r="OS84" s="58"/>
      <c r="OT84" s="58"/>
      <c r="OU84" s="58"/>
      <c r="OV84" s="58"/>
      <c r="OW84" s="58"/>
      <c r="OX84" s="58"/>
      <c r="OY84" s="58"/>
      <c r="OZ84" s="58"/>
      <c r="PA84" s="58"/>
      <c r="PB84" s="58"/>
      <c r="PC84" s="58"/>
      <c r="PD84" s="58"/>
      <c r="PE84" s="58"/>
      <c r="PF84" s="58"/>
      <c r="PG84" s="58"/>
      <c r="PH84" s="58"/>
      <c r="PI84" s="58"/>
      <c r="PJ84" s="58"/>
      <c r="PK84" s="58"/>
      <c r="PL84" s="58"/>
      <c r="PM84" s="58"/>
      <c r="PN84" s="58"/>
      <c r="PO84" s="58"/>
      <c r="PP84" s="58"/>
      <c r="PQ84" s="58"/>
      <c r="PR84" s="58"/>
      <c r="PS84" s="58"/>
      <c r="PT84" s="58"/>
      <c r="PU84" s="58"/>
      <c r="PV84" s="58"/>
      <c r="PW84" s="58"/>
      <c r="PX84" s="58"/>
      <c r="PY84" s="58"/>
      <c r="PZ84" s="58"/>
      <c r="QA84" s="58"/>
      <c r="QB84" s="58"/>
      <c r="QC84" s="58"/>
      <c r="QD84" s="58"/>
      <c r="QE84" s="58"/>
      <c r="QF84" s="58"/>
      <c r="QG84" s="58"/>
      <c r="QH84" s="58"/>
      <c r="QI84" s="58"/>
      <c r="QJ84" s="58"/>
      <c r="QK84" s="58"/>
      <c r="QL84" s="58"/>
      <c r="QM84" s="58"/>
      <c r="QN84" s="58"/>
      <c r="QO84" s="58"/>
      <c r="QP84" s="58"/>
      <c r="QQ84" s="58"/>
      <c r="QR84" s="58"/>
      <c r="QS84" s="58"/>
      <c r="QT84" s="58"/>
      <c r="QU84" s="58"/>
      <c r="QV84" s="58"/>
      <c r="QW84" s="58"/>
      <c r="QX84" s="58"/>
      <c r="QY84" s="58"/>
      <c r="QZ84" s="58"/>
      <c r="RA84" s="58"/>
      <c r="RB84" s="58"/>
      <c r="RC84" s="58"/>
      <c r="RD84" s="58"/>
      <c r="RE84" s="58"/>
      <c r="RF84" s="58"/>
      <c r="RG84" s="58"/>
      <c r="RH84" s="58"/>
      <c r="RI84" s="58"/>
      <c r="RJ84" s="58"/>
      <c r="RK84" s="58"/>
      <c r="RL84" s="58"/>
      <c r="RM84" s="58"/>
      <c r="RN84" s="58"/>
      <c r="RO84" s="58"/>
      <c r="RP84" s="58"/>
      <c r="RQ84" s="58"/>
      <c r="RR84" s="58"/>
      <c r="RS84" s="58"/>
      <c r="RT84" s="58"/>
      <c r="RU84" s="58"/>
      <c r="RV84" s="58"/>
      <c r="RW84" s="58"/>
      <c r="RX84" s="58"/>
      <c r="RY84" s="58"/>
      <c r="RZ84" s="58"/>
      <c r="SA84" s="58"/>
      <c r="SB84" s="58"/>
      <c r="SC84" s="58"/>
      <c r="SD84" s="58"/>
      <c r="SE84" s="58"/>
      <c r="SF84" s="58"/>
      <c r="SG84" s="58"/>
      <c r="SH84" s="58"/>
      <c r="SI84" s="58"/>
      <c r="SJ84" s="58"/>
      <c r="SK84" s="58"/>
      <c r="SL84" s="58"/>
      <c r="SM84" s="58"/>
      <c r="SN84" s="58"/>
      <c r="SO84" s="58"/>
      <c r="SP84" s="58"/>
      <c r="SQ84" s="58"/>
      <c r="SR84" s="58"/>
      <c r="SS84" s="58"/>
      <c r="ST84" s="58"/>
      <c r="SU84" s="58"/>
      <c r="SV84" s="58"/>
      <c r="SW84" s="58"/>
      <c r="SX84" s="58"/>
      <c r="SY84" s="58"/>
      <c r="SZ84" s="58"/>
      <c r="TA84" s="58"/>
      <c r="TB84" s="58"/>
      <c r="TC84" s="58"/>
      <c r="TD84" s="58"/>
      <c r="TE84" s="58"/>
      <c r="TF84" s="58"/>
      <c r="TG84" s="58"/>
      <c r="TH84" s="58"/>
      <c r="TI84" s="58"/>
      <c r="TJ84" s="58"/>
      <c r="TK84" s="58"/>
      <c r="TL84" s="58"/>
      <c r="TM84" s="58"/>
      <c r="TN84" s="58"/>
      <c r="TO84" s="58"/>
      <c r="TP84" s="58"/>
      <c r="TQ84" s="58"/>
      <c r="TR84" s="58"/>
      <c r="TS84" s="58"/>
      <c r="TT84" s="58"/>
      <c r="TU84" s="58"/>
      <c r="TV84" s="58"/>
      <c r="TW84" s="58"/>
      <c r="TX84" s="58"/>
      <c r="TY84" s="58"/>
      <c r="TZ84" s="58"/>
      <c r="UA84" s="58"/>
      <c r="UB84" s="58"/>
      <c r="UC84" s="58"/>
      <c r="UD84" s="58"/>
      <c r="UE84" s="58"/>
      <c r="UF84" s="58"/>
      <c r="UG84" s="58"/>
      <c r="UH84" s="58"/>
      <c r="UI84" s="58"/>
      <c r="UJ84" s="58"/>
      <c r="UK84" s="58"/>
      <c r="UL84" s="58"/>
      <c r="UM84" s="58"/>
      <c r="UN84" s="58"/>
      <c r="UO84" s="58"/>
      <c r="UP84" s="58"/>
      <c r="UQ84" s="58"/>
      <c r="UR84" s="58"/>
      <c r="US84" s="58"/>
      <c r="UT84" s="58"/>
      <c r="UU84" s="58"/>
      <c r="UV84" s="58"/>
      <c r="UW84" s="58"/>
      <c r="UX84" s="58"/>
      <c r="UY84" s="58"/>
      <c r="UZ84" s="58"/>
      <c r="VA84" s="58"/>
      <c r="VB84" s="58"/>
      <c r="VC84" s="58"/>
      <c r="VD84" s="58"/>
      <c r="VE84" s="58"/>
      <c r="VF84" s="58"/>
      <c r="VG84" s="58"/>
      <c r="VH84" s="58"/>
      <c r="VI84" s="58"/>
      <c r="VJ84" s="58"/>
      <c r="VK84" s="58"/>
      <c r="VL84" s="58"/>
      <c r="VM84" s="58"/>
      <c r="VN84" s="58"/>
      <c r="VO84" s="58"/>
      <c r="VP84" s="58"/>
      <c r="VQ84" s="58"/>
      <c r="VR84" s="58"/>
      <c r="VS84" s="58"/>
      <c r="VT84" s="58"/>
      <c r="VU84" s="58"/>
      <c r="VV84" s="58"/>
      <c r="VW84" s="58"/>
      <c r="VX84" s="58"/>
      <c r="VY84" s="58"/>
      <c r="VZ84" s="58"/>
      <c r="WA84" s="58"/>
      <c r="WB84" s="58"/>
      <c r="WC84" s="58"/>
      <c r="WD84" s="58"/>
      <c r="WE84" s="58"/>
      <c r="WF84" s="58"/>
      <c r="WG84" s="58"/>
      <c r="WH84" s="58"/>
      <c r="WI84" s="58"/>
      <c r="WJ84" s="58"/>
      <c r="WK84" s="58"/>
      <c r="WL84" s="58"/>
      <c r="WM84" s="58"/>
      <c r="WN84" s="58"/>
      <c r="WO84" s="58"/>
      <c r="WP84" s="58"/>
      <c r="WQ84" s="58"/>
      <c r="WR84" s="58"/>
      <c r="WS84" s="58"/>
      <c r="WT84" s="58"/>
      <c r="WU84" s="58"/>
      <c r="WV84" s="58"/>
      <c r="WW84" s="58"/>
      <c r="WX84" s="58"/>
      <c r="WY84" s="58"/>
      <c r="WZ84" s="58"/>
      <c r="XA84" s="58"/>
      <c r="XB84" s="58"/>
      <c r="XC84" s="58"/>
      <c r="XD84" s="58"/>
      <c r="XE84" s="58"/>
      <c r="XF84" s="58"/>
      <c r="XG84" s="58"/>
      <c r="XH84" s="58"/>
      <c r="XI84" s="58"/>
      <c r="XJ84" s="58"/>
      <c r="XK84" s="58"/>
      <c r="XL84" s="58"/>
      <c r="XM84" s="58"/>
      <c r="XN84" s="58"/>
      <c r="XO84" s="58"/>
      <c r="XP84" s="58"/>
      <c r="XQ84" s="58"/>
      <c r="XR84" s="58"/>
      <c r="XS84" s="58"/>
      <c r="XT84" s="58"/>
      <c r="XU84" s="58"/>
      <c r="XV84" s="58"/>
      <c r="XW84" s="58"/>
      <c r="XX84" s="58"/>
      <c r="XY84" s="58"/>
      <c r="XZ84" s="58"/>
      <c r="YA84" s="58"/>
      <c r="YB84" s="58"/>
      <c r="YC84" s="58"/>
      <c r="YD84" s="58"/>
      <c r="YE84" s="58"/>
      <c r="YF84" s="58"/>
      <c r="YG84" s="58"/>
      <c r="YH84" s="58"/>
      <c r="YI84" s="58"/>
      <c r="YJ84" s="58"/>
      <c r="YK84" s="58"/>
      <c r="YL84" s="58"/>
      <c r="YM84" s="58"/>
      <c r="YN84" s="58"/>
      <c r="YO84" s="58"/>
      <c r="YP84" s="58"/>
      <c r="YQ84" s="58"/>
      <c r="YR84" s="58"/>
      <c r="YS84" s="58"/>
      <c r="YT84" s="58"/>
      <c r="YU84" s="58"/>
      <c r="YV84" s="58"/>
      <c r="YW84" s="58"/>
      <c r="YX84" s="58"/>
      <c r="YY84" s="58"/>
      <c r="YZ84" s="58"/>
      <c r="ZA84" s="58"/>
      <c r="ZB84" s="58"/>
      <c r="ZC84" s="58"/>
      <c r="ZD84" s="58"/>
      <c r="ZE84" s="58"/>
      <c r="ZF84" s="58"/>
      <c r="ZG84" s="58"/>
      <c r="ZH84" s="58"/>
      <c r="ZI84" s="58"/>
      <c r="ZJ84" s="58"/>
      <c r="ZK84" s="58"/>
      <c r="ZL84" s="58"/>
      <c r="ZM84" s="58"/>
      <c r="ZN84" s="58"/>
      <c r="ZO84" s="58"/>
      <c r="ZP84" s="58"/>
      <c r="ZQ84" s="58"/>
      <c r="ZR84" s="58"/>
      <c r="ZS84" s="58"/>
      <c r="ZT84" s="58"/>
      <c r="ZU84" s="58"/>
      <c r="ZV84" s="58"/>
      <c r="ZW84" s="58"/>
      <c r="ZX84" s="58"/>
      <c r="ZY84" s="58"/>
      <c r="ZZ84" s="58"/>
      <c r="AAA84" s="58"/>
      <c r="AAB84" s="58"/>
      <c r="AAC84" s="58"/>
      <c r="AAD84" s="58"/>
      <c r="AAE84" s="58"/>
      <c r="AAF84" s="58"/>
      <c r="AAG84" s="58"/>
      <c r="AAH84" s="58"/>
      <c r="AAI84" s="58"/>
      <c r="AAJ84" s="58"/>
      <c r="AAK84" s="58"/>
      <c r="AAL84" s="58"/>
      <c r="AAM84" s="58"/>
      <c r="AAN84" s="58"/>
      <c r="AAO84" s="58"/>
      <c r="AAP84" s="58"/>
      <c r="AAQ84" s="58"/>
      <c r="AAR84" s="58"/>
      <c r="AAS84" s="58"/>
      <c r="AAT84" s="58"/>
      <c r="AAU84" s="58"/>
      <c r="AAV84" s="58"/>
      <c r="AAW84" s="58"/>
      <c r="AAX84" s="58"/>
      <c r="AAY84" s="58"/>
      <c r="AAZ84" s="58"/>
      <c r="ABA84" s="58"/>
      <c r="ABB84" s="58"/>
      <c r="ABC84" s="58"/>
      <c r="ABD84" s="58"/>
      <c r="ABE84" s="58"/>
      <c r="ABF84" s="58"/>
      <c r="ABG84" s="58"/>
      <c r="ABH84" s="58"/>
      <c r="ABI84" s="58"/>
      <c r="ABJ84" s="58"/>
      <c r="ABK84" s="58"/>
      <c r="ABL84" s="58"/>
      <c r="ABM84" s="58"/>
      <c r="ABN84" s="58"/>
      <c r="ABO84" s="58"/>
      <c r="ABP84" s="58"/>
      <c r="ABQ84" s="58"/>
      <c r="ABR84" s="58"/>
      <c r="ABS84" s="58"/>
      <c r="ABT84" s="58"/>
      <c r="ABU84" s="58"/>
      <c r="ABV84" s="58"/>
      <c r="ABW84" s="58"/>
      <c r="ABX84" s="58"/>
      <c r="ABY84" s="58"/>
      <c r="ABZ84" s="58"/>
      <c r="ACA84" s="58"/>
      <c r="ACB84" s="58"/>
      <c r="ACC84" s="58"/>
      <c r="ACD84" s="58"/>
      <c r="ACE84" s="58"/>
      <c r="ACF84" s="58"/>
      <c r="ACG84" s="58"/>
      <c r="ACH84" s="58"/>
      <c r="ACI84" s="58"/>
      <c r="ACJ84" s="58"/>
      <c r="ACK84" s="58"/>
      <c r="ACL84" s="58"/>
      <c r="ACM84" s="58"/>
      <c r="ACN84" s="58"/>
      <c r="ACO84" s="58"/>
      <c r="ACP84" s="58"/>
      <c r="ACQ84" s="58"/>
      <c r="ACR84" s="58"/>
      <c r="ACS84" s="58"/>
      <c r="ACT84" s="58"/>
      <c r="ACU84" s="58"/>
      <c r="ACV84" s="58"/>
      <c r="ACW84" s="58"/>
      <c r="ACX84" s="58"/>
      <c r="ACY84" s="58"/>
      <c r="ACZ84" s="58"/>
      <c r="ADA84" s="58"/>
      <c r="ADB84" s="58"/>
      <c r="ADC84" s="58"/>
      <c r="ADD84" s="58"/>
      <c r="ADE84" s="58"/>
      <c r="ADF84" s="58"/>
      <c r="ADG84" s="58"/>
      <c r="ADH84" s="58"/>
      <c r="ADI84" s="58"/>
      <c r="ADJ84" s="58"/>
      <c r="ADK84" s="58"/>
      <c r="ADL84" s="58"/>
      <c r="ADM84" s="58"/>
      <c r="ADN84" s="58"/>
      <c r="ADO84" s="58"/>
      <c r="ADP84" s="58"/>
      <c r="ADQ84" s="58"/>
      <c r="ADR84" s="58"/>
      <c r="ADS84" s="58"/>
      <c r="ADT84" s="58"/>
      <c r="ADU84" s="58"/>
      <c r="ADV84" s="58"/>
      <c r="ADW84" s="58"/>
      <c r="ADX84" s="58"/>
      <c r="ADY84" s="58"/>
      <c r="ADZ84" s="58"/>
      <c r="AEA84" s="58"/>
      <c r="AEB84" s="58"/>
      <c r="AEC84" s="58"/>
      <c r="AED84" s="58"/>
      <c r="AEE84" s="58"/>
      <c r="AEF84" s="58"/>
      <c r="AEG84" s="58"/>
      <c r="AEH84" s="58"/>
      <c r="AEI84" s="58"/>
      <c r="AEJ84" s="58"/>
      <c r="AEK84" s="58"/>
      <c r="AEL84" s="58"/>
      <c r="AEM84" s="58"/>
      <c r="AEN84" s="58"/>
      <c r="AEO84" s="58"/>
      <c r="AEP84" s="58"/>
      <c r="AEQ84" s="58"/>
      <c r="AER84" s="58"/>
      <c r="AES84" s="58"/>
      <c r="AET84" s="58"/>
      <c r="AEU84" s="58"/>
      <c r="AEV84" s="58"/>
      <c r="AEW84" s="58"/>
      <c r="AEX84" s="58"/>
      <c r="AEY84" s="58"/>
      <c r="AEZ84" s="58"/>
      <c r="AFA84" s="58"/>
      <c r="AFB84" s="58"/>
      <c r="AFC84" s="58"/>
      <c r="AFD84" s="58"/>
      <c r="AFE84" s="58"/>
      <c r="AFF84" s="58"/>
      <c r="AFG84" s="58"/>
      <c r="AFH84" s="58"/>
      <c r="AFI84" s="58"/>
      <c r="AFJ84" s="58"/>
      <c r="AFK84" s="58"/>
      <c r="AFL84" s="58"/>
      <c r="AFM84" s="58"/>
      <c r="AFN84" s="58"/>
      <c r="AFO84" s="58"/>
      <c r="AFP84" s="58"/>
      <c r="AFQ84" s="58"/>
      <c r="AFR84" s="58"/>
      <c r="AFS84" s="58"/>
      <c r="AFT84" s="58"/>
      <c r="AFU84" s="58"/>
      <c r="AFV84" s="58"/>
      <c r="AFW84" s="58"/>
      <c r="AFX84" s="58"/>
      <c r="AFY84" s="58"/>
      <c r="AFZ84" s="58"/>
      <c r="AGA84" s="58"/>
      <c r="AGB84" s="58"/>
      <c r="AGC84" s="58"/>
      <c r="AGD84" s="58"/>
      <c r="AGE84" s="58"/>
      <c r="AGF84" s="58"/>
      <c r="AGG84" s="58"/>
      <c r="AGH84" s="58"/>
      <c r="AGI84" s="58"/>
      <c r="AGJ84" s="58"/>
      <c r="AGK84" s="58"/>
      <c r="AGL84" s="58"/>
      <c r="AGM84" s="58"/>
      <c r="AGN84" s="58"/>
      <c r="AGO84" s="58"/>
      <c r="AGP84" s="58"/>
      <c r="AGQ84" s="58"/>
      <c r="AGR84" s="58"/>
      <c r="AGS84" s="58"/>
      <c r="AGT84" s="58"/>
      <c r="AGU84" s="58"/>
      <c r="AGV84" s="58"/>
      <c r="AGW84" s="58"/>
      <c r="AGX84" s="58"/>
      <c r="AGY84" s="58"/>
      <c r="AGZ84" s="58"/>
      <c r="AHA84" s="58"/>
      <c r="AHB84" s="58"/>
      <c r="AHC84" s="58"/>
      <c r="AHD84" s="58"/>
      <c r="AHE84" s="58"/>
      <c r="AHF84" s="58"/>
      <c r="AHG84" s="58"/>
      <c r="AHH84" s="58"/>
      <c r="AHI84" s="58"/>
      <c r="AHJ84" s="58"/>
      <c r="AHK84" s="58"/>
      <c r="AHL84" s="58"/>
      <c r="AHM84" s="58"/>
      <c r="AHN84" s="58"/>
      <c r="AHO84" s="58"/>
      <c r="AHP84" s="58"/>
      <c r="AHQ84" s="58"/>
      <c r="AHR84" s="58"/>
      <c r="AHS84" s="58"/>
      <c r="AHT84" s="58"/>
      <c r="AHU84" s="58"/>
      <c r="AHV84" s="58"/>
      <c r="AHW84" s="58"/>
      <c r="AHX84" s="58"/>
      <c r="AHY84" s="58"/>
      <c r="AHZ84" s="58"/>
      <c r="AIA84" s="58"/>
      <c r="AIB84" s="58"/>
      <c r="AIC84" s="58"/>
      <c r="AID84" s="58"/>
      <c r="AIE84" s="58"/>
      <c r="AIF84" s="58"/>
      <c r="AIG84" s="58"/>
      <c r="AIH84" s="58"/>
      <c r="AII84" s="58"/>
      <c r="AIJ84" s="58"/>
      <c r="AIK84" s="58"/>
      <c r="AIL84" s="58"/>
      <c r="AIM84" s="58"/>
      <c r="AIN84" s="58"/>
      <c r="AIO84" s="58"/>
      <c r="AIP84" s="58"/>
      <c r="AIQ84" s="58"/>
      <c r="AIR84" s="58"/>
      <c r="AIS84" s="58"/>
      <c r="AIT84" s="58"/>
      <c r="AIU84" s="58"/>
      <c r="AIV84" s="58"/>
      <c r="AIW84" s="58"/>
      <c r="AIX84" s="58"/>
      <c r="AIY84" s="58"/>
      <c r="AIZ84" s="58"/>
      <c r="AJA84" s="58"/>
      <c r="AJB84" s="58"/>
      <c r="AJC84" s="58"/>
      <c r="AJD84" s="58"/>
      <c r="AJE84" s="58"/>
      <c r="AJF84" s="58"/>
      <c r="AJG84" s="58"/>
      <c r="AJH84" s="58"/>
      <c r="AJI84" s="58"/>
      <c r="AJJ84" s="58"/>
      <c r="AJK84" s="58"/>
      <c r="AJL84" s="58"/>
      <c r="AJM84" s="58"/>
      <c r="AJN84" s="58"/>
      <c r="AJO84" s="58"/>
      <c r="AJP84" s="58"/>
      <c r="AJQ84" s="58"/>
      <c r="AJR84" s="58"/>
      <c r="AJS84" s="58"/>
      <c r="AJT84" s="58"/>
      <c r="AJU84" s="58"/>
      <c r="AJV84" s="58"/>
      <c r="AJW84" s="58"/>
      <c r="AJX84" s="58"/>
      <c r="AJY84" s="58"/>
      <c r="AJZ84" s="58"/>
      <c r="AKA84" s="58"/>
      <c r="AKB84" s="58"/>
      <c r="AKC84" s="58"/>
      <c r="AKD84" s="58"/>
      <c r="AKE84" s="58"/>
      <c r="AKF84" s="58"/>
      <c r="AKG84" s="58"/>
      <c r="AKH84" s="58"/>
      <c r="AKI84" s="58"/>
      <c r="AKJ84" s="58"/>
      <c r="AKK84" s="58"/>
      <c r="AKL84" s="58"/>
      <c r="AKM84" s="58"/>
      <c r="AKN84" s="58"/>
      <c r="AKO84" s="58"/>
      <c r="AKP84" s="58"/>
      <c r="AKQ84" s="58"/>
      <c r="AKR84" s="58"/>
      <c r="AKS84" s="58"/>
      <c r="AKT84" s="58"/>
      <c r="AKU84" s="58"/>
      <c r="AKV84" s="58"/>
      <c r="AKW84" s="58"/>
      <c r="AKX84" s="58"/>
      <c r="AKY84" s="58"/>
      <c r="AKZ84" s="58"/>
      <c r="ALA84" s="58"/>
      <c r="ALB84" s="58"/>
      <c r="ALC84" s="58"/>
      <c r="ALD84" s="58"/>
      <c r="ALE84" s="58"/>
      <c r="ALF84" s="58"/>
      <c r="ALG84" s="58"/>
      <c r="ALH84" s="58"/>
      <c r="ALI84" s="58"/>
      <c r="ALJ84" s="58"/>
      <c r="ALK84" s="58"/>
      <c r="ALL84" s="58"/>
      <c r="ALM84" s="58"/>
      <c r="ALN84" s="58"/>
      <c r="ALO84" s="58"/>
      <c r="ALP84" s="58"/>
      <c r="ALQ84" s="58"/>
      <c r="ALR84" s="58"/>
      <c r="ALS84" s="58"/>
      <c r="ALT84" s="58"/>
      <c r="ALU84" s="58"/>
      <c r="ALV84" s="58"/>
      <c r="ALW84" s="58"/>
      <c r="ALX84" s="58"/>
      <c r="ALY84" s="58"/>
      <c r="ALZ84" s="58"/>
      <c r="AMA84" s="58"/>
      <c r="AMB84" s="58"/>
      <c r="AMC84" s="58"/>
      <c r="AMD84" s="58"/>
      <c r="AME84" s="58"/>
      <c r="AMF84" s="58"/>
      <c r="AMG84" s="58"/>
      <c r="AMH84" s="58"/>
      <c r="AMI84" s="58"/>
      <c r="AMJ84" s="58"/>
      <c r="AMK84" s="58"/>
      <c r="AML84" s="58"/>
      <c r="AMM84" s="58"/>
      <c r="AMN84" s="58"/>
      <c r="AMO84" s="58"/>
      <c r="AMP84" s="58"/>
      <c r="AMQ84" s="58"/>
      <c r="AMR84" s="58"/>
      <c r="AMS84" s="58"/>
      <c r="AMT84" s="58"/>
      <c r="AMU84" s="58"/>
      <c r="AMV84" s="58"/>
      <c r="AMW84" s="58"/>
      <c r="AMX84" s="58"/>
      <c r="AMY84" s="58"/>
      <c r="AMZ84" s="58"/>
      <c r="ANA84" s="58"/>
      <c r="ANB84" s="58"/>
      <c r="ANC84" s="58"/>
      <c r="AND84" s="58"/>
      <c r="ANE84" s="58"/>
      <c r="ANF84" s="58"/>
      <c r="ANG84" s="58"/>
      <c r="ANH84" s="58"/>
      <c r="ANI84" s="58"/>
      <c r="ANJ84" s="58"/>
      <c r="ANK84" s="58"/>
      <c r="ANL84" s="58"/>
      <c r="ANM84" s="58"/>
      <c r="ANN84" s="58"/>
      <c r="ANO84" s="58"/>
      <c r="ANP84" s="58"/>
      <c r="ANQ84" s="58"/>
      <c r="ANR84" s="58"/>
      <c r="ANS84" s="58"/>
      <c r="ANT84" s="58"/>
      <c r="ANU84" s="58"/>
      <c r="ANV84" s="58"/>
      <c r="ANW84" s="58"/>
      <c r="ANX84" s="58"/>
      <c r="ANY84" s="58"/>
      <c r="ANZ84" s="58"/>
      <c r="AOA84" s="58"/>
      <c r="AOB84" s="58"/>
      <c r="AOC84" s="58"/>
      <c r="AOD84" s="58"/>
      <c r="AOE84" s="58"/>
      <c r="AOF84" s="58"/>
      <c r="AOG84" s="58"/>
      <c r="AOH84" s="58"/>
      <c r="AOI84" s="58"/>
      <c r="AOJ84" s="58"/>
      <c r="AOK84" s="58"/>
      <c r="AOL84" s="58"/>
      <c r="AOM84" s="58"/>
      <c r="AON84" s="58"/>
      <c r="AOO84" s="58"/>
      <c r="AOP84" s="58"/>
      <c r="AOQ84" s="58"/>
      <c r="AOR84" s="58"/>
      <c r="AOS84" s="58"/>
      <c r="AOT84" s="58"/>
      <c r="AOU84" s="58"/>
      <c r="AOV84" s="58"/>
      <c r="AOW84" s="58"/>
      <c r="AOX84" s="58"/>
      <c r="AOY84" s="58"/>
      <c r="AOZ84" s="58"/>
      <c r="APA84" s="58"/>
      <c r="APB84" s="58"/>
      <c r="APC84" s="58"/>
      <c r="APD84" s="58"/>
      <c r="APE84" s="58"/>
      <c r="APF84" s="58"/>
      <c r="APG84" s="58"/>
      <c r="APH84" s="58"/>
      <c r="API84" s="58"/>
      <c r="APJ84" s="58"/>
      <c r="APK84" s="58"/>
      <c r="APL84" s="58"/>
      <c r="APM84" s="58"/>
      <c r="APN84" s="58"/>
      <c r="APO84" s="58"/>
      <c r="APP84" s="58"/>
      <c r="APQ84" s="58"/>
      <c r="APR84" s="58"/>
      <c r="APS84" s="58"/>
      <c r="APT84" s="58"/>
      <c r="APU84" s="58"/>
      <c r="APV84" s="58"/>
      <c r="APW84" s="58"/>
      <c r="APX84" s="58"/>
      <c r="APY84" s="58"/>
      <c r="APZ84" s="58"/>
      <c r="AQA84" s="58"/>
      <c r="AQB84" s="58"/>
      <c r="AQC84" s="58"/>
      <c r="AQD84" s="58"/>
      <c r="AQE84" s="58"/>
      <c r="AQF84" s="58"/>
      <c r="AQG84" s="58"/>
      <c r="AQH84" s="58"/>
      <c r="AQI84" s="58"/>
      <c r="AQJ84" s="58"/>
      <c r="AQK84" s="58"/>
      <c r="AQL84" s="58"/>
      <c r="AQM84" s="58"/>
      <c r="AQN84" s="58"/>
      <c r="AQO84" s="58"/>
      <c r="AQP84" s="58"/>
      <c r="AQQ84" s="58"/>
      <c r="AQR84" s="58"/>
      <c r="AQS84" s="58"/>
      <c r="AQT84" s="58"/>
      <c r="AQU84" s="58"/>
      <c r="AQV84" s="58"/>
      <c r="AQW84" s="58"/>
      <c r="AQX84" s="58"/>
      <c r="AQY84" s="58"/>
      <c r="AQZ84" s="58"/>
      <c r="ARA84" s="58"/>
      <c r="ARB84" s="58"/>
      <c r="ARC84" s="58"/>
      <c r="ARD84" s="58"/>
      <c r="ARE84" s="58"/>
      <c r="ARF84" s="58"/>
      <c r="ARG84" s="58"/>
      <c r="ARH84" s="58"/>
      <c r="ARI84" s="58"/>
      <c r="ARJ84" s="58"/>
      <c r="ARK84" s="58"/>
      <c r="ARL84" s="58"/>
      <c r="ARM84" s="58"/>
      <c r="ARN84" s="58"/>
      <c r="ARO84" s="58"/>
      <c r="ARP84" s="58"/>
      <c r="ARQ84" s="58"/>
      <c r="ARR84" s="58"/>
      <c r="ARS84" s="58"/>
      <c r="ART84" s="58"/>
      <c r="ARU84" s="58"/>
      <c r="ARV84" s="58"/>
      <c r="ARW84" s="58"/>
      <c r="ARX84" s="58"/>
      <c r="ARY84" s="58"/>
      <c r="ARZ84" s="58"/>
      <c r="ASA84" s="58"/>
      <c r="ASB84" s="58"/>
      <c r="ASC84" s="58"/>
      <c r="ASD84" s="58"/>
      <c r="ASE84" s="58"/>
      <c r="ASF84" s="58"/>
      <c r="ASG84" s="58"/>
      <c r="ASH84" s="58"/>
      <c r="ASI84" s="58"/>
      <c r="ASJ84" s="58"/>
      <c r="ASK84" s="58"/>
      <c r="ASL84" s="58"/>
      <c r="ASM84" s="58"/>
      <c r="ASN84" s="58"/>
      <c r="ASO84" s="58"/>
      <c r="ASP84" s="58"/>
      <c r="ASQ84" s="58"/>
      <c r="ASR84" s="58"/>
      <c r="ASS84" s="58"/>
      <c r="AST84" s="58"/>
      <c r="ASU84" s="58"/>
      <c r="ASV84" s="58"/>
      <c r="ASW84" s="58"/>
      <c r="ASX84" s="58"/>
      <c r="ASY84" s="58"/>
      <c r="ASZ84" s="58"/>
      <c r="ATA84" s="58"/>
      <c r="ATB84" s="58"/>
      <c r="ATC84" s="58"/>
      <c r="ATD84" s="58"/>
      <c r="ATE84" s="58"/>
      <c r="ATF84" s="58"/>
      <c r="ATG84" s="58"/>
      <c r="ATH84" s="58"/>
      <c r="ATI84" s="58"/>
      <c r="ATJ84" s="58"/>
      <c r="ATK84" s="58"/>
      <c r="ATL84" s="58"/>
      <c r="ATM84" s="58"/>
      <c r="ATN84" s="58"/>
      <c r="ATO84" s="58"/>
      <c r="ATP84" s="58"/>
      <c r="ATQ84" s="58"/>
      <c r="ATR84" s="58"/>
      <c r="ATS84" s="58"/>
      <c r="ATT84" s="58"/>
      <c r="ATU84" s="58"/>
      <c r="ATV84" s="58"/>
      <c r="ATW84" s="58"/>
      <c r="ATX84" s="58"/>
      <c r="ATY84" s="58"/>
      <c r="ATZ84" s="58"/>
      <c r="AUA84" s="58"/>
      <c r="AUB84" s="58"/>
      <c r="AUC84" s="58"/>
      <c r="AUD84" s="58"/>
      <c r="AUE84" s="58"/>
      <c r="AUF84" s="58"/>
      <c r="AUG84" s="58"/>
      <c r="AUH84" s="58"/>
      <c r="AUI84" s="58"/>
      <c r="AUJ84" s="58"/>
      <c r="AUK84" s="58"/>
      <c r="AUL84" s="58"/>
      <c r="AUM84" s="58"/>
      <c r="AUN84" s="58"/>
      <c r="AUO84" s="58"/>
      <c r="AUP84" s="58"/>
      <c r="AUQ84" s="58"/>
      <c r="AUR84" s="58"/>
      <c r="AUS84" s="58"/>
      <c r="AUT84" s="58"/>
      <c r="AUU84" s="58"/>
      <c r="AUV84" s="58"/>
      <c r="AUW84" s="58"/>
      <c r="AUX84" s="58"/>
      <c r="AUY84" s="58"/>
      <c r="AUZ84" s="58"/>
      <c r="AVA84" s="58"/>
      <c r="AVB84" s="58"/>
      <c r="AVC84" s="58"/>
      <c r="AVD84" s="58"/>
      <c r="AVE84" s="58"/>
      <c r="AVF84" s="58"/>
      <c r="AVG84" s="58"/>
      <c r="AVH84" s="58"/>
      <c r="AVI84" s="58"/>
      <c r="AVJ84" s="58"/>
      <c r="AVK84" s="58"/>
      <c r="AVL84" s="58"/>
      <c r="AVM84" s="58"/>
      <c r="AVN84" s="58"/>
      <c r="AVO84" s="58"/>
      <c r="AVP84" s="58"/>
      <c r="AVQ84" s="58"/>
      <c r="AVR84" s="58"/>
      <c r="AVS84" s="58"/>
      <c r="AVT84" s="58"/>
      <c r="AVU84" s="58"/>
      <c r="AVV84" s="58"/>
      <c r="AVW84" s="58"/>
      <c r="AVX84" s="58"/>
      <c r="AVY84" s="58"/>
      <c r="AVZ84" s="58"/>
      <c r="AWA84" s="58"/>
      <c r="AWB84" s="58"/>
      <c r="AWC84" s="58"/>
      <c r="AWD84" s="58"/>
      <c r="AWE84" s="58"/>
      <c r="AWF84" s="58"/>
      <c r="AWG84" s="58"/>
      <c r="AWH84" s="58"/>
      <c r="AWI84" s="58"/>
      <c r="AWJ84" s="58"/>
      <c r="AWK84" s="58"/>
      <c r="AWL84" s="58"/>
      <c r="AWM84" s="58"/>
      <c r="AWN84" s="58"/>
      <c r="AWO84" s="58"/>
      <c r="AWP84" s="58"/>
      <c r="AWQ84" s="58"/>
      <c r="AWR84" s="58"/>
      <c r="AWS84" s="58"/>
      <c r="AWT84" s="58"/>
      <c r="AWU84" s="58"/>
      <c r="AWV84" s="58"/>
      <c r="AWW84" s="58"/>
      <c r="AWX84" s="58"/>
      <c r="AWY84" s="58"/>
      <c r="AWZ84" s="58"/>
      <c r="AXA84" s="58"/>
      <c r="AXB84" s="58"/>
      <c r="AXC84" s="58"/>
      <c r="AXD84" s="58"/>
      <c r="AXE84" s="58"/>
      <c r="AXF84" s="58"/>
      <c r="AXG84" s="58"/>
      <c r="AXH84" s="58"/>
      <c r="AXI84" s="58"/>
      <c r="AXJ84" s="58"/>
      <c r="AXK84" s="58"/>
      <c r="AXL84" s="58"/>
      <c r="AXM84" s="58"/>
      <c r="AXN84" s="58"/>
      <c r="AXO84" s="58"/>
      <c r="AXP84" s="58"/>
      <c r="AXQ84" s="58"/>
      <c r="AXR84" s="58"/>
      <c r="AXS84" s="58"/>
      <c r="AXT84" s="58"/>
      <c r="AXU84" s="58"/>
      <c r="AXV84" s="58"/>
      <c r="AXW84" s="58"/>
      <c r="AXX84" s="58"/>
      <c r="AXY84" s="58"/>
      <c r="AXZ84" s="58"/>
      <c r="AYA84" s="58"/>
      <c r="AYB84" s="58"/>
      <c r="AYC84" s="58"/>
      <c r="AYD84" s="58"/>
      <c r="AYE84" s="58"/>
      <c r="AYF84" s="58"/>
      <c r="AYG84" s="58"/>
      <c r="AYH84" s="58"/>
      <c r="AYI84" s="58"/>
      <c r="AYJ84" s="58"/>
      <c r="AYK84" s="58"/>
      <c r="AYL84" s="58"/>
      <c r="AYM84" s="58"/>
      <c r="AYN84" s="58"/>
      <c r="AYO84" s="58"/>
      <c r="AYP84" s="58"/>
      <c r="AYQ84" s="58"/>
      <c r="AYR84" s="58"/>
      <c r="AYS84" s="58"/>
      <c r="AYT84" s="58"/>
      <c r="AYU84" s="58"/>
      <c r="AYV84" s="58"/>
      <c r="AYW84" s="58"/>
      <c r="AYX84" s="58"/>
      <c r="AYY84" s="58"/>
      <c r="AYZ84" s="58"/>
      <c r="AZA84" s="58"/>
      <c r="AZB84" s="58"/>
      <c r="AZC84" s="58"/>
      <c r="AZD84" s="58"/>
      <c r="AZE84" s="58"/>
      <c r="AZF84" s="58"/>
      <c r="AZG84" s="58"/>
      <c r="AZH84" s="58"/>
      <c r="AZI84" s="58"/>
      <c r="AZJ84" s="58"/>
      <c r="AZK84" s="58"/>
      <c r="AZL84" s="58"/>
      <c r="AZM84" s="58"/>
      <c r="AZN84" s="58"/>
      <c r="AZO84" s="58"/>
      <c r="AZP84" s="58"/>
      <c r="AZQ84" s="58"/>
      <c r="AZR84" s="58"/>
      <c r="AZS84" s="58"/>
      <c r="AZT84" s="58"/>
      <c r="AZU84" s="58"/>
      <c r="AZV84" s="58"/>
      <c r="AZW84" s="58"/>
      <c r="AZX84" s="58"/>
      <c r="AZY84" s="58"/>
      <c r="AZZ84" s="58"/>
      <c r="BAA84" s="58"/>
      <c r="BAB84" s="58"/>
      <c r="BAC84" s="58"/>
      <c r="BAD84" s="58"/>
      <c r="BAE84" s="58"/>
      <c r="BAF84" s="58"/>
      <c r="BAG84" s="58"/>
      <c r="BAH84" s="58"/>
      <c r="BAI84" s="58"/>
      <c r="BAJ84" s="58"/>
      <c r="BAK84" s="58"/>
      <c r="BAL84" s="58"/>
      <c r="BAM84" s="58"/>
      <c r="BAN84" s="58"/>
      <c r="BAO84" s="58"/>
      <c r="BAP84" s="58"/>
      <c r="BAQ84" s="58"/>
      <c r="BAR84" s="58"/>
      <c r="BAS84" s="58"/>
      <c r="BAT84" s="58"/>
      <c r="BAU84" s="58"/>
      <c r="BAV84" s="58"/>
      <c r="BAW84" s="58"/>
      <c r="BAX84" s="58"/>
      <c r="BAY84" s="58"/>
      <c r="BAZ84" s="58"/>
      <c r="BBA84" s="58"/>
      <c r="BBB84" s="58"/>
      <c r="BBC84" s="58"/>
      <c r="BBD84" s="58"/>
      <c r="BBE84" s="58"/>
      <c r="BBF84" s="58"/>
      <c r="BBG84" s="58"/>
      <c r="BBH84" s="58"/>
      <c r="BBI84" s="58"/>
      <c r="BBJ84" s="58"/>
      <c r="BBK84" s="58"/>
      <c r="BBL84" s="58"/>
      <c r="BBM84" s="58"/>
      <c r="BBN84" s="58"/>
      <c r="BBO84" s="58"/>
      <c r="BBP84" s="58"/>
      <c r="BBQ84" s="58"/>
      <c r="BBR84" s="58"/>
      <c r="BBS84" s="58"/>
      <c r="BBT84" s="58"/>
      <c r="BBU84" s="58"/>
      <c r="BBV84" s="58"/>
      <c r="BBW84" s="58"/>
      <c r="BBX84" s="58"/>
      <c r="BBY84" s="58"/>
      <c r="BBZ84" s="58"/>
      <c r="BCA84" s="58"/>
      <c r="BCB84" s="58"/>
      <c r="BCC84" s="58"/>
      <c r="BCD84" s="58"/>
      <c r="BCE84" s="58"/>
      <c r="BCF84" s="58"/>
      <c r="BCG84" s="58"/>
      <c r="BCH84" s="58"/>
      <c r="BCI84" s="58"/>
      <c r="BCJ84" s="58"/>
      <c r="BCK84" s="58"/>
      <c r="BCL84" s="58"/>
      <c r="BCM84" s="58"/>
      <c r="BCN84" s="58"/>
      <c r="BCO84" s="58"/>
      <c r="BCP84" s="58"/>
      <c r="BCQ84" s="58"/>
      <c r="BCR84" s="58"/>
      <c r="BCS84" s="58"/>
      <c r="BCT84" s="58"/>
      <c r="BCU84" s="58"/>
      <c r="BCV84" s="58"/>
      <c r="BCW84" s="58"/>
      <c r="BCX84" s="58"/>
      <c r="BCY84" s="58"/>
      <c r="BCZ84" s="58"/>
      <c r="BDA84" s="58"/>
      <c r="BDB84" s="58"/>
      <c r="BDC84" s="58"/>
      <c r="BDD84" s="58"/>
      <c r="BDE84" s="58"/>
      <c r="BDF84" s="58"/>
      <c r="BDG84" s="58"/>
      <c r="BDH84" s="58"/>
      <c r="BDI84" s="58"/>
      <c r="BDJ84" s="58"/>
      <c r="BDK84" s="58"/>
      <c r="BDL84" s="58"/>
      <c r="BDM84" s="58"/>
      <c r="BDN84" s="58"/>
      <c r="BDO84" s="58"/>
      <c r="BDP84" s="58"/>
      <c r="BDQ84" s="58"/>
      <c r="BDR84" s="58"/>
      <c r="BDS84" s="58"/>
      <c r="BDT84" s="58"/>
      <c r="BDU84" s="58"/>
      <c r="BDV84" s="58"/>
      <c r="BDW84" s="58"/>
      <c r="BDX84" s="58"/>
      <c r="BDY84" s="58"/>
      <c r="BDZ84" s="58"/>
      <c r="BEA84" s="58"/>
      <c r="BEB84" s="58"/>
      <c r="BEC84" s="58"/>
      <c r="BED84" s="58"/>
      <c r="BEE84" s="58"/>
      <c r="BEF84" s="58"/>
      <c r="BEG84" s="58"/>
      <c r="BEH84" s="58"/>
      <c r="BEI84" s="58"/>
      <c r="BEJ84" s="58"/>
      <c r="BEK84" s="58"/>
      <c r="BEL84" s="58"/>
      <c r="BEM84" s="58"/>
      <c r="BEN84" s="58"/>
      <c r="BEO84" s="58"/>
      <c r="BEP84" s="58"/>
      <c r="BEQ84" s="58"/>
      <c r="BER84" s="58"/>
      <c r="BES84" s="58"/>
      <c r="BET84" s="58"/>
      <c r="BEU84" s="58"/>
      <c r="BEV84" s="58"/>
      <c r="BEW84" s="58"/>
      <c r="BEX84" s="58"/>
      <c r="BEY84" s="58"/>
      <c r="BEZ84" s="58"/>
      <c r="BFA84" s="58"/>
      <c r="BFB84" s="58"/>
      <c r="BFC84" s="58"/>
      <c r="BFD84" s="58"/>
      <c r="BFE84" s="58"/>
      <c r="BFF84" s="58"/>
      <c r="BFG84" s="58"/>
      <c r="BFH84" s="58"/>
      <c r="BFI84" s="58"/>
      <c r="BFJ84" s="58"/>
      <c r="BFK84" s="58"/>
      <c r="BFL84" s="58"/>
      <c r="BFM84" s="58"/>
      <c r="BFN84" s="58"/>
      <c r="BFO84" s="58"/>
      <c r="BFP84" s="58"/>
      <c r="BFQ84" s="58"/>
      <c r="BFR84" s="58"/>
      <c r="BFS84" s="58"/>
      <c r="BFT84" s="58"/>
      <c r="BFU84" s="58"/>
      <c r="BFV84" s="58"/>
      <c r="BFW84" s="58"/>
      <c r="BFX84" s="58"/>
      <c r="BFY84" s="58"/>
      <c r="BFZ84" s="58"/>
      <c r="BGA84" s="58"/>
      <c r="BGB84" s="58"/>
      <c r="BGC84" s="58"/>
      <c r="BGD84" s="58"/>
      <c r="BGE84" s="58"/>
      <c r="BGF84" s="58"/>
      <c r="BGG84" s="58"/>
      <c r="BGH84" s="58"/>
      <c r="BGI84" s="58"/>
      <c r="BGJ84" s="58"/>
      <c r="BGK84" s="58"/>
      <c r="BGL84" s="58"/>
      <c r="BGM84" s="58"/>
      <c r="BGN84" s="58"/>
      <c r="BGO84" s="58"/>
      <c r="BGP84" s="58"/>
      <c r="BGQ84" s="58"/>
      <c r="BGR84" s="58"/>
      <c r="BGS84" s="58"/>
      <c r="BGT84" s="58"/>
      <c r="BGU84" s="58"/>
      <c r="BGV84" s="58"/>
      <c r="BGW84" s="58"/>
      <c r="BGX84" s="58"/>
      <c r="BGY84" s="58"/>
      <c r="BGZ84" s="58"/>
      <c r="BHA84" s="58"/>
      <c r="BHB84" s="58"/>
      <c r="BHC84" s="58"/>
      <c r="BHD84" s="58"/>
      <c r="BHE84" s="58"/>
      <c r="BHF84" s="58"/>
      <c r="BHG84" s="58"/>
      <c r="BHH84" s="58"/>
      <c r="BHI84" s="58"/>
      <c r="BHJ84" s="58"/>
      <c r="BHK84" s="58"/>
      <c r="BHL84" s="58"/>
      <c r="BHM84" s="58"/>
      <c r="BHN84" s="58"/>
      <c r="BHO84" s="58"/>
      <c r="BHP84" s="58"/>
      <c r="BHQ84" s="58"/>
      <c r="BHR84" s="58"/>
      <c r="BHS84" s="58"/>
      <c r="BHT84" s="58"/>
      <c r="BHU84" s="58"/>
      <c r="BHV84" s="58"/>
      <c r="BHW84" s="58"/>
      <c r="BHX84" s="58"/>
      <c r="BHY84" s="58"/>
      <c r="BHZ84" s="58"/>
      <c r="BIA84" s="58"/>
      <c r="BIB84" s="58"/>
      <c r="BIC84" s="58"/>
      <c r="BID84" s="58"/>
      <c r="BIE84" s="58"/>
      <c r="BIF84" s="58"/>
      <c r="BIG84" s="58"/>
      <c r="BIH84" s="58"/>
      <c r="BII84" s="58"/>
      <c r="BIJ84" s="58"/>
      <c r="BIK84" s="58"/>
      <c r="BIL84" s="58"/>
      <c r="BIM84" s="58"/>
      <c r="BIN84" s="58"/>
      <c r="BIO84" s="58"/>
      <c r="BIP84" s="58"/>
      <c r="BIQ84" s="58"/>
      <c r="BIR84" s="58"/>
      <c r="BIS84" s="58"/>
      <c r="BIT84" s="58"/>
      <c r="BIU84" s="58"/>
      <c r="BIV84" s="58"/>
      <c r="BIW84" s="58"/>
      <c r="BIX84" s="58"/>
      <c r="BIY84" s="58"/>
      <c r="BIZ84" s="58"/>
      <c r="BJA84" s="58"/>
      <c r="BJB84" s="58"/>
      <c r="BJC84" s="58"/>
      <c r="BJD84" s="58"/>
      <c r="BJE84" s="58"/>
      <c r="BJF84" s="58"/>
      <c r="BJG84" s="58"/>
      <c r="BJH84" s="58"/>
      <c r="BJI84" s="58"/>
      <c r="BJJ84" s="58"/>
      <c r="BJK84" s="58"/>
      <c r="BJL84" s="58"/>
      <c r="BJM84" s="58"/>
      <c r="BJN84" s="58"/>
      <c r="BJO84" s="58"/>
      <c r="BJP84" s="58"/>
      <c r="BJQ84" s="58"/>
      <c r="BJR84" s="58"/>
      <c r="BJS84" s="58"/>
      <c r="BJT84" s="58"/>
      <c r="BJU84" s="58"/>
      <c r="BJV84" s="58"/>
      <c r="BJW84" s="58"/>
      <c r="BJX84" s="58"/>
      <c r="BJY84" s="58"/>
      <c r="BJZ84" s="58"/>
      <c r="BKA84" s="58"/>
      <c r="BKB84" s="58"/>
      <c r="BKC84" s="58"/>
      <c r="BKD84" s="58"/>
      <c r="BKE84" s="58"/>
      <c r="BKF84" s="58"/>
      <c r="BKG84" s="58"/>
      <c r="BKH84" s="58"/>
      <c r="BKI84" s="58"/>
      <c r="BKJ84" s="58"/>
      <c r="BKK84" s="58"/>
      <c r="BKL84" s="58"/>
      <c r="BKM84" s="58"/>
      <c r="BKN84" s="58"/>
      <c r="BKO84" s="58"/>
      <c r="BKP84" s="58"/>
      <c r="BKQ84" s="58"/>
      <c r="BKR84" s="58"/>
      <c r="BKS84" s="58"/>
      <c r="BKT84" s="58"/>
      <c r="BKU84" s="58"/>
      <c r="BKV84" s="58"/>
      <c r="BKW84" s="58"/>
      <c r="BKX84" s="58"/>
      <c r="BKY84" s="58"/>
      <c r="BKZ84" s="58"/>
      <c r="BLA84" s="58"/>
      <c r="BLB84" s="58"/>
      <c r="BLC84" s="58"/>
      <c r="BLD84" s="58"/>
      <c r="BLE84" s="58"/>
      <c r="BLF84" s="58"/>
      <c r="BLG84" s="58"/>
      <c r="BLH84" s="58"/>
      <c r="BLI84" s="58"/>
      <c r="BLJ84" s="58"/>
      <c r="BLK84" s="58"/>
      <c r="BLL84" s="58"/>
      <c r="BLM84" s="58"/>
      <c r="BLN84" s="58"/>
      <c r="BLO84" s="58"/>
      <c r="BLP84" s="58"/>
      <c r="BLQ84" s="58"/>
      <c r="BLR84" s="58"/>
      <c r="BLS84" s="58"/>
      <c r="BLT84" s="58"/>
      <c r="BLU84" s="58"/>
      <c r="BLV84" s="58"/>
      <c r="BLW84" s="58"/>
      <c r="BLX84" s="58"/>
      <c r="BLY84" s="58"/>
      <c r="BLZ84" s="58"/>
      <c r="BMA84" s="58"/>
      <c r="BMB84" s="58"/>
      <c r="BMC84" s="58"/>
      <c r="BMD84" s="58"/>
      <c r="BME84" s="58"/>
      <c r="BMF84" s="58"/>
      <c r="BMG84" s="58"/>
      <c r="BMH84" s="58"/>
      <c r="BMI84" s="58"/>
      <c r="BMJ84" s="58"/>
      <c r="BMK84" s="58"/>
      <c r="BML84" s="58"/>
      <c r="BMM84" s="58"/>
      <c r="BMN84" s="58"/>
      <c r="BMO84" s="58"/>
      <c r="BMP84" s="58"/>
      <c r="BMQ84" s="58"/>
      <c r="BMR84" s="58"/>
      <c r="BMS84" s="58"/>
      <c r="BMT84" s="58"/>
      <c r="BMU84" s="58"/>
      <c r="BMV84" s="58"/>
      <c r="BMW84" s="58"/>
      <c r="BMX84" s="58"/>
      <c r="BMY84" s="58"/>
      <c r="BMZ84" s="58"/>
      <c r="BNA84" s="58"/>
      <c r="BNB84" s="58"/>
      <c r="BNC84" s="58"/>
      <c r="BND84" s="58"/>
      <c r="BNE84" s="58"/>
      <c r="BNF84" s="58"/>
      <c r="BNG84" s="58"/>
      <c r="BNH84" s="58"/>
      <c r="BNI84" s="58"/>
      <c r="BNJ84" s="58"/>
      <c r="BNK84" s="58"/>
      <c r="BNL84" s="58"/>
      <c r="BNM84" s="58"/>
      <c r="BNN84" s="58"/>
      <c r="BNO84" s="58"/>
      <c r="BNP84" s="58"/>
      <c r="BNQ84" s="58"/>
      <c r="BNR84" s="58"/>
      <c r="BNS84" s="58"/>
      <c r="BNT84" s="58"/>
      <c r="BNU84" s="58"/>
      <c r="BNV84" s="58"/>
      <c r="BNW84" s="58"/>
      <c r="BNX84" s="58"/>
      <c r="BNY84" s="58"/>
      <c r="BNZ84" s="58"/>
      <c r="BOA84" s="58"/>
      <c r="BOB84" s="58"/>
      <c r="BOC84" s="58"/>
      <c r="BOD84" s="58"/>
      <c r="BOE84" s="58"/>
      <c r="BOF84" s="58"/>
      <c r="BOG84" s="58"/>
      <c r="BOH84" s="58"/>
      <c r="BOI84" s="58"/>
      <c r="BOJ84" s="58"/>
      <c r="BOK84" s="58"/>
      <c r="BOL84" s="58"/>
      <c r="BOM84" s="58"/>
      <c r="BON84" s="58"/>
      <c r="BOO84" s="58"/>
      <c r="BOP84" s="58"/>
      <c r="BOQ84" s="58"/>
      <c r="BOR84" s="58"/>
      <c r="BOS84" s="58"/>
      <c r="BOT84" s="58"/>
      <c r="BOU84" s="58"/>
      <c r="BOV84" s="58"/>
      <c r="BOW84" s="58"/>
      <c r="BOX84" s="58"/>
      <c r="BOY84" s="58"/>
      <c r="BOZ84" s="58"/>
      <c r="BPA84" s="58"/>
      <c r="BPB84" s="58"/>
      <c r="BPC84" s="58"/>
      <c r="BPD84" s="58"/>
      <c r="BPE84" s="58"/>
      <c r="BPF84" s="58"/>
      <c r="BPG84" s="58"/>
      <c r="BPH84" s="58"/>
      <c r="BPI84" s="58"/>
      <c r="BPJ84" s="58"/>
      <c r="BPK84" s="58"/>
      <c r="BPL84" s="58"/>
      <c r="BPM84" s="58"/>
      <c r="BPN84" s="58"/>
      <c r="BPO84" s="58"/>
      <c r="BPP84" s="58"/>
      <c r="BPQ84" s="58"/>
      <c r="BPR84" s="58"/>
      <c r="BPS84" s="58"/>
      <c r="BPT84" s="58"/>
      <c r="BPU84" s="58"/>
      <c r="BPV84" s="58"/>
      <c r="BPW84" s="58"/>
      <c r="BPX84" s="58"/>
      <c r="BPY84" s="58"/>
      <c r="BPZ84" s="58"/>
      <c r="BQA84" s="58"/>
      <c r="BQB84" s="58"/>
      <c r="BQC84" s="58"/>
      <c r="BQD84" s="58"/>
      <c r="BQE84" s="58"/>
      <c r="BQF84" s="58"/>
      <c r="BQG84" s="58"/>
      <c r="BQH84" s="58"/>
      <c r="BQI84" s="58"/>
      <c r="BQJ84" s="58"/>
      <c r="BQK84" s="58"/>
      <c r="BQL84" s="58"/>
      <c r="BQM84" s="58"/>
      <c r="BQN84" s="58"/>
      <c r="BQO84" s="58"/>
      <c r="BQP84" s="58"/>
      <c r="BQQ84" s="58"/>
      <c r="BQR84" s="58"/>
      <c r="BQS84" s="58"/>
      <c r="BQT84" s="58"/>
      <c r="BQU84" s="58"/>
      <c r="BQV84" s="58"/>
      <c r="BQW84" s="58"/>
      <c r="BQX84" s="58"/>
      <c r="BQY84" s="58"/>
      <c r="BQZ84" s="58"/>
      <c r="BRA84" s="58"/>
      <c r="BRB84" s="58"/>
      <c r="BRC84" s="58"/>
      <c r="BRD84" s="58"/>
      <c r="BRE84" s="58"/>
      <c r="BRF84" s="58"/>
      <c r="BRG84" s="58"/>
      <c r="BRH84" s="58"/>
      <c r="BRI84" s="58"/>
      <c r="BRJ84" s="58"/>
      <c r="BRK84" s="58"/>
      <c r="BRL84" s="58"/>
      <c r="BRM84" s="58"/>
      <c r="BRN84" s="58"/>
      <c r="BRO84" s="58"/>
      <c r="BRP84" s="58"/>
      <c r="BRQ84" s="58"/>
      <c r="BRR84" s="58"/>
      <c r="BRS84" s="58"/>
      <c r="BRT84" s="58"/>
      <c r="BRU84" s="58"/>
      <c r="BRV84" s="58"/>
      <c r="BRW84" s="58"/>
      <c r="BRX84" s="58"/>
      <c r="BRY84" s="58"/>
      <c r="BRZ84" s="58"/>
      <c r="BSA84" s="58"/>
      <c r="BSB84" s="58"/>
      <c r="BSC84" s="58"/>
      <c r="BSD84" s="58"/>
      <c r="BSE84" s="58"/>
      <c r="BSF84" s="58"/>
      <c r="BSG84" s="58"/>
      <c r="BSH84" s="58"/>
      <c r="BSI84" s="58"/>
      <c r="BSJ84" s="58"/>
      <c r="BSK84" s="58"/>
      <c r="BSL84" s="58"/>
      <c r="BSM84" s="58"/>
      <c r="BSN84" s="58"/>
      <c r="BSO84" s="58"/>
      <c r="BSP84" s="58"/>
      <c r="BSQ84" s="58"/>
      <c r="BSR84" s="58"/>
      <c r="BSS84" s="58"/>
      <c r="BST84" s="58"/>
      <c r="BSU84" s="58"/>
      <c r="BSV84" s="58"/>
      <c r="BSW84" s="58"/>
      <c r="BSX84" s="58"/>
      <c r="BSY84" s="58"/>
      <c r="BSZ84" s="58"/>
      <c r="BTA84" s="58"/>
      <c r="BTB84" s="58"/>
      <c r="BTC84" s="58"/>
      <c r="BTD84" s="58"/>
      <c r="BTE84" s="58"/>
      <c r="BTF84" s="58"/>
      <c r="BTG84" s="58"/>
      <c r="BTH84" s="58"/>
      <c r="BTI84" s="58"/>
      <c r="BTJ84" s="58"/>
      <c r="BTK84" s="58"/>
      <c r="BTL84" s="58"/>
      <c r="BTM84" s="58"/>
      <c r="BTN84" s="58"/>
      <c r="BTO84" s="58"/>
      <c r="BTP84" s="58"/>
      <c r="BTQ84" s="58"/>
      <c r="BTR84" s="58"/>
      <c r="BTS84" s="58"/>
      <c r="BTT84" s="58"/>
      <c r="BTU84" s="58"/>
      <c r="BTV84" s="58"/>
      <c r="BTW84" s="58"/>
      <c r="BTX84" s="58"/>
      <c r="BTY84" s="58"/>
      <c r="BTZ84" s="58"/>
      <c r="BUA84" s="58"/>
      <c r="BUB84" s="58"/>
      <c r="BUC84" s="58"/>
      <c r="BUD84" s="58"/>
      <c r="BUE84" s="58"/>
      <c r="BUF84" s="58"/>
      <c r="BUG84" s="58"/>
      <c r="BUH84" s="58"/>
      <c r="BUI84" s="58"/>
      <c r="BUJ84" s="58"/>
      <c r="BUK84" s="58"/>
      <c r="BUL84" s="58"/>
      <c r="BUM84" s="58"/>
      <c r="BUN84" s="58"/>
      <c r="BUO84" s="58"/>
      <c r="BUP84" s="58"/>
      <c r="BUQ84" s="58"/>
      <c r="BUR84" s="58"/>
      <c r="BUS84" s="58"/>
      <c r="BUT84" s="58"/>
      <c r="BUU84" s="58"/>
      <c r="BUV84" s="58"/>
      <c r="BUW84" s="58"/>
      <c r="BUX84" s="58"/>
      <c r="BUY84" s="58"/>
      <c r="BUZ84" s="58"/>
      <c r="BVA84" s="58"/>
      <c r="BVB84" s="58"/>
      <c r="BVC84" s="58"/>
      <c r="BVD84" s="58"/>
      <c r="BVE84" s="58"/>
      <c r="BVF84" s="58"/>
      <c r="BVG84" s="58"/>
      <c r="BVH84" s="58"/>
      <c r="BVI84" s="58"/>
      <c r="BVJ84" s="58"/>
      <c r="BVK84" s="58"/>
      <c r="BVL84" s="58"/>
      <c r="BVM84" s="58"/>
      <c r="BVN84" s="58"/>
      <c r="BVO84" s="58"/>
      <c r="BVP84" s="58"/>
      <c r="BVQ84" s="58"/>
      <c r="BVR84" s="58"/>
      <c r="BVS84" s="58"/>
      <c r="BVT84" s="58"/>
      <c r="BVU84" s="58"/>
      <c r="BVV84" s="58"/>
      <c r="BVW84" s="58"/>
      <c r="BVX84" s="58"/>
      <c r="BVY84" s="58"/>
      <c r="BVZ84" s="58"/>
      <c r="BWA84" s="58"/>
      <c r="BWB84" s="58"/>
      <c r="BWC84" s="58"/>
      <c r="BWD84" s="58"/>
      <c r="BWE84" s="58"/>
      <c r="BWF84" s="58"/>
      <c r="BWG84" s="58"/>
      <c r="BWH84" s="58"/>
      <c r="BWI84" s="58"/>
      <c r="BWJ84" s="58"/>
      <c r="BWK84" s="58"/>
      <c r="BWL84" s="58"/>
      <c r="BWM84" s="58"/>
      <c r="BWN84" s="58"/>
      <c r="BWO84" s="58"/>
      <c r="BWP84" s="58"/>
      <c r="BWQ84" s="58"/>
      <c r="BWR84" s="58"/>
      <c r="BWS84" s="58"/>
      <c r="BWT84" s="58"/>
      <c r="BWU84" s="58"/>
      <c r="BWV84" s="58"/>
      <c r="BWW84" s="58"/>
      <c r="BWX84" s="58"/>
      <c r="BWY84" s="58"/>
      <c r="BWZ84" s="58"/>
      <c r="BXA84" s="58"/>
      <c r="BXB84" s="58"/>
      <c r="BXC84" s="58"/>
      <c r="BXD84" s="58"/>
      <c r="BXE84" s="58"/>
      <c r="BXF84" s="58"/>
      <c r="BXG84" s="58"/>
      <c r="BXH84" s="58"/>
      <c r="BXI84" s="58"/>
      <c r="BXJ84" s="58"/>
      <c r="BXK84" s="58"/>
      <c r="BXL84" s="58"/>
      <c r="BXM84" s="58"/>
      <c r="BXN84" s="58"/>
      <c r="BXO84" s="58"/>
      <c r="BXP84" s="58"/>
      <c r="BXQ84" s="58"/>
      <c r="BXR84" s="58"/>
      <c r="BXS84" s="58"/>
      <c r="BXT84" s="58"/>
      <c r="BXU84" s="58"/>
      <c r="BXV84" s="58"/>
      <c r="BXW84" s="58"/>
      <c r="BXX84" s="58"/>
      <c r="BXY84" s="58"/>
      <c r="BXZ84" s="58"/>
      <c r="BYA84" s="58"/>
      <c r="BYB84" s="58"/>
      <c r="BYC84" s="58"/>
      <c r="BYD84" s="58"/>
      <c r="BYE84" s="58"/>
      <c r="BYF84" s="58"/>
      <c r="BYG84" s="58"/>
      <c r="BYH84" s="58"/>
      <c r="BYI84" s="58"/>
      <c r="BYJ84" s="58"/>
      <c r="BYK84" s="58"/>
      <c r="BYL84" s="58"/>
      <c r="BYM84" s="58"/>
      <c r="BYN84" s="58"/>
      <c r="BYO84" s="58"/>
      <c r="BYP84" s="58"/>
      <c r="BYQ84" s="58"/>
      <c r="BYR84" s="58"/>
      <c r="BYS84" s="58"/>
      <c r="BYT84" s="58"/>
      <c r="BYU84" s="58"/>
      <c r="BYV84" s="58"/>
      <c r="BYW84" s="58"/>
      <c r="BYX84" s="58"/>
      <c r="BYY84" s="58"/>
      <c r="BYZ84" s="58"/>
      <c r="BZA84" s="58"/>
      <c r="BZB84" s="58"/>
      <c r="BZC84" s="58"/>
      <c r="BZD84" s="58"/>
      <c r="BZE84" s="58"/>
      <c r="BZF84" s="58"/>
      <c r="BZG84" s="58"/>
      <c r="BZH84" s="58"/>
      <c r="BZI84" s="58"/>
      <c r="BZJ84" s="58"/>
      <c r="BZK84" s="58"/>
      <c r="BZL84" s="58"/>
      <c r="BZM84" s="58"/>
      <c r="BZN84" s="58"/>
      <c r="BZO84" s="58"/>
      <c r="BZP84" s="58"/>
      <c r="BZQ84" s="58"/>
      <c r="BZR84" s="58"/>
      <c r="BZS84" s="58"/>
      <c r="BZT84" s="58"/>
      <c r="BZU84" s="58"/>
      <c r="BZV84" s="58"/>
      <c r="BZW84" s="58"/>
      <c r="BZX84" s="58"/>
      <c r="BZY84" s="58"/>
      <c r="BZZ84" s="58"/>
      <c r="CAA84" s="58"/>
      <c r="CAB84" s="58"/>
      <c r="CAC84" s="58"/>
      <c r="CAD84" s="58"/>
      <c r="CAE84" s="58"/>
      <c r="CAF84" s="58"/>
      <c r="CAG84" s="58"/>
      <c r="CAH84" s="58"/>
      <c r="CAI84" s="58"/>
      <c r="CAJ84" s="58"/>
      <c r="CAK84" s="58"/>
      <c r="CAL84" s="58"/>
      <c r="CAM84" s="58"/>
      <c r="CAN84" s="58"/>
      <c r="CAO84" s="58"/>
      <c r="CAP84" s="58"/>
      <c r="CAQ84" s="58"/>
      <c r="CAR84" s="58"/>
      <c r="CAS84" s="58"/>
      <c r="CAT84" s="58"/>
      <c r="CAU84" s="58"/>
      <c r="CAV84" s="58"/>
      <c r="CAW84" s="58"/>
      <c r="CAX84" s="58"/>
      <c r="CAY84" s="58"/>
      <c r="CAZ84" s="58"/>
      <c r="CBA84" s="58"/>
      <c r="CBB84" s="58"/>
      <c r="CBC84" s="58"/>
      <c r="CBD84" s="58"/>
      <c r="CBE84" s="58"/>
      <c r="CBF84" s="58"/>
      <c r="CBG84" s="58"/>
      <c r="CBH84" s="58"/>
      <c r="CBI84" s="58"/>
      <c r="CBJ84" s="58"/>
      <c r="CBK84" s="58"/>
      <c r="CBL84" s="58"/>
      <c r="CBM84" s="58"/>
      <c r="CBN84" s="58"/>
      <c r="CBO84" s="58"/>
      <c r="CBP84" s="58"/>
      <c r="CBQ84" s="58"/>
      <c r="CBR84" s="58"/>
      <c r="CBS84" s="58"/>
      <c r="CBT84" s="58"/>
      <c r="CBU84" s="58"/>
      <c r="CBV84" s="58"/>
      <c r="CBW84" s="58"/>
      <c r="CBX84" s="58"/>
      <c r="CBY84" s="58"/>
      <c r="CBZ84" s="58"/>
      <c r="CCA84" s="58"/>
      <c r="CCB84" s="58"/>
      <c r="CCC84" s="58"/>
      <c r="CCD84" s="58"/>
      <c r="CCE84" s="58"/>
      <c r="CCF84" s="58"/>
      <c r="CCG84" s="58"/>
      <c r="CCH84" s="58"/>
      <c r="CCI84" s="58"/>
      <c r="CCJ84" s="58"/>
      <c r="CCK84" s="58"/>
      <c r="CCL84" s="58"/>
      <c r="CCM84" s="58"/>
      <c r="CCN84" s="58"/>
      <c r="CCO84" s="58"/>
      <c r="CCP84" s="58"/>
      <c r="CCQ84" s="58"/>
      <c r="CCR84" s="58"/>
      <c r="CCS84" s="58"/>
      <c r="CCT84" s="58"/>
      <c r="CCU84" s="58"/>
      <c r="CCV84" s="58"/>
      <c r="CCW84" s="58"/>
      <c r="CCX84" s="58"/>
      <c r="CCY84" s="58"/>
      <c r="CCZ84" s="58"/>
      <c r="CDA84" s="58"/>
      <c r="CDB84" s="58"/>
      <c r="CDC84" s="58"/>
      <c r="CDD84" s="58"/>
      <c r="CDE84" s="58"/>
      <c r="CDF84" s="58"/>
      <c r="CDG84" s="58"/>
      <c r="CDH84" s="58"/>
      <c r="CDI84" s="58"/>
      <c r="CDJ84" s="58"/>
      <c r="CDK84" s="58"/>
      <c r="CDL84" s="58"/>
      <c r="CDM84" s="58"/>
      <c r="CDN84" s="58"/>
      <c r="CDO84" s="58"/>
      <c r="CDP84" s="58"/>
      <c r="CDQ84" s="58"/>
      <c r="CDR84" s="58"/>
      <c r="CDS84" s="58"/>
      <c r="CDT84" s="58"/>
      <c r="CDU84" s="58"/>
      <c r="CDV84" s="58"/>
      <c r="CDW84" s="58"/>
      <c r="CDX84" s="58"/>
      <c r="CDY84" s="58"/>
      <c r="CDZ84" s="58"/>
      <c r="CEA84" s="58"/>
      <c r="CEB84" s="58"/>
      <c r="CEC84" s="58"/>
      <c r="CED84" s="58"/>
      <c r="CEE84" s="58"/>
      <c r="CEF84" s="58"/>
      <c r="CEG84" s="58"/>
      <c r="CEH84" s="58"/>
      <c r="CEI84" s="58"/>
      <c r="CEJ84" s="58"/>
      <c r="CEK84" s="58"/>
      <c r="CEL84" s="58"/>
      <c r="CEM84" s="58"/>
      <c r="CEN84" s="58"/>
      <c r="CEO84" s="58"/>
      <c r="CEP84" s="58"/>
      <c r="CEQ84" s="58"/>
      <c r="CER84" s="58"/>
      <c r="CES84" s="58"/>
      <c r="CET84" s="58"/>
      <c r="CEU84" s="58"/>
      <c r="CEV84" s="58"/>
      <c r="CEW84" s="58"/>
      <c r="CEX84" s="58"/>
      <c r="CEY84" s="58"/>
      <c r="CEZ84" s="58"/>
      <c r="CFA84" s="58"/>
      <c r="CFB84" s="58"/>
      <c r="CFC84" s="58"/>
      <c r="CFD84" s="58"/>
      <c r="CFE84" s="58"/>
      <c r="CFF84" s="58"/>
      <c r="CFG84" s="58"/>
      <c r="CFH84" s="58"/>
      <c r="CFI84" s="58"/>
      <c r="CFJ84" s="58"/>
      <c r="CFK84" s="58"/>
      <c r="CFL84" s="58"/>
      <c r="CFM84" s="58"/>
      <c r="CFN84" s="58"/>
      <c r="CFO84" s="58"/>
      <c r="CFP84" s="58"/>
      <c r="CFQ84" s="58"/>
      <c r="CFR84" s="58"/>
      <c r="CFS84" s="58"/>
      <c r="CFT84" s="58"/>
      <c r="CFU84" s="58"/>
      <c r="CFV84" s="58"/>
      <c r="CFW84" s="58"/>
      <c r="CFX84" s="58"/>
      <c r="CFY84" s="58"/>
      <c r="CFZ84" s="58"/>
      <c r="CGA84" s="58"/>
      <c r="CGB84" s="58"/>
      <c r="CGC84" s="58"/>
      <c r="CGD84" s="58"/>
      <c r="CGE84" s="58"/>
      <c r="CGF84" s="58"/>
      <c r="CGG84" s="58"/>
      <c r="CGH84" s="58"/>
      <c r="CGI84" s="58"/>
      <c r="CGJ84" s="58"/>
      <c r="CGK84" s="58"/>
      <c r="CGL84" s="58"/>
      <c r="CGM84" s="58"/>
      <c r="CGN84" s="58"/>
      <c r="CGO84" s="58"/>
      <c r="CGP84" s="58"/>
      <c r="CGQ84" s="58"/>
      <c r="CGR84" s="58"/>
      <c r="CGS84" s="58"/>
      <c r="CGT84" s="58"/>
      <c r="CGU84" s="58"/>
      <c r="CGV84" s="58"/>
      <c r="CGW84" s="58"/>
      <c r="CGX84" s="58"/>
      <c r="CGY84" s="58"/>
      <c r="CGZ84" s="58"/>
      <c r="CHA84" s="58"/>
      <c r="CHB84" s="58"/>
      <c r="CHC84" s="58"/>
      <c r="CHD84" s="58"/>
      <c r="CHE84" s="58"/>
      <c r="CHF84" s="58"/>
      <c r="CHG84" s="58"/>
      <c r="CHH84" s="58"/>
      <c r="CHI84" s="58"/>
      <c r="CHJ84" s="58"/>
      <c r="CHK84" s="58"/>
      <c r="CHL84" s="58"/>
      <c r="CHM84" s="58"/>
      <c r="CHN84" s="58"/>
      <c r="CHO84" s="58"/>
      <c r="CHP84" s="58"/>
      <c r="CHQ84" s="58"/>
      <c r="CHR84" s="58"/>
      <c r="CHS84" s="58"/>
      <c r="CHT84" s="58"/>
      <c r="CHU84" s="58"/>
      <c r="CHV84" s="58"/>
      <c r="CHW84" s="58"/>
      <c r="CHX84" s="58"/>
      <c r="CHY84" s="58"/>
      <c r="CHZ84" s="58"/>
      <c r="CIA84" s="58"/>
      <c r="CIB84" s="58"/>
      <c r="CIC84" s="58"/>
      <c r="CID84" s="58"/>
      <c r="CIE84" s="58"/>
      <c r="CIF84" s="58"/>
      <c r="CIG84" s="58"/>
      <c r="CIH84" s="58"/>
      <c r="CII84" s="58"/>
      <c r="CIJ84" s="58"/>
      <c r="CIK84" s="58"/>
      <c r="CIL84" s="58"/>
      <c r="CIM84" s="58"/>
      <c r="CIN84" s="58"/>
      <c r="CIO84" s="58"/>
      <c r="CIP84" s="58"/>
      <c r="CIQ84" s="58"/>
      <c r="CIR84" s="58"/>
      <c r="CIS84" s="58"/>
      <c r="CIT84" s="58"/>
      <c r="CIU84" s="58"/>
      <c r="CIV84" s="58"/>
      <c r="CIW84" s="58"/>
      <c r="CIX84" s="58"/>
      <c r="CIY84" s="58"/>
      <c r="CIZ84" s="58"/>
      <c r="CJA84" s="58"/>
      <c r="CJB84" s="58"/>
      <c r="CJC84" s="58"/>
      <c r="CJD84" s="58"/>
      <c r="CJE84" s="58"/>
      <c r="CJF84" s="58"/>
      <c r="CJG84" s="58"/>
      <c r="CJH84" s="58"/>
      <c r="CJI84" s="58"/>
      <c r="CJJ84" s="58"/>
      <c r="CJK84" s="58"/>
      <c r="CJL84" s="58"/>
      <c r="CJM84" s="58"/>
      <c r="CJN84" s="58"/>
      <c r="CJO84" s="58"/>
      <c r="CJP84" s="58"/>
      <c r="CJQ84" s="58"/>
      <c r="CJR84" s="58"/>
      <c r="CJS84" s="58"/>
      <c r="CJT84" s="58"/>
      <c r="CJU84" s="58"/>
      <c r="CJV84" s="58"/>
      <c r="CJW84" s="58"/>
      <c r="CJX84" s="58"/>
      <c r="CJY84" s="58"/>
      <c r="CJZ84" s="58"/>
      <c r="CKA84" s="58"/>
      <c r="CKB84" s="58"/>
      <c r="CKC84" s="58"/>
      <c r="CKD84" s="58"/>
      <c r="CKE84" s="58"/>
      <c r="CKF84" s="58"/>
      <c r="CKG84" s="58"/>
      <c r="CKH84" s="58"/>
      <c r="CKI84" s="58"/>
      <c r="CKJ84" s="58"/>
      <c r="CKK84" s="58"/>
      <c r="CKL84" s="58"/>
      <c r="CKM84" s="58"/>
      <c r="CKN84" s="58"/>
      <c r="CKO84" s="58"/>
      <c r="CKP84" s="58"/>
      <c r="CKQ84" s="58"/>
      <c r="CKR84" s="58"/>
      <c r="CKS84" s="58"/>
      <c r="CKT84" s="58"/>
      <c r="CKU84" s="58"/>
      <c r="CKV84" s="58"/>
      <c r="CKW84" s="58"/>
      <c r="CKX84" s="58"/>
      <c r="CKY84" s="58"/>
      <c r="CKZ84" s="58"/>
      <c r="CLA84" s="58"/>
      <c r="CLB84" s="58"/>
      <c r="CLC84" s="58"/>
      <c r="CLD84" s="58"/>
      <c r="CLE84" s="58"/>
      <c r="CLF84" s="58"/>
      <c r="CLG84" s="58"/>
      <c r="CLH84" s="58"/>
      <c r="CLI84" s="58"/>
      <c r="CLJ84" s="58"/>
      <c r="CLK84" s="58"/>
      <c r="CLL84" s="58"/>
      <c r="CLM84" s="58"/>
      <c r="CLN84" s="58"/>
      <c r="CLO84" s="58"/>
      <c r="CLP84" s="58"/>
      <c r="CLQ84" s="58"/>
      <c r="CLR84" s="58"/>
      <c r="CLS84" s="58"/>
      <c r="CLT84" s="58"/>
      <c r="CLU84" s="58"/>
      <c r="CLV84" s="58"/>
      <c r="CLW84" s="58"/>
      <c r="CLX84" s="58"/>
      <c r="CLY84" s="58"/>
      <c r="CLZ84" s="58"/>
      <c r="CMA84" s="58"/>
      <c r="CMB84" s="58"/>
      <c r="CMC84" s="58"/>
      <c r="CMD84" s="58"/>
      <c r="CME84" s="58"/>
      <c r="CMF84" s="58"/>
      <c r="CMG84" s="58"/>
      <c r="CMH84" s="58"/>
      <c r="CMI84" s="58"/>
      <c r="CMJ84" s="58"/>
      <c r="CMK84" s="58"/>
      <c r="CML84" s="58"/>
      <c r="CMM84" s="58"/>
      <c r="CMN84" s="58"/>
      <c r="CMO84" s="58"/>
      <c r="CMP84" s="58"/>
      <c r="CMQ84" s="58"/>
      <c r="CMR84" s="58"/>
      <c r="CMS84" s="58"/>
      <c r="CMT84" s="58"/>
      <c r="CMU84" s="58"/>
      <c r="CMV84" s="58"/>
      <c r="CMW84" s="58"/>
      <c r="CMX84" s="58"/>
      <c r="CMY84" s="58"/>
      <c r="CMZ84" s="58"/>
      <c r="CNA84" s="58"/>
      <c r="CNB84" s="58"/>
      <c r="CNC84" s="58"/>
      <c r="CND84" s="58"/>
      <c r="CNE84" s="58"/>
      <c r="CNF84" s="58"/>
      <c r="CNG84" s="58"/>
      <c r="CNH84" s="58"/>
      <c r="CNI84" s="58"/>
      <c r="CNJ84" s="58"/>
      <c r="CNK84" s="58"/>
      <c r="CNL84" s="58"/>
      <c r="CNM84" s="58"/>
      <c r="CNN84" s="58"/>
      <c r="CNO84" s="58"/>
      <c r="CNP84" s="58"/>
      <c r="CNQ84" s="58"/>
      <c r="CNR84" s="58"/>
      <c r="CNS84" s="58"/>
      <c r="CNT84" s="58"/>
      <c r="CNU84" s="58"/>
      <c r="CNV84" s="58"/>
      <c r="CNW84" s="58"/>
      <c r="CNX84" s="58"/>
      <c r="CNY84" s="58"/>
      <c r="CNZ84" s="58"/>
      <c r="COA84" s="58"/>
      <c r="COB84" s="58"/>
      <c r="COC84" s="58"/>
      <c r="COD84" s="58"/>
      <c r="COE84" s="58"/>
      <c r="COF84" s="58"/>
      <c r="COG84" s="58"/>
      <c r="COH84" s="58"/>
      <c r="COI84" s="58"/>
      <c r="COJ84" s="58"/>
      <c r="COK84" s="58"/>
      <c r="COL84" s="58"/>
      <c r="COM84" s="58"/>
      <c r="CON84" s="58"/>
      <c r="COO84" s="58"/>
      <c r="COP84" s="58"/>
      <c r="COQ84" s="58"/>
      <c r="COR84" s="58"/>
      <c r="COS84" s="58"/>
      <c r="COT84" s="58"/>
      <c r="COU84" s="58"/>
      <c r="COV84" s="58"/>
      <c r="COW84" s="58"/>
      <c r="COX84" s="58"/>
      <c r="COY84" s="58"/>
      <c r="COZ84" s="58"/>
      <c r="CPA84" s="58"/>
      <c r="CPB84" s="58"/>
      <c r="CPC84" s="58"/>
      <c r="CPD84" s="58"/>
      <c r="CPE84" s="58"/>
      <c r="CPF84" s="58"/>
      <c r="CPG84" s="58"/>
      <c r="CPH84" s="58"/>
      <c r="CPI84" s="58"/>
      <c r="CPJ84" s="58"/>
      <c r="CPK84" s="58"/>
      <c r="CPL84" s="58"/>
      <c r="CPM84" s="58"/>
      <c r="CPN84" s="58"/>
      <c r="CPO84" s="58"/>
      <c r="CPP84" s="58"/>
      <c r="CPQ84" s="58"/>
      <c r="CPR84" s="58"/>
      <c r="CPS84" s="58"/>
      <c r="CPT84" s="58"/>
      <c r="CPU84" s="58"/>
      <c r="CPV84" s="58"/>
      <c r="CPW84" s="58"/>
      <c r="CPX84" s="58"/>
      <c r="CPY84" s="58"/>
      <c r="CPZ84" s="58"/>
      <c r="CQA84" s="58"/>
      <c r="CQB84" s="58"/>
      <c r="CQC84" s="58"/>
      <c r="CQD84" s="58"/>
      <c r="CQE84" s="58"/>
      <c r="CQF84" s="58"/>
      <c r="CQG84" s="58"/>
      <c r="CQH84" s="58"/>
      <c r="CQI84" s="58"/>
      <c r="CQJ84" s="58"/>
      <c r="CQK84" s="58"/>
      <c r="CQL84" s="58"/>
      <c r="CQM84" s="58"/>
      <c r="CQN84" s="58"/>
      <c r="CQO84" s="58"/>
      <c r="CQP84" s="58"/>
      <c r="CQQ84" s="58"/>
      <c r="CQR84" s="58"/>
      <c r="CQS84" s="58"/>
      <c r="CQT84" s="58"/>
      <c r="CQU84" s="58"/>
      <c r="CQV84" s="58"/>
      <c r="CQW84" s="58"/>
      <c r="CQX84" s="58"/>
      <c r="CQY84" s="58"/>
      <c r="CQZ84" s="58"/>
      <c r="CRA84" s="58"/>
      <c r="CRB84" s="58"/>
      <c r="CRC84" s="58"/>
      <c r="CRD84" s="58"/>
      <c r="CRE84" s="58"/>
      <c r="CRF84" s="58"/>
      <c r="CRG84" s="58"/>
      <c r="CRH84" s="58"/>
      <c r="CRI84" s="58"/>
      <c r="CRJ84" s="58"/>
      <c r="CRK84" s="58"/>
      <c r="CRL84" s="58"/>
      <c r="CRM84" s="58"/>
      <c r="CRN84" s="58"/>
      <c r="CRO84" s="58"/>
      <c r="CRP84" s="58"/>
      <c r="CRQ84" s="58"/>
      <c r="CRR84" s="58"/>
      <c r="CRS84" s="58"/>
      <c r="CRT84" s="58"/>
      <c r="CRU84" s="58"/>
      <c r="CRV84" s="58"/>
      <c r="CRW84" s="58"/>
      <c r="CRX84" s="58"/>
      <c r="CRY84" s="58"/>
      <c r="CRZ84" s="58"/>
      <c r="CSA84" s="58"/>
      <c r="CSB84" s="58"/>
      <c r="CSC84" s="58"/>
      <c r="CSD84" s="58"/>
      <c r="CSE84" s="58"/>
      <c r="CSF84" s="58"/>
      <c r="CSG84" s="58"/>
      <c r="CSH84" s="58"/>
      <c r="CSI84" s="58"/>
      <c r="CSJ84" s="58"/>
      <c r="CSK84" s="58"/>
      <c r="CSL84" s="58"/>
      <c r="CSM84" s="58"/>
      <c r="CSN84" s="58"/>
      <c r="CSO84" s="58"/>
      <c r="CSP84" s="58"/>
      <c r="CSQ84" s="58"/>
      <c r="CSR84" s="58"/>
      <c r="CSS84" s="58"/>
      <c r="CST84" s="58"/>
      <c r="CSU84" s="58"/>
      <c r="CSV84" s="58"/>
      <c r="CSW84" s="58"/>
      <c r="CSX84" s="58"/>
      <c r="CSY84" s="58"/>
      <c r="CSZ84" s="58"/>
      <c r="CTA84" s="58"/>
      <c r="CTB84" s="58"/>
      <c r="CTC84" s="58"/>
      <c r="CTD84" s="58"/>
      <c r="CTE84" s="58"/>
      <c r="CTF84" s="58"/>
      <c r="CTG84" s="58"/>
      <c r="CTH84" s="58"/>
      <c r="CTI84" s="58"/>
      <c r="CTJ84" s="58"/>
      <c r="CTK84" s="58"/>
      <c r="CTL84" s="58"/>
      <c r="CTM84" s="58"/>
      <c r="CTN84" s="58"/>
      <c r="CTO84" s="58"/>
      <c r="CTP84" s="58"/>
      <c r="CTQ84" s="58"/>
      <c r="CTR84" s="58"/>
      <c r="CTS84" s="58"/>
      <c r="CTT84" s="58"/>
      <c r="CTU84" s="58"/>
      <c r="CTV84" s="58"/>
      <c r="CTW84" s="58"/>
      <c r="CTX84" s="58"/>
      <c r="CTY84" s="58"/>
      <c r="CTZ84" s="58"/>
      <c r="CUA84" s="58"/>
      <c r="CUB84" s="58"/>
      <c r="CUC84" s="58"/>
      <c r="CUD84" s="58"/>
      <c r="CUE84" s="58"/>
      <c r="CUF84" s="58"/>
      <c r="CUG84" s="58"/>
      <c r="CUH84" s="58"/>
      <c r="CUI84" s="58"/>
      <c r="CUJ84" s="58"/>
      <c r="CUK84" s="58"/>
      <c r="CUL84" s="58"/>
      <c r="CUM84" s="58"/>
      <c r="CUN84" s="58"/>
      <c r="CUO84" s="58"/>
      <c r="CUP84" s="58"/>
      <c r="CUQ84" s="58"/>
      <c r="CUR84" s="58"/>
      <c r="CUS84" s="58"/>
      <c r="CUT84" s="58"/>
      <c r="CUU84" s="58"/>
      <c r="CUV84" s="58"/>
      <c r="CUW84" s="58"/>
      <c r="CUX84" s="58"/>
      <c r="CUY84" s="58"/>
      <c r="CUZ84" s="58"/>
      <c r="CVA84" s="58"/>
      <c r="CVB84" s="58"/>
      <c r="CVC84" s="58"/>
      <c r="CVD84" s="58"/>
      <c r="CVE84" s="58"/>
      <c r="CVF84" s="58"/>
      <c r="CVG84" s="58"/>
      <c r="CVH84" s="58"/>
      <c r="CVI84" s="58"/>
      <c r="CVJ84" s="58"/>
      <c r="CVK84" s="58"/>
      <c r="CVL84" s="58"/>
      <c r="CVM84" s="58"/>
      <c r="CVN84" s="58"/>
      <c r="CVO84" s="58"/>
      <c r="CVP84" s="58"/>
      <c r="CVQ84" s="58"/>
      <c r="CVR84" s="58"/>
      <c r="CVS84" s="58"/>
      <c r="CVT84" s="58"/>
      <c r="CVU84" s="58"/>
      <c r="CVV84" s="58"/>
      <c r="CVW84" s="58"/>
      <c r="CVX84" s="58"/>
      <c r="CVY84" s="58"/>
      <c r="CVZ84" s="58"/>
      <c r="CWA84" s="58"/>
      <c r="CWB84" s="58"/>
      <c r="CWC84" s="58"/>
      <c r="CWD84" s="58"/>
      <c r="CWE84" s="58"/>
      <c r="CWF84" s="58"/>
      <c r="CWG84" s="58"/>
      <c r="CWH84" s="58"/>
      <c r="CWI84" s="58"/>
      <c r="CWJ84" s="58"/>
      <c r="CWK84" s="58"/>
      <c r="CWL84" s="58"/>
      <c r="CWM84" s="58"/>
      <c r="CWN84" s="58"/>
      <c r="CWO84" s="58"/>
      <c r="CWP84" s="58"/>
      <c r="CWQ84" s="58"/>
      <c r="CWR84" s="58"/>
      <c r="CWS84" s="58"/>
      <c r="CWT84" s="58"/>
      <c r="CWU84" s="58"/>
      <c r="CWV84" s="58"/>
      <c r="CWW84" s="58"/>
      <c r="CWX84" s="58"/>
      <c r="CWY84" s="58"/>
      <c r="CWZ84" s="58"/>
      <c r="CXA84" s="58"/>
      <c r="CXB84" s="58"/>
      <c r="CXC84" s="58"/>
      <c r="CXD84" s="58"/>
      <c r="CXE84" s="58"/>
      <c r="CXF84" s="58"/>
      <c r="CXG84" s="58"/>
      <c r="CXH84" s="58"/>
      <c r="CXI84" s="58"/>
      <c r="CXJ84" s="58"/>
      <c r="CXK84" s="58"/>
      <c r="CXL84" s="58"/>
      <c r="CXM84" s="58"/>
      <c r="CXN84" s="58"/>
      <c r="CXO84" s="58"/>
      <c r="CXP84" s="58"/>
      <c r="CXQ84" s="58"/>
      <c r="CXR84" s="58"/>
      <c r="CXS84" s="58"/>
      <c r="CXT84" s="58"/>
      <c r="CXU84" s="58"/>
      <c r="CXV84" s="58"/>
      <c r="CXW84" s="58"/>
      <c r="CXX84" s="58"/>
      <c r="CXY84" s="58"/>
      <c r="CXZ84" s="58"/>
      <c r="CYA84" s="58"/>
      <c r="CYB84" s="58"/>
      <c r="CYC84" s="58"/>
      <c r="CYD84" s="58"/>
      <c r="CYE84" s="58"/>
      <c r="CYF84" s="58"/>
      <c r="CYG84" s="58"/>
      <c r="CYH84" s="58"/>
      <c r="CYI84" s="58"/>
      <c r="CYJ84" s="58"/>
      <c r="CYK84" s="58"/>
      <c r="CYL84" s="58"/>
      <c r="CYM84" s="58"/>
      <c r="CYN84" s="58"/>
      <c r="CYO84" s="58"/>
      <c r="CYP84" s="58"/>
      <c r="CYQ84" s="58"/>
      <c r="CYR84" s="58"/>
      <c r="CYS84" s="58"/>
      <c r="CYT84" s="58"/>
      <c r="CYU84" s="58"/>
      <c r="CYV84" s="58"/>
      <c r="CYW84" s="58"/>
      <c r="CYX84" s="58"/>
      <c r="CYY84" s="58"/>
      <c r="CYZ84" s="58"/>
      <c r="CZA84" s="58"/>
      <c r="CZB84" s="58"/>
      <c r="CZC84" s="58"/>
      <c r="CZD84" s="58"/>
      <c r="CZE84" s="58"/>
      <c r="CZF84" s="58"/>
      <c r="CZG84" s="58"/>
      <c r="CZH84" s="58"/>
      <c r="CZI84" s="58"/>
      <c r="CZJ84" s="58"/>
      <c r="CZK84" s="58"/>
      <c r="CZL84" s="58"/>
      <c r="CZM84" s="58"/>
      <c r="CZN84" s="58"/>
      <c r="CZO84" s="58"/>
      <c r="CZP84" s="58"/>
      <c r="CZQ84" s="58"/>
      <c r="CZR84" s="58"/>
      <c r="CZS84" s="58"/>
      <c r="CZT84" s="58"/>
      <c r="CZU84" s="58"/>
      <c r="CZV84" s="58"/>
      <c r="CZW84" s="58"/>
      <c r="CZX84" s="58"/>
      <c r="CZY84" s="58"/>
      <c r="CZZ84" s="58"/>
      <c r="DAA84" s="58"/>
      <c r="DAB84" s="58"/>
      <c r="DAC84" s="58"/>
      <c r="DAD84" s="58"/>
      <c r="DAE84" s="58"/>
      <c r="DAF84" s="58"/>
      <c r="DAG84" s="58"/>
      <c r="DAH84" s="58"/>
      <c r="DAI84" s="58"/>
      <c r="DAJ84" s="58"/>
      <c r="DAK84" s="58"/>
      <c r="DAL84" s="58"/>
      <c r="DAM84" s="58"/>
      <c r="DAN84" s="58"/>
      <c r="DAO84" s="58"/>
      <c r="DAP84" s="58"/>
      <c r="DAQ84" s="58"/>
      <c r="DAR84" s="58"/>
      <c r="DAS84" s="58"/>
      <c r="DAT84" s="58"/>
      <c r="DAU84" s="58"/>
      <c r="DAV84" s="58"/>
      <c r="DAW84" s="58"/>
      <c r="DAX84" s="58"/>
      <c r="DAY84" s="58"/>
      <c r="DAZ84" s="58"/>
      <c r="DBA84" s="58"/>
      <c r="DBB84" s="58"/>
      <c r="DBC84" s="58"/>
      <c r="DBD84" s="58"/>
      <c r="DBE84" s="58"/>
      <c r="DBF84" s="58"/>
      <c r="DBG84" s="58"/>
      <c r="DBH84" s="58"/>
      <c r="DBI84" s="58"/>
      <c r="DBJ84" s="58"/>
      <c r="DBK84" s="58"/>
      <c r="DBL84" s="58"/>
      <c r="DBM84" s="58"/>
      <c r="DBN84" s="58"/>
      <c r="DBO84" s="58"/>
      <c r="DBP84" s="58"/>
      <c r="DBQ84" s="58"/>
      <c r="DBR84" s="58"/>
      <c r="DBS84" s="58"/>
      <c r="DBT84" s="58"/>
      <c r="DBU84" s="58"/>
      <c r="DBV84" s="58"/>
      <c r="DBW84" s="58"/>
      <c r="DBX84" s="58"/>
      <c r="DBY84" s="58"/>
      <c r="DBZ84" s="58"/>
      <c r="DCA84" s="58"/>
      <c r="DCB84" s="58"/>
      <c r="DCC84" s="58"/>
      <c r="DCD84" s="58"/>
      <c r="DCE84" s="58"/>
      <c r="DCF84" s="58"/>
      <c r="DCG84" s="58"/>
      <c r="DCH84" s="58"/>
      <c r="DCI84" s="58"/>
      <c r="DCJ84" s="58"/>
      <c r="DCK84" s="58"/>
      <c r="DCL84" s="58"/>
      <c r="DCM84" s="58"/>
      <c r="DCN84" s="58"/>
      <c r="DCO84" s="58"/>
      <c r="DCP84" s="58"/>
      <c r="DCQ84" s="58"/>
      <c r="DCR84" s="58"/>
      <c r="DCS84" s="58"/>
      <c r="DCT84" s="58"/>
      <c r="DCU84" s="58"/>
      <c r="DCV84" s="58"/>
      <c r="DCW84" s="58"/>
      <c r="DCX84" s="58"/>
      <c r="DCY84" s="58"/>
      <c r="DCZ84" s="58"/>
      <c r="DDA84" s="58"/>
      <c r="DDB84" s="58"/>
      <c r="DDC84" s="58"/>
      <c r="DDD84" s="58"/>
      <c r="DDE84" s="58"/>
      <c r="DDF84" s="58"/>
      <c r="DDG84" s="58"/>
      <c r="DDH84" s="58"/>
      <c r="DDI84" s="58"/>
      <c r="DDJ84" s="58"/>
      <c r="DDK84" s="58"/>
      <c r="DDL84" s="58"/>
      <c r="DDM84" s="58"/>
      <c r="DDN84" s="58"/>
      <c r="DDO84" s="58"/>
      <c r="DDP84" s="58"/>
      <c r="DDQ84" s="58"/>
      <c r="DDR84" s="58"/>
      <c r="DDS84" s="58"/>
      <c r="DDT84" s="58"/>
      <c r="DDU84" s="58"/>
      <c r="DDV84" s="58"/>
      <c r="DDW84" s="58"/>
      <c r="DDX84" s="58"/>
      <c r="DDY84" s="58"/>
      <c r="DDZ84" s="58"/>
      <c r="DEA84" s="58"/>
      <c r="DEB84" s="58"/>
      <c r="DEC84" s="58"/>
      <c r="DED84" s="58"/>
      <c r="DEE84" s="58"/>
      <c r="DEF84" s="58"/>
      <c r="DEG84" s="58"/>
      <c r="DEH84" s="58"/>
      <c r="DEI84" s="58"/>
      <c r="DEJ84" s="58"/>
      <c r="DEK84" s="58"/>
      <c r="DEL84" s="58"/>
      <c r="DEM84" s="58"/>
      <c r="DEN84" s="58"/>
      <c r="DEO84" s="58"/>
      <c r="DEP84" s="58"/>
      <c r="DEQ84" s="58"/>
      <c r="DER84" s="58"/>
      <c r="DES84" s="58"/>
      <c r="DET84" s="58"/>
      <c r="DEU84" s="58"/>
      <c r="DEV84" s="58"/>
      <c r="DEW84" s="58"/>
      <c r="DEX84" s="58"/>
      <c r="DEY84" s="58"/>
      <c r="DEZ84" s="58"/>
      <c r="DFA84" s="58"/>
      <c r="DFB84" s="58"/>
      <c r="DFC84" s="58"/>
      <c r="DFD84" s="58"/>
      <c r="DFE84" s="58"/>
      <c r="DFF84" s="58"/>
      <c r="DFG84" s="58"/>
      <c r="DFH84" s="58"/>
      <c r="DFI84" s="58"/>
      <c r="DFJ84" s="58"/>
      <c r="DFK84" s="58"/>
      <c r="DFL84" s="58"/>
      <c r="DFM84" s="58"/>
      <c r="DFN84" s="58"/>
      <c r="DFO84" s="58"/>
      <c r="DFP84" s="58"/>
      <c r="DFQ84" s="58"/>
      <c r="DFR84" s="58"/>
      <c r="DFS84" s="58"/>
      <c r="DFT84" s="58"/>
      <c r="DFU84" s="58"/>
      <c r="DFV84" s="58"/>
      <c r="DFW84" s="58"/>
      <c r="DFX84" s="58"/>
      <c r="DFY84" s="58"/>
      <c r="DFZ84" s="58"/>
      <c r="DGA84" s="58"/>
      <c r="DGB84" s="58"/>
      <c r="DGC84" s="58"/>
      <c r="DGD84" s="58"/>
      <c r="DGE84" s="58"/>
      <c r="DGF84" s="58"/>
      <c r="DGG84" s="58"/>
      <c r="DGH84" s="58"/>
      <c r="DGI84" s="58"/>
      <c r="DGJ84" s="58"/>
      <c r="DGK84" s="58"/>
      <c r="DGL84" s="58"/>
      <c r="DGM84" s="58"/>
      <c r="DGN84" s="58"/>
      <c r="DGO84" s="58"/>
      <c r="DGP84" s="58"/>
      <c r="DGQ84" s="58"/>
      <c r="DGR84" s="58"/>
      <c r="DGS84" s="58"/>
      <c r="DGT84" s="58"/>
      <c r="DGU84" s="58"/>
      <c r="DGV84" s="58"/>
      <c r="DGW84" s="58"/>
      <c r="DGX84" s="58"/>
      <c r="DGY84" s="58"/>
      <c r="DGZ84" s="58"/>
      <c r="DHA84" s="58"/>
      <c r="DHB84" s="58"/>
      <c r="DHC84" s="58"/>
      <c r="DHD84" s="58"/>
      <c r="DHE84" s="58"/>
      <c r="DHF84" s="58"/>
      <c r="DHG84" s="58"/>
      <c r="DHH84" s="58"/>
      <c r="DHI84" s="58"/>
      <c r="DHJ84" s="58"/>
      <c r="DHK84" s="58"/>
      <c r="DHL84" s="58"/>
      <c r="DHM84" s="58"/>
      <c r="DHN84" s="58"/>
      <c r="DHO84" s="58"/>
      <c r="DHP84" s="58"/>
      <c r="DHQ84" s="58"/>
      <c r="DHR84" s="58"/>
      <c r="DHS84" s="58"/>
      <c r="DHT84" s="58"/>
      <c r="DHU84" s="58"/>
      <c r="DHV84" s="58"/>
      <c r="DHW84" s="58"/>
      <c r="DHX84" s="58"/>
      <c r="DHY84" s="58"/>
      <c r="DHZ84" s="58"/>
      <c r="DIA84" s="58"/>
      <c r="DIB84" s="58"/>
      <c r="DIC84" s="58"/>
      <c r="DID84" s="58"/>
      <c r="DIE84" s="58"/>
      <c r="DIF84" s="58"/>
      <c r="DIG84" s="58"/>
      <c r="DIH84" s="58"/>
      <c r="DII84" s="58"/>
      <c r="DIJ84" s="58"/>
      <c r="DIK84" s="58"/>
      <c r="DIL84" s="58"/>
      <c r="DIM84" s="58"/>
      <c r="DIN84" s="58"/>
      <c r="DIO84" s="58"/>
      <c r="DIP84" s="58"/>
      <c r="DIQ84" s="58"/>
      <c r="DIR84" s="58"/>
      <c r="DIS84" s="58"/>
      <c r="DIT84" s="58"/>
      <c r="DIU84" s="58"/>
      <c r="DIV84" s="58"/>
      <c r="DIW84" s="58"/>
      <c r="DIX84" s="58"/>
      <c r="DIY84" s="58"/>
      <c r="DIZ84" s="58"/>
      <c r="DJA84" s="58"/>
      <c r="DJB84" s="58"/>
      <c r="DJC84" s="58"/>
      <c r="DJD84" s="58"/>
      <c r="DJE84" s="58"/>
      <c r="DJF84" s="58"/>
      <c r="DJG84" s="58"/>
      <c r="DJH84" s="58"/>
      <c r="DJI84" s="58"/>
      <c r="DJJ84" s="58"/>
      <c r="DJK84" s="58"/>
      <c r="DJL84" s="58"/>
      <c r="DJM84" s="58"/>
      <c r="DJN84" s="58"/>
      <c r="DJO84" s="58"/>
      <c r="DJP84" s="58"/>
      <c r="DJQ84" s="58"/>
      <c r="DJR84" s="58"/>
      <c r="DJS84" s="58"/>
      <c r="DJT84" s="58"/>
      <c r="DJU84" s="58"/>
      <c r="DJV84" s="58"/>
      <c r="DJW84" s="58"/>
      <c r="DJX84" s="58"/>
      <c r="DJY84" s="58"/>
      <c r="DJZ84" s="58"/>
      <c r="DKA84" s="58"/>
      <c r="DKB84" s="58"/>
      <c r="DKC84" s="58"/>
      <c r="DKD84" s="58"/>
      <c r="DKE84" s="58"/>
      <c r="DKF84" s="58"/>
      <c r="DKG84" s="58"/>
      <c r="DKH84" s="58"/>
      <c r="DKI84" s="58"/>
      <c r="DKJ84" s="58"/>
      <c r="DKK84" s="58"/>
      <c r="DKL84" s="58"/>
      <c r="DKM84" s="58"/>
      <c r="DKN84" s="58"/>
      <c r="DKO84" s="58"/>
      <c r="DKP84" s="58"/>
      <c r="DKQ84" s="58"/>
      <c r="DKR84" s="58"/>
      <c r="DKS84" s="58"/>
      <c r="DKT84" s="58"/>
      <c r="DKU84" s="58"/>
      <c r="DKV84" s="58"/>
      <c r="DKW84" s="58"/>
      <c r="DKX84" s="58"/>
      <c r="DKY84" s="58"/>
      <c r="DKZ84" s="58"/>
      <c r="DLA84" s="58"/>
      <c r="DLB84" s="58"/>
      <c r="DLC84" s="58"/>
      <c r="DLD84" s="58"/>
      <c r="DLE84" s="58"/>
      <c r="DLF84" s="58"/>
      <c r="DLG84" s="58"/>
      <c r="DLH84" s="58"/>
      <c r="DLI84" s="58"/>
      <c r="DLJ84" s="58"/>
      <c r="DLK84" s="58"/>
      <c r="DLL84" s="58"/>
      <c r="DLM84" s="58"/>
      <c r="DLN84" s="58"/>
      <c r="DLO84" s="58"/>
      <c r="DLP84" s="58"/>
      <c r="DLQ84" s="58"/>
      <c r="DLR84" s="58"/>
      <c r="DLS84" s="58"/>
      <c r="DLT84" s="58"/>
      <c r="DLU84" s="58"/>
      <c r="DLV84" s="58"/>
      <c r="DLW84" s="58"/>
      <c r="DLX84" s="58"/>
      <c r="DLY84" s="58"/>
      <c r="DLZ84" s="58"/>
      <c r="DMA84" s="58"/>
      <c r="DMB84" s="58"/>
      <c r="DMC84" s="58"/>
      <c r="DMD84" s="58"/>
      <c r="DME84" s="58"/>
      <c r="DMF84" s="58"/>
      <c r="DMG84" s="58"/>
      <c r="DMH84" s="58"/>
      <c r="DMI84" s="58"/>
      <c r="DMJ84" s="58"/>
      <c r="DMK84" s="58"/>
      <c r="DML84" s="58"/>
      <c r="DMM84" s="58"/>
      <c r="DMN84" s="58"/>
      <c r="DMO84" s="58"/>
      <c r="DMP84" s="58"/>
      <c r="DMQ84" s="58"/>
      <c r="DMR84" s="58"/>
      <c r="DMS84" s="58"/>
      <c r="DMT84" s="58"/>
      <c r="DMU84" s="58"/>
      <c r="DMV84" s="58"/>
      <c r="DMW84" s="58"/>
      <c r="DMX84" s="58"/>
      <c r="DMY84" s="58"/>
      <c r="DMZ84" s="58"/>
      <c r="DNA84" s="58"/>
      <c r="DNB84" s="58"/>
      <c r="DNC84" s="58"/>
      <c r="DND84" s="58"/>
      <c r="DNE84" s="58"/>
      <c r="DNF84" s="58"/>
      <c r="DNG84" s="58"/>
      <c r="DNH84" s="58"/>
      <c r="DNI84" s="58"/>
      <c r="DNJ84" s="58"/>
      <c r="DNK84" s="58"/>
      <c r="DNL84" s="58"/>
      <c r="DNM84" s="58"/>
      <c r="DNN84" s="58"/>
      <c r="DNO84" s="58"/>
      <c r="DNP84" s="58"/>
      <c r="DNQ84" s="58"/>
      <c r="DNR84" s="58"/>
      <c r="DNS84" s="58"/>
      <c r="DNT84" s="58"/>
      <c r="DNU84" s="58"/>
      <c r="DNV84" s="58"/>
      <c r="DNW84" s="58"/>
      <c r="DNX84" s="58"/>
      <c r="DNY84" s="58"/>
      <c r="DNZ84" s="58"/>
      <c r="DOA84" s="58"/>
      <c r="DOB84" s="58"/>
      <c r="DOC84" s="58"/>
      <c r="DOD84" s="58"/>
      <c r="DOE84" s="58"/>
      <c r="DOF84" s="58"/>
      <c r="DOG84" s="58"/>
      <c r="DOH84" s="58"/>
      <c r="DOI84" s="58"/>
      <c r="DOJ84" s="58"/>
      <c r="DOK84" s="58"/>
      <c r="DOL84" s="58"/>
      <c r="DOM84" s="58"/>
      <c r="DON84" s="58"/>
      <c r="DOO84" s="58"/>
      <c r="DOP84" s="58"/>
      <c r="DOQ84" s="58"/>
      <c r="DOR84" s="58"/>
      <c r="DOS84" s="58"/>
      <c r="DOT84" s="58"/>
      <c r="DOU84" s="58"/>
      <c r="DOV84" s="58"/>
      <c r="DOW84" s="58"/>
      <c r="DOX84" s="58"/>
      <c r="DOY84" s="58"/>
      <c r="DOZ84" s="58"/>
      <c r="DPA84" s="58"/>
      <c r="DPB84" s="58"/>
      <c r="DPC84" s="58"/>
      <c r="DPD84" s="58"/>
      <c r="DPE84" s="58"/>
      <c r="DPF84" s="58"/>
      <c r="DPG84" s="58"/>
      <c r="DPH84" s="58"/>
      <c r="DPI84" s="58"/>
      <c r="DPJ84" s="58"/>
      <c r="DPK84" s="58"/>
      <c r="DPL84" s="58"/>
      <c r="DPM84" s="58"/>
      <c r="DPN84" s="58"/>
      <c r="DPO84" s="58"/>
      <c r="DPP84" s="58"/>
      <c r="DPQ84" s="58"/>
      <c r="DPR84" s="58"/>
      <c r="DPS84" s="58"/>
      <c r="DPT84" s="58"/>
      <c r="DPU84" s="58"/>
      <c r="DPV84" s="58"/>
      <c r="DPW84" s="58"/>
      <c r="DPX84" s="58"/>
      <c r="DPY84" s="58"/>
      <c r="DPZ84" s="58"/>
      <c r="DQA84" s="58"/>
      <c r="DQB84" s="58"/>
      <c r="DQC84" s="58"/>
      <c r="DQD84" s="58"/>
      <c r="DQE84" s="58"/>
      <c r="DQF84" s="58"/>
      <c r="DQG84" s="58"/>
      <c r="DQH84" s="58"/>
      <c r="DQI84" s="58"/>
      <c r="DQJ84" s="58"/>
      <c r="DQK84" s="58"/>
      <c r="DQL84" s="58"/>
      <c r="DQM84" s="58"/>
      <c r="DQN84" s="58"/>
      <c r="DQO84" s="58"/>
      <c r="DQP84" s="58"/>
      <c r="DQQ84" s="58"/>
      <c r="DQR84" s="58"/>
      <c r="DQS84" s="58"/>
      <c r="DQT84" s="58"/>
      <c r="DQU84" s="58"/>
      <c r="DQV84" s="58"/>
      <c r="DQW84" s="58"/>
      <c r="DQX84" s="58"/>
      <c r="DQY84" s="58"/>
      <c r="DQZ84" s="58"/>
      <c r="DRA84" s="58"/>
      <c r="DRB84" s="58"/>
      <c r="DRC84" s="58"/>
      <c r="DRD84" s="58"/>
      <c r="DRE84" s="58"/>
      <c r="DRF84" s="58"/>
      <c r="DRG84" s="58"/>
      <c r="DRH84" s="58"/>
      <c r="DRI84" s="58"/>
      <c r="DRJ84" s="58"/>
      <c r="DRK84" s="58"/>
      <c r="DRL84" s="58"/>
      <c r="DRM84" s="58"/>
      <c r="DRN84" s="58"/>
      <c r="DRO84" s="58"/>
      <c r="DRP84" s="58"/>
      <c r="DRQ84" s="58"/>
      <c r="DRR84" s="58"/>
      <c r="DRS84" s="58"/>
      <c r="DRT84" s="58"/>
      <c r="DRU84" s="58"/>
      <c r="DRV84" s="58"/>
      <c r="DRW84" s="58"/>
      <c r="DRX84" s="58"/>
      <c r="DRY84" s="58"/>
      <c r="DRZ84" s="58"/>
      <c r="DSA84" s="58"/>
      <c r="DSB84" s="58"/>
      <c r="DSC84" s="58"/>
      <c r="DSD84" s="58"/>
      <c r="DSE84" s="58"/>
      <c r="DSF84" s="58"/>
      <c r="DSG84" s="58"/>
      <c r="DSH84" s="58"/>
      <c r="DSI84" s="58"/>
      <c r="DSJ84" s="58"/>
      <c r="DSK84" s="58"/>
      <c r="DSL84" s="58"/>
      <c r="DSM84" s="58"/>
      <c r="DSN84" s="58"/>
      <c r="DSO84" s="58"/>
      <c r="DSP84" s="58"/>
      <c r="DSQ84" s="58"/>
      <c r="DSR84" s="58"/>
      <c r="DSS84" s="58"/>
      <c r="DST84" s="58"/>
      <c r="DSU84" s="58"/>
      <c r="DSV84" s="58"/>
      <c r="DSW84" s="58"/>
      <c r="DSX84" s="58"/>
      <c r="DSY84" s="58"/>
      <c r="DSZ84" s="58"/>
      <c r="DTA84" s="58"/>
      <c r="DTB84" s="58"/>
      <c r="DTC84" s="58"/>
      <c r="DTD84" s="58"/>
      <c r="DTE84" s="58"/>
      <c r="DTF84" s="58"/>
      <c r="DTG84" s="58"/>
      <c r="DTH84" s="58"/>
      <c r="DTI84" s="58"/>
      <c r="DTJ84" s="58"/>
      <c r="DTK84" s="58"/>
      <c r="DTL84" s="58"/>
      <c r="DTM84" s="58"/>
      <c r="DTN84" s="58"/>
      <c r="DTO84" s="58"/>
      <c r="DTP84" s="58"/>
      <c r="DTQ84" s="58"/>
      <c r="DTR84" s="58"/>
      <c r="DTS84" s="58"/>
      <c r="DTT84" s="58"/>
      <c r="DTU84" s="58"/>
      <c r="DTV84" s="58"/>
      <c r="DTW84" s="58"/>
      <c r="DTX84" s="58"/>
      <c r="DTY84" s="58"/>
      <c r="DTZ84" s="58"/>
      <c r="DUA84" s="58"/>
      <c r="DUB84" s="58"/>
      <c r="DUC84" s="58"/>
      <c r="DUD84" s="58"/>
      <c r="DUE84" s="58"/>
      <c r="DUF84" s="58"/>
      <c r="DUG84" s="58"/>
      <c r="DUH84" s="58"/>
      <c r="DUI84" s="58"/>
      <c r="DUJ84" s="58"/>
      <c r="DUK84" s="58"/>
      <c r="DUL84" s="58"/>
      <c r="DUM84" s="58"/>
      <c r="DUN84" s="58"/>
      <c r="DUO84" s="58"/>
      <c r="DUP84" s="58"/>
      <c r="DUQ84" s="58"/>
      <c r="DUR84" s="58"/>
      <c r="DUS84" s="58"/>
      <c r="DUT84" s="58"/>
      <c r="DUU84" s="58"/>
      <c r="DUV84" s="58"/>
      <c r="DUW84" s="58"/>
      <c r="DUX84" s="58"/>
      <c r="DUY84" s="58"/>
      <c r="DUZ84" s="58"/>
      <c r="DVA84" s="58"/>
      <c r="DVB84" s="58"/>
      <c r="DVC84" s="58"/>
      <c r="DVD84" s="58"/>
      <c r="DVE84" s="58"/>
      <c r="DVF84" s="58"/>
      <c r="DVG84" s="58"/>
      <c r="DVH84" s="58"/>
      <c r="DVI84" s="58"/>
      <c r="DVJ84" s="58"/>
      <c r="DVK84" s="58"/>
      <c r="DVL84" s="58"/>
      <c r="DVM84" s="58"/>
      <c r="DVN84" s="58"/>
      <c r="DVO84" s="58"/>
      <c r="DVP84" s="58"/>
      <c r="DVQ84" s="58"/>
      <c r="DVR84" s="58"/>
      <c r="DVS84" s="58"/>
      <c r="DVT84" s="58"/>
      <c r="DVU84" s="58"/>
      <c r="DVV84" s="58"/>
      <c r="DVW84" s="58"/>
      <c r="DVX84" s="58"/>
      <c r="DVY84" s="58"/>
      <c r="DVZ84" s="58"/>
      <c r="DWA84" s="58"/>
      <c r="DWB84" s="58"/>
      <c r="DWC84" s="58"/>
      <c r="DWD84" s="58"/>
      <c r="DWE84" s="58"/>
      <c r="DWF84" s="58"/>
      <c r="DWG84" s="58"/>
      <c r="DWH84" s="58"/>
      <c r="DWI84" s="58"/>
      <c r="DWJ84" s="58"/>
      <c r="DWK84" s="58"/>
      <c r="DWL84" s="58"/>
      <c r="DWM84" s="58"/>
      <c r="DWN84" s="58"/>
      <c r="DWO84" s="58"/>
      <c r="DWP84" s="58"/>
      <c r="DWQ84" s="58"/>
      <c r="DWR84" s="58"/>
      <c r="DWS84" s="58"/>
      <c r="DWT84" s="58"/>
      <c r="DWU84" s="58"/>
      <c r="DWV84" s="58"/>
      <c r="DWW84" s="58"/>
      <c r="DWX84" s="58"/>
      <c r="DWY84" s="58"/>
      <c r="DWZ84" s="58"/>
      <c r="DXA84" s="58"/>
      <c r="DXB84" s="58"/>
      <c r="DXC84" s="58"/>
      <c r="DXD84" s="58"/>
      <c r="DXE84" s="58"/>
      <c r="DXF84" s="58"/>
      <c r="DXG84" s="58"/>
      <c r="DXH84" s="58"/>
      <c r="DXI84" s="58"/>
      <c r="DXJ84" s="58"/>
      <c r="DXK84" s="58"/>
      <c r="DXL84" s="58"/>
      <c r="DXM84" s="58"/>
      <c r="DXN84" s="58"/>
      <c r="DXO84" s="58"/>
      <c r="DXP84" s="58"/>
      <c r="DXQ84" s="58"/>
      <c r="DXR84" s="58"/>
      <c r="DXS84" s="58"/>
      <c r="DXT84" s="58"/>
      <c r="DXU84" s="58"/>
      <c r="DXV84" s="58"/>
      <c r="DXW84" s="58"/>
      <c r="DXX84" s="58"/>
      <c r="DXY84" s="58"/>
      <c r="DXZ84" s="58"/>
      <c r="DYA84" s="58"/>
      <c r="DYB84" s="58"/>
      <c r="DYC84" s="58"/>
      <c r="DYD84" s="58"/>
      <c r="DYE84" s="58"/>
      <c r="DYF84" s="58"/>
      <c r="DYG84" s="58"/>
      <c r="DYH84" s="58"/>
      <c r="DYI84" s="58"/>
      <c r="DYJ84" s="58"/>
      <c r="DYK84" s="58"/>
      <c r="DYL84" s="58"/>
      <c r="DYM84" s="58"/>
      <c r="DYN84" s="58"/>
      <c r="DYO84" s="58"/>
      <c r="DYP84" s="58"/>
      <c r="DYQ84" s="58"/>
      <c r="DYR84" s="58"/>
      <c r="DYS84" s="58"/>
      <c r="DYT84" s="58"/>
      <c r="DYU84" s="58"/>
      <c r="DYV84" s="58"/>
      <c r="DYW84" s="58"/>
      <c r="DYX84" s="58"/>
      <c r="DYY84" s="58"/>
      <c r="DYZ84" s="58"/>
      <c r="DZA84" s="58"/>
      <c r="DZB84" s="58"/>
      <c r="DZC84" s="58"/>
      <c r="DZD84" s="58"/>
      <c r="DZE84" s="58"/>
      <c r="DZF84" s="58"/>
      <c r="DZG84" s="58"/>
      <c r="DZH84" s="58"/>
      <c r="DZI84" s="58"/>
      <c r="DZJ84" s="58"/>
      <c r="DZK84" s="58"/>
      <c r="DZL84" s="58"/>
      <c r="DZM84" s="58"/>
      <c r="DZN84" s="58"/>
      <c r="DZO84" s="58"/>
      <c r="DZP84" s="58"/>
      <c r="DZQ84" s="58"/>
      <c r="DZR84" s="58"/>
      <c r="DZS84" s="58"/>
      <c r="DZT84" s="58"/>
      <c r="DZU84" s="58"/>
      <c r="DZV84" s="58"/>
      <c r="DZW84" s="58"/>
      <c r="DZX84" s="58"/>
      <c r="DZY84" s="58"/>
      <c r="DZZ84" s="58"/>
      <c r="EAA84" s="58"/>
      <c r="EAB84" s="58"/>
      <c r="EAC84" s="58"/>
      <c r="EAD84" s="58"/>
      <c r="EAE84" s="58"/>
      <c r="EAF84" s="58"/>
      <c r="EAG84" s="58"/>
      <c r="EAH84" s="58"/>
      <c r="EAI84" s="58"/>
      <c r="EAJ84" s="58"/>
      <c r="EAK84" s="58"/>
      <c r="EAL84" s="58"/>
      <c r="EAM84" s="58"/>
      <c r="EAN84" s="58"/>
      <c r="EAO84" s="58"/>
      <c r="EAP84" s="58"/>
      <c r="EAQ84" s="58"/>
      <c r="EAR84" s="58"/>
      <c r="EAS84" s="58"/>
      <c r="EAT84" s="58"/>
      <c r="EAU84" s="58"/>
      <c r="EAV84" s="58"/>
      <c r="EAW84" s="58"/>
      <c r="EAX84" s="58"/>
      <c r="EAY84" s="58"/>
      <c r="EAZ84" s="58"/>
      <c r="EBA84" s="58"/>
      <c r="EBB84" s="58"/>
      <c r="EBC84" s="58"/>
      <c r="EBD84" s="58"/>
      <c r="EBE84" s="58"/>
      <c r="EBF84" s="58"/>
      <c r="EBG84" s="58"/>
      <c r="EBH84" s="58"/>
      <c r="EBI84" s="58"/>
      <c r="EBJ84" s="58"/>
      <c r="EBK84" s="58"/>
      <c r="EBL84" s="58"/>
      <c r="EBM84" s="58"/>
      <c r="EBN84" s="58"/>
      <c r="EBO84" s="58"/>
      <c r="EBP84" s="58"/>
      <c r="EBQ84" s="58"/>
      <c r="EBR84" s="58"/>
      <c r="EBS84" s="58"/>
      <c r="EBT84" s="58"/>
      <c r="EBU84" s="58"/>
      <c r="EBV84" s="58"/>
      <c r="EBW84" s="58"/>
      <c r="EBX84" s="58"/>
      <c r="EBY84" s="58"/>
      <c r="EBZ84" s="58"/>
      <c r="ECA84" s="58"/>
      <c r="ECB84" s="58"/>
      <c r="ECC84" s="58"/>
      <c r="ECD84" s="58"/>
      <c r="ECE84" s="58"/>
      <c r="ECF84" s="58"/>
      <c r="ECG84" s="58"/>
      <c r="ECH84" s="58"/>
      <c r="ECI84" s="58"/>
      <c r="ECJ84" s="58"/>
      <c r="ECK84" s="58"/>
      <c r="ECL84" s="58"/>
      <c r="ECM84" s="58"/>
      <c r="ECN84" s="58"/>
      <c r="ECO84" s="58"/>
      <c r="ECP84" s="58"/>
      <c r="ECQ84" s="58"/>
      <c r="ECR84" s="58"/>
      <c r="ECS84" s="58"/>
      <c r="ECT84" s="58"/>
      <c r="ECU84" s="58"/>
      <c r="ECV84" s="58"/>
      <c r="ECW84" s="58"/>
      <c r="ECX84" s="58"/>
      <c r="ECY84" s="58"/>
      <c r="ECZ84" s="58"/>
      <c r="EDA84" s="58"/>
      <c r="EDB84" s="58"/>
      <c r="EDC84" s="58"/>
      <c r="EDD84" s="58"/>
      <c r="EDE84" s="58"/>
      <c r="EDF84" s="58"/>
      <c r="EDG84" s="58"/>
      <c r="EDH84" s="58"/>
      <c r="EDI84" s="58"/>
      <c r="EDJ84" s="58"/>
      <c r="EDK84" s="58"/>
      <c r="EDL84" s="58"/>
      <c r="EDM84" s="58"/>
      <c r="EDN84" s="58"/>
      <c r="EDO84" s="58"/>
      <c r="EDP84" s="58"/>
      <c r="EDQ84" s="58"/>
      <c r="EDR84" s="58"/>
      <c r="EDS84" s="58"/>
      <c r="EDT84" s="58"/>
      <c r="EDU84" s="58"/>
      <c r="EDV84" s="58"/>
      <c r="EDW84" s="58"/>
      <c r="EDX84" s="58"/>
      <c r="EDY84" s="58"/>
      <c r="EDZ84" s="58"/>
      <c r="EEA84" s="58"/>
      <c r="EEB84" s="58"/>
      <c r="EEC84" s="58"/>
      <c r="EED84" s="58"/>
      <c r="EEE84" s="58"/>
      <c r="EEF84" s="58"/>
      <c r="EEG84" s="58"/>
      <c r="EEH84" s="58"/>
      <c r="EEI84" s="58"/>
      <c r="EEJ84" s="58"/>
      <c r="EEK84" s="58"/>
      <c r="EEL84" s="58"/>
      <c r="EEM84" s="58"/>
      <c r="EEN84" s="58"/>
      <c r="EEO84" s="58"/>
      <c r="EEP84" s="58"/>
      <c r="EEQ84" s="58"/>
      <c r="EER84" s="58"/>
      <c r="EES84" s="58"/>
      <c r="EET84" s="58"/>
      <c r="EEU84" s="58"/>
      <c r="EEV84" s="58"/>
      <c r="EEW84" s="58"/>
      <c r="EEX84" s="58"/>
      <c r="EEY84" s="58"/>
      <c r="EEZ84" s="58"/>
      <c r="EFA84" s="58"/>
      <c r="EFB84" s="58"/>
      <c r="EFC84" s="58"/>
      <c r="EFD84" s="58"/>
      <c r="EFE84" s="58"/>
      <c r="EFF84" s="58"/>
      <c r="EFG84" s="58"/>
      <c r="EFH84" s="58"/>
      <c r="EFI84" s="58"/>
      <c r="EFJ84" s="58"/>
      <c r="EFK84" s="58"/>
      <c r="EFL84" s="58"/>
      <c r="EFM84" s="58"/>
      <c r="EFN84" s="58"/>
      <c r="EFO84" s="58"/>
      <c r="EFP84" s="58"/>
      <c r="EFQ84" s="58"/>
      <c r="EFR84" s="58"/>
      <c r="EFS84" s="58"/>
      <c r="EFT84" s="58"/>
      <c r="EFU84" s="58"/>
      <c r="EFV84" s="58"/>
      <c r="EFW84" s="58"/>
      <c r="EFX84" s="58"/>
      <c r="EFY84" s="58"/>
      <c r="EFZ84" s="58"/>
      <c r="EGA84" s="58"/>
      <c r="EGB84" s="58"/>
      <c r="EGC84" s="58"/>
      <c r="EGD84" s="58"/>
      <c r="EGE84" s="58"/>
      <c r="EGF84" s="58"/>
      <c r="EGG84" s="58"/>
      <c r="EGH84" s="58"/>
      <c r="EGI84" s="58"/>
      <c r="EGJ84" s="58"/>
      <c r="EGK84" s="58"/>
      <c r="EGL84" s="58"/>
      <c r="EGM84" s="58"/>
      <c r="EGN84" s="58"/>
      <c r="EGO84" s="58"/>
      <c r="EGP84" s="58"/>
      <c r="EGQ84" s="58"/>
      <c r="EGR84" s="58"/>
      <c r="EGS84" s="58"/>
      <c r="EGT84" s="58"/>
      <c r="EGU84" s="58"/>
      <c r="EGV84" s="58"/>
      <c r="EGW84" s="58"/>
      <c r="EGX84" s="58"/>
      <c r="EGY84" s="58"/>
      <c r="EGZ84" s="58"/>
      <c r="EHA84" s="58"/>
      <c r="EHB84" s="58"/>
      <c r="EHC84" s="58"/>
      <c r="EHD84" s="58"/>
      <c r="EHE84" s="58"/>
      <c r="EHF84" s="58"/>
      <c r="EHG84" s="58"/>
      <c r="EHH84" s="58"/>
      <c r="EHI84" s="58"/>
      <c r="EHJ84" s="58"/>
      <c r="EHK84" s="58"/>
      <c r="EHL84" s="58"/>
      <c r="EHM84" s="58"/>
      <c r="EHN84" s="58"/>
      <c r="EHO84" s="58"/>
      <c r="EHP84" s="58"/>
      <c r="EHQ84" s="58"/>
      <c r="EHR84" s="58"/>
      <c r="EHS84" s="58"/>
      <c r="EHT84" s="58"/>
      <c r="EHU84" s="58"/>
      <c r="EHV84" s="58"/>
      <c r="EHW84" s="58"/>
      <c r="EHX84" s="58"/>
      <c r="EHY84" s="58"/>
      <c r="EHZ84" s="58"/>
      <c r="EIA84" s="58"/>
      <c r="EIB84" s="58"/>
      <c r="EIC84" s="58"/>
      <c r="EID84" s="58"/>
      <c r="EIE84" s="58"/>
      <c r="EIF84" s="58"/>
      <c r="EIG84" s="58"/>
      <c r="EIH84" s="58"/>
      <c r="EII84" s="58"/>
      <c r="EIJ84" s="58"/>
      <c r="EIK84" s="58"/>
      <c r="EIL84" s="58"/>
      <c r="EIM84" s="58"/>
      <c r="EIN84" s="58"/>
      <c r="EIO84" s="58"/>
      <c r="EIP84" s="58"/>
      <c r="EIQ84" s="58"/>
      <c r="EIR84" s="58"/>
      <c r="EIS84" s="58"/>
      <c r="EIT84" s="58"/>
      <c r="EIU84" s="58"/>
      <c r="EIV84" s="58"/>
      <c r="EIW84" s="58"/>
      <c r="EIX84" s="58"/>
      <c r="EIY84" s="58"/>
      <c r="EIZ84" s="58"/>
      <c r="EJA84" s="58"/>
      <c r="EJB84" s="58"/>
      <c r="EJC84" s="58"/>
      <c r="EJD84" s="58"/>
      <c r="EJE84" s="58"/>
      <c r="EJF84" s="58"/>
      <c r="EJG84" s="58"/>
      <c r="EJH84" s="58"/>
      <c r="EJI84" s="58"/>
      <c r="EJJ84" s="58"/>
      <c r="EJK84" s="58"/>
      <c r="EJL84" s="58"/>
      <c r="EJM84" s="58"/>
      <c r="EJN84" s="58"/>
      <c r="EJO84" s="58"/>
      <c r="EJP84" s="58"/>
      <c r="EJQ84" s="58"/>
      <c r="EJR84" s="58"/>
      <c r="EJS84" s="58"/>
      <c r="EJT84" s="58"/>
      <c r="EJU84" s="58"/>
      <c r="EJV84" s="58"/>
      <c r="EJW84" s="58"/>
      <c r="EJX84" s="58"/>
      <c r="EJY84" s="58"/>
      <c r="EJZ84" s="58"/>
      <c r="EKA84" s="58"/>
      <c r="EKB84" s="58"/>
      <c r="EKC84" s="58"/>
      <c r="EKD84" s="58"/>
      <c r="EKE84" s="58"/>
      <c r="EKF84" s="58"/>
      <c r="EKG84" s="58"/>
      <c r="EKH84" s="58"/>
      <c r="EKI84" s="58"/>
      <c r="EKJ84" s="58"/>
      <c r="EKK84" s="58"/>
      <c r="EKL84" s="58"/>
      <c r="EKM84" s="58"/>
      <c r="EKN84" s="58"/>
      <c r="EKO84" s="58"/>
      <c r="EKP84" s="58"/>
      <c r="EKQ84" s="58"/>
      <c r="EKR84" s="58"/>
      <c r="EKS84" s="58"/>
      <c r="EKT84" s="58"/>
      <c r="EKU84" s="58"/>
      <c r="EKV84" s="58"/>
      <c r="EKW84" s="58"/>
      <c r="EKX84" s="58"/>
      <c r="EKY84" s="58"/>
      <c r="EKZ84" s="58"/>
      <c r="ELA84" s="58"/>
      <c r="ELB84" s="58"/>
      <c r="ELC84" s="58"/>
      <c r="ELD84" s="58"/>
      <c r="ELE84" s="58"/>
      <c r="ELF84" s="58"/>
      <c r="ELG84" s="58"/>
      <c r="ELH84" s="58"/>
      <c r="ELI84" s="58"/>
      <c r="ELJ84" s="58"/>
      <c r="ELK84" s="58"/>
      <c r="ELL84" s="58"/>
      <c r="ELM84" s="58"/>
      <c r="ELN84" s="58"/>
      <c r="ELO84" s="58"/>
      <c r="ELP84" s="58"/>
      <c r="ELQ84" s="58"/>
      <c r="ELR84" s="58"/>
      <c r="ELS84" s="58"/>
      <c r="ELT84" s="58"/>
      <c r="ELU84" s="58"/>
      <c r="ELV84" s="58"/>
      <c r="ELW84" s="58"/>
      <c r="ELX84" s="58"/>
      <c r="ELY84" s="58"/>
      <c r="ELZ84" s="58"/>
      <c r="EMA84" s="58"/>
      <c r="EMB84" s="58"/>
      <c r="EMC84" s="58"/>
      <c r="EMD84" s="58"/>
      <c r="EME84" s="58"/>
      <c r="EMF84" s="58"/>
      <c r="EMG84" s="58"/>
      <c r="EMH84" s="58"/>
      <c r="EMI84" s="58"/>
      <c r="EMJ84" s="58"/>
      <c r="EMK84" s="58"/>
      <c r="EML84" s="58"/>
      <c r="EMM84" s="58"/>
      <c r="EMN84" s="58"/>
      <c r="EMO84" s="58"/>
      <c r="EMP84" s="58"/>
      <c r="EMQ84" s="58"/>
      <c r="EMR84" s="58"/>
      <c r="EMS84" s="58"/>
      <c r="EMT84" s="58"/>
      <c r="EMU84" s="58"/>
      <c r="EMV84" s="58"/>
      <c r="EMW84" s="58"/>
      <c r="EMX84" s="58"/>
      <c r="EMY84" s="58"/>
      <c r="EMZ84" s="58"/>
      <c r="ENA84" s="58"/>
      <c r="ENB84" s="58"/>
      <c r="ENC84" s="58"/>
      <c r="END84" s="58"/>
      <c r="ENE84" s="58"/>
      <c r="ENF84" s="58"/>
      <c r="ENG84" s="58"/>
      <c r="ENH84" s="58"/>
      <c r="ENI84" s="58"/>
      <c r="ENJ84" s="58"/>
      <c r="ENK84" s="58"/>
      <c r="ENL84" s="58"/>
      <c r="ENM84" s="58"/>
      <c r="ENN84" s="58"/>
      <c r="ENO84" s="58"/>
      <c r="ENP84" s="58"/>
      <c r="ENQ84" s="58"/>
      <c r="ENR84" s="58"/>
      <c r="ENS84" s="58"/>
      <c r="ENT84" s="58"/>
      <c r="ENU84" s="58"/>
      <c r="ENV84" s="58"/>
      <c r="ENW84" s="58"/>
      <c r="ENX84" s="58"/>
      <c r="ENY84" s="58"/>
      <c r="ENZ84" s="58"/>
      <c r="EOA84" s="58"/>
      <c r="EOB84" s="58"/>
      <c r="EOC84" s="58"/>
      <c r="EOD84" s="58"/>
      <c r="EOE84" s="58"/>
      <c r="EOF84" s="58"/>
      <c r="EOG84" s="58"/>
      <c r="EOH84" s="58"/>
      <c r="EOI84" s="58"/>
      <c r="EOJ84" s="58"/>
      <c r="EOK84" s="58"/>
      <c r="EOL84" s="58"/>
      <c r="EOM84" s="58"/>
      <c r="EON84" s="58"/>
      <c r="EOO84" s="58"/>
      <c r="EOP84" s="58"/>
      <c r="EOQ84" s="58"/>
      <c r="EOR84" s="58"/>
      <c r="EOS84" s="58"/>
      <c r="EOT84" s="58"/>
      <c r="EOU84" s="58"/>
      <c r="EOV84" s="58"/>
      <c r="EOW84" s="58"/>
      <c r="EOX84" s="58"/>
      <c r="EOY84" s="58"/>
      <c r="EOZ84" s="58"/>
      <c r="EPA84" s="58"/>
      <c r="EPB84" s="58"/>
      <c r="EPC84" s="58"/>
      <c r="EPD84" s="58"/>
      <c r="EPE84" s="58"/>
      <c r="EPF84" s="58"/>
      <c r="EPG84" s="58"/>
      <c r="EPH84" s="58"/>
      <c r="EPI84" s="58"/>
      <c r="EPJ84" s="58"/>
      <c r="EPK84" s="58"/>
      <c r="EPL84" s="58"/>
      <c r="EPM84" s="58"/>
      <c r="EPN84" s="58"/>
      <c r="EPO84" s="58"/>
      <c r="EPP84" s="58"/>
      <c r="EPQ84" s="58"/>
      <c r="EPR84" s="58"/>
      <c r="EPS84" s="58"/>
      <c r="EPT84" s="58"/>
      <c r="EPU84" s="58"/>
      <c r="EPV84" s="58"/>
      <c r="EPW84" s="58"/>
      <c r="EPX84" s="58"/>
      <c r="EPY84" s="58"/>
      <c r="EPZ84" s="58"/>
      <c r="EQA84" s="58"/>
      <c r="EQB84" s="58"/>
      <c r="EQC84" s="58"/>
      <c r="EQD84" s="58"/>
      <c r="EQE84" s="58"/>
      <c r="EQF84" s="58"/>
      <c r="EQG84" s="58"/>
      <c r="EQH84" s="58"/>
      <c r="EQI84" s="58"/>
      <c r="EQJ84" s="58"/>
      <c r="EQK84" s="58"/>
      <c r="EQL84" s="58"/>
      <c r="EQM84" s="58"/>
      <c r="EQN84" s="58"/>
      <c r="EQO84" s="58"/>
      <c r="EQP84" s="58"/>
      <c r="EQQ84" s="58"/>
      <c r="EQR84" s="58"/>
      <c r="EQS84" s="58"/>
      <c r="EQT84" s="58"/>
      <c r="EQU84" s="58"/>
      <c r="EQV84" s="58"/>
      <c r="EQW84" s="58"/>
      <c r="EQX84" s="58"/>
      <c r="EQY84" s="58"/>
      <c r="EQZ84" s="58"/>
      <c r="ERA84" s="58"/>
      <c r="ERB84" s="58"/>
      <c r="ERC84" s="58"/>
      <c r="ERD84" s="58"/>
      <c r="ERE84" s="58"/>
      <c r="ERF84" s="58"/>
      <c r="ERG84" s="58"/>
      <c r="ERH84" s="58"/>
      <c r="ERI84" s="58"/>
      <c r="ERJ84" s="58"/>
      <c r="ERK84" s="58"/>
      <c r="ERL84" s="58"/>
      <c r="ERM84" s="58"/>
      <c r="ERN84" s="58"/>
      <c r="ERO84" s="58"/>
      <c r="ERP84" s="58"/>
      <c r="ERQ84" s="58"/>
      <c r="ERR84" s="58"/>
      <c r="ERS84" s="58"/>
      <c r="ERT84" s="58"/>
      <c r="ERU84" s="58"/>
      <c r="ERV84" s="58"/>
      <c r="ERW84" s="58"/>
      <c r="ERX84" s="58"/>
      <c r="ERY84" s="58"/>
      <c r="ERZ84" s="58"/>
      <c r="ESA84" s="58"/>
      <c r="ESB84" s="58"/>
      <c r="ESC84" s="58"/>
      <c r="ESD84" s="58"/>
      <c r="ESE84" s="58"/>
      <c r="ESF84" s="58"/>
      <c r="ESG84" s="58"/>
      <c r="ESH84" s="58"/>
      <c r="ESI84" s="58"/>
      <c r="ESJ84" s="58"/>
      <c r="ESK84" s="58"/>
      <c r="ESL84" s="58"/>
      <c r="ESM84" s="58"/>
      <c r="ESN84" s="58"/>
      <c r="ESO84" s="58"/>
      <c r="ESP84" s="58"/>
      <c r="ESQ84" s="58"/>
      <c r="ESR84" s="58"/>
      <c r="ESS84" s="58"/>
      <c r="EST84" s="58"/>
      <c r="ESU84" s="58"/>
      <c r="ESV84" s="58"/>
      <c r="ESW84" s="58"/>
      <c r="ESX84" s="58"/>
      <c r="ESY84" s="58"/>
      <c r="ESZ84" s="58"/>
      <c r="ETA84" s="58"/>
      <c r="ETB84" s="58"/>
      <c r="ETC84" s="58"/>
      <c r="ETD84" s="58"/>
      <c r="ETE84" s="58"/>
      <c r="ETF84" s="58"/>
      <c r="ETG84" s="58"/>
      <c r="ETH84" s="58"/>
      <c r="ETI84" s="58"/>
      <c r="ETJ84" s="58"/>
      <c r="ETK84" s="58"/>
      <c r="ETL84" s="58"/>
      <c r="ETM84" s="58"/>
      <c r="ETN84" s="58"/>
      <c r="ETO84" s="58"/>
      <c r="ETP84" s="58"/>
      <c r="ETQ84" s="58"/>
      <c r="ETR84" s="58"/>
      <c r="ETS84" s="58"/>
      <c r="ETT84" s="58"/>
      <c r="ETU84" s="58"/>
      <c r="ETV84" s="58"/>
      <c r="ETW84" s="58"/>
      <c r="ETX84" s="58"/>
      <c r="ETY84" s="58"/>
      <c r="ETZ84" s="58"/>
      <c r="EUA84" s="58"/>
      <c r="EUB84" s="58"/>
      <c r="EUC84" s="58"/>
      <c r="EUD84" s="58"/>
      <c r="EUE84" s="58"/>
      <c r="EUF84" s="58"/>
      <c r="EUG84" s="58"/>
      <c r="EUH84" s="58"/>
      <c r="EUI84" s="58"/>
      <c r="EUJ84" s="58"/>
      <c r="EUK84" s="58"/>
      <c r="EUL84" s="58"/>
      <c r="EUM84" s="58"/>
      <c r="EUN84" s="58"/>
      <c r="EUO84" s="58"/>
      <c r="EUP84" s="58"/>
      <c r="EUQ84" s="58"/>
      <c r="EUR84" s="58"/>
      <c r="EUS84" s="58"/>
      <c r="EUT84" s="58"/>
      <c r="EUU84" s="58"/>
      <c r="EUV84" s="58"/>
      <c r="EUW84" s="58"/>
      <c r="EUX84" s="58"/>
      <c r="EUY84" s="58"/>
      <c r="EUZ84" s="58"/>
      <c r="EVA84" s="58"/>
      <c r="EVB84" s="58"/>
      <c r="EVC84" s="58"/>
      <c r="EVD84" s="58"/>
      <c r="EVE84" s="58"/>
      <c r="EVF84" s="58"/>
      <c r="EVG84" s="58"/>
      <c r="EVH84" s="58"/>
      <c r="EVI84" s="58"/>
      <c r="EVJ84" s="58"/>
      <c r="EVK84" s="58"/>
      <c r="EVL84" s="58"/>
      <c r="EVM84" s="58"/>
      <c r="EVN84" s="58"/>
      <c r="EVO84" s="58"/>
      <c r="EVP84" s="58"/>
      <c r="EVQ84" s="58"/>
      <c r="EVR84" s="58"/>
      <c r="EVS84" s="58"/>
      <c r="EVT84" s="58"/>
      <c r="EVU84" s="58"/>
      <c r="EVV84" s="58"/>
      <c r="EVW84" s="58"/>
      <c r="EVX84" s="58"/>
      <c r="EVY84" s="58"/>
      <c r="EVZ84" s="58"/>
      <c r="EWA84" s="58"/>
      <c r="EWB84" s="58"/>
      <c r="EWC84" s="58"/>
      <c r="EWD84" s="58"/>
      <c r="EWE84" s="58"/>
      <c r="EWF84" s="58"/>
      <c r="EWG84" s="58"/>
      <c r="EWH84" s="58"/>
      <c r="EWI84" s="58"/>
      <c r="EWJ84" s="58"/>
      <c r="EWK84" s="58"/>
      <c r="EWL84" s="58"/>
      <c r="EWM84" s="58"/>
      <c r="EWN84" s="58"/>
      <c r="EWO84" s="58"/>
      <c r="EWP84" s="58"/>
      <c r="EWQ84" s="58"/>
      <c r="EWR84" s="58"/>
      <c r="EWS84" s="58"/>
      <c r="EWT84" s="58"/>
      <c r="EWU84" s="58"/>
      <c r="EWV84" s="58"/>
      <c r="EWW84" s="58"/>
      <c r="EWX84" s="58"/>
      <c r="EWY84" s="58"/>
      <c r="EWZ84" s="58"/>
      <c r="EXA84" s="58"/>
      <c r="EXB84" s="58"/>
      <c r="EXC84" s="58"/>
      <c r="EXD84" s="58"/>
      <c r="EXE84" s="58"/>
      <c r="EXF84" s="58"/>
      <c r="EXG84" s="58"/>
      <c r="EXH84" s="58"/>
      <c r="EXI84" s="58"/>
      <c r="EXJ84" s="58"/>
      <c r="EXK84" s="58"/>
      <c r="EXL84" s="58"/>
      <c r="EXM84" s="58"/>
      <c r="EXN84" s="58"/>
      <c r="EXO84" s="58"/>
      <c r="EXP84" s="58"/>
      <c r="EXQ84" s="58"/>
      <c r="EXR84" s="58"/>
      <c r="EXS84" s="58"/>
      <c r="EXT84" s="58"/>
      <c r="EXU84" s="58"/>
      <c r="EXV84" s="58"/>
      <c r="EXW84" s="58"/>
      <c r="EXX84" s="58"/>
      <c r="EXY84" s="58"/>
      <c r="EXZ84" s="58"/>
      <c r="EYA84" s="58"/>
      <c r="EYB84" s="58"/>
      <c r="EYC84" s="58"/>
      <c r="EYD84" s="58"/>
      <c r="EYE84" s="58"/>
      <c r="EYF84" s="58"/>
      <c r="EYG84" s="58"/>
      <c r="EYH84" s="58"/>
      <c r="EYI84" s="58"/>
      <c r="EYJ84" s="58"/>
      <c r="EYK84" s="58"/>
      <c r="EYL84" s="58"/>
      <c r="EYM84" s="58"/>
      <c r="EYN84" s="58"/>
      <c r="EYO84" s="58"/>
      <c r="EYP84" s="58"/>
      <c r="EYQ84" s="58"/>
      <c r="EYR84" s="58"/>
      <c r="EYS84" s="58"/>
      <c r="EYT84" s="58"/>
      <c r="EYU84" s="58"/>
      <c r="EYV84" s="58"/>
      <c r="EYW84" s="58"/>
      <c r="EYX84" s="58"/>
      <c r="EYY84" s="58"/>
      <c r="EYZ84" s="58"/>
      <c r="EZA84" s="58"/>
      <c r="EZB84" s="58"/>
      <c r="EZC84" s="58"/>
      <c r="EZD84" s="58"/>
      <c r="EZE84" s="58"/>
      <c r="EZF84" s="58"/>
      <c r="EZG84" s="58"/>
      <c r="EZH84" s="58"/>
      <c r="EZI84" s="58"/>
      <c r="EZJ84" s="58"/>
      <c r="EZK84" s="58"/>
      <c r="EZL84" s="58"/>
      <c r="EZM84" s="58"/>
      <c r="EZN84" s="58"/>
      <c r="EZO84" s="58"/>
      <c r="EZP84" s="58"/>
      <c r="EZQ84" s="58"/>
      <c r="EZR84" s="58"/>
      <c r="EZS84" s="58"/>
      <c r="EZT84" s="58"/>
      <c r="EZU84" s="58"/>
      <c r="EZV84" s="58"/>
      <c r="EZW84" s="58"/>
      <c r="EZX84" s="58"/>
      <c r="EZY84" s="58"/>
      <c r="EZZ84" s="58"/>
      <c r="FAA84" s="58"/>
      <c r="FAB84" s="58"/>
      <c r="FAC84" s="58"/>
      <c r="FAD84" s="58"/>
      <c r="FAE84" s="58"/>
      <c r="FAF84" s="58"/>
      <c r="FAG84" s="58"/>
      <c r="FAH84" s="58"/>
      <c r="FAI84" s="58"/>
      <c r="FAJ84" s="58"/>
      <c r="FAK84" s="58"/>
      <c r="FAL84" s="58"/>
      <c r="FAM84" s="58"/>
      <c r="FAN84" s="58"/>
      <c r="FAO84" s="58"/>
      <c r="FAP84" s="58"/>
      <c r="FAQ84" s="58"/>
      <c r="FAR84" s="58"/>
      <c r="FAS84" s="58"/>
      <c r="FAT84" s="58"/>
      <c r="FAU84" s="58"/>
      <c r="FAV84" s="58"/>
      <c r="FAW84" s="58"/>
      <c r="FAX84" s="58"/>
      <c r="FAY84" s="58"/>
      <c r="FAZ84" s="58"/>
      <c r="FBA84" s="58"/>
      <c r="FBB84" s="58"/>
      <c r="FBC84" s="58"/>
      <c r="FBD84" s="58"/>
      <c r="FBE84" s="58"/>
      <c r="FBF84" s="58"/>
      <c r="FBG84" s="58"/>
      <c r="FBH84" s="58"/>
      <c r="FBI84" s="58"/>
      <c r="FBJ84" s="58"/>
      <c r="FBK84" s="58"/>
      <c r="FBL84" s="58"/>
      <c r="FBM84" s="58"/>
      <c r="FBN84" s="58"/>
      <c r="FBO84" s="58"/>
      <c r="FBP84" s="58"/>
      <c r="FBQ84" s="58"/>
      <c r="FBR84" s="58"/>
      <c r="FBS84" s="58"/>
      <c r="FBT84" s="58"/>
      <c r="FBU84" s="58"/>
      <c r="FBV84" s="58"/>
      <c r="FBW84" s="58"/>
      <c r="FBX84" s="58"/>
      <c r="FBY84" s="58"/>
      <c r="FBZ84" s="58"/>
      <c r="FCA84" s="58"/>
      <c r="FCB84" s="58"/>
      <c r="FCC84" s="58"/>
      <c r="FCD84" s="58"/>
      <c r="FCE84" s="58"/>
      <c r="FCF84" s="58"/>
      <c r="FCG84" s="58"/>
      <c r="FCH84" s="58"/>
      <c r="FCI84" s="58"/>
      <c r="FCJ84" s="58"/>
      <c r="FCK84" s="58"/>
      <c r="FCL84" s="58"/>
      <c r="FCM84" s="58"/>
      <c r="FCN84" s="58"/>
      <c r="FCO84" s="58"/>
      <c r="FCP84" s="58"/>
      <c r="FCQ84" s="58"/>
      <c r="FCR84" s="58"/>
      <c r="FCS84" s="58"/>
      <c r="FCT84" s="58"/>
      <c r="FCU84" s="58"/>
      <c r="FCV84" s="58"/>
      <c r="FCW84" s="58"/>
      <c r="FCX84" s="58"/>
      <c r="FCY84" s="58"/>
      <c r="FCZ84" s="58"/>
      <c r="FDA84" s="58"/>
      <c r="FDB84" s="58"/>
      <c r="FDC84" s="58"/>
      <c r="FDD84" s="58"/>
      <c r="FDE84" s="58"/>
      <c r="FDF84" s="58"/>
      <c r="FDG84" s="58"/>
      <c r="FDH84" s="58"/>
      <c r="FDI84" s="58"/>
      <c r="FDJ84" s="58"/>
      <c r="FDK84" s="58"/>
      <c r="FDL84" s="58"/>
      <c r="FDM84" s="58"/>
      <c r="FDN84" s="58"/>
      <c r="FDO84" s="58"/>
      <c r="FDP84" s="58"/>
      <c r="FDQ84" s="58"/>
      <c r="FDR84" s="58"/>
      <c r="FDS84" s="58"/>
      <c r="FDT84" s="58"/>
      <c r="FDU84" s="58"/>
      <c r="FDV84" s="58"/>
      <c r="FDW84" s="58"/>
      <c r="FDX84" s="58"/>
      <c r="FDY84" s="58"/>
      <c r="FDZ84" s="58"/>
      <c r="FEA84" s="58"/>
      <c r="FEB84" s="58"/>
      <c r="FEC84" s="58"/>
      <c r="FED84" s="58"/>
      <c r="FEE84" s="58"/>
      <c r="FEF84" s="58"/>
      <c r="FEG84" s="58"/>
      <c r="FEH84" s="58"/>
      <c r="FEI84" s="58"/>
      <c r="FEJ84" s="58"/>
      <c r="FEK84" s="58"/>
      <c r="FEL84" s="58"/>
      <c r="FEM84" s="58"/>
      <c r="FEN84" s="58"/>
      <c r="FEO84" s="58"/>
      <c r="FEP84" s="58"/>
      <c r="FEQ84" s="58"/>
      <c r="FER84" s="58"/>
      <c r="FES84" s="58"/>
      <c r="FET84" s="58"/>
      <c r="FEU84" s="58"/>
      <c r="FEV84" s="58"/>
      <c r="FEW84" s="58"/>
      <c r="FEX84" s="58"/>
      <c r="FEY84" s="58"/>
      <c r="FEZ84" s="58"/>
      <c r="FFA84" s="58"/>
      <c r="FFB84" s="58"/>
      <c r="FFC84" s="58"/>
      <c r="FFD84" s="58"/>
      <c r="FFE84" s="58"/>
      <c r="FFF84" s="58"/>
      <c r="FFG84" s="58"/>
      <c r="FFH84" s="58"/>
      <c r="FFI84" s="58"/>
      <c r="FFJ84" s="58"/>
      <c r="FFK84" s="58"/>
      <c r="FFL84" s="58"/>
      <c r="FFM84" s="58"/>
      <c r="FFN84" s="58"/>
      <c r="FFO84" s="58"/>
      <c r="FFP84" s="58"/>
      <c r="FFQ84" s="58"/>
      <c r="FFR84" s="58"/>
      <c r="FFS84" s="58"/>
      <c r="FFT84" s="58"/>
      <c r="FFU84" s="58"/>
      <c r="FFV84" s="58"/>
      <c r="FFW84" s="58"/>
      <c r="FFX84" s="58"/>
      <c r="FFY84" s="58"/>
      <c r="FFZ84" s="58"/>
      <c r="FGA84" s="58"/>
      <c r="FGB84" s="58"/>
      <c r="FGC84" s="58"/>
      <c r="FGD84" s="58"/>
      <c r="FGE84" s="58"/>
      <c r="FGF84" s="58"/>
      <c r="FGG84" s="58"/>
      <c r="FGH84" s="58"/>
      <c r="FGI84" s="58"/>
      <c r="FGJ84" s="58"/>
      <c r="FGK84" s="58"/>
      <c r="FGL84" s="58"/>
      <c r="FGM84" s="58"/>
      <c r="FGN84" s="58"/>
      <c r="FGO84" s="58"/>
      <c r="FGP84" s="58"/>
      <c r="FGQ84" s="58"/>
      <c r="FGR84" s="58"/>
      <c r="FGS84" s="58"/>
      <c r="FGT84" s="58"/>
      <c r="FGU84" s="58"/>
      <c r="FGV84" s="58"/>
      <c r="FGW84" s="58"/>
      <c r="FGX84" s="58"/>
      <c r="FGY84" s="58"/>
      <c r="FGZ84" s="58"/>
      <c r="FHA84" s="58"/>
      <c r="FHB84" s="58"/>
      <c r="FHC84" s="58"/>
      <c r="FHD84" s="58"/>
      <c r="FHE84" s="58"/>
      <c r="FHF84" s="58"/>
      <c r="FHG84" s="58"/>
      <c r="FHH84" s="58"/>
      <c r="FHI84" s="58"/>
      <c r="FHJ84" s="58"/>
      <c r="FHK84" s="58"/>
      <c r="FHL84" s="58"/>
      <c r="FHM84" s="58"/>
      <c r="FHN84" s="58"/>
      <c r="FHO84" s="58"/>
      <c r="FHP84" s="58"/>
      <c r="FHQ84" s="58"/>
      <c r="FHR84" s="58"/>
      <c r="FHS84" s="58"/>
      <c r="FHT84" s="58"/>
      <c r="FHU84" s="58"/>
      <c r="FHV84" s="58"/>
      <c r="FHW84" s="58"/>
      <c r="FHX84" s="58"/>
      <c r="FHY84" s="58"/>
      <c r="FHZ84" s="58"/>
      <c r="FIA84" s="58"/>
      <c r="FIB84" s="58"/>
      <c r="FIC84" s="58"/>
      <c r="FID84" s="58"/>
      <c r="FIE84" s="58"/>
      <c r="FIF84" s="58"/>
      <c r="FIG84" s="58"/>
      <c r="FIH84" s="58"/>
      <c r="FII84" s="58"/>
      <c r="FIJ84" s="58"/>
      <c r="FIK84" s="58"/>
      <c r="FIL84" s="58"/>
      <c r="FIM84" s="58"/>
      <c r="FIN84" s="58"/>
      <c r="FIO84" s="58"/>
      <c r="FIP84" s="58"/>
      <c r="FIQ84" s="58"/>
      <c r="FIR84" s="58"/>
      <c r="FIS84" s="58"/>
      <c r="FIT84" s="58"/>
      <c r="FIU84" s="58"/>
      <c r="FIV84" s="58"/>
      <c r="FIW84" s="58"/>
      <c r="FIX84" s="58"/>
      <c r="FIY84" s="58"/>
      <c r="FIZ84" s="58"/>
      <c r="FJA84" s="58"/>
      <c r="FJB84" s="58"/>
      <c r="FJC84" s="58"/>
      <c r="FJD84" s="58"/>
      <c r="FJE84" s="58"/>
      <c r="FJF84" s="58"/>
      <c r="FJG84" s="58"/>
      <c r="FJH84" s="58"/>
      <c r="FJI84" s="58"/>
      <c r="FJJ84" s="58"/>
      <c r="FJK84" s="58"/>
      <c r="FJL84" s="58"/>
      <c r="FJM84" s="58"/>
      <c r="FJN84" s="58"/>
      <c r="FJO84" s="58"/>
      <c r="FJP84" s="58"/>
      <c r="FJQ84" s="58"/>
      <c r="FJR84" s="58"/>
      <c r="FJS84" s="58"/>
      <c r="FJT84" s="58"/>
      <c r="FJU84" s="58"/>
      <c r="FJV84" s="58"/>
      <c r="FJW84" s="58"/>
      <c r="FJX84" s="58"/>
      <c r="FJY84" s="58"/>
      <c r="FJZ84" s="58"/>
      <c r="FKA84" s="58"/>
      <c r="FKB84" s="58"/>
      <c r="FKC84" s="58"/>
      <c r="FKD84" s="58"/>
      <c r="FKE84" s="58"/>
      <c r="FKF84" s="58"/>
      <c r="FKG84" s="58"/>
      <c r="FKH84" s="58"/>
      <c r="FKI84" s="58"/>
      <c r="FKJ84" s="58"/>
      <c r="FKK84" s="58"/>
      <c r="FKL84" s="58"/>
      <c r="FKM84" s="58"/>
      <c r="FKN84" s="58"/>
      <c r="FKO84" s="58"/>
      <c r="FKP84" s="58"/>
      <c r="FKQ84" s="58"/>
      <c r="FKR84" s="58"/>
      <c r="FKS84" s="58"/>
      <c r="FKT84" s="58"/>
      <c r="FKU84" s="58"/>
      <c r="FKV84" s="58"/>
      <c r="FKW84" s="58"/>
      <c r="FKX84" s="58"/>
      <c r="FKY84" s="58"/>
      <c r="FKZ84" s="58"/>
      <c r="FLA84" s="58"/>
      <c r="FLB84" s="58"/>
      <c r="FLC84" s="58"/>
      <c r="FLD84" s="58"/>
      <c r="FLE84" s="58"/>
      <c r="FLF84" s="58"/>
      <c r="FLG84" s="58"/>
      <c r="FLH84" s="58"/>
      <c r="FLI84" s="58"/>
      <c r="FLJ84" s="58"/>
      <c r="FLK84" s="58"/>
      <c r="FLL84" s="58"/>
      <c r="FLM84" s="58"/>
      <c r="FLN84" s="58"/>
      <c r="FLO84" s="58"/>
      <c r="FLP84" s="58"/>
      <c r="FLQ84" s="58"/>
      <c r="FLR84" s="58"/>
      <c r="FLS84" s="58"/>
      <c r="FLT84" s="58"/>
      <c r="FLU84" s="58"/>
      <c r="FLV84" s="58"/>
      <c r="FLW84" s="58"/>
      <c r="FLX84" s="58"/>
      <c r="FLY84" s="58"/>
      <c r="FLZ84" s="58"/>
      <c r="FMA84" s="58"/>
      <c r="FMB84" s="58"/>
      <c r="FMC84" s="58"/>
      <c r="FMD84" s="58"/>
      <c r="FME84" s="58"/>
      <c r="FMF84" s="58"/>
      <c r="FMG84" s="58"/>
      <c r="FMH84" s="58"/>
      <c r="FMI84" s="58"/>
      <c r="FMJ84" s="58"/>
      <c r="FMK84" s="58"/>
      <c r="FML84" s="58"/>
      <c r="FMM84" s="58"/>
      <c r="FMN84" s="58"/>
      <c r="FMO84" s="58"/>
      <c r="FMP84" s="58"/>
      <c r="FMQ84" s="58"/>
      <c r="FMR84" s="58"/>
      <c r="FMS84" s="58"/>
      <c r="FMT84" s="58"/>
      <c r="FMU84" s="58"/>
      <c r="FMV84" s="58"/>
      <c r="FMW84" s="58"/>
      <c r="FMX84" s="58"/>
      <c r="FMY84" s="58"/>
      <c r="FMZ84" s="58"/>
      <c r="FNA84" s="58"/>
      <c r="FNB84" s="58"/>
      <c r="FNC84" s="58"/>
      <c r="FND84" s="58"/>
      <c r="FNE84" s="58"/>
      <c r="FNF84" s="58"/>
      <c r="FNG84" s="58"/>
      <c r="FNH84" s="58"/>
      <c r="FNI84" s="58"/>
      <c r="FNJ84" s="58"/>
      <c r="FNK84" s="58"/>
      <c r="FNL84" s="58"/>
      <c r="FNM84" s="58"/>
      <c r="FNN84" s="58"/>
      <c r="FNO84" s="58"/>
      <c r="FNP84" s="58"/>
      <c r="FNQ84" s="58"/>
      <c r="FNR84" s="58"/>
      <c r="FNS84" s="58"/>
      <c r="FNT84" s="58"/>
      <c r="FNU84" s="58"/>
      <c r="FNV84" s="58"/>
      <c r="FNW84" s="58"/>
      <c r="FNX84" s="58"/>
      <c r="FNY84" s="58"/>
      <c r="FNZ84" s="58"/>
      <c r="FOA84" s="58"/>
      <c r="FOB84" s="58"/>
      <c r="FOC84" s="58"/>
      <c r="FOD84" s="58"/>
      <c r="FOE84" s="58"/>
      <c r="FOF84" s="58"/>
      <c r="FOG84" s="58"/>
      <c r="FOH84" s="58"/>
      <c r="FOI84" s="58"/>
      <c r="FOJ84" s="58"/>
      <c r="FOK84" s="58"/>
      <c r="FOL84" s="58"/>
      <c r="FOM84" s="58"/>
      <c r="FON84" s="58"/>
      <c r="FOO84" s="58"/>
      <c r="FOP84" s="58"/>
      <c r="FOQ84" s="58"/>
      <c r="FOR84" s="58"/>
      <c r="FOS84" s="58"/>
      <c r="FOT84" s="58"/>
      <c r="FOU84" s="58"/>
      <c r="FOV84" s="58"/>
      <c r="FOW84" s="58"/>
      <c r="FOX84" s="58"/>
      <c r="FOY84" s="58"/>
      <c r="FOZ84" s="58"/>
      <c r="FPA84" s="58"/>
      <c r="FPB84" s="58"/>
      <c r="FPC84" s="58"/>
      <c r="FPD84" s="58"/>
      <c r="FPE84" s="58"/>
      <c r="FPF84" s="58"/>
      <c r="FPG84" s="58"/>
      <c r="FPH84" s="58"/>
      <c r="FPI84" s="58"/>
      <c r="FPJ84" s="58"/>
      <c r="FPK84" s="58"/>
      <c r="FPL84" s="58"/>
      <c r="FPM84" s="58"/>
      <c r="FPN84" s="58"/>
      <c r="FPO84" s="58"/>
      <c r="FPP84" s="58"/>
      <c r="FPQ84" s="58"/>
      <c r="FPR84" s="58"/>
      <c r="FPS84" s="58"/>
      <c r="FPT84" s="58"/>
      <c r="FPU84" s="58"/>
      <c r="FPV84" s="58"/>
      <c r="FPW84" s="58"/>
      <c r="FPX84" s="58"/>
      <c r="FPY84" s="58"/>
      <c r="FPZ84" s="58"/>
      <c r="FQA84" s="58"/>
      <c r="FQB84" s="58"/>
      <c r="FQC84" s="58"/>
      <c r="FQD84" s="58"/>
      <c r="FQE84" s="58"/>
      <c r="FQF84" s="58"/>
      <c r="FQG84" s="58"/>
      <c r="FQH84" s="58"/>
      <c r="FQI84" s="58"/>
      <c r="FQJ84" s="58"/>
      <c r="FQK84" s="58"/>
      <c r="FQL84" s="58"/>
      <c r="FQM84" s="58"/>
      <c r="FQN84" s="58"/>
      <c r="FQO84" s="58"/>
      <c r="FQP84" s="58"/>
      <c r="FQQ84" s="58"/>
      <c r="FQR84" s="58"/>
      <c r="FQS84" s="58"/>
      <c r="FQT84" s="58"/>
      <c r="FQU84" s="58"/>
      <c r="FQV84" s="58"/>
      <c r="FQW84" s="58"/>
      <c r="FQX84" s="58"/>
      <c r="FQY84" s="58"/>
      <c r="FQZ84" s="58"/>
      <c r="FRA84" s="58"/>
      <c r="FRB84" s="58"/>
      <c r="FRC84" s="58"/>
      <c r="FRD84" s="58"/>
      <c r="FRE84" s="58"/>
      <c r="FRF84" s="58"/>
      <c r="FRG84" s="58"/>
      <c r="FRH84" s="58"/>
      <c r="FRI84" s="58"/>
      <c r="FRJ84" s="58"/>
      <c r="FRK84" s="58"/>
      <c r="FRL84" s="58"/>
      <c r="FRM84" s="58"/>
      <c r="FRN84" s="58"/>
      <c r="FRO84" s="58"/>
      <c r="FRP84" s="58"/>
      <c r="FRQ84" s="58"/>
      <c r="FRR84" s="58"/>
      <c r="FRS84" s="58"/>
      <c r="FRT84" s="58"/>
      <c r="FRU84" s="58"/>
      <c r="FRV84" s="58"/>
      <c r="FRW84" s="58"/>
      <c r="FRX84" s="58"/>
      <c r="FRY84" s="58"/>
      <c r="FRZ84" s="58"/>
      <c r="FSA84" s="58"/>
      <c r="FSB84" s="58"/>
      <c r="FSC84" s="58"/>
      <c r="FSD84" s="58"/>
      <c r="FSE84" s="58"/>
      <c r="FSF84" s="58"/>
      <c r="FSG84" s="58"/>
      <c r="FSH84" s="58"/>
      <c r="FSI84" s="58"/>
      <c r="FSJ84" s="58"/>
      <c r="FSK84" s="58"/>
      <c r="FSL84" s="58"/>
      <c r="FSM84" s="58"/>
      <c r="FSN84" s="58"/>
      <c r="FSO84" s="58"/>
      <c r="FSP84" s="58"/>
      <c r="FSQ84" s="58"/>
      <c r="FSR84" s="58"/>
      <c r="FSS84" s="58"/>
      <c r="FST84" s="58"/>
      <c r="FSU84" s="58"/>
      <c r="FSV84" s="58"/>
      <c r="FSW84" s="58"/>
      <c r="FSX84" s="58"/>
      <c r="FSY84" s="58"/>
      <c r="FSZ84" s="58"/>
      <c r="FTA84" s="58"/>
      <c r="FTB84" s="58"/>
      <c r="FTC84" s="58"/>
      <c r="FTD84" s="58"/>
      <c r="FTE84" s="58"/>
      <c r="FTF84" s="58"/>
      <c r="FTG84" s="58"/>
      <c r="FTH84" s="58"/>
      <c r="FTI84" s="58"/>
      <c r="FTJ84" s="58"/>
      <c r="FTK84" s="58"/>
      <c r="FTL84" s="58"/>
      <c r="FTM84" s="58"/>
      <c r="FTN84" s="58"/>
      <c r="FTO84" s="58"/>
      <c r="FTP84" s="58"/>
      <c r="FTQ84" s="58"/>
      <c r="FTR84" s="58"/>
      <c r="FTS84" s="58"/>
      <c r="FTT84" s="58"/>
      <c r="FTU84" s="58"/>
      <c r="FTV84" s="58"/>
      <c r="FTW84" s="58"/>
      <c r="FTX84" s="58"/>
      <c r="FTY84" s="58"/>
      <c r="FTZ84" s="58"/>
      <c r="FUA84" s="58"/>
      <c r="FUB84" s="58"/>
      <c r="FUC84" s="58"/>
      <c r="FUD84" s="58"/>
      <c r="FUE84" s="58"/>
      <c r="FUF84" s="58"/>
      <c r="FUG84" s="58"/>
      <c r="FUH84" s="58"/>
      <c r="FUI84" s="58"/>
      <c r="FUJ84" s="58"/>
      <c r="FUK84" s="58"/>
      <c r="FUL84" s="58"/>
      <c r="FUM84" s="58"/>
      <c r="FUN84" s="58"/>
      <c r="FUO84" s="58"/>
      <c r="FUP84" s="58"/>
      <c r="FUQ84" s="58"/>
      <c r="FUR84" s="58"/>
      <c r="FUS84" s="58"/>
      <c r="FUT84" s="58"/>
      <c r="FUU84" s="58"/>
      <c r="FUV84" s="58"/>
      <c r="FUW84" s="58"/>
      <c r="FUX84" s="58"/>
      <c r="FUY84" s="58"/>
      <c r="FUZ84" s="58"/>
      <c r="FVA84" s="58"/>
      <c r="FVB84" s="58"/>
      <c r="FVC84" s="58"/>
      <c r="FVD84" s="58"/>
      <c r="FVE84" s="58"/>
      <c r="FVF84" s="58"/>
      <c r="FVG84" s="58"/>
      <c r="FVH84" s="58"/>
      <c r="FVI84" s="58"/>
      <c r="FVJ84" s="58"/>
      <c r="FVK84" s="58"/>
      <c r="FVL84" s="58"/>
      <c r="FVM84" s="58"/>
      <c r="FVN84" s="58"/>
      <c r="FVO84" s="58"/>
      <c r="FVP84" s="58"/>
      <c r="FVQ84" s="58"/>
      <c r="FVR84" s="58"/>
      <c r="FVS84" s="58"/>
      <c r="FVT84" s="58"/>
      <c r="FVU84" s="58"/>
      <c r="FVV84" s="58"/>
      <c r="FVW84" s="58"/>
      <c r="FVX84" s="58"/>
      <c r="FVY84" s="58"/>
      <c r="FVZ84" s="58"/>
      <c r="FWA84" s="58"/>
      <c r="FWB84" s="58"/>
      <c r="FWC84" s="58"/>
      <c r="FWD84" s="58"/>
      <c r="FWE84" s="58"/>
      <c r="FWF84" s="58"/>
      <c r="FWG84" s="58"/>
      <c r="FWH84" s="58"/>
      <c r="FWI84" s="58"/>
      <c r="FWJ84" s="58"/>
      <c r="FWK84" s="58"/>
      <c r="FWL84" s="58"/>
      <c r="FWM84" s="58"/>
      <c r="FWN84" s="58"/>
      <c r="FWO84" s="58"/>
      <c r="FWP84" s="58"/>
      <c r="FWQ84" s="58"/>
      <c r="FWR84" s="58"/>
      <c r="FWS84" s="58"/>
      <c r="FWT84" s="58"/>
      <c r="FWU84" s="58"/>
      <c r="FWV84" s="58"/>
      <c r="FWW84" s="58"/>
      <c r="FWX84" s="58"/>
      <c r="FWY84" s="58"/>
      <c r="FWZ84" s="58"/>
      <c r="FXA84" s="58"/>
      <c r="FXB84" s="58"/>
      <c r="FXC84" s="58"/>
      <c r="FXD84" s="58"/>
      <c r="FXE84" s="58"/>
      <c r="FXF84" s="58"/>
      <c r="FXG84" s="58"/>
      <c r="FXH84" s="58"/>
      <c r="FXI84" s="58"/>
      <c r="FXJ84" s="58"/>
      <c r="FXK84" s="58"/>
      <c r="FXL84" s="58"/>
      <c r="FXM84" s="58"/>
      <c r="FXN84" s="58"/>
      <c r="FXO84" s="58"/>
      <c r="FXP84" s="58"/>
      <c r="FXQ84" s="58"/>
      <c r="FXR84" s="58"/>
      <c r="FXS84" s="58"/>
      <c r="FXT84" s="58"/>
      <c r="FXU84" s="58"/>
      <c r="FXV84" s="58"/>
      <c r="FXW84" s="58"/>
      <c r="FXX84" s="58"/>
      <c r="FXY84" s="58"/>
      <c r="FXZ84" s="58"/>
      <c r="FYA84" s="58"/>
      <c r="FYB84" s="58"/>
      <c r="FYC84" s="58"/>
      <c r="FYD84" s="58"/>
      <c r="FYE84" s="58"/>
      <c r="FYF84" s="58"/>
      <c r="FYG84" s="58"/>
      <c r="FYH84" s="58"/>
      <c r="FYI84" s="58"/>
      <c r="FYJ84" s="58"/>
      <c r="FYK84" s="58"/>
      <c r="FYL84" s="58"/>
      <c r="FYM84" s="58"/>
      <c r="FYN84" s="58"/>
      <c r="FYO84" s="58"/>
      <c r="FYP84" s="58"/>
      <c r="FYQ84" s="58"/>
      <c r="FYR84" s="58"/>
      <c r="FYS84" s="58"/>
      <c r="FYT84" s="58"/>
      <c r="FYU84" s="58"/>
      <c r="FYV84" s="58"/>
      <c r="FYW84" s="58"/>
      <c r="FYX84" s="58"/>
      <c r="FYY84" s="58"/>
      <c r="FYZ84" s="58"/>
      <c r="FZA84" s="58"/>
      <c r="FZB84" s="58"/>
      <c r="FZC84" s="58"/>
      <c r="FZD84" s="58"/>
      <c r="FZE84" s="58"/>
      <c r="FZF84" s="58"/>
      <c r="FZG84" s="58"/>
      <c r="FZH84" s="58"/>
      <c r="FZI84" s="58"/>
      <c r="FZJ84" s="58"/>
      <c r="FZK84" s="58"/>
      <c r="FZL84" s="58"/>
      <c r="FZM84" s="58"/>
      <c r="FZN84" s="58"/>
      <c r="FZO84" s="58"/>
      <c r="FZP84" s="58"/>
      <c r="FZQ84" s="58"/>
      <c r="FZR84" s="58"/>
      <c r="FZS84" s="58"/>
      <c r="FZT84" s="58"/>
      <c r="FZU84" s="58"/>
      <c r="FZV84" s="58"/>
      <c r="FZW84" s="58"/>
      <c r="FZX84" s="58"/>
      <c r="FZY84" s="58"/>
      <c r="FZZ84" s="58"/>
      <c r="GAA84" s="58"/>
      <c r="GAB84" s="58"/>
      <c r="GAC84" s="58"/>
      <c r="GAD84" s="58"/>
      <c r="GAE84" s="58"/>
      <c r="GAF84" s="58"/>
      <c r="GAG84" s="58"/>
      <c r="GAH84" s="58"/>
      <c r="GAI84" s="58"/>
      <c r="GAJ84" s="58"/>
      <c r="GAK84" s="58"/>
      <c r="GAL84" s="58"/>
      <c r="GAM84" s="58"/>
      <c r="GAN84" s="58"/>
      <c r="GAO84" s="58"/>
      <c r="GAP84" s="58"/>
      <c r="GAQ84" s="58"/>
      <c r="GAR84" s="58"/>
      <c r="GAS84" s="58"/>
      <c r="GAT84" s="58"/>
      <c r="GAU84" s="58"/>
      <c r="GAV84" s="58"/>
      <c r="GAW84" s="58"/>
      <c r="GAX84" s="58"/>
      <c r="GAY84" s="58"/>
      <c r="GAZ84" s="58"/>
      <c r="GBA84" s="58"/>
      <c r="GBB84" s="58"/>
      <c r="GBC84" s="58"/>
      <c r="GBD84" s="58"/>
      <c r="GBE84" s="58"/>
      <c r="GBF84" s="58"/>
      <c r="GBG84" s="58"/>
      <c r="GBH84" s="58"/>
      <c r="GBI84" s="58"/>
      <c r="GBJ84" s="58"/>
      <c r="GBK84" s="58"/>
      <c r="GBL84" s="58"/>
      <c r="GBM84" s="58"/>
      <c r="GBN84" s="58"/>
      <c r="GBO84" s="58"/>
      <c r="GBP84" s="58"/>
      <c r="GBQ84" s="58"/>
      <c r="GBR84" s="58"/>
      <c r="GBS84" s="58"/>
      <c r="GBT84" s="58"/>
      <c r="GBU84" s="58"/>
      <c r="GBV84" s="58"/>
      <c r="GBW84" s="58"/>
      <c r="GBX84" s="58"/>
      <c r="GBY84" s="58"/>
      <c r="GBZ84" s="58"/>
      <c r="GCA84" s="58"/>
      <c r="GCB84" s="58"/>
      <c r="GCC84" s="58"/>
      <c r="GCD84" s="58"/>
      <c r="GCE84" s="58"/>
      <c r="GCF84" s="58"/>
      <c r="GCG84" s="58"/>
      <c r="GCH84" s="58"/>
      <c r="GCI84" s="58"/>
      <c r="GCJ84" s="58"/>
      <c r="GCK84" s="58"/>
      <c r="GCL84" s="58"/>
      <c r="GCM84" s="58"/>
      <c r="GCN84" s="58"/>
      <c r="GCO84" s="58"/>
      <c r="GCP84" s="58"/>
      <c r="GCQ84" s="58"/>
      <c r="GCR84" s="58"/>
      <c r="GCS84" s="58"/>
      <c r="GCT84" s="58"/>
      <c r="GCU84" s="58"/>
      <c r="GCV84" s="58"/>
      <c r="GCW84" s="58"/>
      <c r="GCX84" s="58"/>
      <c r="GCY84" s="58"/>
      <c r="GCZ84" s="58"/>
      <c r="GDA84" s="58"/>
      <c r="GDB84" s="58"/>
      <c r="GDC84" s="58"/>
      <c r="GDD84" s="58"/>
      <c r="GDE84" s="58"/>
      <c r="GDF84" s="58"/>
      <c r="GDG84" s="58"/>
      <c r="GDH84" s="58"/>
      <c r="GDI84" s="58"/>
      <c r="GDJ84" s="58"/>
      <c r="GDK84" s="58"/>
      <c r="GDL84" s="58"/>
      <c r="GDM84" s="58"/>
      <c r="GDN84" s="58"/>
      <c r="GDO84" s="58"/>
      <c r="GDP84" s="58"/>
      <c r="GDQ84" s="58"/>
      <c r="GDR84" s="58"/>
      <c r="GDS84" s="58"/>
      <c r="GDT84" s="58"/>
      <c r="GDU84" s="58"/>
      <c r="GDV84" s="58"/>
      <c r="GDW84" s="58"/>
      <c r="GDX84" s="58"/>
      <c r="GDY84" s="58"/>
      <c r="GDZ84" s="58"/>
      <c r="GEA84" s="58"/>
      <c r="GEB84" s="58"/>
      <c r="GEC84" s="58"/>
      <c r="GED84" s="58"/>
      <c r="GEE84" s="58"/>
      <c r="GEF84" s="58"/>
      <c r="GEG84" s="58"/>
      <c r="GEH84" s="58"/>
      <c r="GEI84" s="58"/>
      <c r="GEJ84" s="58"/>
      <c r="GEK84" s="58"/>
      <c r="GEL84" s="58"/>
      <c r="GEM84" s="58"/>
      <c r="GEN84" s="58"/>
      <c r="GEO84" s="58"/>
      <c r="GEP84" s="58"/>
      <c r="GEQ84" s="58"/>
      <c r="GER84" s="58"/>
      <c r="GES84" s="58"/>
      <c r="GET84" s="58"/>
      <c r="GEU84" s="58"/>
      <c r="GEV84" s="58"/>
      <c r="GEW84" s="58"/>
      <c r="GEX84" s="58"/>
      <c r="GEY84" s="58"/>
      <c r="GEZ84" s="58"/>
      <c r="GFA84" s="58"/>
      <c r="GFB84" s="58"/>
      <c r="GFC84" s="58"/>
      <c r="GFD84" s="58"/>
      <c r="GFE84" s="58"/>
      <c r="GFF84" s="58"/>
      <c r="GFG84" s="58"/>
      <c r="GFH84" s="58"/>
      <c r="GFI84" s="58"/>
      <c r="GFJ84" s="58"/>
      <c r="GFK84" s="58"/>
      <c r="GFL84" s="58"/>
      <c r="GFM84" s="58"/>
      <c r="GFN84" s="58"/>
      <c r="GFO84" s="58"/>
      <c r="GFP84" s="58"/>
      <c r="GFQ84" s="58"/>
      <c r="GFR84" s="58"/>
      <c r="GFS84" s="58"/>
      <c r="GFT84" s="58"/>
      <c r="GFU84" s="58"/>
      <c r="GFV84" s="58"/>
      <c r="GFW84" s="58"/>
      <c r="GFX84" s="58"/>
      <c r="GFY84" s="58"/>
      <c r="GFZ84" s="58"/>
      <c r="GGA84" s="58"/>
      <c r="GGB84" s="58"/>
      <c r="GGC84" s="58"/>
      <c r="GGD84" s="58"/>
      <c r="GGE84" s="58"/>
      <c r="GGF84" s="58"/>
      <c r="GGG84" s="58"/>
      <c r="GGH84" s="58"/>
      <c r="GGI84" s="58"/>
      <c r="GGJ84" s="58"/>
      <c r="GGK84" s="58"/>
      <c r="GGL84" s="58"/>
      <c r="GGM84" s="58"/>
      <c r="GGN84" s="58"/>
      <c r="GGO84" s="58"/>
      <c r="GGP84" s="58"/>
      <c r="GGQ84" s="58"/>
      <c r="GGR84" s="58"/>
      <c r="GGS84" s="58"/>
      <c r="GGT84" s="58"/>
      <c r="GGU84" s="58"/>
      <c r="GGV84" s="58"/>
      <c r="GGW84" s="58"/>
      <c r="GGX84" s="58"/>
      <c r="GGY84" s="58"/>
      <c r="GGZ84" s="58"/>
      <c r="GHA84" s="58"/>
      <c r="GHB84" s="58"/>
      <c r="GHC84" s="58"/>
      <c r="GHD84" s="58"/>
      <c r="GHE84" s="58"/>
      <c r="GHF84" s="58"/>
      <c r="GHG84" s="58"/>
      <c r="GHH84" s="58"/>
      <c r="GHI84" s="58"/>
      <c r="GHJ84" s="58"/>
      <c r="GHK84" s="58"/>
      <c r="GHL84" s="58"/>
      <c r="GHM84" s="58"/>
      <c r="GHN84" s="58"/>
      <c r="GHO84" s="58"/>
      <c r="GHP84" s="58"/>
      <c r="GHQ84" s="58"/>
      <c r="GHR84" s="58"/>
      <c r="GHS84" s="58"/>
      <c r="GHT84" s="58"/>
      <c r="GHU84" s="58"/>
      <c r="GHV84" s="58"/>
      <c r="GHW84" s="58"/>
      <c r="GHX84" s="58"/>
      <c r="GHY84" s="58"/>
      <c r="GHZ84" s="58"/>
      <c r="GIA84" s="58"/>
      <c r="GIB84" s="58"/>
      <c r="GIC84" s="58"/>
      <c r="GID84" s="58"/>
      <c r="GIE84" s="58"/>
      <c r="GIF84" s="58"/>
      <c r="GIG84" s="58"/>
      <c r="GIH84" s="58"/>
      <c r="GII84" s="58"/>
      <c r="GIJ84" s="58"/>
      <c r="GIK84" s="58"/>
      <c r="GIL84" s="58"/>
      <c r="GIM84" s="58"/>
      <c r="GIN84" s="58"/>
      <c r="GIO84" s="58"/>
      <c r="GIP84" s="58"/>
      <c r="GIQ84" s="58"/>
      <c r="GIR84" s="58"/>
      <c r="GIS84" s="58"/>
      <c r="GIT84" s="58"/>
      <c r="GIU84" s="58"/>
      <c r="GIV84" s="58"/>
      <c r="GIW84" s="58"/>
      <c r="GIX84" s="58"/>
      <c r="GIY84" s="58"/>
      <c r="GIZ84" s="58"/>
      <c r="GJA84" s="58"/>
      <c r="GJB84" s="58"/>
      <c r="GJC84" s="58"/>
      <c r="GJD84" s="58"/>
      <c r="GJE84" s="58"/>
      <c r="GJF84" s="58"/>
      <c r="GJG84" s="58"/>
      <c r="GJH84" s="58"/>
      <c r="GJI84" s="58"/>
      <c r="GJJ84" s="58"/>
      <c r="GJK84" s="58"/>
      <c r="GJL84" s="58"/>
      <c r="GJM84" s="58"/>
      <c r="GJN84" s="58"/>
      <c r="GJO84" s="58"/>
      <c r="GJP84" s="58"/>
      <c r="GJQ84" s="58"/>
      <c r="GJR84" s="58"/>
      <c r="GJS84" s="58"/>
      <c r="GJT84" s="58"/>
      <c r="GJU84" s="58"/>
      <c r="GJV84" s="58"/>
      <c r="GJW84" s="58"/>
      <c r="GJX84" s="58"/>
      <c r="GJY84" s="58"/>
      <c r="GJZ84" s="58"/>
      <c r="GKA84" s="58"/>
      <c r="GKB84" s="58"/>
      <c r="GKC84" s="58"/>
      <c r="GKD84" s="58"/>
      <c r="GKE84" s="58"/>
      <c r="GKF84" s="58"/>
      <c r="GKG84" s="58"/>
      <c r="GKH84" s="58"/>
      <c r="GKI84" s="58"/>
      <c r="GKJ84" s="58"/>
      <c r="GKK84" s="58"/>
      <c r="GKL84" s="58"/>
      <c r="GKM84" s="58"/>
      <c r="GKN84" s="58"/>
      <c r="GKO84" s="58"/>
      <c r="GKP84" s="58"/>
      <c r="GKQ84" s="58"/>
      <c r="GKR84" s="58"/>
      <c r="GKS84" s="58"/>
      <c r="GKT84" s="58"/>
      <c r="GKU84" s="58"/>
      <c r="GKV84" s="58"/>
      <c r="GKW84" s="58"/>
      <c r="GKX84" s="58"/>
      <c r="GKY84" s="58"/>
      <c r="GKZ84" s="58"/>
      <c r="GLA84" s="58"/>
      <c r="GLB84" s="58"/>
      <c r="GLC84" s="58"/>
      <c r="GLD84" s="58"/>
      <c r="GLE84" s="58"/>
      <c r="GLF84" s="58"/>
      <c r="GLG84" s="58"/>
      <c r="GLH84" s="58"/>
      <c r="GLI84" s="58"/>
      <c r="GLJ84" s="58"/>
      <c r="GLK84" s="58"/>
      <c r="GLL84" s="58"/>
      <c r="GLM84" s="58"/>
      <c r="GLN84" s="58"/>
      <c r="GLO84" s="58"/>
      <c r="GLP84" s="58"/>
      <c r="GLQ84" s="58"/>
      <c r="GLR84" s="58"/>
      <c r="GLS84" s="58"/>
      <c r="GLT84" s="58"/>
      <c r="GLU84" s="58"/>
      <c r="GLV84" s="58"/>
      <c r="GLW84" s="58"/>
      <c r="GLX84" s="58"/>
      <c r="GLY84" s="58"/>
      <c r="GLZ84" s="58"/>
      <c r="GMA84" s="58"/>
      <c r="GMB84" s="58"/>
      <c r="GMC84" s="58"/>
      <c r="GMD84" s="58"/>
      <c r="GME84" s="58"/>
      <c r="GMF84" s="58"/>
      <c r="GMG84" s="58"/>
      <c r="GMH84" s="58"/>
      <c r="GMI84" s="58"/>
      <c r="GMJ84" s="58"/>
      <c r="GMK84" s="58"/>
      <c r="GML84" s="58"/>
      <c r="GMM84" s="58"/>
      <c r="GMN84" s="58"/>
      <c r="GMO84" s="58"/>
      <c r="GMP84" s="58"/>
      <c r="GMQ84" s="58"/>
      <c r="GMR84" s="58"/>
      <c r="GMS84" s="58"/>
      <c r="GMT84" s="58"/>
      <c r="GMU84" s="58"/>
      <c r="GMV84" s="58"/>
      <c r="GMW84" s="58"/>
      <c r="GMX84" s="58"/>
      <c r="GMY84" s="58"/>
      <c r="GMZ84" s="58"/>
      <c r="GNA84" s="58"/>
      <c r="GNB84" s="58"/>
      <c r="GNC84" s="58"/>
      <c r="GND84" s="58"/>
      <c r="GNE84" s="58"/>
      <c r="GNF84" s="58"/>
      <c r="GNG84" s="58"/>
      <c r="GNH84" s="58"/>
      <c r="GNI84" s="58"/>
      <c r="GNJ84" s="58"/>
      <c r="GNK84" s="58"/>
      <c r="GNL84" s="58"/>
      <c r="GNM84" s="58"/>
      <c r="GNN84" s="58"/>
      <c r="GNO84" s="58"/>
      <c r="GNP84" s="58"/>
      <c r="GNQ84" s="58"/>
      <c r="GNR84" s="58"/>
      <c r="GNS84" s="58"/>
      <c r="GNT84" s="58"/>
      <c r="GNU84" s="58"/>
      <c r="GNV84" s="58"/>
      <c r="GNW84" s="58"/>
      <c r="GNX84" s="58"/>
      <c r="GNY84" s="58"/>
      <c r="GNZ84" s="58"/>
      <c r="GOA84" s="58"/>
      <c r="GOB84" s="58"/>
      <c r="GOC84" s="58"/>
      <c r="GOD84" s="58"/>
      <c r="GOE84" s="58"/>
      <c r="GOF84" s="58"/>
      <c r="GOG84" s="58"/>
      <c r="GOH84" s="58"/>
      <c r="GOI84" s="58"/>
      <c r="GOJ84" s="58"/>
      <c r="GOK84" s="58"/>
      <c r="GOL84" s="58"/>
      <c r="GOM84" s="58"/>
      <c r="GON84" s="58"/>
      <c r="GOO84" s="58"/>
      <c r="GOP84" s="58"/>
      <c r="GOQ84" s="58"/>
      <c r="GOR84" s="58"/>
      <c r="GOS84" s="58"/>
      <c r="GOT84" s="58"/>
      <c r="GOU84" s="58"/>
      <c r="GOV84" s="58"/>
      <c r="GOW84" s="58"/>
      <c r="GOX84" s="58"/>
      <c r="GOY84" s="58"/>
      <c r="GOZ84" s="58"/>
      <c r="GPA84" s="58"/>
      <c r="GPB84" s="58"/>
      <c r="GPC84" s="58"/>
      <c r="GPD84" s="58"/>
      <c r="GPE84" s="58"/>
      <c r="GPF84" s="58"/>
      <c r="GPG84" s="58"/>
      <c r="GPH84" s="58"/>
      <c r="GPI84" s="58"/>
      <c r="GPJ84" s="58"/>
      <c r="GPK84" s="58"/>
      <c r="GPL84" s="58"/>
      <c r="GPM84" s="58"/>
      <c r="GPN84" s="58"/>
      <c r="GPO84" s="58"/>
      <c r="GPP84" s="58"/>
      <c r="GPQ84" s="58"/>
      <c r="GPR84" s="58"/>
      <c r="GPS84" s="58"/>
      <c r="GPT84" s="58"/>
      <c r="GPU84" s="58"/>
      <c r="GPV84" s="58"/>
      <c r="GPW84" s="58"/>
      <c r="GPX84" s="58"/>
      <c r="GPY84" s="58"/>
      <c r="GPZ84" s="58"/>
      <c r="GQA84" s="58"/>
      <c r="GQB84" s="58"/>
      <c r="GQC84" s="58"/>
      <c r="GQD84" s="58"/>
      <c r="GQE84" s="58"/>
      <c r="GQF84" s="58"/>
      <c r="GQG84" s="58"/>
      <c r="GQH84" s="58"/>
      <c r="GQI84" s="58"/>
      <c r="GQJ84" s="58"/>
      <c r="GQK84" s="58"/>
      <c r="GQL84" s="58"/>
      <c r="GQM84" s="58"/>
      <c r="GQN84" s="58"/>
      <c r="GQO84" s="58"/>
      <c r="GQP84" s="58"/>
      <c r="GQQ84" s="58"/>
      <c r="GQR84" s="58"/>
      <c r="GQS84" s="58"/>
      <c r="GQT84" s="58"/>
      <c r="GQU84" s="58"/>
      <c r="GQV84" s="58"/>
      <c r="GQW84" s="58"/>
      <c r="GQX84" s="58"/>
      <c r="GQY84" s="58"/>
      <c r="GQZ84" s="58"/>
      <c r="GRA84" s="58"/>
      <c r="GRB84" s="58"/>
      <c r="GRC84" s="58"/>
      <c r="GRD84" s="58"/>
      <c r="GRE84" s="58"/>
      <c r="GRF84" s="58"/>
      <c r="GRG84" s="58"/>
      <c r="GRH84" s="58"/>
      <c r="GRI84" s="58"/>
      <c r="GRJ84" s="58"/>
      <c r="GRK84" s="58"/>
      <c r="GRL84" s="58"/>
      <c r="GRM84" s="58"/>
      <c r="GRN84" s="58"/>
      <c r="GRO84" s="58"/>
      <c r="GRP84" s="58"/>
      <c r="GRQ84" s="58"/>
      <c r="GRR84" s="58"/>
      <c r="GRS84" s="58"/>
      <c r="GRT84" s="58"/>
      <c r="GRU84" s="58"/>
      <c r="GRV84" s="58"/>
      <c r="GRW84" s="58"/>
      <c r="GRX84" s="58"/>
      <c r="GRY84" s="58"/>
      <c r="GRZ84" s="58"/>
      <c r="GSA84" s="58"/>
      <c r="GSB84" s="58"/>
      <c r="GSC84" s="58"/>
      <c r="GSD84" s="58"/>
      <c r="GSE84" s="58"/>
      <c r="GSF84" s="58"/>
      <c r="GSG84" s="58"/>
      <c r="GSH84" s="58"/>
      <c r="GSI84" s="58"/>
      <c r="GSJ84" s="58"/>
      <c r="GSK84" s="58"/>
      <c r="GSL84" s="58"/>
      <c r="GSM84" s="58"/>
      <c r="GSN84" s="58"/>
      <c r="GSO84" s="58"/>
      <c r="GSP84" s="58"/>
      <c r="GSQ84" s="58"/>
      <c r="GSR84" s="58"/>
      <c r="GSS84" s="58"/>
      <c r="GST84" s="58"/>
      <c r="GSU84" s="58"/>
      <c r="GSV84" s="58"/>
      <c r="GSW84" s="58"/>
      <c r="GSX84" s="58"/>
      <c r="GSY84" s="58"/>
      <c r="GSZ84" s="58"/>
      <c r="GTA84" s="58"/>
      <c r="GTB84" s="58"/>
      <c r="GTC84" s="58"/>
      <c r="GTD84" s="58"/>
      <c r="GTE84" s="58"/>
      <c r="GTF84" s="58"/>
      <c r="GTG84" s="58"/>
      <c r="GTH84" s="58"/>
      <c r="GTI84" s="58"/>
      <c r="GTJ84" s="58"/>
      <c r="GTK84" s="58"/>
      <c r="GTL84" s="58"/>
      <c r="GTM84" s="58"/>
      <c r="GTN84" s="58"/>
      <c r="GTO84" s="58"/>
      <c r="GTP84" s="58"/>
      <c r="GTQ84" s="58"/>
      <c r="GTR84" s="58"/>
      <c r="GTS84" s="58"/>
      <c r="GTT84" s="58"/>
      <c r="GTU84" s="58"/>
      <c r="GTV84" s="58"/>
      <c r="GTW84" s="58"/>
      <c r="GTX84" s="58"/>
      <c r="GTY84" s="58"/>
      <c r="GTZ84" s="58"/>
      <c r="GUA84" s="58"/>
      <c r="GUB84" s="58"/>
      <c r="GUC84" s="58"/>
      <c r="GUD84" s="58"/>
      <c r="GUE84" s="58"/>
      <c r="GUF84" s="58"/>
      <c r="GUG84" s="58"/>
      <c r="GUH84" s="58"/>
      <c r="GUI84" s="58"/>
      <c r="GUJ84" s="58"/>
      <c r="GUK84" s="58"/>
      <c r="GUL84" s="58"/>
      <c r="GUM84" s="58"/>
      <c r="GUN84" s="58"/>
      <c r="GUO84" s="58"/>
      <c r="GUP84" s="58"/>
      <c r="GUQ84" s="58"/>
      <c r="GUR84" s="58"/>
      <c r="GUS84" s="58"/>
      <c r="GUT84" s="58"/>
      <c r="GUU84" s="58"/>
      <c r="GUV84" s="58"/>
      <c r="GUW84" s="58"/>
      <c r="GUX84" s="58"/>
      <c r="GUY84" s="58"/>
      <c r="GUZ84" s="58"/>
      <c r="GVA84" s="58"/>
      <c r="GVB84" s="58"/>
      <c r="GVC84" s="58"/>
      <c r="GVD84" s="58"/>
      <c r="GVE84" s="58"/>
      <c r="GVF84" s="58"/>
      <c r="GVG84" s="58"/>
      <c r="GVH84" s="58"/>
      <c r="GVI84" s="58"/>
      <c r="GVJ84" s="58"/>
      <c r="GVK84" s="58"/>
      <c r="GVL84" s="58"/>
      <c r="GVM84" s="58"/>
      <c r="GVN84" s="58"/>
      <c r="GVO84" s="58"/>
      <c r="GVP84" s="58"/>
      <c r="GVQ84" s="58"/>
      <c r="GVR84" s="58"/>
      <c r="GVS84" s="58"/>
      <c r="GVT84" s="58"/>
      <c r="GVU84" s="58"/>
      <c r="GVV84" s="58"/>
      <c r="GVW84" s="58"/>
      <c r="GVX84" s="58"/>
      <c r="GVY84" s="58"/>
      <c r="GVZ84" s="58"/>
      <c r="GWA84" s="58"/>
      <c r="GWB84" s="58"/>
      <c r="GWC84" s="58"/>
      <c r="GWD84" s="58"/>
      <c r="GWE84" s="58"/>
      <c r="GWF84" s="58"/>
      <c r="GWG84" s="58"/>
      <c r="GWH84" s="58"/>
      <c r="GWI84" s="58"/>
      <c r="GWJ84" s="58"/>
      <c r="GWK84" s="58"/>
      <c r="GWL84" s="58"/>
      <c r="GWM84" s="58"/>
      <c r="GWN84" s="58"/>
      <c r="GWO84" s="58"/>
      <c r="GWP84" s="58"/>
      <c r="GWQ84" s="58"/>
      <c r="GWR84" s="58"/>
      <c r="GWS84" s="58"/>
      <c r="GWT84" s="58"/>
      <c r="GWU84" s="58"/>
      <c r="GWV84" s="58"/>
      <c r="GWW84" s="58"/>
      <c r="GWX84" s="58"/>
      <c r="GWY84" s="58"/>
      <c r="GWZ84" s="58"/>
      <c r="GXA84" s="58"/>
      <c r="GXB84" s="58"/>
      <c r="GXC84" s="58"/>
      <c r="GXD84" s="58"/>
      <c r="GXE84" s="58"/>
      <c r="GXF84" s="58"/>
      <c r="GXG84" s="58"/>
      <c r="GXH84" s="58"/>
      <c r="GXI84" s="58"/>
      <c r="GXJ84" s="58"/>
      <c r="GXK84" s="58"/>
      <c r="GXL84" s="58"/>
      <c r="GXM84" s="58"/>
      <c r="GXN84" s="58"/>
      <c r="GXO84" s="58"/>
      <c r="GXP84" s="58"/>
      <c r="GXQ84" s="58"/>
      <c r="GXR84" s="58"/>
      <c r="GXS84" s="58"/>
      <c r="GXT84" s="58"/>
      <c r="GXU84" s="58"/>
      <c r="GXV84" s="58"/>
      <c r="GXW84" s="58"/>
      <c r="GXX84" s="58"/>
      <c r="GXY84" s="58"/>
      <c r="GXZ84" s="58"/>
      <c r="GYA84" s="58"/>
      <c r="GYB84" s="58"/>
      <c r="GYC84" s="58"/>
      <c r="GYD84" s="58"/>
      <c r="GYE84" s="58"/>
      <c r="GYF84" s="58"/>
      <c r="GYG84" s="58"/>
      <c r="GYH84" s="58"/>
      <c r="GYI84" s="58"/>
      <c r="GYJ84" s="58"/>
      <c r="GYK84" s="58"/>
      <c r="GYL84" s="58"/>
      <c r="GYM84" s="58"/>
      <c r="GYN84" s="58"/>
      <c r="GYO84" s="58"/>
      <c r="GYP84" s="58"/>
      <c r="GYQ84" s="58"/>
      <c r="GYR84" s="58"/>
      <c r="GYS84" s="58"/>
      <c r="GYT84" s="58"/>
      <c r="GYU84" s="58"/>
      <c r="GYV84" s="58"/>
      <c r="GYW84" s="58"/>
      <c r="GYX84" s="58"/>
      <c r="GYY84" s="58"/>
      <c r="GYZ84" s="58"/>
      <c r="GZA84" s="58"/>
      <c r="GZB84" s="58"/>
      <c r="GZC84" s="58"/>
      <c r="GZD84" s="58"/>
      <c r="GZE84" s="58"/>
      <c r="GZF84" s="58"/>
      <c r="GZG84" s="58"/>
      <c r="GZH84" s="58"/>
      <c r="GZI84" s="58"/>
      <c r="GZJ84" s="58"/>
      <c r="GZK84" s="58"/>
      <c r="GZL84" s="58"/>
      <c r="GZM84" s="58"/>
      <c r="GZN84" s="58"/>
      <c r="GZO84" s="58"/>
      <c r="GZP84" s="58"/>
      <c r="GZQ84" s="58"/>
      <c r="GZR84" s="58"/>
      <c r="GZS84" s="58"/>
      <c r="GZT84" s="58"/>
      <c r="GZU84" s="58"/>
      <c r="GZV84" s="58"/>
      <c r="GZW84" s="58"/>
      <c r="GZX84" s="58"/>
      <c r="GZY84" s="58"/>
      <c r="GZZ84" s="58"/>
      <c r="HAA84" s="58"/>
      <c r="HAB84" s="58"/>
      <c r="HAC84" s="58"/>
      <c r="HAD84" s="58"/>
      <c r="HAE84" s="58"/>
      <c r="HAF84" s="58"/>
      <c r="HAG84" s="58"/>
      <c r="HAH84" s="58"/>
      <c r="HAI84" s="58"/>
      <c r="HAJ84" s="58"/>
      <c r="HAK84" s="58"/>
      <c r="HAL84" s="58"/>
      <c r="HAM84" s="58"/>
      <c r="HAN84" s="58"/>
      <c r="HAO84" s="58"/>
      <c r="HAP84" s="58"/>
      <c r="HAQ84" s="58"/>
      <c r="HAR84" s="58"/>
      <c r="HAS84" s="58"/>
      <c r="HAT84" s="58"/>
      <c r="HAU84" s="58"/>
      <c r="HAV84" s="58"/>
      <c r="HAW84" s="58"/>
      <c r="HAX84" s="58"/>
      <c r="HAY84" s="58"/>
      <c r="HAZ84" s="58"/>
      <c r="HBA84" s="58"/>
      <c r="HBB84" s="58"/>
      <c r="HBC84" s="58"/>
      <c r="HBD84" s="58"/>
      <c r="HBE84" s="58"/>
      <c r="HBF84" s="58"/>
      <c r="HBG84" s="58"/>
      <c r="HBH84" s="58"/>
      <c r="HBI84" s="58"/>
      <c r="HBJ84" s="58"/>
      <c r="HBK84" s="58"/>
      <c r="HBL84" s="58"/>
      <c r="HBM84" s="58"/>
      <c r="HBN84" s="58"/>
      <c r="HBO84" s="58"/>
      <c r="HBP84" s="58"/>
      <c r="HBQ84" s="58"/>
      <c r="HBR84" s="58"/>
      <c r="HBS84" s="58"/>
      <c r="HBT84" s="58"/>
      <c r="HBU84" s="58"/>
      <c r="HBV84" s="58"/>
      <c r="HBW84" s="58"/>
      <c r="HBX84" s="58"/>
      <c r="HBY84" s="58"/>
      <c r="HBZ84" s="58"/>
      <c r="HCA84" s="58"/>
      <c r="HCB84" s="58"/>
      <c r="HCC84" s="58"/>
      <c r="HCD84" s="58"/>
      <c r="HCE84" s="58"/>
      <c r="HCF84" s="58"/>
      <c r="HCG84" s="58"/>
      <c r="HCH84" s="58"/>
      <c r="HCI84" s="58"/>
      <c r="HCJ84" s="58"/>
      <c r="HCK84" s="58"/>
      <c r="HCL84" s="58"/>
      <c r="HCM84" s="58"/>
      <c r="HCN84" s="58"/>
      <c r="HCO84" s="58"/>
      <c r="HCP84" s="58"/>
      <c r="HCQ84" s="58"/>
      <c r="HCR84" s="58"/>
      <c r="HCS84" s="58"/>
      <c r="HCT84" s="58"/>
      <c r="HCU84" s="58"/>
      <c r="HCV84" s="58"/>
      <c r="HCW84" s="58"/>
      <c r="HCX84" s="58"/>
      <c r="HCY84" s="58"/>
      <c r="HCZ84" s="58"/>
      <c r="HDA84" s="58"/>
      <c r="HDB84" s="58"/>
      <c r="HDC84" s="58"/>
      <c r="HDD84" s="58"/>
      <c r="HDE84" s="58"/>
      <c r="HDF84" s="58"/>
      <c r="HDG84" s="58"/>
      <c r="HDH84" s="58"/>
      <c r="HDI84" s="58"/>
      <c r="HDJ84" s="58"/>
      <c r="HDK84" s="58"/>
      <c r="HDL84" s="58"/>
      <c r="HDM84" s="58"/>
      <c r="HDN84" s="58"/>
      <c r="HDO84" s="58"/>
      <c r="HDP84" s="58"/>
      <c r="HDQ84" s="58"/>
      <c r="HDR84" s="58"/>
      <c r="HDS84" s="58"/>
      <c r="HDT84" s="58"/>
      <c r="HDU84" s="58"/>
      <c r="HDV84" s="58"/>
      <c r="HDW84" s="58"/>
      <c r="HDX84" s="58"/>
      <c r="HDY84" s="58"/>
      <c r="HDZ84" s="58"/>
      <c r="HEA84" s="58"/>
      <c r="HEB84" s="58"/>
      <c r="HEC84" s="58"/>
      <c r="HED84" s="58"/>
      <c r="HEE84" s="58"/>
      <c r="HEF84" s="58"/>
      <c r="HEG84" s="58"/>
      <c r="HEH84" s="58"/>
      <c r="HEI84" s="58"/>
      <c r="HEJ84" s="58"/>
      <c r="HEK84" s="58"/>
      <c r="HEL84" s="58"/>
      <c r="HEM84" s="58"/>
      <c r="HEN84" s="58"/>
      <c r="HEO84" s="58"/>
      <c r="HEP84" s="58"/>
      <c r="HEQ84" s="58"/>
      <c r="HER84" s="58"/>
      <c r="HES84" s="58"/>
      <c r="HET84" s="58"/>
      <c r="HEU84" s="58"/>
      <c r="HEV84" s="58"/>
      <c r="HEW84" s="58"/>
      <c r="HEX84" s="58"/>
      <c r="HEY84" s="58"/>
      <c r="HEZ84" s="58"/>
      <c r="HFA84" s="58"/>
      <c r="HFB84" s="58"/>
      <c r="HFC84" s="58"/>
      <c r="HFD84" s="58"/>
      <c r="HFE84" s="58"/>
      <c r="HFF84" s="58"/>
      <c r="HFG84" s="58"/>
      <c r="HFH84" s="58"/>
      <c r="HFI84" s="58"/>
      <c r="HFJ84" s="58"/>
      <c r="HFK84" s="58"/>
      <c r="HFL84" s="58"/>
      <c r="HFM84" s="58"/>
      <c r="HFN84" s="58"/>
      <c r="HFO84" s="58"/>
      <c r="HFP84" s="58"/>
      <c r="HFQ84" s="58"/>
      <c r="HFR84" s="58"/>
      <c r="HFS84" s="58"/>
      <c r="HFT84" s="58"/>
      <c r="HFU84" s="58"/>
      <c r="HFV84" s="58"/>
      <c r="HFW84" s="58"/>
      <c r="HFX84" s="58"/>
      <c r="HFY84" s="58"/>
      <c r="HFZ84" s="58"/>
      <c r="HGA84" s="58"/>
      <c r="HGB84" s="58"/>
      <c r="HGC84" s="58"/>
      <c r="HGD84" s="58"/>
      <c r="HGE84" s="58"/>
      <c r="HGF84" s="58"/>
      <c r="HGG84" s="58"/>
      <c r="HGH84" s="58"/>
      <c r="HGI84" s="58"/>
      <c r="HGJ84" s="58"/>
      <c r="HGK84" s="58"/>
      <c r="HGL84" s="58"/>
      <c r="HGM84" s="58"/>
      <c r="HGN84" s="58"/>
      <c r="HGO84" s="58"/>
      <c r="HGP84" s="58"/>
      <c r="HGQ84" s="58"/>
      <c r="HGR84" s="58"/>
      <c r="HGS84" s="58"/>
      <c r="HGT84" s="58"/>
      <c r="HGU84" s="58"/>
      <c r="HGV84" s="58"/>
      <c r="HGW84" s="58"/>
      <c r="HGX84" s="58"/>
      <c r="HGY84" s="58"/>
      <c r="HGZ84" s="58"/>
      <c r="HHA84" s="58"/>
      <c r="HHB84" s="58"/>
      <c r="HHC84" s="58"/>
      <c r="HHD84" s="58"/>
      <c r="HHE84" s="58"/>
      <c r="HHF84" s="58"/>
      <c r="HHG84" s="58"/>
      <c r="HHH84" s="58"/>
      <c r="HHI84" s="58"/>
      <c r="HHJ84" s="58"/>
      <c r="HHK84" s="58"/>
      <c r="HHL84" s="58"/>
      <c r="HHM84" s="58"/>
      <c r="HHN84" s="58"/>
      <c r="HHO84" s="58"/>
      <c r="HHP84" s="58"/>
      <c r="HHQ84" s="58"/>
      <c r="HHR84" s="58"/>
      <c r="HHS84" s="58"/>
      <c r="HHT84" s="58"/>
      <c r="HHU84" s="58"/>
      <c r="HHV84" s="58"/>
      <c r="HHW84" s="58"/>
      <c r="HHX84" s="58"/>
      <c r="HHY84" s="58"/>
      <c r="HHZ84" s="58"/>
      <c r="HIA84" s="58"/>
      <c r="HIB84" s="58"/>
      <c r="HIC84" s="58"/>
      <c r="HID84" s="58"/>
      <c r="HIE84" s="58"/>
      <c r="HIF84" s="58"/>
      <c r="HIG84" s="58"/>
      <c r="HIH84" s="58"/>
      <c r="HII84" s="58"/>
      <c r="HIJ84" s="58"/>
      <c r="HIK84" s="58"/>
      <c r="HIL84" s="58"/>
      <c r="HIM84" s="58"/>
      <c r="HIN84" s="58"/>
      <c r="HIO84" s="58"/>
      <c r="HIP84" s="58"/>
      <c r="HIQ84" s="58"/>
      <c r="HIR84" s="58"/>
      <c r="HIS84" s="58"/>
      <c r="HIT84" s="58"/>
      <c r="HIU84" s="58"/>
      <c r="HIV84" s="58"/>
      <c r="HIW84" s="58"/>
      <c r="HIX84" s="58"/>
      <c r="HIY84" s="58"/>
      <c r="HIZ84" s="58"/>
      <c r="HJA84" s="58"/>
      <c r="HJB84" s="58"/>
      <c r="HJC84" s="58"/>
      <c r="HJD84" s="58"/>
      <c r="HJE84" s="58"/>
      <c r="HJF84" s="58"/>
      <c r="HJG84" s="58"/>
      <c r="HJH84" s="58"/>
      <c r="HJI84" s="58"/>
      <c r="HJJ84" s="58"/>
      <c r="HJK84" s="58"/>
      <c r="HJL84" s="58"/>
      <c r="HJM84" s="58"/>
      <c r="HJN84" s="58"/>
      <c r="HJO84" s="58"/>
      <c r="HJP84" s="58"/>
      <c r="HJQ84" s="58"/>
      <c r="HJR84" s="58"/>
      <c r="HJS84" s="58"/>
      <c r="HJT84" s="58"/>
      <c r="HJU84" s="58"/>
      <c r="HJV84" s="58"/>
      <c r="HJW84" s="58"/>
      <c r="HJX84" s="58"/>
      <c r="HJY84" s="58"/>
      <c r="HJZ84" s="58"/>
      <c r="HKA84" s="58"/>
      <c r="HKB84" s="58"/>
      <c r="HKC84" s="58"/>
      <c r="HKD84" s="58"/>
      <c r="HKE84" s="58"/>
      <c r="HKF84" s="58"/>
      <c r="HKG84" s="58"/>
      <c r="HKH84" s="58"/>
      <c r="HKI84" s="58"/>
      <c r="HKJ84" s="58"/>
      <c r="HKK84" s="58"/>
      <c r="HKL84" s="58"/>
      <c r="HKM84" s="58"/>
      <c r="HKN84" s="58"/>
      <c r="HKO84" s="58"/>
      <c r="HKP84" s="58"/>
      <c r="HKQ84" s="58"/>
      <c r="HKR84" s="58"/>
      <c r="HKS84" s="58"/>
      <c r="HKT84" s="58"/>
      <c r="HKU84" s="58"/>
      <c r="HKV84" s="58"/>
      <c r="HKW84" s="58"/>
      <c r="HKX84" s="58"/>
      <c r="HKY84" s="58"/>
      <c r="HKZ84" s="58"/>
      <c r="HLA84" s="58"/>
      <c r="HLB84" s="58"/>
      <c r="HLC84" s="58"/>
      <c r="HLD84" s="58"/>
      <c r="HLE84" s="58"/>
      <c r="HLF84" s="58"/>
      <c r="HLG84" s="58"/>
      <c r="HLH84" s="58"/>
      <c r="HLI84" s="58"/>
      <c r="HLJ84" s="58"/>
      <c r="HLK84" s="58"/>
      <c r="HLL84" s="58"/>
      <c r="HLM84" s="58"/>
      <c r="HLN84" s="58"/>
      <c r="HLO84" s="58"/>
      <c r="HLP84" s="58"/>
      <c r="HLQ84" s="58"/>
      <c r="HLR84" s="58"/>
      <c r="HLS84" s="58"/>
      <c r="HLT84" s="58"/>
      <c r="HLU84" s="58"/>
      <c r="HLV84" s="58"/>
      <c r="HLW84" s="58"/>
      <c r="HLX84" s="58"/>
      <c r="HLY84" s="58"/>
      <c r="HLZ84" s="58"/>
      <c r="HMA84" s="58"/>
      <c r="HMB84" s="58"/>
      <c r="HMC84" s="58"/>
      <c r="HMD84" s="58"/>
      <c r="HME84" s="58"/>
      <c r="HMF84" s="58"/>
      <c r="HMG84" s="58"/>
      <c r="HMH84" s="58"/>
      <c r="HMI84" s="58"/>
      <c r="HMJ84" s="58"/>
      <c r="HMK84" s="58"/>
      <c r="HML84" s="58"/>
      <c r="HMM84" s="58"/>
      <c r="HMN84" s="58"/>
      <c r="HMO84" s="58"/>
      <c r="HMP84" s="58"/>
      <c r="HMQ84" s="58"/>
      <c r="HMR84" s="58"/>
      <c r="HMS84" s="58"/>
      <c r="HMT84" s="58"/>
      <c r="HMU84" s="58"/>
      <c r="HMV84" s="58"/>
      <c r="HMW84" s="58"/>
      <c r="HMX84" s="58"/>
      <c r="HMY84" s="58"/>
      <c r="HMZ84" s="58"/>
      <c r="HNA84" s="58"/>
      <c r="HNB84" s="58"/>
      <c r="HNC84" s="58"/>
      <c r="HND84" s="58"/>
      <c r="HNE84" s="58"/>
      <c r="HNF84" s="58"/>
      <c r="HNG84" s="58"/>
      <c r="HNH84" s="58"/>
      <c r="HNI84" s="58"/>
      <c r="HNJ84" s="58"/>
      <c r="HNK84" s="58"/>
      <c r="HNL84" s="58"/>
      <c r="HNM84" s="58"/>
      <c r="HNN84" s="58"/>
      <c r="HNO84" s="58"/>
      <c r="HNP84" s="58"/>
      <c r="HNQ84" s="58"/>
      <c r="HNR84" s="58"/>
      <c r="HNS84" s="58"/>
      <c r="HNT84" s="58"/>
      <c r="HNU84" s="58"/>
      <c r="HNV84" s="58"/>
      <c r="HNW84" s="58"/>
      <c r="HNX84" s="58"/>
      <c r="HNY84" s="58"/>
      <c r="HNZ84" s="58"/>
      <c r="HOA84" s="58"/>
      <c r="HOB84" s="58"/>
      <c r="HOC84" s="58"/>
      <c r="HOD84" s="58"/>
      <c r="HOE84" s="58"/>
      <c r="HOF84" s="58"/>
      <c r="HOG84" s="58"/>
      <c r="HOH84" s="58"/>
      <c r="HOI84" s="58"/>
      <c r="HOJ84" s="58"/>
      <c r="HOK84" s="58"/>
      <c r="HOL84" s="58"/>
      <c r="HOM84" s="58"/>
      <c r="HON84" s="58"/>
      <c r="HOO84" s="58"/>
      <c r="HOP84" s="58"/>
      <c r="HOQ84" s="58"/>
      <c r="HOR84" s="58"/>
      <c r="HOS84" s="58"/>
      <c r="HOT84" s="58"/>
      <c r="HOU84" s="58"/>
      <c r="HOV84" s="58"/>
      <c r="HOW84" s="58"/>
      <c r="HOX84" s="58"/>
      <c r="HOY84" s="58"/>
      <c r="HOZ84" s="58"/>
      <c r="HPA84" s="58"/>
      <c r="HPB84" s="58"/>
      <c r="HPC84" s="58"/>
      <c r="HPD84" s="58"/>
      <c r="HPE84" s="58"/>
      <c r="HPF84" s="58"/>
      <c r="HPG84" s="58"/>
      <c r="HPH84" s="58"/>
      <c r="HPI84" s="58"/>
      <c r="HPJ84" s="58"/>
      <c r="HPK84" s="58"/>
      <c r="HPL84" s="58"/>
      <c r="HPM84" s="58"/>
      <c r="HPN84" s="58"/>
      <c r="HPO84" s="58"/>
      <c r="HPP84" s="58"/>
      <c r="HPQ84" s="58"/>
      <c r="HPR84" s="58"/>
      <c r="HPS84" s="58"/>
      <c r="HPT84" s="58"/>
      <c r="HPU84" s="58"/>
      <c r="HPV84" s="58"/>
      <c r="HPW84" s="58"/>
      <c r="HPX84" s="58"/>
      <c r="HPY84" s="58"/>
      <c r="HPZ84" s="58"/>
      <c r="HQA84" s="58"/>
      <c r="HQB84" s="58"/>
      <c r="HQC84" s="58"/>
      <c r="HQD84" s="58"/>
      <c r="HQE84" s="58"/>
      <c r="HQF84" s="58"/>
      <c r="HQG84" s="58"/>
      <c r="HQH84" s="58"/>
      <c r="HQI84" s="58"/>
      <c r="HQJ84" s="58"/>
      <c r="HQK84" s="58"/>
      <c r="HQL84" s="58"/>
      <c r="HQM84" s="58"/>
      <c r="HQN84" s="58"/>
      <c r="HQO84" s="58"/>
      <c r="HQP84" s="58"/>
      <c r="HQQ84" s="58"/>
      <c r="HQR84" s="58"/>
      <c r="HQS84" s="58"/>
      <c r="HQT84" s="58"/>
      <c r="HQU84" s="58"/>
      <c r="HQV84" s="58"/>
      <c r="HQW84" s="58"/>
      <c r="HQX84" s="58"/>
      <c r="HQY84" s="58"/>
      <c r="HQZ84" s="58"/>
      <c r="HRA84" s="58"/>
      <c r="HRB84" s="58"/>
      <c r="HRC84" s="58"/>
      <c r="HRD84" s="58"/>
      <c r="HRE84" s="58"/>
      <c r="HRF84" s="58"/>
      <c r="HRG84" s="58"/>
      <c r="HRH84" s="58"/>
      <c r="HRI84" s="58"/>
      <c r="HRJ84" s="58"/>
      <c r="HRK84" s="58"/>
      <c r="HRL84" s="58"/>
      <c r="HRM84" s="58"/>
      <c r="HRN84" s="58"/>
      <c r="HRO84" s="58"/>
      <c r="HRP84" s="58"/>
      <c r="HRQ84" s="58"/>
      <c r="HRR84" s="58"/>
      <c r="HRS84" s="58"/>
      <c r="HRT84" s="58"/>
      <c r="HRU84" s="58"/>
      <c r="HRV84" s="58"/>
      <c r="HRW84" s="58"/>
      <c r="HRX84" s="58"/>
      <c r="HRY84" s="58"/>
      <c r="HRZ84" s="58"/>
      <c r="HSA84" s="58"/>
      <c r="HSB84" s="58"/>
      <c r="HSC84" s="58"/>
      <c r="HSD84" s="58"/>
      <c r="HSE84" s="58"/>
      <c r="HSF84" s="58"/>
      <c r="HSG84" s="58"/>
      <c r="HSH84" s="58"/>
      <c r="HSI84" s="58"/>
      <c r="HSJ84" s="58"/>
      <c r="HSK84" s="58"/>
      <c r="HSL84" s="58"/>
      <c r="HSM84" s="58"/>
      <c r="HSN84" s="58"/>
      <c r="HSO84" s="58"/>
      <c r="HSP84" s="58"/>
      <c r="HSQ84" s="58"/>
      <c r="HSR84" s="58"/>
      <c r="HSS84" s="58"/>
      <c r="HST84" s="58"/>
      <c r="HSU84" s="58"/>
      <c r="HSV84" s="58"/>
      <c r="HSW84" s="58"/>
      <c r="HSX84" s="58"/>
      <c r="HSY84" s="58"/>
      <c r="HSZ84" s="58"/>
      <c r="HTA84" s="58"/>
      <c r="HTB84" s="58"/>
      <c r="HTC84" s="58"/>
      <c r="HTD84" s="58"/>
      <c r="HTE84" s="58"/>
      <c r="HTF84" s="58"/>
      <c r="HTG84" s="58"/>
      <c r="HTH84" s="58"/>
      <c r="HTI84" s="58"/>
      <c r="HTJ84" s="58"/>
      <c r="HTK84" s="58"/>
      <c r="HTL84" s="58"/>
      <c r="HTM84" s="58"/>
      <c r="HTN84" s="58"/>
      <c r="HTO84" s="58"/>
      <c r="HTP84" s="58"/>
      <c r="HTQ84" s="58"/>
      <c r="HTR84" s="58"/>
      <c r="HTS84" s="58"/>
      <c r="HTT84" s="58"/>
      <c r="HTU84" s="58"/>
      <c r="HTV84" s="58"/>
      <c r="HTW84" s="58"/>
      <c r="HTX84" s="58"/>
      <c r="HTY84" s="58"/>
      <c r="HTZ84" s="58"/>
      <c r="HUA84" s="58"/>
      <c r="HUB84" s="58"/>
      <c r="HUC84" s="58"/>
      <c r="HUD84" s="58"/>
      <c r="HUE84" s="58"/>
      <c r="HUF84" s="58"/>
      <c r="HUG84" s="58"/>
      <c r="HUH84" s="58"/>
      <c r="HUI84" s="58"/>
      <c r="HUJ84" s="58"/>
      <c r="HUK84" s="58"/>
      <c r="HUL84" s="58"/>
      <c r="HUM84" s="58"/>
      <c r="HUN84" s="58"/>
      <c r="HUO84" s="58"/>
      <c r="HUP84" s="58"/>
      <c r="HUQ84" s="58"/>
      <c r="HUR84" s="58"/>
      <c r="HUS84" s="58"/>
      <c r="HUT84" s="58"/>
      <c r="HUU84" s="58"/>
      <c r="HUV84" s="58"/>
      <c r="HUW84" s="58"/>
      <c r="HUX84" s="58"/>
      <c r="HUY84" s="58"/>
      <c r="HUZ84" s="58"/>
      <c r="HVA84" s="58"/>
      <c r="HVB84" s="58"/>
      <c r="HVC84" s="58"/>
      <c r="HVD84" s="58"/>
      <c r="HVE84" s="58"/>
      <c r="HVF84" s="58"/>
      <c r="HVG84" s="58"/>
      <c r="HVH84" s="58"/>
      <c r="HVI84" s="58"/>
      <c r="HVJ84" s="58"/>
      <c r="HVK84" s="58"/>
      <c r="HVL84" s="58"/>
      <c r="HVM84" s="58"/>
      <c r="HVN84" s="58"/>
      <c r="HVO84" s="58"/>
      <c r="HVP84" s="58"/>
      <c r="HVQ84" s="58"/>
      <c r="HVR84" s="58"/>
      <c r="HVS84" s="58"/>
      <c r="HVT84" s="58"/>
      <c r="HVU84" s="58"/>
      <c r="HVV84" s="58"/>
      <c r="HVW84" s="58"/>
      <c r="HVX84" s="58"/>
      <c r="HVY84" s="58"/>
      <c r="HVZ84" s="58"/>
      <c r="HWA84" s="58"/>
      <c r="HWB84" s="58"/>
      <c r="HWC84" s="58"/>
      <c r="HWD84" s="58"/>
      <c r="HWE84" s="58"/>
      <c r="HWF84" s="58"/>
      <c r="HWG84" s="58"/>
      <c r="HWH84" s="58"/>
      <c r="HWI84" s="58"/>
      <c r="HWJ84" s="58"/>
      <c r="HWK84" s="58"/>
      <c r="HWL84" s="58"/>
      <c r="HWM84" s="58"/>
      <c r="HWN84" s="58"/>
      <c r="HWO84" s="58"/>
      <c r="HWP84" s="58"/>
      <c r="HWQ84" s="58"/>
      <c r="HWR84" s="58"/>
      <c r="HWS84" s="58"/>
      <c r="HWT84" s="58"/>
      <c r="HWU84" s="58"/>
      <c r="HWV84" s="58"/>
      <c r="HWW84" s="58"/>
      <c r="HWX84" s="58"/>
      <c r="HWY84" s="58"/>
      <c r="HWZ84" s="58"/>
      <c r="HXA84" s="58"/>
      <c r="HXB84" s="58"/>
      <c r="HXC84" s="58"/>
      <c r="HXD84" s="58"/>
      <c r="HXE84" s="58"/>
      <c r="HXF84" s="58"/>
      <c r="HXG84" s="58"/>
      <c r="HXH84" s="58"/>
      <c r="HXI84" s="58"/>
      <c r="HXJ84" s="58"/>
      <c r="HXK84" s="58"/>
      <c r="HXL84" s="58"/>
      <c r="HXM84" s="58"/>
      <c r="HXN84" s="58"/>
      <c r="HXO84" s="58"/>
      <c r="HXP84" s="58"/>
      <c r="HXQ84" s="58"/>
      <c r="HXR84" s="58"/>
      <c r="HXS84" s="58"/>
      <c r="HXT84" s="58"/>
      <c r="HXU84" s="58"/>
      <c r="HXV84" s="58"/>
      <c r="HXW84" s="58"/>
      <c r="HXX84" s="58"/>
      <c r="HXY84" s="58"/>
      <c r="HXZ84" s="58"/>
      <c r="HYA84" s="58"/>
      <c r="HYB84" s="58"/>
      <c r="HYC84" s="58"/>
      <c r="HYD84" s="58"/>
      <c r="HYE84" s="58"/>
      <c r="HYF84" s="58"/>
      <c r="HYG84" s="58"/>
      <c r="HYH84" s="58"/>
      <c r="HYI84" s="58"/>
      <c r="HYJ84" s="58"/>
      <c r="HYK84" s="58"/>
      <c r="HYL84" s="58"/>
      <c r="HYM84" s="58"/>
      <c r="HYN84" s="58"/>
      <c r="HYO84" s="58"/>
      <c r="HYP84" s="58"/>
      <c r="HYQ84" s="58"/>
      <c r="HYR84" s="58"/>
      <c r="HYS84" s="58"/>
      <c r="HYT84" s="58"/>
      <c r="HYU84" s="58"/>
      <c r="HYV84" s="58"/>
      <c r="HYW84" s="58"/>
      <c r="HYX84" s="58"/>
      <c r="HYY84" s="58"/>
      <c r="HYZ84" s="58"/>
      <c r="HZA84" s="58"/>
      <c r="HZB84" s="58"/>
      <c r="HZC84" s="58"/>
      <c r="HZD84" s="58"/>
      <c r="HZE84" s="58"/>
      <c r="HZF84" s="58"/>
      <c r="HZG84" s="58"/>
      <c r="HZH84" s="58"/>
      <c r="HZI84" s="58"/>
      <c r="HZJ84" s="58"/>
      <c r="HZK84" s="58"/>
      <c r="HZL84" s="58"/>
      <c r="HZM84" s="58"/>
      <c r="HZN84" s="58"/>
      <c r="HZO84" s="58"/>
      <c r="HZP84" s="58"/>
      <c r="HZQ84" s="58"/>
      <c r="HZR84" s="58"/>
      <c r="HZS84" s="58"/>
      <c r="HZT84" s="58"/>
      <c r="HZU84" s="58"/>
      <c r="HZV84" s="58"/>
      <c r="HZW84" s="58"/>
      <c r="HZX84" s="58"/>
      <c r="HZY84" s="58"/>
      <c r="HZZ84" s="58"/>
      <c r="IAA84" s="58"/>
      <c r="IAB84" s="58"/>
      <c r="IAC84" s="58"/>
      <c r="IAD84" s="58"/>
      <c r="IAE84" s="58"/>
      <c r="IAF84" s="58"/>
      <c r="IAG84" s="58"/>
      <c r="IAH84" s="58"/>
      <c r="IAI84" s="58"/>
      <c r="IAJ84" s="58"/>
      <c r="IAK84" s="58"/>
      <c r="IAL84" s="58"/>
      <c r="IAM84" s="58"/>
      <c r="IAN84" s="58"/>
      <c r="IAO84" s="58"/>
      <c r="IAP84" s="58"/>
      <c r="IAQ84" s="58"/>
      <c r="IAR84" s="58"/>
      <c r="IAS84" s="58"/>
      <c r="IAT84" s="58"/>
      <c r="IAU84" s="58"/>
      <c r="IAV84" s="58"/>
      <c r="IAW84" s="58"/>
      <c r="IAX84" s="58"/>
      <c r="IAY84" s="58"/>
      <c r="IAZ84" s="58"/>
      <c r="IBA84" s="58"/>
      <c r="IBB84" s="58"/>
      <c r="IBC84" s="58"/>
      <c r="IBD84" s="58"/>
      <c r="IBE84" s="58"/>
      <c r="IBF84" s="58"/>
      <c r="IBG84" s="58"/>
      <c r="IBH84" s="58"/>
      <c r="IBI84" s="58"/>
      <c r="IBJ84" s="58"/>
      <c r="IBK84" s="58"/>
      <c r="IBL84" s="58"/>
      <c r="IBM84" s="58"/>
      <c r="IBN84" s="58"/>
      <c r="IBO84" s="58"/>
      <c r="IBP84" s="58"/>
      <c r="IBQ84" s="58"/>
      <c r="IBR84" s="58"/>
      <c r="IBS84" s="58"/>
      <c r="IBT84" s="58"/>
      <c r="IBU84" s="58"/>
      <c r="IBV84" s="58"/>
      <c r="IBW84" s="58"/>
      <c r="IBX84" s="58"/>
      <c r="IBY84" s="58"/>
      <c r="IBZ84" s="58"/>
      <c r="ICA84" s="58"/>
      <c r="ICB84" s="58"/>
      <c r="ICC84" s="58"/>
      <c r="ICD84" s="58"/>
      <c r="ICE84" s="58"/>
      <c r="ICF84" s="58"/>
      <c r="ICG84" s="58"/>
      <c r="ICH84" s="58"/>
      <c r="ICI84" s="58"/>
      <c r="ICJ84" s="58"/>
      <c r="ICK84" s="58"/>
      <c r="ICL84" s="58"/>
      <c r="ICM84" s="58"/>
      <c r="ICN84" s="58"/>
      <c r="ICO84" s="58"/>
      <c r="ICP84" s="58"/>
      <c r="ICQ84" s="58"/>
      <c r="ICR84" s="58"/>
      <c r="ICS84" s="58"/>
      <c r="ICT84" s="58"/>
      <c r="ICU84" s="58"/>
      <c r="ICV84" s="58"/>
      <c r="ICW84" s="58"/>
      <c r="ICX84" s="58"/>
      <c r="ICY84" s="58"/>
      <c r="ICZ84" s="58"/>
      <c r="IDA84" s="58"/>
      <c r="IDB84" s="58"/>
      <c r="IDC84" s="58"/>
      <c r="IDD84" s="58"/>
      <c r="IDE84" s="58"/>
      <c r="IDF84" s="58"/>
      <c r="IDG84" s="58"/>
      <c r="IDH84" s="58"/>
      <c r="IDI84" s="58"/>
      <c r="IDJ84" s="58"/>
      <c r="IDK84" s="58"/>
      <c r="IDL84" s="58"/>
      <c r="IDM84" s="58"/>
      <c r="IDN84" s="58"/>
      <c r="IDO84" s="58"/>
      <c r="IDP84" s="58"/>
      <c r="IDQ84" s="58"/>
      <c r="IDR84" s="58"/>
      <c r="IDS84" s="58"/>
      <c r="IDT84" s="58"/>
      <c r="IDU84" s="58"/>
      <c r="IDV84" s="58"/>
      <c r="IDW84" s="58"/>
      <c r="IDX84" s="58"/>
      <c r="IDY84" s="58"/>
      <c r="IDZ84" s="58"/>
      <c r="IEA84" s="58"/>
      <c r="IEB84" s="58"/>
      <c r="IEC84" s="58"/>
      <c r="IED84" s="58"/>
      <c r="IEE84" s="58"/>
      <c r="IEF84" s="58"/>
      <c r="IEG84" s="58"/>
      <c r="IEH84" s="58"/>
      <c r="IEI84" s="58"/>
      <c r="IEJ84" s="58"/>
      <c r="IEK84" s="58"/>
      <c r="IEL84" s="58"/>
      <c r="IEM84" s="58"/>
      <c r="IEN84" s="58"/>
      <c r="IEO84" s="58"/>
      <c r="IEP84" s="58"/>
      <c r="IEQ84" s="58"/>
      <c r="IER84" s="58"/>
      <c r="IES84" s="58"/>
      <c r="IET84" s="58"/>
      <c r="IEU84" s="58"/>
      <c r="IEV84" s="58"/>
      <c r="IEW84" s="58"/>
      <c r="IEX84" s="58"/>
      <c r="IEY84" s="58"/>
      <c r="IEZ84" s="58"/>
      <c r="IFA84" s="58"/>
      <c r="IFB84" s="58"/>
      <c r="IFC84" s="58"/>
      <c r="IFD84" s="58"/>
      <c r="IFE84" s="58"/>
      <c r="IFF84" s="58"/>
      <c r="IFG84" s="58"/>
      <c r="IFH84" s="58"/>
      <c r="IFI84" s="58"/>
      <c r="IFJ84" s="58"/>
      <c r="IFK84" s="58"/>
      <c r="IFL84" s="58"/>
      <c r="IFM84" s="58"/>
      <c r="IFN84" s="58"/>
      <c r="IFO84" s="58"/>
      <c r="IFP84" s="58"/>
      <c r="IFQ84" s="58"/>
      <c r="IFR84" s="58"/>
      <c r="IFS84" s="58"/>
      <c r="IFT84" s="58"/>
      <c r="IFU84" s="58"/>
      <c r="IFV84" s="58"/>
      <c r="IFW84" s="58"/>
      <c r="IFX84" s="58"/>
      <c r="IFY84" s="58"/>
      <c r="IFZ84" s="58"/>
      <c r="IGA84" s="58"/>
      <c r="IGB84" s="58"/>
      <c r="IGC84" s="58"/>
      <c r="IGD84" s="58"/>
      <c r="IGE84" s="58"/>
      <c r="IGF84" s="58"/>
      <c r="IGG84" s="58"/>
      <c r="IGH84" s="58"/>
      <c r="IGI84" s="58"/>
      <c r="IGJ84" s="58"/>
      <c r="IGK84" s="58"/>
      <c r="IGL84" s="58"/>
      <c r="IGM84" s="58"/>
      <c r="IGN84" s="58"/>
      <c r="IGO84" s="58"/>
      <c r="IGP84" s="58"/>
      <c r="IGQ84" s="58"/>
      <c r="IGR84" s="58"/>
      <c r="IGS84" s="58"/>
      <c r="IGT84" s="58"/>
      <c r="IGU84" s="58"/>
      <c r="IGV84" s="58"/>
      <c r="IGW84" s="58"/>
      <c r="IGX84" s="58"/>
      <c r="IGY84" s="58"/>
      <c r="IGZ84" s="58"/>
      <c r="IHA84" s="58"/>
      <c r="IHB84" s="58"/>
      <c r="IHC84" s="58"/>
      <c r="IHD84" s="58"/>
      <c r="IHE84" s="58"/>
      <c r="IHF84" s="58"/>
      <c r="IHG84" s="58"/>
      <c r="IHH84" s="58"/>
      <c r="IHI84" s="58"/>
      <c r="IHJ84" s="58"/>
      <c r="IHK84" s="58"/>
      <c r="IHL84" s="58"/>
      <c r="IHM84" s="58"/>
      <c r="IHN84" s="58"/>
      <c r="IHO84" s="58"/>
      <c r="IHP84" s="58"/>
      <c r="IHQ84" s="58"/>
      <c r="IHR84" s="58"/>
      <c r="IHS84" s="58"/>
      <c r="IHT84" s="58"/>
      <c r="IHU84" s="58"/>
      <c r="IHV84" s="58"/>
      <c r="IHW84" s="58"/>
      <c r="IHX84" s="58"/>
      <c r="IHY84" s="58"/>
      <c r="IHZ84" s="58"/>
      <c r="IIA84" s="58"/>
      <c r="IIB84" s="58"/>
      <c r="IIC84" s="58"/>
      <c r="IID84" s="58"/>
      <c r="IIE84" s="58"/>
      <c r="IIF84" s="58"/>
      <c r="IIG84" s="58"/>
      <c r="IIH84" s="58"/>
      <c r="III84" s="58"/>
      <c r="IIJ84" s="58"/>
      <c r="IIK84" s="58"/>
      <c r="IIL84" s="58"/>
      <c r="IIM84" s="58"/>
      <c r="IIN84" s="58"/>
      <c r="IIO84" s="58"/>
      <c r="IIP84" s="58"/>
      <c r="IIQ84" s="58"/>
      <c r="IIR84" s="58"/>
      <c r="IIS84" s="58"/>
      <c r="IIT84" s="58"/>
      <c r="IIU84" s="58"/>
      <c r="IIV84" s="58"/>
      <c r="IIW84" s="58"/>
      <c r="IIX84" s="58"/>
      <c r="IIY84" s="58"/>
      <c r="IIZ84" s="58"/>
      <c r="IJA84" s="58"/>
      <c r="IJB84" s="58"/>
      <c r="IJC84" s="58"/>
      <c r="IJD84" s="58"/>
      <c r="IJE84" s="58"/>
      <c r="IJF84" s="58"/>
      <c r="IJG84" s="58"/>
      <c r="IJH84" s="58"/>
      <c r="IJI84" s="58"/>
      <c r="IJJ84" s="58"/>
      <c r="IJK84" s="58"/>
      <c r="IJL84" s="58"/>
      <c r="IJM84" s="58"/>
      <c r="IJN84" s="58"/>
      <c r="IJO84" s="58"/>
      <c r="IJP84" s="58"/>
      <c r="IJQ84" s="58"/>
      <c r="IJR84" s="58"/>
      <c r="IJS84" s="58"/>
      <c r="IJT84" s="58"/>
      <c r="IJU84" s="58"/>
      <c r="IJV84" s="58"/>
      <c r="IJW84" s="58"/>
      <c r="IJX84" s="58"/>
      <c r="IJY84" s="58"/>
      <c r="IJZ84" s="58"/>
      <c r="IKA84" s="58"/>
      <c r="IKB84" s="58"/>
      <c r="IKC84" s="58"/>
      <c r="IKD84" s="58"/>
      <c r="IKE84" s="58"/>
      <c r="IKF84" s="58"/>
      <c r="IKG84" s="58"/>
      <c r="IKH84" s="58"/>
      <c r="IKI84" s="58"/>
      <c r="IKJ84" s="58"/>
      <c r="IKK84" s="58"/>
      <c r="IKL84" s="58"/>
      <c r="IKM84" s="58"/>
      <c r="IKN84" s="58"/>
      <c r="IKO84" s="58"/>
      <c r="IKP84" s="58"/>
      <c r="IKQ84" s="58"/>
      <c r="IKR84" s="58"/>
      <c r="IKS84" s="58"/>
      <c r="IKT84" s="58"/>
      <c r="IKU84" s="58"/>
      <c r="IKV84" s="58"/>
      <c r="IKW84" s="58"/>
      <c r="IKX84" s="58"/>
      <c r="IKY84" s="58"/>
      <c r="IKZ84" s="58"/>
      <c r="ILA84" s="58"/>
      <c r="ILB84" s="58"/>
      <c r="ILC84" s="58"/>
      <c r="ILD84" s="58"/>
      <c r="ILE84" s="58"/>
      <c r="ILF84" s="58"/>
      <c r="ILG84" s="58"/>
      <c r="ILH84" s="58"/>
      <c r="ILI84" s="58"/>
      <c r="ILJ84" s="58"/>
      <c r="ILK84" s="58"/>
      <c r="ILL84" s="58"/>
      <c r="ILM84" s="58"/>
      <c r="ILN84" s="58"/>
      <c r="ILO84" s="58"/>
      <c r="ILP84" s="58"/>
      <c r="ILQ84" s="58"/>
      <c r="ILR84" s="58"/>
      <c r="ILS84" s="58"/>
      <c r="ILT84" s="58"/>
      <c r="ILU84" s="58"/>
      <c r="ILV84" s="58"/>
      <c r="ILW84" s="58"/>
      <c r="ILX84" s="58"/>
      <c r="ILY84" s="58"/>
      <c r="ILZ84" s="58"/>
      <c r="IMA84" s="58"/>
      <c r="IMB84" s="58"/>
      <c r="IMC84" s="58"/>
      <c r="IMD84" s="58"/>
      <c r="IME84" s="58"/>
      <c r="IMF84" s="58"/>
      <c r="IMG84" s="58"/>
      <c r="IMH84" s="58"/>
      <c r="IMI84" s="58"/>
      <c r="IMJ84" s="58"/>
      <c r="IMK84" s="58"/>
      <c r="IML84" s="58"/>
      <c r="IMM84" s="58"/>
      <c r="IMN84" s="58"/>
      <c r="IMO84" s="58"/>
      <c r="IMP84" s="58"/>
      <c r="IMQ84" s="58"/>
      <c r="IMR84" s="58"/>
      <c r="IMS84" s="58"/>
      <c r="IMT84" s="58"/>
      <c r="IMU84" s="58"/>
      <c r="IMV84" s="58"/>
      <c r="IMW84" s="58"/>
      <c r="IMX84" s="58"/>
      <c r="IMY84" s="58"/>
      <c r="IMZ84" s="58"/>
      <c r="INA84" s="58"/>
      <c r="INB84" s="58"/>
      <c r="INC84" s="58"/>
      <c r="IND84" s="58"/>
      <c r="INE84" s="58"/>
      <c r="INF84" s="58"/>
      <c r="ING84" s="58"/>
      <c r="INH84" s="58"/>
      <c r="INI84" s="58"/>
      <c r="INJ84" s="58"/>
      <c r="INK84" s="58"/>
      <c r="INL84" s="58"/>
      <c r="INM84" s="58"/>
      <c r="INN84" s="58"/>
      <c r="INO84" s="58"/>
      <c r="INP84" s="58"/>
      <c r="INQ84" s="58"/>
      <c r="INR84" s="58"/>
      <c r="INS84" s="58"/>
      <c r="INT84" s="58"/>
      <c r="INU84" s="58"/>
      <c r="INV84" s="58"/>
      <c r="INW84" s="58"/>
      <c r="INX84" s="58"/>
      <c r="INY84" s="58"/>
      <c r="INZ84" s="58"/>
      <c r="IOA84" s="58"/>
      <c r="IOB84" s="58"/>
      <c r="IOC84" s="58"/>
      <c r="IOD84" s="58"/>
      <c r="IOE84" s="58"/>
      <c r="IOF84" s="58"/>
      <c r="IOG84" s="58"/>
      <c r="IOH84" s="58"/>
      <c r="IOI84" s="58"/>
      <c r="IOJ84" s="58"/>
      <c r="IOK84" s="58"/>
      <c r="IOL84" s="58"/>
      <c r="IOM84" s="58"/>
      <c r="ION84" s="58"/>
      <c r="IOO84" s="58"/>
      <c r="IOP84" s="58"/>
      <c r="IOQ84" s="58"/>
      <c r="IOR84" s="58"/>
      <c r="IOS84" s="58"/>
      <c r="IOT84" s="58"/>
      <c r="IOU84" s="58"/>
      <c r="IOV84" s="58"/>
      <c r="IOW84" s="58"/>
      <c r="IOX84" s="58"/>
      <c r="IOY84" s="58"/>
      <c r="IOZ84" s="58"/>
      <c r="IPA84" s="58"/>
      <c r="IPB84" s="58"/>
      <c r="IPC84" s="58"/>
      <c r="IPD84" s="58"/>
      <c r="IPE84" s="58"/>
      <c r="IPF84" s="58"/>
      <c r="IPG84" s="58"/>
      <c r="IPH84" s="58"/>
      <c r="IPI84" s="58"/>
      <c r="IPJ84" s="58"/>
      <c r="IPK84" s="58"/>
      <c r="IPL84" s="58"/>
      <c r="IPM84" s="58"/>
      <c r="IPN84" s="58"/>
      <c r="IPO84" s="58"/>
      <c r="IPP84" s="58"/>
      <c r="IPQ84" s="58"/>
      <c r="IPR84" s="58"/>
      <c r="IPS84" s="58"/>
      <c r="IPT84" s="58"/>
      <c r="IPU84" s="58"/>
      <c r="IPV84" s="58"/>
      <c r="IPW84" s="58"/>
      <c r="IPX84" s="58"/>
      <c r="IPY84" s="58"/>
      <c r="IPZ84" s="58"/>
      <c r="IQA84" s="58"/>
      <c r="IQB84" s="58"/>
      <c r="IQC84" s="58"/>
      <c r="IQD84" s="58"/>
      <c r="IQE84" s="58"/>
      <c r="IQF84" s="58"/>
      <c r="IQG84" s="58"/>
      <c r="IQH84" s="58"/>
      <c r="IQI84" s="58"/>
      <c r="IQJ84" s="58"/>
      <c r="IQK84" s="58"/>
      <c r="IQL84" s="58"/>
      <c r="IQM84" s="58"/>
      <c r="IQN84" s="58"/>
      <c r="IQO84" s="58"/>
      <c r="IQP84" s="58"/>
      <c r="IQQ84" s="58"/>
      <c r="IQR84" s="58"/>
      <c r="IQS84" s="58"/>
      <c r="IQT84" s="58"/>
      <c r="IQU84" s="58"/>
      <c r="IQV84" s="58"/>
      <c r="IQW84" s="58"/>
      <c r="IQX84" s="58"/>
      <c r="IQY84" s="58"/>
      <c r="IQZ84" s="58"/>
      <c r="IRA84" s="58"/>
      <c r="IRB84" s="58"/>
      <c r="IRC84" s="58"/>
      <c r="IRD84" s="58"/>
      <c r="IRE84" s="58"/>
      <c r="IRF84" s="58"/>
      <c r="IRG84" s="58"/>
      <c r="IRH84" s="58"/>
      <c r="IRI84" s="58"/>
      <c r="IRJ84" s="58"/>
      <c r="IRK84" s="58"/>
      <c r="IRL84" s="58"/>
      <c r="IRM84" s="58"/>
      <c r="IRN84" s="58"/>
      <c r="IRO84" s="58"/>
      <c r="IRP84" s="58"/>
      <c r="IRQ84" s="58"/>
      <c r="IRR84" s="58"/>
      <c r="IRS84" s="58"/>
      <c r="IRT84" s="58"/>
      <c r="IRU84" s="58"/>
      <c r="IRV84" s="58"/>
      <c r="IRW84" s="58"/>
      <c r="IRX84" s="58"/>
      <c r="IRY84" s="58"/>
      <c r="IRZ84" s="58"/>
      <c r="ISA84" s="58"/>
      <c r="ISB84" s="58"/>
      <c r="ISC84" s="58"/>
      <c r="ISD84" s="58"/>
      <c r="ISE84" s="58"/>
      <c r="ISF84" s="58"/>
      <c r="ISG84" s="58"/>
      <c r="ISH84" s="58"/>
      <c r="ISI84" s="58"/>
      <c r="ISJ84" s="58"/>
      <c r="ISK84" s="58"/>
      <c r="ISL84" s="58"/>
      <c r="ISM84" s="58"/>
      <c r="ISN84" s="58"/>
      <c r="ISO84" s="58"/>
      <c r="ISP84" s="58"/>
      <c r="ISQ84" s="58"/>
      <c r="ISR84" s="58"/>
      <c r="ISS84" s="58"/>
      <c r="IST84" s="58"/>
      <c r="ISU84" s="58"/>
      <c r="ISV84" s="58"/>
      <c r="ISW84" s="58"/>
      <c r="ISX84" s="58"/>
      <c r="ISY84" s="58"/>
      <c r="ISZ84" s="58"/>
      <c r="ITA84" s="58"/>
      <c r="ITB84" s="58"/>
      <c r="ITC84" s="58"/>
      <c r="ITD84" s="58"/>
      <c r="ITE84" s="58"/>
      <c r="ITF84" s="58"/>
      <c r="ITG84" s="58"/>
      <c r="ITH84" s="58"/>
      <c r="ITI84" s="58"/>
      <c r="ITJ84" s="58"/>
      <c r="ITK84" s="58"/>
      <c r="ITL84" s="58"/>
      <c r="ITM84" s="58"/>
      <c r="ITN84" s="58"/>
      <c r="ITO84" s="58"/>
      <c r="ITP84" s="58"/>
      <c r="ITQ84" s="58"/>
      <c r="ITR84" s="58"/>
      <c r="ITS84" s="58"/>
      <c r="ITT84" s="58"/>
      <c r="ITU84" s="58"/>
      <c r="ITV84" s="58"/>
      <c r="ITW84" s="58"/>
      <c r="ITX84" s="58"/>
      <c r="ITY84" s="58"/>
      <c r="ITZ84" s="58"/>
      <c r="IUA84" s="58"/>
      <c r="IUB84" s="58"/>
      <c r="IUC84" s="58"/>
      <c r="IUD84" s="58"/>
      <c r="IUE84" s="58"/>
      <c r="IUF84" s="58"/>
      <c r="IUG84" s="58"/>
      <c r="IUH84" s="58"/>
      <c r="IUI84" s="58"/>
      <c r="IUJ84" s="58"/>
      <c r="IUK84" s="58"/>
      <c r="IUL84" s="58"/>
      <c r="IUM84" s="58"/>
      <c r="IUN84" s="58"/>
      <c r="IUO84" s="58"/>
      <c r="IUP84" s="58"/>
      <c r="IUQ84" s="58"/>
      <c r="IUR84" s="58"/>
      <c r="IUS84" s="58"/>
      <c r="IUT84" s="58"/>
      <c r="IUU84" s="58"/>
      <c r="IUV84" s="58"/>
      <c r="IUW84" s="58"/>
      <c r="IUX84" s="58"/>
      <c r="IUY84" s="58"/>
      <c r="IUZ84" s="58"/>
      <c r="IVA84" s="58"/>
      <c r="IVB84" s="58"/>
      <c r="IVC84" s="58"/>
      <c r="IVD84" s="58"/>
      <c r="IVE84" s="58"/>
      <c r="IVF84" s="58"/>
      <c r="IVG84" s="58"/>
      <c r="IVH84" s="58"/>
      <c r="IVI84" s="58"/>
      <c r="IVJ84" s="58"/>
      <c r="IVK84" s="58"/>
      <c r="IVL84" s="58"/>
      <c r="IVM84" s="58"/>
      <c r="IVN84" s="58"/>
      <c r="IVO84" s="58"/>
      <c r="IVP84" s="58"/>
      <c r="IVQ84" s="58"/>
      <c r="IVR84" s="58"/>
      <c r="IVS84" s="58"/>
      <c r="IVT84" s="58"/>
      <c r="IVU84" s="58"/>
      <c r="IVV84" s="58"/>
      <c r="IVW84" s="58"/>
      <c r="IVX84" s="58"/>
      <c r="IVY84" s="58"/>
      <c r="IVZ84" s="58"/>
      <c r="IWA84" s="58"/>
      <c r="IWB84" s="58"/>
      <c r="IWC84" s="58"/>
      <c r="IWD84" s="58"/>
      <c r="IWE84" s="58"/>
      <c r="IWF84" s="58"/>
      <c r="IWG84" s="58"/>
      <c r="IWH84" s="58"/>
      <c r="IWI84" s="58"/>
      <c r="IWJ84" s="58"/>
      <c r="IWK84" s="58"/>
      <c r="IWL84" s="58"/>
      <c r="IWM84" s="58"/>
      <c r="IWN84" s="58"/>
      <c r="IWO84" s="58"/>
      <c r="IWP84" s="58"/>
      <c r="IWQ84" s="58"/>
      <c r="IWR84" s="58"/>
      <c r="IWS84" s="58"/>
      <c r="IWT84" s="58"/>
      <c r="IWU84" s="58"/>
      <c r="IWV84" s="58"/>
      <c r="IWW84" s="58"/>
      <c r="IWX84" s="58"/>
      <c r="IWY84" s="58"/>
      <c r="IWZ84" s="58"/>
      <c r="IXA84" s="58"/>
      <c r="IXB84" s="58"/>
      <c r="IXC84" s="58"/>
      <c r="IXD84" s="58"/>
      <c r="IXE84" s="58"/>
      <c r="IXF84" s="58"/>
      <c r="IXG84" s="58"/>
      <c r="IXH84" s="58"/>
      <c r="IXI84" s="58"/>
      <c r="IXJ84" s="58"/>
      <c r="IXK84" s="58"/>
      <c r="IXL84" s="58"/>
      <c r="IXM84" s="58"/>
      <c r="IXN84" s="58"/>
      <c r="IXO84" s="58"/>
      <c r="IXP84" s="58"/>
      <c r="IXQ84" s="58"/>
      <c r="IXR84" s="58"/>
      <c r="IXS84" s="58"/>
      <c r="IXT84" s="58"/>
      <c r="IXU84" s="58"/>
      <c r="IXV84" s="58"/>
      <c r="IXW84" s="58"/>
      <c r="IXX84" s="58"/>
      <c r="IXY84" s="58"/>
      <c r="IXZ84" s="58"/>
      <c r="IYA84" s="58"/>
      <c r="IYB84" s="58"/>
      <c r="IYC84" s="58"/>
      <c r="IYD84" s="58"/>
      <c r="IYE84" s="58"/>
      <c r="IYF84" s="58"/>
      <c r="IYG84" s="58"/>
      <c r="IYH84" s="58"/>
      <c r="IYI84" s="58"/>
      <c r="IYJ84" s="58"/>
      <c r="IYK84" s="58"/>
      <c r="IYL84" s="58"/>
      <c r="IYM84" s="58"/>
      <c r="IYN84" s="58"/>
      <c r="IYO84" s="58"/>
      <c r="IYP84" s="58"/>
      <c r="IYQ84" s="58"/>
      <c r="IYR84" s="58"/>
      <c r="IYS84" s="58"/>
      <c r="IYT84" s="58"/>
      <c r="IYU84" s="58"/>
      <c r="IYV84" s="58"/>
      <c r="IYW84" s="58"/>
      <c r="IYX84" s="58"/>
      <c r="IYY84" s="58"/>
      <c r="IYZ84" s="58"/>
      <c r="IZA84" s="58"/>
      <c r="IZB84" s="58"/>
      <c r="IZC84" s="58"/>
      <c r="IZD84" s="58"/>
      <c r="IZE84" s="58"/>
      <c r="IZF84" s="58"/>
      <c r="IZG84" s="58"/>
      <c r="IZH84" s="58"/>
      <c r="IZI84" s="58"/>
      <c r="IZJ84" s="58"/>
      <c r="IZK84" s="58"/>
      <c r="IZL84" s="58"/>
      <c r="IZM84" s="58"/>
      <c r="IZN84" s="58"/>
      <c r="IZO84" s="58"/>
      <c r="IZP84" s="58"/>
      <c r="IZQ84" s="58"/>
      <c r="IZR84" s="58"/>
      <c r="IZS84" s="58"/>
      <c r="IZT84" s="58"/>
      <c r="IZU84" s="58"/>
      <c r="IZV84" s="58"/>
      <c r="IZW84" s="58"/>
      <c r="IZX84" s="58"/>
      <c r="IZY84" s="58"/>
      <c r="IZZ84" s="58"/>
      <c r="JAA84" s="58"/>
      <c r="JAB84" s="58"/>
      <c r="JAC84" s="58"/>
      <c r="JAD84" s="58"/>
      <c r="JAE84" s="58"/>
      <c r="JAF84" s="58"/>
      <c r="JAG84" s="58"/>
      <c r="JAH84" s="58"/>
      <c r="JAI84" s="58"/>
      <c r="JAJ84" s="58"/>
      <c r="JAK84" s="58"/>
      <c r="JAL84" s="58"/>
      <c r="JAM84" s="58"/>
      <c r="JAN84" s="58"/>
      <c r="JAO84" s="58"/>
      <c r="JAP84" s="58"/>
      <c r="JAQ84" s="58"/>
      <c r="JAR84" s="58"/>
      <c r="JAS84" s="58"/>
      <c r="JAT84" s="58"/>
      <c r="JAU84" s="58"/>
      <c r="JAV84" s="58"/>
      <c r="JAW84" s="58"/>
      <c r="JAX84" s="58"/>
      <c r="JAY84" s="58"/>
      <c r="JAZ84" s="58"/>
      <c r="JBA84" s="58"/>
      <c r="JBB84" s="58"/>
      <c r="JBC84" s="58"/>
      <c r="JBD84" s="58"/>
      <c r="JBE84" s="58"/>
      <c r="JBF84" s="58"/>
      <c r="JBG84" s="58"/>
      <c r="JBH84" s="58"/>
      <c r="JBI84" s="58"/>
      <c r="JBJ84" s="58"/>
      <c r="JBK84" s="58"/>
      <c r="JBL84" s="58"/>
      <c r="JBM84" s="58"/>
      <c r="JBN84" s="58"/>
      <c r="JBO84" s="58"/>
      <c r="JBP84" s="58"/>
      <c r="JBQ84" s="58"/>
      <c r="JBR84" s="58"/>
      <c r="JBS84" s="58"/>
      <c r="JBT84" s="58"/>
      <c r="JBU84" s="58"/>
      <c r="JBV84" s="58"/>
      <c r="JBW84" s="58"/>
      <c r="JBX84" s="58"/>
      <c r="JBY84" s="58"/>
      <c r="JBZ84" s="58"/>
      <c r="JCA84" s="58"/>
      <c r="JCB84" s="58"/>
      <c r="JCC84" s="58"/>
      <c r="JCD84" s="58"/>
      <c r="JCE84" s="58"/>
      <c r="JCF84" s="58"/>
      <c r="JCG84" s="58"/>
      <c r="JCH84" s="58"/>
      <c r="JCI84" s="58"/>
      <c r="JCJ84" s="58"/>
      <c r="JCK84" s="58"/>
      <c r="JCL84" s="58"/>
      <c r="JCM84" s="58"/>
      <c r="JCN84" s="58"/>
      <c r="JCO84" s="58"/>
      <c r="JCP84" s="58"/>
      <c r="JCQ84" s="58"/>
      <c r="JCR84" s="58"/>
      <c r="JCS84" s="58"/>
      <c r="JCT84" s="58"/>
      <c r="JCU84" s="58"/>
      <c r="JCV84" s="58"/>
      <c r="JCW84" s="58"/>
      <c r="JCX84" s="58"/>
      <c r="JCY84" s="58"/>
      <c r="JCZ84" s="58"/>
      <c r="JDA84" s="58"/>
      <c r="JDB84" s="58"/>
      <c r="JDC84" s="58"/>
      <c r="JDD84" s="58"/>
      <c r="JDE84" s="58"/>
      <c r="JDF84" s="58"/>
      <c r="JDG84" s="58"/>
      <c r="JDH84" s="58"/>
      <c r="JDI84" s="58"/>
      <c r="JDJ84" s="58"/>
      <c r="JDK84" s="58"/>
      <c r="JDL84" s="58"/>
      <c r="JDM84" s="58"/>
      <c r="JDN84" s="58"/>
      <c r="JDO84" s="58"/>
      <c r="JDP84" s="58"/>
      <c r="JDQ84" s="58"/>
      <c r="JDR84" s="58"/>
      <c r="JDS84" s="58"/>
      <c r="JDT84" s="58"/>
      <c r="JDU84" s="58"/>
      <c r="JDV84" s="58"/>
      <c r="JDW84" s="58"/>
      <c r="JDX84" s="58"/>
      <c r="JDY84" s="58"/>
      <c r="JDZ84" s="58"/>
      <c r="JEA84" s="58"/>
      <c r="JEB84" s="58"/>
      <c r="JEC84" s="58"/>
      <c r="JED84" s="58"/>
      <c r="JEE84" s="58"/>
      <c r="JEF84" s="58"/>
      <c r="JEG84" s="58"/>
      <c r="JEH84" s="58"/>
      <c r="JEI84" s="58"/>
      <c r="JEJ84" s="58"/>
      <c r="JEK84" s="58"/>
      <c r="JEL84" s="58"/>
      <c r="JEM84" s="58"/>
      <c r="JEN84" s="58"/>
      <c r="JEO84" s="58"/>
      <c r="JEP84" s="58"/>
      <c r="JEQ84" s="58"/>
      <c r="JER84" s="58"/>
      <c r="JES84" s="58"/>
      <c r="JET84" s="58"/>
      <c r="JEU84" s="58"/>
      <c r="JEV84" s="58"/>
      <c r="JEW84" s="58"/>
      <c r="JEX84" s="58"/>
      <c r="JEY84" s="58"/>
      <c r="JEZ84" s="58"/>
      <c r="JFA84" s="58"/>
      <c r="JFB84" s="58"/>
      <c r="JFC84" s="58"/>
      <c r="JFD84" s="58"/>
      <c r="JFE84" s="58"/>
      <c r="JFF84" s="58"/>
      <c r="JFG84" s="58"/>
      <c r="JFH84" s="58"/>
      <c r="JFI84" s="58"/>
      <c r="JFJ84" s="58"/>
      <c r="JFK84" s="58"/>
      <c r="JFL84" s="58"/>
      <c r="JFM84" s="58"/>
      <c r="JFN84" s="58"/>
      <c r="JFO84" s="58"/>
      <c r="JFP84" s="58"/>
      <c r="JFQ84" s="58"/>
      <c r="JFR84" s="58"/>
      <c r="JFS84" s="58"/>
      <c r="JFT84" s="58"/>
      <c r="JFU84" s="58"/>
      <c r="JFV84" s="58"/>
      <c r="JFW84" s="58"/>
      <c r="JFX84" s="58"/>
      <c r="JFY84" s="58"/>
      <c r="JFZ84" s="58"/>
      <c r="JGA84" s="58"/>
      <c r="JGB84" s="58"/>
      <c r="JGC84" s="58"/>
      <c r="JGD84" s="58"/>
      <c r="JGE84" s="58"/>
      <c r="JGF84" s="58"/>
      <c r="JGG84" s="58"/>
      <c r="JGH84" s="58"/>
      <c r="JGI84" s="58"/>
      <c r="JGJ84" s="58"/>
      <c r="JGK84" s="58"/>
      <c r="JGL84" s="58"/>
      <c r="JGM84" s="58"/>
      <c r="JGN84" s="58"/>
      <c r="JGO84" s="58"/>
      <c r="JGP84" s="58"/>
      <c r="JGQ84" s="58"/>
      <c r="JGR84" s="58"/>
      <c r="JGS84" s="58"/>
      <c r="JGT84" s="58"/>
      <c r="JGU84" s="58"/>
      <c r="JGV84" s="58"/>
      <c r="JGW84" s="58"/>
      <c r="JGX84" s="58"/>
      <c r="JGY84" s="58"/>
      <c r="JGZ84" s="58"/>
      <c r="JHA84" s="58"/>
      <c r="JHB84" s="58"/>
      <c r="JHC84" s="58"/>
      <c r="JHD84" s="58"/>
      <c r="JHE84" s="58"/>
      <c r="JHF84" s="58"/>
      <c r="JHG84" s="58"/>
      <c r="JHH84" s="58"/>
      <c r="JHI84" s="58"/>
      <c r="JHJ84" s="58"/>
      <c r="JHK84" s="58"/>
      <c r="JHL84" s="58"/>
      <c r="JHM84" s="58"/>
      <c r="JHN84" s="58"/>
      <c r="JHO84" s="58"/>
      <c r="JHP84" s="58"/>
      <c r="JHQ84" s="58"/>
      <c r="JHR84" s="58"/>
      <c r="JHS84" s="58"/>
      <c r="JHT84" s="58"/>
      <c r="JHU84" s="58"/>
      <c r="JHV84" s="58"/>
      <c r="JHW84" s="58"/>
      <c r="JHX84" s="58"/>
      <c r="JHY84" s="58"/>
      <c r="JHZ84" s="58"/>
      <c r="JIA84" s="58"/>
      <c r="JIB84" s="58"/>
      <c r="JIC84" s="58"/>
      <c r="JID84" s="58"/>
      <c r="JIE84" s="58"/>
      <c r="JIF84" s="58"/>
      <c r="JIG84" s="58"/>
      <c r="JIH84" s="58"/>
      <c r="JII84" s="58"/>
      <c r="JIJ84" s="58"/>
      <c r="JIK84" s="58"/>
      <c r="JIL84" s="58"/>
      <c r="JIM84" s="58"/>
      <c r="JIN84" s="58"/>
      <c r="JIO84" s="58"/>
      <c r="JIP84" s="58"/>
      <c r="JIQ84" s="58"/>
      <c r="JIR84" s="58"/>
      <c r="JIS84" s="58"/>
      <c r="JIT84" s="58"/>
      <c r="JIU84" s="58"/>
      <c r="JIV84" s="58"/>
      <c r="JIW84" s="58"/>
      <c r="JIX84" s="58"/>
      <c r="JIY84" s="58"/>
      <c r="JIZ84" s="58"/>
      <c r="JJA84" s="58"/>
      <c r="JJB84" s="58"/>
      <c r="JJC84" s="58"/>
      <c r="JJD84" s="58"/>
      <c r="JJE84" s="58"/>
      <c r="JJF84" s="58"/>
      <c r="JJG84" s="58"/>
      <c r="JJH84" s="58"/>
      <c r="JJI84" s="58"/>
      <c r="JJJ84" s="58"/>
      <c r="JJK84" s="58"/>
      <c r="JJL84" s="58"/>
      <c r="JJM84" s="58"/>
      <c r="JJN84" s="58"/>
      <c r="JJO84" s="58"/>
      <c r="JJP84" s="58"/>
      <c r="JJQ84" s="58"/>
      <c r="JJR84" s="58"/>
      <c r="JJS84" s="58"/>
      <c r="JJT84" s="58"/>
      <c r="JJU84" s="58"/>
      <c r="JJV84" s="58"/>
      <c r="JJW84" s="58"/>
      <c r="JJX84" s="58"/>
      <c r="JJY84" s="58"/>
      <c r="JJZ84" s="58"/>
      <c r="JKA84" s="58"/>
      <c r="JKB84" s="58"/>
      <c r="JKC84" s="58"/>
      <c r="JKD84" s="58"/>
      <c r="JKE84" s="58"/>
      <c r="JKF84" s="58"/>
      <c r="JKG84" s="58"/>
      <c r="JKH84" s="58"/>
      <c r="JKI84" s="58"/>
      <c r="JKJ84" s="58"/>
      <c r="JKK84" s="58"/>
      <c r="JKL84" s="58"/>
      <c r="JKM84" s="58"/>
      <c r="JKN84" s="58"/>
      <c r="JKO84" s="58"/>
      <c r="JKP84" s="58"/>
      <c r="JKQ84" s="58"/>
      <c r="JKR84" s="58"/>
      <c r="JKS84" s="58"/>
      <c r="JKT84" s="58"/>
      <c r="JKU84" s="58"/>
      <c r="JKV84" s="58"/>
      <c r="JKW84" s="58"/>
      <c r="JKX84" s="58"/>
      <c r="JKY84" s="58"/>
      <c r="JKZ84" s="58"/>
      <c r="JLA84" s="58"/>
      <c r="JLB84" s="58"/>
      <c r="JLC84" s="58"/>
      <c r="JLD84" s="58"/>
      <c r="JLE84" s="58"/>
      <c r="JLF84" s="58"/>
      <c r="JLG84" s="58"/>
      <c r="JLH84" s="58"/>
      <c r="JLI84" s="58"/>
      <c r="JLJ84" s="58"/>
      <c r="JLK84" s="58"/>
      <c r="JLL84" s="58"/>
      <c r="JLM84" s="58"/>
      <c r="JLN84" s="58"/>
      <c r="JLO84" s="58"/>
      <c r="JLP84" s="58"/>
      <c r="JLQ84" s="58"/>
      <c r="JLR84" s="58"/>
      <c r="JLS84" s="58"/>
      <c r="JLT84" s="58"/>
      <c r="JLU84" s="58"/>
      <c r="JLV84" s="58"/>
      <c r="JLW84" s="58"/>
      <c r="JLX84" s="58"/>
      <c r="JLY84" s="58"/>
      <c r="JLZ84" s="58"/>
      <c r="JMA84" s="58"/>
      <c r="JMB84" s="58"/>
      <c r="JMC84" s="58"/>
      <c r="JMD84" s="58"/>
      <c r="JME84" s="58"/>
      <c r="JMF84" s="58"/>
      <c r="JMG84" s="58"/>
      <c r="JMH84" s="58"/>
      <c r="JMI84" s="58"/>
      <c r="JMJ84" s="58"/>
      <c r="JMK84" s="58"/>
      <c r="JML84" s="58"/>
      <c r="JMM84" s="58"/>
      <c r="JMN84" s="58"/>
      <c r="JMO84" s="58"/>
      <c r="JMP84" s="58"/>
      <c r="JMQ84" s="58"/>
      <c r="JMR84" s="58"/>
      <c r="JMS84" s="58"/>
      <c r="JMT84" s="58"/>
      <c r="JMU84" s="58"/>
      <c r="JMV84" s="58"/>
      <c r="JMW84" s="58"/>
      <c r="JMX84" s="58"/>
      <c r="JMY84" s="58"/>
      <c r="JMZ84" s="58"/>
      <c r="JNA84" s="58"/>
      <c r="JNB84" s="58"/>
      <c r="JNC84" s="58"/>
      <c r="JND84" s="58"/>
      <c r="JNE84" s="58"/>
      <c r="JNF84" s="58"/>
      <c r="JNG84" s="58"/>
      <c r="JNH84" s="58"/>
      <c r="JNI84" s="58"/>
      <c r="JNJ84" s="58"/>
      <c r="JNK84" s="58"/>
      <c r="JNL84" s="58"/>
      <c r="JNM84" s="58"/>
      <c r="JNN84" s="58"/>
      <c r="JNO84" s="58"/>
      <c r="JNP84" s="58"/>
      <c r="JNQ84" s="58"/>
      <c r="JNR84" s="58"/>
      <c r="JNS84" s="58"/>
      <c r="JNT84" s="58"/>
      <c r="JNU84" s="58"/>
      <c r="JNV84" s="58"/>
      <c r="JNW84" s="58"/>
      <c r="JNX84" s="58"/>
      <c r="JNY84" s="58"/>
      <c r="JNZ84" s="58"/>
      <c r="JOA84" s="58"/>
      <c r="JOB84" s="58"/>
      <c r="JOC84" s="58"/>
      <c r="JOD84" s="58"/>
      <c r="JOE84" s="58"/>
      <c r="JOF84" s="58"/>
      <c r="JOG84" s="58"/>
      <c r="JOH84" s="58"/>
      <c r="JOI84" s="58"/>
      <c r="JOJ84" s="58"/>
      <c r="JOK84" s="58"/>
      <c r="JOL84" s="58"/>
      <c r="JOM84" s="58"/>
      <c r="JON84" s="58"/>
      <c r="JOO84" s="58"/>
      <c r="JOP84" s="58"/>
      <c r="JOQ84" s="58"/>
      <c r="JOR84" s="58"/>
      <c r="JOS84" s="58"/>
      <c r="JOT84" s="58"/>
      <c r="JOU84" s="58"/>
      <c r="JOV84" s="58"/>
      <c r="JOW84" s="58"/>
      <c r="JOX84" s="58"/>
      <c r="JOY84" s="58"/>
      <c r="JOZ84" s="58"/>
      <c r="JPA84" s="58"/>
      <c r="JPB84" s="58"/>
      <c r="JPC84" s="58"/>
      <c r="JPD84" s="58"/>
      <c r="JPE84" s="58"/>
      <c r="JPF84" s="58"/>
      <c r="JPG84" s="58"/>
      <c r="JPH84" s="58"/>
      <c r="JPI84" s="58"/>
      <c r="JPJ84" s="58"/>
      <c r="JPK84" s="58"/>
      <c r="JPL84" s="58"/>
      <c r="JPM84" s="58"/>
      <c r="JPN84" s="58"/>
      <c r="JPO84" s="58"/>
      <c r="JPP84" s="58"/>
      <c r="JPQ84" s="58"/>
      <c r="JPR84" s="58"/>
      <c r="JPS84" s="58"/>
      <c r="JPT84" s="58"/>
      <c r="JPU84" s="58"/>
      <c r="JPV84" s="58"/>
      <c r="JPW84" s="58"/>
      <c r="JPX84" s="58"/>
      <c r="JPY84" s="58"/>
      <c r="JPZ84" s="58"/>
      <c r="JQA84" s="58"/>
      <c r="JQB84" s="58"/>
      <c r="JQC84" s="58"/>
      <c r="JQD84" s="58"/>
      <c r="JQE84" s="58"/>
      <c r="JQF84" s="58"/>
      <c r="JQG84" s="58"/>
      <c r="JQH84" s="58"/>
      <c r="JQI84" s="58"/>
      <c r="JQJ84" s="58"/>
      <c r="JQK84" s="58"/>
      <c r="JQL84" s="58"/>
      <c r="JQM84" s="58"/>
      <c r="JQN84" s="58"/>
      <c r="JQO84" s="58"/>
      <c r="JQP84" s="58"/>
      <c r="JQQ84" s="58"/>
      <c r="JQR84" s="58"/>
      <c r="JQS84" s="58"/>
      <c r="JQT84" s="58"/>
      <c r="JQU84" s="58"/>
      <c r="JQV84" s="58"/>
      <c r="JQW84" s="58"/>
      <c r="JQX84" s="58"/>
      <c r="JQY84" s="58"/>
      <c r="JQZ84" s="58"/>
      <c r="JRA84" s="58"/>
      <c r="JRB84" s="58"/>
      <c r="JRC84" s="58"/>
      <c r="JRD84" s="58"/>
      <c r="JRE84" s="58"/>
      <c r="JRF84" s="58"/>
      <c r="JRG84" s="58"/>
      <c r="JRH84" s="58"/>
      <c r="JRI84" s="58"/>
      <c r="JRJ84" s="58"/>
      <c r="JRK84" s="58"/>
      <c r="JRL84" s="58"/>
      <c r="JRM84" s="58"/>
      <c r="JRN84" s="58"/>
      <c r="JRO84" s="58"/>
      <c r="JRP84" s="58"/>
      <c r="JRQ84" s="58"/>
      <c r="JRR84" s="58"/>
      <c r="JRS84" s="58"/>
      <c r="JRT84" s="58"/>
      <c r="JRU84" s="58"/>
      <c r="JRV84" s="58"/>
      <c r="JRW84" s="58"/>
      <c r="JRX84" s="58"/>
      <c r="JRY84" s="58"/>
      <c r="JRZ84" s="58"/>
      <c r="JSA84" s="58"/>
      <c r="JSB84" s="58"/>
      <c r="JSC84" s="58"/>
      <c r="JSD84" s="58"/>
      <c r="JSE84" s="58"/>
      <c r="JSF84" s="58"/>
      <c r="JSG84" s="58"/>
      <c r="JSH84" s="58"/>
      <c r="JSI84" s="58"/>
      <c r="JSJ84" s="58"/>
      <c r="JSK84" s="58"/>
      <c r="JSL84" s="58"/>
      <c r="JSM84" s="58"/>
      <c r="JSN84" s="58"/>
      <c r="JSO84" s="58"/>
      <c r="JSP84" s="58"/>
      <c r="JSQ84" s="58"/>
      <c r="JSR84" s="58"/>
      <c r="JSS84" s="58"/>
      <c r="JST84" s="58"/>
      <c r="JSU84" s="58"/>
      <c r="JSV84" s="58"/>
      <c r="JSW84" s="58"/>
      <c r="JSX84" s="58"/>
      <c r="JSY84" s="58"/>
      <c r="JSZ84" s="58"/>
      <c r="JTA84" s="58"/>
      <c r="JTB84" s="58"/>
      <c r="JTC84" s="58"/>
      <c r="JTD84" s="58"/>
      <c r="JTE84" s="58"/>
      <c r="JTF84" s="58"/>
      <c r="JTG84" s="58"/>
      <c r="JTH84" s="58"/>
      <c r="JTI84" s="58"/>
      <c r="JTJ84" s="58"/>
      <c r="JTK84" s="58"/>
      <c r="JTL84" s="58"/>
      <c r="JTM84" s="58"/>
      <c r="JTN84" s="58"/>
      <c r="JTO84" s="58"/>
      <c r="JTP84" s="58"/>
      <c r="JTQ84" s="58"/>
      <c r="JTR84" s="58"/>
      <c r="JTS84" s="58"/>
      <c r="JTT84" s="58"/>
      <c r="JTU84" s="58"/>
      <c r="JTV84" s="58"/>
      <c r="JTW84" s="58"/>
      <c r="JTX84" s="58"/>
      <c r="JTY84" s="58"/>
      <c r="JTZ84" s="58"/>
      <c r="JUA84" s="58"/>
      <c r="JUB84" s="58"/>
      <c r="JUC84" s="58"/>
      <c r="JUD84" s="58"/>
      <c r="JUE84" s="58"/>
      <c r="JUF84" s="58"/>
      <c r="JUG84" s="58"/>
      <c r="JUH84" s="58"/>
      <c r="JUI84" s="58"/>
      <c r="JUJ84" s="58"/>
      <c r="JUK84" s="58"/>
      <c r="JUL84" s="58"/>
      <c r="JUM84" s="58"/>
      <c r="JUN84" s="58"/>
      <c r="JUO84" s="58"/>
      <c r="JUP84" s="58"/>
      <c r="JUQ84" s="58"/>
      <c r="JUR84" s="58"/>
      <c r="JUS84" s="58"/>
      <c r="JUT84" s="58"/>
      <c r="JUU84" s="58"/>
      <c r="JUV84" s="58"/>
      <c r="JUW84" s="58"/>
      <c r="JUX84" s="58"/>
      <c r="JUY84" s="58"/>
      <c r="JUZ84" s="58"/>
      <c r="JVA84" s="58"/>
      <c r="JVB84" s="58"/>
      <c r="JVC84" s="58"/>
      <c r="JVD84" s="58"/>
      <c r="JVE84" s="58"/>
      <c r="JVF84" s="58"/>
      <c r="JVG84" s="58"/>
      <c r="JVH84" s="58"/>
      <c r="JVI84" s="58"/>
      <c r="JVJ84" s="58"/>
      <c r="JVK84" s="58"/>
      <c r="JVL84" s="58"/>
      <c r="JVM84" s="58"/>
      <c r="JVN84" s="58"/>
      <c r="JVO84" s="58"/>
      <c r="JVP84" s="58"/>
      <c r="JVQ84" s="58"/>
      <c r="JVR84" s="58"/>
      <c r="JVS84" s="58"/>
      <c r="JVT84" s="58"/>
      <c r="JVU84" s="58"/>
      <c r="JVV84" s="58"/>
      <c r="JVW84" s="58"/>
      <c r="JVX84" s="58"/>
      <c r="JVY84" s="58"/>
      <c r="JVZ84" s="58"/>
      <c r="JWA84" s="58"/>
      <c r="JWB84" s="58"/>
      <c r="JWC84" s="58"/>
      <c r="JWD84" s="58"/>
      <c r="JWE84" s="58"/>
      <c r="JWF84" s="58"/>
      <c r="JWG84" s="58"/>
      <c r="JWH84" s="58"/>
      <c r="JWI84" s="58"/>
      <c r="JWJ84" s="58"/>
      <c r="JWK84" s="58"/>
      <c r="JWL84" s="58"/>
      <c r="JWM84" s="58"/>
      <c r="JWN84" s="58"/>
      <c r="JWO84" s="58"/>
      <c r="JWP84" s="58"/>
      <c r="JWQ84" s="58"/>
      <c r="JWR84" s="58"/>
      <c r="JWS84" s="58"/>
      <c r="JWT84" s="58"/>
      <c r="JWU84" s="58"/>
      <c r="JWV84" s="58"/>
      <c r="JWW84" s="58"/>
      <c r="JWX84" s="58"/>
      <c r="JWY84" s="58"/>
      <c r="JWZ84" s="58"/>
      <c r="JXA84" s="58"/>
      <c r="JXB84" s="58"/>
      <c r="JXC84" s="58"/>
      <c r="JXD84" s="58"/>
      <c r="JXE84" s="58"/>
      <c r="JXF84" s="58"/>
      <c r="JXG84" s="58"/>
      <c r="JXH84" s="58"/>
      <c r="JXI84" s="58"/>
      <c r="JXJ84" s="58"/>
      <c r="JXK84" s="58"/>
      <c r="JXL84" s="58"/>
      <c r="JXM84" s="58"/>
      <c r="JXN84" s="58"/>
      <c r="JXO84" s="58"/>
      <c r="JXP84" s="58"/>
      <c r="JXQ84" s="58"/>
      <c r="JXR84" s="58"/>
      <c r="JXS84" s="58"/>
      <c r="JXT84" s="58"/>
      <c r="JXU84" s="58"/>
      <c r="JXV84" s="58"/>
      <c r="JXW84" s="58"/>
      <c r="JXX84" s="58"/>
      <c r="JXY84" s="58"/>
      <c r="JXZ84" s="58"/>
      <c r="JYA84" s="58"/>
      <c r="JYB84" s="58"/>
      <c r="JYC84" s="58"/>
      <c r="JYD84" s="58"/>
      <c r="JYE84" s="58"/>
      <c r="JYF84" s="58"/>
      <c r="JYG84" s="58"/>
      <c r="JYH84" s="58"/>
      <c r="JYI84" s="58"/>
      <c r="JYJ84" s="58"/>
      <c r="JYK84" s="58"/>
      <c r="JYL84" s="58"/>
      <c r="JYM84" s="58"/>
      <c r="JYN84" s="58"/>
      <c r="JYO84" s="58"/>
      <c r="JYP84" s="58"/>
      <c r="JYQ84" s="58"/>
      <c r="JYR84" s="58"/>
      <c r="JYS84" s="58"/>
      <c r="JYT84" s="58"/>
      <c r="JYU84" s="58"/>
      <c r="JYV84" s="58"/>
      <c r="JYW84" s="58"/>
      <c r="JYX84" s="58"/>
      <c r="JYY84" s="58"/>
      <c r="JYZ84" s="58"/>
      <c r="JZA84" s="58"/>
      <c r="JZB84" s="58"/>
      <c r="JZC84" s="58"/>
      <c r="JZD84" s="58"/>
      <c r="JZE84" s="58"/>
      <c r="JZF84" s="58"/>
      <c r="JZG84" s="58"/>
      <c r="JZH84" s="58"/>
      <c r="JZI84" s="58"/>
      <c r="JZJ84" s="58"/>
      <c r="JZK84" s="58"/>
      <c r="JZL84" s="58"/>
      <c r="JZM84" s="58"/>
      <c r="JZN84" s="58"/>
      <c r="JZO84" s="58"/>
      <c r="JZP84" s="58"/>
      <c r="JZQ84" s="58"/>
      <c r="JZR84" s="58"/>
      <c r="JZS84" s="58"/>
      <c r="JZT84" s="58"/>
      <c r="JZU84" s="58"/>
      <c r="JZV84" s="58"/>
      <c r="JZW84" s="58"/>
      <c r="JZX84" s="58"/>
      <c r="JZY84" s="58"/>
      <c r="JZZ84" s="58"/>
      <c r="KAA84" s="58"/>
      <c r="KAB84" s="58"/>
      <c r="KAC84" s="58"/>
      <c r="KAD84" s="58"/>
      <c r="KAE84" s="58"/>
      <c r="KAF84" s="58"/>
      <c r="KAG84" s="58"/>
      <c r="KAH84" s="58"/>
      <c r="KAI84" s="58"/>
      <c r="KAJ84" s="58"/>
      <c r="KAK84" s="58"/>
      <c r="KAL84" s="58"/>
      <c r="KAM84" s="58"/>
      <c r="KAN84" s="58"/>
      <c r="KAO84" s="58"/>
      <c r="KAP84" s="58"/>
      <c r="KAQ84" s="58"/>
      <c r="KAR84" s="58"/>
      <c r="KAS84" s="58"/>
      <c r="KAT84" s="58"/>
      <c r="KAU84" s="58"/>
      <c r="KAV84" s="58"/>
      <c r="KAW84" s="58"/>
      <c r="KAX84" s="58"/>
      <c r="KAY84" s="58"/>
      <c r="KAZ84" s="58"/>
      <c r="KBA84" s="58"/>
      <c r="KBB84" s="58"/>
      <c r="KBC84" s="58"/>
      <c r="KBD84" s="58"/>
      <c r="KBE84" s="58"/>
      <c r="KBF84" s="58"/>
      <c r="KBG84" s="58"/>
      <c r="KBH84" s="58"/>
      <c r="KBI84" s="58"/>
      <c r="KBJ84" s="58"/>
      <c r="KBK84" s="58"/>
      <c r="KBL84" s="58"/>
      <c r="KBM84" s="58"/>
      <c r="KBN84" s="58"/>
      <c r="KBO84" s="58"/>
      <c r="KBP84" s="58"/>
      <c r="KBQ84" s="58"/>
      <c r="KBR84" s="58"/>
      <c r="KBS84" s="58"/>
      <c r="KBT84" s="58"/>
      <c r="KBU84" s="58"/>
      <c r="KBV84" s="58"/>
      <c r="KBW84" s="58"/>
      <c r="KBX84" s="58"/>
      <c r="KBY84" s="58"/>
      <c r="KBZ84" s="58"/>
      <c r="KCA84" s="58"/>
      <c r="KCB84" s="58"/>
      <c r="KCC84" s="58"/>
      <c r="KCD84" s="58"/>
      <c r="KCE84" s="58"/>
      <c r="KCF84" s="58"/>
      <c r="KCG84" s="58"/>
      <c r="KCH84" s="58"/>
      <c r="KCI84" s="58"/>
      <c r="KCJ84" s="58"/>
      <c r="KCK84" s="58"/>
      <c r="KCL84" s="58"/>
      <c r="KCM84" s="58"/>
      <c r="KCN84" s="58"/>
      <c r="KCO84" s="58"/>
      <c r="KCP84" s="58"/>
      <c r="KCQ84" s="58"/>
      <c r="KCR84" s="58"/>
      <c r="KCS84" s="58"/>
      <c r="KCT84" s="58"/>
      <c r="KCU84" s="58"/>
      <c r="KCV84" s="58"/>
      <c r="KCW84" s="58"/>
      <c r="KCX84" s="58"/>
      <c r="KCY84" s="58"/>
      <c r="KCZ84" s="58"/>
      <c r="KDA84" s="58"/>
      <c r="KDB84" s="58"/>
      <c r="KDC84" s="58"/>
      <c r="KDD84" s="58"/>
      <c r="KDE84" s="58"/>
      <c r="KDF84" s="58"/>
      <c r="KDG84" s="58"/>
      <c r="KDH84" s="58"/>
      <c r="KDI84" s="58"/>
      <c r="KDJ84" s="58"/>
      <c r="KDK84" s="58"/>
      <c r="KDL84" s="58"/>
      <c r="KDM84" s="58"/>
      <c r="KDN84" s="58"/>
      <c r="KDO84" s="58"/>
      <c r="KDP84" s="58"/>
      <c r="KDQ84" s="58"/>
      <c r="KDR84" s="58"/>
      <c r="KDS84" s="58"/>
      <c r="KDT84" s="58"/>
      <c r="KDU84" s="58"/>
      <c r="KDV84" s="58"/>
      <c r="KDW84" s="58"/>
      <c r="KDX84" s="58"/>
      <c r="KDY84" s="58"/>
      <c r="KDZ84" s="58"/>
      <c r="KEA84" s="58"/>
      <c r="KEB84" s="58"/>
      <c r="KEC84" s="58"/>
      <c r="KED84" s="58"/>
      <c r="KEE84" s="58"/>
      <c r="KEF84" s="58"/>
      <c r="KEG84" s="58"/>
      <c r="KEH84" s="58"/>
      <c r="KEI84" s="58"/>
      <c r="KEJ84" s="58"/>
      <c r="KEK84" s="58"/>
      <c r="KEL84" s="58"/>
      <c r="KEM84" s="58"/>
      <c r="KEN84" s="58"/>
      <c r="KEO84" s="58"/>
      <c r="KEP84" s="58"/>
      <c r="KEQ84" s="58"/>
      <c r="KER84" s="58"/>
      <c r="KES84" s="58"/>
      <c r="KET84" s="58"/>
      <c r="KEU84" s="58"/>
      <c r="KEV84" s="58"/>
      <c r="KEW84" s="58"/>
      <c r="KEX84" s="58"/>
      <c r="KEY84" s="58"/>
      <c r="KEZ84" s="58"/>
      <c r="KFA84" s="58"/>
      <c r="KFB84" s="58"/>
      <c r="KFC84" s="58"/>
      <c r="KFD84" s="58"/>
      <c r="KFE84" s="58"/>
      <c r="KFF84" s="58"/>
      <c r="KFG84" s="58"/>
      <c r="KFH84" s="58"/>
      <c r="KFI84" s="58"/>
      <c r="KFJ84" s="58"/>
      <c r="KFK84" s="58"/>
      <c r="KFL84" s="58"/>
      <c r="KFM84" s="58"/>
      <c r="KFN84" s="58"/>
      <c r="KFO84" s="58"/>
      <c r="KFP84" s="58"/>
      <c r="KFQ84" s="58"/>
      <c r="KFR84" s="58"/>
      <c r="KFS84" s="58"/>
      <c r="KFT84" s="58"/>
      <c r="KFU84" s="58"/>
      <c r="KFV84" s="58"/>
      <c r="KFW84" s="58"/>
      <c r="KFX84" s="58"/>
      <c r="KFY84" s="58"/>
      <c r="KFZ84" s="58"/>
      <c r="KGA84" s="58"/>
      <c r="KGB84" s="58"/>
      <c r="KGC84" s="58"/>
      <c r="KGD84" s="58"/>
      <c r="KGE84" s="58"/>
      <c r="KGF84" s="58"/>
      <c r="KGG84" s="58"/>
      <c r="KGH84" s="58"/>
      <c r="KGI84" s="58"/>
      <c r="KGJ84" s="58"/>
      <c r="KGK84" s="58"/>
      <c r="KGL84" s="58"/>
      <c r="KGM84" s="58"/>
      <c r="KGN84" s="58"/>
      <c r="KGO84" s="58"/>
      <c r="KGP84" s="58"/>
      <c r="KGQ84" s="58"/>
      <c r="KGR84" s="58"/>
      <c r="KGS84" s="58"/>
      <c r="KGT84" s="58"/>
      <c r="KGU84" s="58"/>
      <c r="KGV84" s="58"/>
      <c r="KGW84" s="58"/>
      <c r="KGX84" s="58"/>
      <c r="KGY84" s="58"/>
      <c r="KGZ84" s="58"/>
      <c r="KHA84" s="58"/>
      <c r="KHB84" s="58"/>
      <c r="KHC84" s="58"/>
      <c r="KHD84" s="58"/>
      <c r="KHE84" s="58"/>
      <c r="KHF84" s="58"/>
      <c r="KHG84" s="58"/>
      <c r="KHH84" s="58"/>
      <c r="KHI84" s="58"/>
      <c r="KHJ84" s="58"/>
      <c r="KHK84" s="58"/>
      <c r="KHL84" s="58"/>
      <c r="KHM84" s="58"/>
      <c r="KHN84" s="58"/>
      <c r="KHO84" s="58"/>
      <c r="KHP84" s="58"/>
      <c r="KHQ84" s="58"/>
      <c r="KHR84" s="58"/>
      <c r="KHS84" s="58"/>
      <c r="KHT84" s="58"/>
      <c r="KHU84" s="58"/>
      <c r="KHV84" s="58"/>
      <c r="KHW84" s="58"/>
      <c r="KHX84" s="58"/>
      <c r="KHY84" s="58"/>
      <c r="KHZ84" s="58"/>
      <c r="KIA84" s="58"/>
      <c r="KIB84" s="58"/>
      <c r="KIC84" s="58"/>
      <c r="KID84" s="58"/>
      <c r="KIE84" s="58"/>
      <c r="KIF84" s="58"/>
      <c r="KIG84" s="58"/>
      <c r="KIH84" s="58"/>
      <c r="KII84" s="58"/>
      <c r="KIJ84" s="58"/>
      <c r="KIK84" s="58"/>
      <c r="KIL84" s="58"/>
      <c r="KIM84" s="58"/>
      <c r="KIN84" s="58"/>
      <c r="KIO84" s="58"/>
      <c r="KIP84" s="58"/>
      <c r="KIQ84" s="58"/>
      <c r="KIR84" s="58"/>
      <c r="KIS84" s="58"/>
      <c r="KIT84" s="58"/>
      <c r="KIU84" s="58"/>
      <c r="KIV84" s="58"/>
      <c r="KIW84" s="58"/>
      <c r="KIX84" s="58"/>
      <c r="KIY84" s="58"/>
      <c r="KIZ84" s="58"/>
      <c r="KJA84" s="58"/>
      <c r="KJB84" s="58"/>
      <c r="KJC84" s="58"/>
      <c r="KJD84" s="58"/>
      <c r="KJE84" s="58"/>
      <c r="KJF84" s="58"/>
      <c r="KJG84" s="58"/>
      <c r="KJH84" s="58"/>
      <c r="KJI84" s="58"/>
      <c r="KJJ84" s="58"/>
      <c r="KJK84" s="58"/>
      <c r="KJL84" s="58"/>
      <c r="KJM84" s="58"/>
      <c r="KJN84" s="58"/>
      <c r="KJO84" s="58"/>
      <c r="KJP84" s="58"/>
      <c r="KJQ84" s="58"/>
      <c r="KJR84" s="58"/>
      <c r="KJS84" s="58"/>
      <c r="KJT84" s="58"/>
      <c r="KJU84" s="58"/>
      <c r="KJV84" s="58"/>
      <c r="KJW84" s="58"/>
      <c r="KJX84" s="58"/>
      <c r="KJY84" s="58"/>
      <c r="KJZ84" s="58"/>
      <c r="KKA84" s="58"/>
      <c r="KKB84" s="58"/>
      <c r="KKC84" s="58"/>
      <c r="KKD84" s="58"/>
      <c r="KKE84" s="58"/>
      <c r="KKF84" s="58"/>
      <c r="KKG84" s="58"/>
      <c r="KKH84" s="58"/>
      <c r="KKI84" s="58"/>
      <c r="KKJ84" s="58"/>
      <c r="KKK84" s="58"/>
      <c r="KKL84" s="58"/>
      <c r="KKM84" s="58"/>
      <c r="KKN84" s="58"/>
      <c r="KKO84" s="58"/>
      <c r="KKP84" s="58"/>
      <c r="KKQ84" s="58"/>
      <c r="KKR84" s="58"/>
      <c r="KKS84" s="58"/>
      <c r="KKT84" s="58"/>
      <c r="KKU84" s="58"/>
      <c r="KKV84" s="58"/>
      <c r="KKW84" s="58"/>
      <c r="KKX84" s="58"/>
      <c r="KKY84" s="58"/>
      <c r="KKZ84" s="58"/>
      <c r="KLA84" s="58"/>
      <c r="KLB84" s="58"/>
      <c r="KLC84" s="58"/>
      <c r="KLD84" s="58"/>
      <c r="KLE84" s="58"/>
      <c r="KLF84" s="58"/>
      <c r="KLG84" s="58"/>
      <c r="KLH84" s="58"/>
      <c r="KLI84" s="58"/>
      <c r="KLJ84" s="58"/>
      <c r="KLK84" s="58"/>
      <c r="KLL84" s="58"/>
      <c r="KLM84" s="58"/>
      <c r="KLN84" s="58"/>
      <c r="KLO84" s="58"/>
      <c r="KLP84" s="58"/>
      <c r="KLQ84" s="58"/>
      <c r="KLR84" s="58"/>
      <c r="KLS84" s="58"/>
      <c r="KLT84" s="58"/>
      <c r="KLU84" s="58"/>
      <c r="KLV84" s="58"/>
      <c r="KLW84" s="58"/>
      <c r="KLX84" s="58"/>
      <c r="KLY84" s="58"/>
      <c r="KLZ84" s="58"/>
      <c r="KMA84" s="58"/>
      <c r="KMB84" s="58"/>
      <c r="KMC84" s="58"/>
      <c r="KMD84" s="58"/>
      <c r="KME84" s="58"/>
      <c r="KMF84" s="58"/>
      <c r="KMG84" s="58"/>
      <c r="KMH84" s="58"/>
      <c r="KMI84" s="58"/>
      <c r="KMJ84" s="58"/>
      <c r="KMK84" s="58"/>
      <c r="KML84" s="58"/>
      <c r="KMM84" s="58"/>
      <c r="KMN84" s="58"/>
      <c r="KMO84" s="58"/>
      <c r="KMP84" s="58"/>
      <c r="KMQ84" s="58"/>
      <c r="KMR84" s="58"/>
      <c r="KMS84" s="58"/>
      <c r="KMT84" s="58"/>
      <c r="KMU84" s="58"/>
      <c r="KMV84" s="58"/>
      <c r="KMW84" s="58"/>
      <c r="KMX84" s="58"/>
      <c r="KMY84" s="58"/>
      <c r="KMZ84" s="58"/>
      <c r="KNA84" s="58"/>
      <c r="KNB84" s="58"/>
      <c r="KNC84" s="58"/>
      <c r="KND84" s="58"/>
      <c r="KNE84" s="58"/>
      <c r="KNF84" s="58"/>
      <c r="KNG84" s="58"/>
      <c r="KNH84" s="58"/>
      <c r="KNI84" s="58"/>
      <c r="KNJ84" s="58"/>
      <c r="KNK84" s="58"/>
      <c r="KNL84" s="58"/>
      <c r="KNM84" s="58"/>
      <c r="KNN84" s="58"/>
      <c r="KNO84" s="58"/>
      <c r="KNP84" s="58"/>
      <c r="KNQ84" s="58"/>
      <c r="KNR84" s="58"/>
      <c r="KNS84" s="58"/>
      <c r="KNT84" s="58"/>
      <c r="KNU84" s="58"/>
      <c r="KNV84" s="58"/>
      <c r="KNW84" s="58"/>
      <c r="KNX84" s="58"/>
      <c r="KNY84" s="58"/>
      <c r="KNZ84" s="58"/>
      <c r="KOA84" s="58"/>
      <c r="KOB84" s="58"/>
      <c r="KOC84" s="58"/>
      <c r="KOD84" s="58"/>
      <c r="KOE84" s="58"/>
      <c r="KOF84" s="58"/>
      <c r="KOG84" s="58"/>
      <c r="KOH84" s="58"/>
      <c r="KOI84" s="58"/>
      <c r="KOJ84" s="58"/>
      <c r="KOK84" s="58"/>
      <c r="KOL84" s="58"/>
      <c r="KOM84" s="58"/>
      <c r="KON84" s="58"/>
      <c r="KOO84" s="58"/>
      <c r="KOP84" s="58"/>
      <c r="KOQ84" s="58"/>
      <c r="KOR84" s="58"/>
      <c r="KOS84" s="58"/>
      <c r="KOT84" s="58"/>
      <c r="KOU84" s="58"/>
      <c r="KOV84" s="58"/>
      <c r="KOW84" s="58"/>
      <c r="KOX84" s="58"/>
      <c r="KOY84" s="58"/>
      <c r="KOZ84" s="58"/>
      <c r="KPA84" s="58"/>
      <c r="KPB84" s="58"/>
      <c r="KPC84" s="58"/>
      <c r="KPD84" s="58"/>
      <c r="KPE84" s="58"/>
      <c r="KPF84" s="58"/>
      <c r="KPG84" s="58"/>
      <c r="KPH84" s="58"/>
      <c r="KPI84" s="58"/>
      <c r="KPJ84" s="58"/>
      <c r="KPK84" s="58"/>
      <c r="KPL84" s="58"/>
      <c r="KPM84" s="58"/>
      <c r="KPN84" s="58"/>
      <c r="KPO84" s="58"/>
      <c r="KPP84" s="58"/>
      <c r="KPQ84" s="58"/>
      <c r="KPR84" s="58"/>
      <c r="KPS84" s="58"/>
      <c r="KPT84" s="58"/>
      <c r="KPU84" s="58"/>
      <c r="KPV84" s="58"/>
      <c r="KPW84" s="58"/>
      <c r="KPX84" s="58"/>
      <c r="KPY84" s="58"/>
      <c r="KPZ84" s="58"/>
      <c r="KQA84" s="58"/>
      <c r="KQB84" s="58"/>
      <c r="KQC84" s="58"/>
      <c r="KQD84" s="58"/>
      <c r="KQE84" s="58"/>
      <c r="KQF84" s="58"/>
      <c r="KQG84" s="58"/>
      <c r="KQH84" s="58"/>
      <c r="KQI84" s="58"/>
      <c r="KQJ84" s="58"/>
      <c r="KQK84" s="58"/>
      <c r="KQL84" s="58"/>
      <c r="KQM84" s="58"/>
      <c r="KQN84" s="58"/>
      <c r="KQO84" s="58"/>
      <c r="KQP84" s="58"/>
      <c r="KQQ84" s="58"/>
      <c r="KQR84" s="58"/>
      <c r="KQS84" s="58"/>
      <c r="KQT84" s="58"/>
      <c r="KQU84" s="58"/>
      <c r="KQV84" s="58"/>
      <c r="KQW84" s="58"/>
      <c r="KQX84" s="58"/>
      <c r="KQY84" s="58"/>
      <c r="KQZ84" s="58"/>
      <c r="KRA84" s="58"/>
      <c r="KRB84" s="58"/>
      <c r="KRC84" s="58"/>
      <c r="KRD84" s="58"/>
      <c r="KRE84" s="58"/>
      <c r="KRF84" s="58"/>
      <c r="KRG84" s="58"/>
      <c r="KRH84" s="58"/>
      <c r="KRI84" s="58"/>
      <c r="KRJ84" s="58"/>
      <c r="KRK84" s="58"/>
      <c r="KRL84" s="58"/>
      <c r="KRM84" s="58"/>
      <c r="KRN84" s="58"/>
      <c r="KRO84" s="58"/>
      <c r="KRP84" s="58"/>
      <c r="KRQ84" s="58"/>
      <c r="KRR84" s="58"/>
      <c r="KRS84" s="58"/>
      <c r="KRT84" s="58"/>
      <c r="KRU84" s="58"/>
      <c r="KRV84" s="58"/>
      <c r="KRW84" s="58"/>
      <c r="KRX84" s="58"/>
      <c r="KRY84" s="58"/>
      <c r="KRZ84" s="58"/>
      <c r="KSA84" s="58"/>
      <c r="KSB84" s="58"/>
      <c r="KSC84" s="58"/>
      <c r="KSD84" s="58"/>
      <c r="KSE84" s="58"/>
      <c r="KSF84" s="58"/>
      <c r="KSG84" s="58"/>
      <c r="KSH84" s="58"/>
      <c r="KSI84" s="58"/>
      <c r="KSJ84" s="58"/>
      <c r="KSK84" s="58"/>
      <c r="KSL84" s="58"/>
      <c r="KSM84" s="58"/>
      <c r="KSN84" s="58"/>
      <c r="KSO84" s="58"/>
      <c r="KSP84" s="58"/>
      <c r="KSQ84" s="58"/>
      <c r="KSR84" s="58"/>
      <c r="KSS84" s="58"/>
      <c r="KST84" s="58"/>
      <c r="KSU84" s="58"/>
      <c r="KSV84" s="58"/>
      <c r="KSW84" s="58"/>
      <c r="KSX84" s="58"/>
      <c r="KSY84" s="58"/>
      <c r="KSZ84" s="58"/>
      <c r="KTA84" s="58"/>
      <c r="KTB84" s="58"/>
      <c r="KTC84" s="58"/>
      <c r="KTD84" s="58"/>
      <c r="KTE84" s="58"/>
      <c r="KTF84" s="58"/>
      <c r="KTG84" s="58"/>
      <c r="KTH84" s="58"/>
      <c r="KTI84" s="58"/>
      <c r="KTJ84" s="58"/>
      <c r="KTK84" s="58"/>
      <c r="KTL84" s="58"/>
      <c r="KTM84" s="58"/>
      <c r="KTN84" s="58"/>
      <c r="KTO84" s="58"/>
      <c r="KTP84" s="58"/>
      <c r="KTQ84" s="58"/>
      <c r="KTR84" s="58"/>
      <c r="KTS84" s="58"/>
      <c r="KTT84" s="58"/>
      <c r="KTU84" s="58"/>
      <c r="KTV84" s="58"/>
      <c r="KTW84" s="58"/>
      <c r="KTX84" s="58"/>
      <c r="KTY84" s="58"/>
      <c r="KTZ84" s="58"/>
      <c r="KUA84" s="58"/>
      <c r="KUB84" s="58"/>
      <c r="KUC84" s="58"/>
      <c r="KUD84" s="58"/>
      <c r="KUE84" s="58"/>
      <c r="KUF84" s="58"/>
      <c r="KUG84" s="58"/>
      <c r="KUH84" s="58"/>
      <c r="KUI84" s="58"/>
      <c r="KUJ84" s="58"/>
      <c r="KUK84" s="58"/>
      <c r="KUL84" s="58"/>
      <c r="KUM84" s="58"/>
      <c r="KUN84" s="58"/>
      <c r="KUO84" s="58"/>
      <c r="KUP84" s="58"/>
      <c r="KUQ84" s="58"/>
      <c r="KUR84" s="58"/>
      <c r="KUS84" s="58"/>
      <c r="KUT84" s="58"/>
      <c r="KUU84" s="58"/>
      <c r="KUV84" s="58"/>
      <c r="KUW84" s="58"/>
      <c r="KUX84" s="58"/>
      <c r="KUY84" s="58"/>
      <c r="KUZ84" s="58"/>
      <c r="KVA84" s="58"/>
      <c r="KVB84" s="58"/>
      <c r="KVC84" s="58"/>
      <c r="KVD84" s="58"/>
      <c r="KVE84" s="58"/>
      <c r="KVF84" s="58"/>
      <c r="KVG84" s="58"/>
      <c r="KVH84" s="58"/>
      <c r="KVI84" s="58"/>
      <c r="KVJ84" s="58"/>
      <c r="KVK84" s="58"/>
      <c r="KVL84" s="58"/>
      <c r="KVM84" s="58"/>
      <c r="KVN84" s="58"/>
      <c r="KVO84" s="58"/>
      <c r="KVP84" s="58"/>
      <c r="KVQ84" s="58"/>
      <c r="KVR84" s="58"/>
      <c r="KVS84" s="58"/>
      <c r="KVT84" s="58"/>
      <c r="KVU84" s="58"/>
      <c r="KVV84" s="58"/>
      <c r="KVW84" s="58"/>
      <c r="KVX84" s="58"/>
      <c r="KVY84" s="58"/>
      <c r="KVZ84" s="58"/>
      <c r="KWA84" s="58"/>
      <c r="KWB84" s="58"/>
      <c r="KWC84" s="58"/>
      <c r="KWD84" s="58"/>
      <c r="KWE84" s="58"/>
      <c r="KWF84" s="58"/>
      <c r="KWG84" s="58"/>
      <c r="KWH84" s="58"/>
      <c r="KWI84" s="58"/>
      <c r="KWJ84" s="58"/>
      <c r="KWK84" s="58"/>
      <c r="KWL84" s="58"/>
      <c r="KWM84" s="58"/>
      <c r="KWN84" s="58"/>
      <c r="KWO84" s="58"/>
      <c r="KWP84" s="58"/>
      <c r="KWQ84" s="58"/>
      <c r="KWR84" s="58"/>
      <c r="KWS84" s="58"/>
      <c r="KWT84" s="58"/>
      <c r="KWU84" s="58"/>
      <c r="KWV84" s="58"/>
      <c r="KWW84" s="58"/>
      <c r="KWX84" s="58"/>
      <c r="KWY84" s="58"/>
      <c r="KWZ84" s="58"/>
      <c r="KXA84" s="58"/>
      <c r="KXB84" s="58"/>
      <c r="KXC84" s="58"/>
      <c r="KXD84" s="58"/>
      <c r="KXE84" s="58"/>
      <c r="KXF84" s="58"/>
      <c r="KXG84" s="58"/>
      <c r="KXH84" s="58"/>
      <c r="KXI84" s="58"/>
      <c r="KXJ84" s="58"/>
      <c r="KXK84" s="58"/>
      <c r="KXL84" s="58"/>
      <c r="KXM84" s="58"/>
      <c r="KXN84" s="58"/>
      <c r="KXO84" s="58"/>
      <c r="KXP84" s="58"/>
      <c r="KXQ84" s="58"/>
      <c r="KXR84" s="58"/>
      <c r="KXS84" s="58"/>
      <c r="KXT84" s="58"/>
      <c r="KXU84" s="58"/>
      <c r="KXV84" s="58"/>
      <c r="KXW84" s="58"/>
      <c r="KXX84" s="58"/>
      <c r="KXY84" s="58"/>
      <c r="KXZ84" s="58"/>
      <c r="KYA84" s="58"/>
      <c r="KYB84" s="58"/>
      <c r="KYC84" s="58"/>
      <c r="KYD84" s="58"/>
      <c r="KYE84" s="58"/>
      <c r="KYF84" s="58"/>
      <c r="KYG84" s="58"/>
      <c r="KYH84" s="58"/>
      <c r="KYI84" s="58"/>
      <c r="KYJ84" s="58"/>
      <c r="KYK84" s="58"/>
      <c r="KYL84" s="58"/>
      <c r="KYM84" s="58"/>
      <c r="KYN84" s="58"/>
      <c r="KYO84" s="58"/>
      <c r="KYP84" s="58"/>
      <c r="KYQ84" s="58"/>
      <c r="KYR84" s="58"/>
      <c r="KYS84" s="58"/>
      <c r="KYT84" s="58"/>
      <c r="KYU84" s="58"/>
      <c r="KYV84" s="58"/>
      <c r="KYW84" s="58"/>
      <c r="KYX84" s="58"/>
      <c r="KYY84" s="58"/>
      <c r="KYZ84" s="58"/>
      <c r="KZA84" s="58"/>
      <c r="KZB84" s="58"/>
      <c r="KZC84" s="58"/>
      <c r="KZD84" s="58"/>
      <c r="KZE84" s="58"/>
      <c r="KZF84" s="58"/>
      <c r="KZG84" s="58"/>
      <c r="KZH84" s="58"/>
      <c r="KZI84" s="58"/>
      <c r="KZJ84" s="58"/>
      <c r="KZK84" s="58"/>
      <c r="KZL84" s="58"/>
      <c r="KZM84" s="58"/>
      <c r="KZN84" s="58"/>
      <c r="KZO84" s="58"/>
      <c r="KZP84" s="58"/>
      <c r="KZQ84" s="58"/>
      <c r="KZR84" s="58"/>
      <c r="KZS84" s="58"/>
      <c r="KZT84" s="58"/>
      <c r="KZU84" s="58"/>
      <c r="KZV84" s="58"/>
      <c r="KZW84" s="58"/>
      <c r="KZX84" s="58"/>
      <c r="KZY84" s="58"/>
      <c r="KZZ84" s="58"/>
      <c r="LAA84" s="58"/>
      <c r="LAB84" s="58"/>
      <c r="LAC84" s="58"/>
      <c r="LAD84" s="58"/>
      <c r="LAE84" s="58"/>
      <c r="LAF84" s="58"/>
      <c r="LAG84" s="58"/>
      <c r="LAH84" s="58"/>
      <c r="LAI84" s="58"/>
      <c r="LAJ84" s="58"/>
      <c r="LAK84" s="58"/>
      <c r="LAL84" s="58"/>
      <c r="LAM84" s="58"/>
      <c r="LAN84" s="58"/>
      <c r="LAO84" s="58"/>
      <c r="LAP84" s="58"/>
      <c r="LAQ84" s="58"/>
      <c r="LAR84" s="58"/>
      <c r="LAS84" s="58"/>
      <c r="LAT84" s="58"/>
      <c r="LAU84" s="58"/>
      <c r="LAV84" s="58"/>
      <c r="LAW84" s="58"/>
      <c r="LAX84" s="58"/>
      <c r="LAY84" s="58"/>
      <c r="LAZ84" s="58"/>
      <c r="LBA84" s="58"/>
      <c r="LBB84" s="58"/>
      <c r="LBC84" s="58"/>
      <c r="LBD84" s="58"/>
      <c r="LBE84" s="58"/>
      <c r="LBF84" s="58"/>
      <c r="LBG84" s="58"/>
      <c r="LBH84" s="58"/>
      <c r="LBI84" s="58"/>
      <c r="LBJ84" s="58"/>
      <c r="LBK84" s="58"/>
      <c r="LBL84" s="58"/>
      <c r="LBM84" s="58"/>
      <c r="LBN84" s="58"/>
      <c r="LBO84" s="58"/>
      <c r="LBP84" s="58"/>
      <c r="LBQ84" s="58"/>
      <c r="LBR84" s="58"/>
      <c r="LBS84" s="58"/>
      <c r="LBT84" s="58"/>
      <c r="LBU84" s="58"/>
      <c r="LBV84" s="58"/>
      <c r="LBW84" s="58"/>
      <c r="LBX84" s="58"/>
      <c r="LBY84" s="58"/>
      <c r="LBZ84" s="58"/>
      <c r="LCA84" s="58"/>
      <c r="LCB84" s="58"/>
      <c r="LCC84" s="58"/>
      <c r="LCD84" s="58"/>
      <c r="LCE84" s="58"/>
      <c r="LCF84" s="58"/>
      <c r="LCG84" s="58"/>
      <c r="LCH84" s="58"/>
      <c r="LCI84" s="58"/>
      <c r="LCJ84" s="58"/>
      <c r="LCK84" s="58"/>
      <c r="LCL84" s="58"/>
      <c r="LCM84" s="58"/>
      <c r="LCN84" s="58"/>
      <c r="LCO84" s="58"/>
      <c r="LCP84" s="58"/>
      <c r="LCQ84" s="58"/>
      <c r="LCR84" s="58"/>
      <c r="LCS84" s="58"/>
      <c r="LCT84" s="58"/>
      <c r="LCU84" s="58"/>
      <c r="LCV84" s="58"/>
      <c r="LCW84" s="58"/>
      <c r="LCX84" s="58"/>
      <c r="LCY84" s="58"/>
      <c r="LCZ84" s="58"/>
      <c r="LDA84" s="58"/>
      <c r="LDB84" s="58"/>
      <c r="LDC84" s="58"/>
      <c r="LDD84" s="58"/>
      <c r="LDE84" s="58"/>
      <c r="LDF84" s="58"/>
      <c r="LDG84" s="58"/>
      <c r="LDH84" s="58"/>
      <c r="LDI84" s="58"/>
      <c r="LDJ84" s="58"/>
      <c r="LDK84" s="58"/>
      <c r="LDL84" s="58"/>
      <c r="LDM84" s="58"/>
      <c r="LDN84" s="58"/>
      <c r="LDO84" s="58"/>
      <c r="LDP84" s="58"/>
      <c r="LDQ84" s="58"/>
      <c r="LDR84" s="58"/>
      <c r="LDS84" s="58"/>
      <c r="LDT84" s="58"/>
      <c r="LDU84" s="58"/>
      <c r="LDV84" s="58"/>
      <c r="LDW84" s="58"/>
      <c r="LDX84" s="58"/>
      <c r="LDY84" s="58"/>
      <c r="LDZ84" s="58"/>
      <c r="LEA84" s="58"/>
      <c r="LEB84" s="58"/>
      <c r="LEC84" s="58"/>
      <c r="LED84" s="58"/>
      <c r="LEE84" s="58"/>
      <c r="LEF84" s="58"/>
      <c r="LEG84" s="58"/>
      <c r="LEH84" s="58"/>
      <c r="LEI84" s="58"/>
      <c r="LEJ84" s="58"/>
      <c r="LEK84" s="58"/>
      <c r="LEL84" s="58"/>
      <c r="LEM84" s="58"/>
      <c r="LEN84" s="58"/>
      <c r="LEO84" s="58"/>
      <c r="LEP84" s="58"/>
      <c r="LEQ84" s="58"/>
      <c r="LER84" s="58"/>
      <c r="LES84" s="58"/>
      <c r="LET84" s="58"/>
      <c r="LEU84" s="58"/>
      <c r="LEV84" s="58"/>
      <c r="LEW84" s="58"/>
      <c r="LEX84" s="58"/>
      <c r="LEY84" s="58"/>
      <c r="LEZ84" s="58"/>
      <c r="LFA84" s="58"/>
      <c r="LFB84" s="58"/>
      <c r="LFC84" s="58"/>
      <c r="LFD84" s="58"/>
      <c r="LFE84" s="58"/>
      <c r="LFF84" s="58"/>
      <c r="LFG84" s="58"/>
      <c r="LFH84" s="58"/>
      <c r="LFI84" s="58"/>
      <c r="LFJ84" s="58"/>
      <c r="LFK84" s="58"/>
      <c r="LFL84" s="58"/>
      <c r="LFM84" s="58"/>
      <c r="LFN84" s="58"/>
      <c r="LFO84" s="58"/>
      <c r="LFP84" s="58"/>
      <c r="LFQ84" s="58"/>
      <c r="LFR84" s="58"/>
      <c r="LFS84" s="58"/>
      <c r="LFT84" s="58"/>
      <c r="LFU84" s="58"/>
      <c r="LFV84" s="58"/>
      <c r="LFW84" s="58"/>
      <c r="LFX84" s="58"/>
      <c r="LFY84" s="58"/>
      <c r="LFZ84" s="58"/>
      <c r="LGA84" s="58"/>
      <c r="LGB84" s="58"/>
      <c r="LGC84" s="58"/>
      <c r="LGD84" s="58"/>
      <c r="LGE84" s="58"/>
      <c r="LGF84" s="58"/>
      <c r="LGG84" s="58"/>
      <c r="LGH84" s="58"/>
      <c r="LGI84" s="58"/>
      <c r="LGJ84" s="58"/>
      <c r="LGK84" s="58"/>
      <c r="LGL84" s="58"/>
      <c r="LGM84" s="58"/>
      <c r="LGN84" s="58"/>
      <c r="LGO84" s="58"/>
      <c r="LGP84" s="58"/>
      <c r="LGQ84" s="58"/>
      <c r="LGR84" s="58"/>
      <c r="LGS84" s="58"/>
      <c r="LGT84" s="58"/>
      <c r="LGU84" s="58"/>
      <c r="LGV84" s="58"/>
      <c r="LGW84" s="58"/>
      <c r="LGX84" s="58"/>
      <c r="LGY84" s="58"/>
      <c r="LGZ84" s="58"/>
      <c r="LHA84" s="58"/>
      <c r="LHB84" s="58"/>
      <c r="LHC84" s="58"/>
      <c r="LHD84" s="58"/>
      <c r="LHE84" s="58"/>
      <c r="LHF84" s="58"/>
      <c r="LHG84" s="58"/>
      <c r="LHH84" s="58"/>
      <c r="LHI84" s="58"/>
      <c r="LHJ84" s="58"/>
      <c r="LHK84" s="58"/>
      <c r="LHL84" s="58"/>
      <c r="LHM84" s="58"/>
      <c r="LHN84" s="58"/>
      <c r="LHO84" s="58"/>
      <c r="LHP84" s="58"/>
      <c r="LHQ84" s="58"/>
      <c r="LHR84" s="58"/>
      <c r="LHS84" s="58"/>
      <c r="LHT84" s="58"/>
      <c r="LHU84" s="58"/>
      <c r="LHV84" s="58"/>
      <c r="LHW84" s="58"/>
      <c r="LHX84" s="58"/>
      <c r="LHY84" s="58"/>
      <c r="LHZ84" s="58"/>
      <c r="LIA84" s="58"/>
      <c r="LIB84" s="58"/>
      <c r="LIC84" s="58"/>
      <c r="LID84" s="58"/>
      <c r="LIE84" s="58"/>
      <c r="LIF84" s="58"/>
      <c r="LIG84" s="58"/>
      <c r="LIH84" s="58"/>
      <c r="LII84" s="58"/>
      <c r="LIJ84" s="58"/>
      <c r="LIK84" s="58"/>
      <c r="LIL84" s="58"/>
      <c r="LIM84" s="58"/>
      <c r="LIN84" s="58"/>
      <c r="LIO84" s="58"/>
      <c r="LIP84" s="58"/>
      <c r="LIQ84" s="58"/>
      <c r="LIR84" s="58"/>
      <c r="LIS84" s="58"/>
      <c r="LIT84" s="58"/>
      <c r="LIU84" s="58"/>
      <c r="LIV84" s="58"/>
      <c r="LIW84" s="58"/>
      <c r="LIX84" s="58"/>
      <c r="LIY84" s="58"/>
      <c r="LIZ84" s="58"/>
      <c r="LJA84" s="58"/>
      <c r="LJB84" s="58"/>
      <c r="LJC84" s="58"/>
      <c r="LJD84" s="58"/>
      <c r="LJE84" s="58"/>
      <c r="LJF84" s="58"/>
      <c r="LJG84" s="58"/>
      <c r="LJH84" s="58"/>
      <c r="LJI84" s="58"/>
      <c r="LJJ84" s="58"/>
      <c r="LJK84" s="58"/>
      <c r="LJL84" s="58"/>
      <c r="LJM84" s="58"/>
      <c r="LJN84" s="58"/>
      <c r="LJO84" s="58"/>
      <c r="LJP84" s="58"/>
      <c r="LJQ84" s="58"/>
      <c r="LJR84" s="58"/>
      <c r="LJS84" s="58"/>
      <c r="LJT84" s="58"/>
      <c r="LJU84" s="58"/>
      <c r="LJV84" s="58"/>
      <c r="LJW84" s="58"/>
      <c r="LJX84" s="58"/>
      <c r="LJY84" s="58"/>
      <c r="LJZ84" s="58"/>
      <c r="LKA84" s="58"/>
      <c r="LKB84" s="58"/>
      <c r="LKC84" s="58"/>
      <c r="LKD84" s="58"/>
      <c r="LKE84" s="58"/>
      <c r="LKF84" s="58"/>
      <c r="LKG84" s="58"/>
      <c r="LKH84" s="58"/>
      <c r="LKI84" s="58"/>
      <c r="LKJ84" s="58"/>
      <c r="LKK84" s="58"/>
      <c r="LKL84" s="58"/>
      <c r="LKM84" s="58"/>
      <c r="LKN84" s="58"/>
      <c r="LKO84" s="58"/>
      <c r="LKP84" s="58"/>
      <c r="LKQ84" s="58"/>
      <c r="LKR84" s="58"/>
      <c r="LKS84" s="58"/>
      <c r="LKT84" s="58"/>
      <c r="LKU84" s="58"/>
      <c r="LKV84" s="58"/>
      <c r="LKW84" s="58"/>
      <c r="LKX84" s="58"/>
      <c r="LKY84" s="58"/>
      <c r="LKZ84" s="58"/>
      <c r="LLA84" s="58"/>
      <c r="LLB84" s="58"/>
      <c r="LLC84" s="58"/>
      <c r="LLD84" s="58"/>
      <c r="LLE84" s="58"/>
      <c r="LLF84" s="58"/>
      <c r="LLG84" s="58"/>
      <c r="LLH84" s="58"/>
      <c r="LLI84" s="58"/>
      <c r="LLJ84" s="58"/>
      <c r="LLK84" s="58"/>
      <c r="LLL84" s="58"/>
      <c r="LLM84" s="58"/>
      <c r="LLN84" s="58"/>
      <c r="LLO84" s="58"/>
      <c r="LLP84" s="58"/>
      <c r="LLQ84" s="58"/>
      <c r="LLR84" s="58"/>
      <c r="LLS84" s="58"/>
      <c r="LLT84" s="58"/>
      <c r="LLU84" s="58"/>
      <c r="LLV84" s="58"/>
      <c r="LLW84" s="58"/>
      <c r="LLX84" s="58"/>
      <c r="LLY84" s="58"/>
      <c r="LLZ84" s="58"/>
      <c r="LMA84" s="58"/>
      <c r="LMB84" s="58"/>
      <c r="LMC84" s="58"/>
      <c r="LMD84" s="58"/>
      <c r="LME84" s="58"/>
      <c r="LMF84" s="58"/>
      <c r="LMG84" s="58"/>
      <c r="LMH84" s="58"/>
      <c r="LMI84" s="58"/>
      <c r="LMJ84" s="58"/>
      <c r="LMK84" s="58"/>
      <c r="LML84" s="58"/>
      <c r="LMM84" s="58"/>
      <c r="LMN84" s="58"/>
      <c r="LMO84" s="58"/>
      <c r="LMP84" s="58"/>
      <c r="LMQ84" s="58"/>
      <c r="LMR84" s="58"/>
      <c r="LMS84" s="58"/>
      <c r="LMT84" s="58"/>
      <c r="LMU84" s="58"/>
      <c r="LMV84" s="58"/>
      <c r="LMW84" s="58"/>
      <c r="LMX84" s="58"/>
      <c r="LMY84" s="58"/>
      <c r="LMZ84" s="58"/>
      <c r="LNA84" s="58"/>
      <c r="LNB84" s="58"/>
      <c r="LNC84" s="58"/>
      <c r="LND84" s="58"/>
      <c r="LNE84" s="58"/>
      <c r="LNF84" s="58"/>
      <c r="LNG84" s="58"/>
      <c r="LNH84" s="58"/>
      <c r="LNI84" s="58"/>
      <c r="LNJ84" s="58"/>
      <c r="LNK84" s="58"/>
      <c r="LNL84" s="58"/>
      <c r="LNM84" s="58"/>
      <c r="LNN84" s="58"/>
      <c r="LNO84" s="58"/>
      <c r="LNP84" s="58"/>
      <c r="LNQ84" s="58"/>
      <c r="LNR84" s="58"/>
      <c r="LNS84" s="58"/>
      <c r="LNT84" s="58"/>
      <c r="LNU84" s="58"/>
      <c r="LNV84" s="58"/>
      <c r="LNW84" s="58"/>
      <c r="LNX84" s="58"/>
      <c r="LNY84" s="58"/>
      <c r="LNZ84" s="58"/>
      <c r="LOA84" s="58"/>
      <c r="LOB84" s="58"/>
      <c r="LOC84" s="58"/>
      <c r="LOD84" s="58"/>
      <c r="LOE84" s="58"/>
      <c r="LOF84" s="58"/>
      <c r="LOG84" s="58"/>
      <c r="LOH84" s="58"/>
      <c r="LOI84" s="58"/>
      <c r="LOJ84" s="58"/>
      <c r="LOK84" s="58"/>
      <c r="LOL84" s="58"/>
      <c r="LOM84" s="58"/>
      <c r="LON84" s="58"/>
      <c r="LOO84" s="58"/>
      <c r="LOP84" s="58"/>
      <c r="LOQ84" s="58"/>
      <c r="LOR84" s="58"/>
      <c r="LOS84" s="58"/>
      <c r="LOT84" s="58"/>
      <c r="LOU84" s="58"/>
      <c r="LOV84" s="58"/>
      <c r="LOW84" s="58"/>
      <c r="LOX84" s="58"/>
      <c r="LOY84" s="58"/>
      <c r="LOZ84" s="58"/>
      <c r="LPA84" s="58"/>
      <c r="LPB84" s="58"/>
      <c r="LPC84" s="58"/>
      <c r="LPD84" s="58"/>
      <c r="LPE84" s="58"/>
      <c r="LPF84" s="58"/>
      <c r="LPG84" s="58"/>
      <c r="LPH84" s="58"/>
      <c r="LPI84" s="58"/>
      <c r="LPJ84" s="58"/>
      <c r="LPK84" s="58"/>
      <c r="LPL84" s="58"/>
      <c r="LPM84" s="58"/>
      <c r="LPN84" s="58"/>
      <c r="LPO84" s="58"/>
      <c r="LPP84" s="58"/>
      <c r="LPQ84" s="58"/>
      <c r="LPR84" s="58"/>
      <c r="LPS84" s="58"/>
      <c r="LPT84" s="58"/>
      <c r="LPU84" s="58"/>
      <c r="LPV84" s="58"/>
      <c r="LPW84" s="58"/>
      <c r="LPX84" s="58"/>
      <c r="LPY84" s="58"/>
      <c r="LPZ84" s="58"/>
      <c r="LQA84" s="58"/>
      <c r="LQB84" s="58"/>
      <c r="LQC84" s="58"/>
      <c r="LQD84" s="58"/>
      <c r="LQE84" s="58"/>
      <c r="LQF84" s="58"/>
      <c r="LQG84" s="58"/>
      <c r="LQH84" s="58"/>
      <c r="LQI84" s="58"/>
      <c r="LQJ84" s="58"/>
      <c r="LQK84" s="58"/>
      <c r="LQL84" s="58"/>
      <c r="LQM84" s="58"/>
      <c r="LQN84" s="58"/>
      <c r="LQO84" s="58"/>
      <c r="LQP84" s="58"/>
      <c r="LQQ84" s="58"/>
      <c r="LQR84" s="58"/>
      <c r="LQS84" s="58"/>
      <c r="LQT84" s="58"/>
      <c r="LQU84" s="58"/>
      <c r="LQV84" s="58"/>
      <c r="LQW84" s="58"/>
      <c r="LQX84" s="58"/>
      <c r="LQY84" s="58"/>
      <c r="LQZ84" s="58"/>
      <c r="LRA84" s="58"/>
      <c r="LRB84" s="58"/>
      <c r="LRC84" s="58"/>
      <c r="LRD84" s="58"/>
      <c r="LRE84" s="58"/>
      <c r="LRF84" s="58"/>
      <c r="LRG84" s="58"/>
      <c r="LRH84" s="58"/>
      <c r="LRI84" s="58"/>
      <c r="LRJ84" s="58"/>
      <c r="LRK84" s="58"/>
      <c r="LRL84" s="58"/>
      <c r="LRM84" s="58"/>
      <c r="LRN84" s="58"/>
      <c r="LRO84" s="58"/>
      <c r="LRP84" s="58"/>
      <c r="LRQ84" s="58"/>
      <c r="LRR84" s="58"/>
      <c r="LRS84" s="58"/>
      <c r="LRT84" s="58"/>
      <c r="LRU84" s="58"/>
      <c r="LRV84" s="58"/>
      <c r="LRW84" s="58"/>
      <c r="LRX84" s="58"/>
      <c r="LRY84" s="58"/>
      <c r="LRZ84" s="58"/>
      <c r="LSA84" s="58"/>
      <c r="LSB84" s="58"/>
      <c r="LSC84" s="58"/>
      <c r="LSD84" s="58"/>
      <c r="LSE84" s="58"/>
      <c r="LSF84" s="58"/>
      <c r="LSG84" s="58"/>
      <c r="LSH84" s="58"/>
      <c r="LSI84" s="58"/>
      <c r="LSJ84" s="58"/>
      <c r="LSK84" s="58"/>
      <c r="LSL84" s="58"/>
      <c r="LSM84" s="58"/>
      <c r="LSN84" s="58"/>
      <c r="LSO84" s="58"/>
      <c r="LSP84" s="58"/>
      <c r="LSQ84" s="58"/>
      <c r="LSR84" s="58"/>
      <c r="LSS84" s="58"/>
      <c r="LST84" s="58"/>
      <c r="LSU84" s="58"/>
      <c r="LSV84" s="58"/>
      <c r="LSW84" s="58"/>
      <c r="LSX84" s="58"/>
      <c r="LSY84" s="58"/>
      <c r="LSZ84" s="58"/>
      <c r="LTA84" s="58"/>
      <c r="LTB84" s="58"/>
      <c r="LTC84" s="58"/>
      <c r="LTD84" s="58"/>
      <c r="LTE84" s="58"/>
      <c r="LTF84" s="58"/>
      <c r="LTG84" s="58"/>
      <c r="LTH84" s="58"/>
      <c r="LTI84" s="58"/>
      <c r="LTJ84" s="58"/>
      <c r="LTK84" s="58"/>
      <c r="LTL84" s="58"/>
      <c r="LTM84" s="58"/>
      <c r="LTN84" s="58"/>
      <c r="LTO84" s="58"/>
      <c r="LTP84" s="58"/>
      <c r="LTQ84" s="58"/>
      <c r="LTR84" s="58"/>
      <c r="LTS84" s="58"/>
      <c r="LTT84" s="58"/>
      <c r="LTU84" s="58"/>
      <c r="LTV84" s="58"/>
      <c r="LTW84" s="58"/>
      <c r="LTX84" s="58"/>
      <c r="LTY84" s="58"/>
      <c r="LTZ84" s="58"/>
      <c r="LUA84" s="58"/>
      <c r="LUB84" s="58"/>
      <c r="LUC84" s="58"/>
      <c r="LUD84" s="58"/>
      <c r="LUE84" s="58"/>
      <c r="LUF84" s="58"/>
      <c r="LUG84" s="58"/>
      <c r="LUH84" s="58"/>
      <c r="LUI84" s="58"/>
      <c r="LUJ84" s="58"/>
      <c r="LUK84" s="58"/>
      <c r="LUL84" s="58"/>
      <c r="LUM84" s="58"/>
      <c r="LUN84" s="58"/>
      <c r="LUO84" s="58"/>
      <c r="LUP84" s="58"/>
      <c r="LUQ84" s="58"/>
      <c r="LUR84" s="58"/>
      <c r="LUS84" s="58"/>
      <c r="LUT84" s="58"/>
      <c r="LUU84" s="58"/>
      <c r="LUV84" s="58"/>
      <c r="LUW84" s="58"/>
      <c r="LUX84" s="58"/>
      <c r="LUY84" s="58"/>
      <c r="LUZ84" s="58"/>
      <c r="LVA84" s="58"/>
      <c r="LVB84" s="58"/>
      <c r="LVC84" s="58"/>
      <c r="LVD84" s="58"/>
      <c r="LVE84" s="58"/>
      <c r="LVF84" s="58"/>
      <c r="LVG84" s="58"/>
      <c r="LVH84" s="58"/>
      <c r="LVI84" s="58"/>
      <c r="LVJ84" s="58"/>
      <c r="LVK84" s="58"/>
      <c r="LVL84" s="58"/>
      <c r="LVM84" s="58"/>
      <c r="LVN84" s="58"/>
      <c r="LVO84" s="58"/>
      <c r="LVP84" s="58"/>
      <c r="LVQ84" s="58"/>
      <c r="LVR84" s="58"/>
      <c r="LVS84" s="58"/>
      <c r="LVT84" s="58"/>
      <c r="LVU84" s="58"/>
      <c r="LVV84" s="58"/>
      <c r="LVW84" s="58"/>
      <c r="LVX84" s="58"/>
      <c r="LVY84" s="58"/>
      <c r="LVZ84" s="58"/>
      <c r="LWA84" s="58"/>
      <c r="LWB84" s="58"/>
      <c r="LWC84" s="58"/>
      <c r="LWD84" s="58"/>
      <c r="LWE84" s="58"/>
      <c r="LWF84" s="58"/>
      <c r="LWG84" s="58"/>
      <c r="LWH84" s="58"/>
      <c r="LWI84" s="58"/>
      <c r="LWJ84" s="58"/>
      <c r="LWK84" s="58"/>
      <c r="LWL84" s="58"/>
      <c r="LWM84" s="58"/>
      <c r="LWN84" s="58"/>
      <c r="LWO84" s="58"/>
      <c r="LWP84" s="58"/>
      <c r="LWQ84" s="58"/>
      <c r="LWR84" s="58"/>
      <c r="LWS84" s="58"/>
      <c r="LWT84" s="58"/>
      <c r="LWU84" s="58"/>
      <c r="LWV84" s="58"/>
      <c r="LWW84" s="58"/>
      <c r="LWX84" s="58"/>
      <c r="LWY84" s="58"/>
      <c r="LWZ84" s="58"/>
      <c r="LXA84" s="58"/>
      <c r="LXB84" s="58"/>
      <c r="LXC84" s="58"/>
      <c r="LXD84" s="58"/>
      <c r="LXE84" s="58"/>
      <c r="LXF84" s="58"/>
      <c r="LXG84" s="58"/>
      <c r="LXH84" s="58"/>
      <c r="LXI84" s="58"/>
      <c r="LXJ84" s="58"/>
      <c r="LXK84" s="58"/>
      <c r="LXL84" s="58"/>
      <c r="LXM84" s="58"/>
      <c r="LXN84" s="58"/>
      <c r="LXO84" s="58"/>
      <c r="LXP84" s="58"/>
      <c r="LXQ84" s="58"/>
      <c r="LXR84" s="58"/>
      <c r="LXS84" s="58"/>
      <c r="LXT84" s="58"/>
      <c r="LXU84" s="58"/>
      <c r="LXV84" s="58"/>
      <c r="LXW84" s="58"/>
      <c r="LXX84" s="58"/>
      <c r="LXY84" s="58"/>
      <c r="LXZ84" s="58"/>
      <c r="LYA84" s="58"/>
      <c r="LYB84" s="58"/>
      <c r="LYC84" s="58"/>
      <c r="LYD84" s="58"/>
      <c r="LYE84" s="58"/>
      <c r="LYF84" s="58"/>
      <c r="LYG84" s="58"/>
      <c r="LYH84" s="58"/>
      <c r="LYI84" s="58"/>
      <c r="LYJ84" s="58"/>
      <c r="LYK84" s="58"/>
      <c r="LYL84" s="58"/>
      <c r="LYM84" s="58"/>
      <c r="LYN84" s="58"/>
      <c r="LYO84" s="58"/>
      <c r="LYP84" s="58"/>
      <c r="LYQ84" s="58"/>
      <c r="LYR84" s="58"/>
      <c r="LYS84" s="58"/>
      <c r="LYT84" s="58"/>
      <c r="LYU84" s="58"/>
      <c r="LYV84" s="58"/>
      <c r="LYW84" s="58"/>
      <c r="LYX84" s="58"/>
      <c r="LYY84" s="58"/>
      <c r="LYZ84" s="58"/>
      <c r="LZA84" s="58"/>
      <c r="LZB84" s="58"/>
      <c r="LZC84" s="58"/>
      <c r="LZD84" s="58"/>
      <c r="LZE84" s="58"/>
      <c r="LZF84" s="58"/>
      <c r="LZG84" s="58"/>
      <c r="LZH84" s="58"/>
      <c r="LZI84" s="58"/>
      <c r="LZJ84" s="58"/>
      <c r="LZK84" s="58"/>
      <c r="LZL84" s="58"/>
      <c r="LZM84" s="58"/>
      <c r="LZN84" s="58"/>
      <c r="LZO84" s="58"/>
      <c r="LZP84" s="58"/>
      <c r="LZQ84" s="58"/>
      <c r="LZR84" s="58"/>
      <c r="LZS84" s="58"/>
      <c r="LZT84" s="58"/>
      <c r="LZU84" s="58"/>
      <c r="LZV84" s="58"/>
      <c r="LZW84" s="58"/>
      <c r="LZX84" s="58"/>
      <c r="LZY84" s="58"/>
      <c r="LZZ84" s="58"/>
      <c r="MAA84" s="58"/>
      <c r="MAB84" s="58"/>
      <c r="MAC84" s="58"/>
      <c r="MAD84" s="58"/>
      <c r="MAE84" s="58"/>
      <c r="MAF84" s="58"/>
      <c r="MAG84" s="58"/>
      <c r="MAH84" s="58"/>
      <c r="MAI84" s="58"/>
      <c r="MAJ84" s="58"/>
      <c r="MAK84" s="58"/>
      <c r="MAL84" s="58"/>
      <c r="MAM84" s="58"/>
      <c r="MAN84" s="58"/>
      <c r="MAO84" s="58"/>
      <c r="MAP84" s="58"/>
      <c r="MAQ84" s="58"/>
      <c r="MAR84" s="58"/>
      <c r="MAS84" s="58"/>
      <c r="MAT84" s="58"/>
      <c r="MAU84" s="58"/>
      <c r="MAV84" s="58"/>
      <c r="MAW84" s="58"/>
      <c r="MAX84" s="58"/>
      <c r="MAY84" s="58"/>
      <c r="MAZ84" s="58"/>
      <c r="MBA84" s="58"/>
      <c r="MBB84" s="58"/>
      <c r="MBC84" s="58"/>
      <c r="MBD84" s="58"/>
      <c r="MBE84" s="58"/>
      <c r="MBF84" s="58"/>
      <c r="MBG84" s="58"/>
      <c r="MBH84" s="58"/>
      <c r="MBI84" s="58"/>
      <c r="MBJ84" s="58"/>
      <c r="MBK84" s="58"/>
      <c r="MBL84" s="58"/>
      <c r="MBM84" s="58"/>
      <c r="MBN84" s="58"/>
      <c r="MBO84" s="58"/>
      <c r="MBP84" s="58"/>
      <c r="MBQ84" s="58"/>
      <c r="MBR84" s="58"/>
      <c r="MBS84" s="58"/>
      <c r="MBT84" s="58"/>
      <c r="MBU84" s="58"/>
      <c r="MBV84" s="58"/>
      <c r="MBW84" s="58"/>
      <c r="MBX84" s="58"/>
      <c r="MBY84" s="58"/>
      <c r="MBZ84" s="58"/>
      <c r="MCA84" s="58"/>
      <c r="MCB84" s="58"/>
      <c r="MCC84" s="58"/>
      <c r="MCD84" s="58"/>
      <c r="MCE84" s="58"/>
      <c r="MCF84" s="58"/>
      <c r="MCG84" s="58"/>
      <c r="MCH84" s="58"/>
      <c r="MCI84" s="58"/>
      <c r="MCJ84" s="58"/>
      <c r="MCK84" s="58"/>
      <c r="MCL84" s="58"/>
      <c r="MCM84" s="58"/>
      <c r="MCN84" s="58"/>
      <c r="MCO84" s="58"/>
      <c r="MCP84" s="58"/>
      <c r="MCQ84" s="58"/>
      <c r="MCR84" s="58"/>
      <c r="MCS84" s="58"/>
      <c r="MCT84" s="58"/>
      <c r="MCU84" s="58"/>
      <c r="MCV84" s="58"/>
      <c r="MCW84" s="58"/>
      <c r="MCX84" s="58"/>
      <c r="MCY84" s="58"/>
      <c r="MCZ84" s="58"/>
      <c r="MDA84" s="58"/>
      <c r="MDB84" s="58"/>
      <c r="MDC84" s="58"/>
      <c r="MDD84" s="58"/>
      <c r="MDE84" s="58"/>
      <c r="MDF84" s="58"/>
      <c r="MDG84" s="58"/>
      <c r="MDH84" s="58"/>
      <c r="MDI84" s="58"/>
      <c r="MDJ84" s="58"/>
      <c r="MDK84" s="58"/>
      <c r="MDL84" s="58"/>
      <c r="MDM84" s="58"/>
      <c r="MDN84" s="58"/>
      <c r="MDO84" s="58"/>
      <c r="MDP84" s="58"/>
      <c r="MDQ84" s="58"/>
      <c r="MDR84" s="58"/>
      <c r="MDS84" s="58"/>
      <c r="MDT84" s="58"/>
      <c r="MDU84" s="58"/>
      <c r="MDV84" s="58"/>
      <c r="MDW84" s="58"/>
      <c r="MDX84" s="58"/>
      <c r="MDY84" s="58"/>
      <c r="MDZ84" s="58"/>
      <c r="MEA84" s="58"/>
      <c r="MEB84" s="58"/>
      <c r="MEC84" s="58"/>
      <c r="MED84" s="58"/>
      <c r="MEE84" s="58"/>
      <c r="MEF84" s="58"/>
      <c r="MEG84" s="58"/>
      <c r="MEH84" s="58"/>
      <c r="MEI84" s="58"/>
      <c r="MEJ84" s="58"/>
      <c r="MEK84" s="58"/>
      <c r="MEL84" s="58"/>
      <c r="MEM84" s="58"/>
      <c r="MEN84" s="58"/>
      <c r="MEO84" s="58"/>
      <c r="MEP84" s="58"/>
      <c r="MEQ84" s="58"/>
      <c r="MER84" s="58"/>
      <c r="MES84" s="58"/>
      <c r="MET84" s="58"/>
      <c r="MEU84" s="58"/>
      <c r="MEV84" s="58"/>
      <c r="MEW84" s="58"/>
      <c r="MEX84" s="58"/>
      <c r="MEY84" s="58"/>
      <c r="MEZ84" s="58"/>
      <c r="MFA84" s="58"/>
      <c r="MFB84" s="58"/>
      <c r="MFC84" s="58"/>
      <c r="MFD84" s="58"/>
      <c r="MFE84" s="58"/>
      <c r="MFF84" s="58"/>
      <c r="MFG84" s="58"/>
      <c r="MFH84" s="58"/>
      <c r="MFI84" s="58"/>
      <c r="MFJ84" s="58"/>
      <c r="MFK84" s="58"/>
      <c r="MFL84" s="58"/>
      <c r="MFM84" s="58"/>
      <c r="MFN84" s="58"/>
      <c r="MFO84" s="58"/>
      <c r="MFP84" s="58"/>
      <c r="MFQ84" s="58"/>
      <c r="MFR84" s="58"/>
      <c r="MFS84" s="58"/>
      <c r="MFT84" s="58"/>
      <c r="MFU84" s="58"/>
      <c r="MFV84" s="58"/>
      <c r="MFW84" s="58"/>
      <c r="MFX84" s="58"/>
      <c r="MFY84" s="58"/>
      <c r="MFZ84" s="58"/>
      <c r="MGA84" s="58"/>
      <c r="MGB84" s="58"/>
      <c r="MGC84" s="58"/>
      <c r="MGD84" s="58"/>
      <c r="MGE84" s="58"/>
      <c r="MGF84" s="58"/>
      <c r="MGG84" s="58"/>
      <c r="MGH84" s="58"/>
      <c r="MGI84" s="58"/>
      <c r="MGJ84" s="58"/>
      <c r="MGK84" s="58"/>
      <c r="MGL84" s="58"/>
      <c r="MGM84" s="58"/>
      <c r="MGN84" s="58"/>
      <c r="MGO84" s="58"/>
      <c r="MGP84" s="58"/>
      <c r="MGQ84" s="58"/>
      <c r="MGR84" s="58"/>
      <c r="MGS84" s="58"/>
      <c r="MGT84" s="58"/>
      <c r="MGU84" s="58"/>
      <c r="MGV84" s="58"/>
      <c r="MGW84" s="58"/>
      <c r="MGX84" s="58"/>
      <c r="MGY84" s="58"/>
      <c r="MGZ84" s="58"/>
      <c r="MHA84" s="58"/>
      <c r="MHB84" s="58"/>
      <c r="MHC84" s="58"/>
      <c r="MHD84" s="58"/>
      <c r="MHE84" s="58"/>
      <c r="MHF84" s="58"/>
      <c r="MHG84" s="58"/>
      <c r="MHH84" s="58"/>
      <c r="MHI84" s="58"/>
      <c r="MHJ84" s="58"/>
      <c r="MHK84" s="58"/>
      <c r="MHL84" s="58"/>
      <c r="MHM84" s="58"/>
      <c r="MHN84" s="58"/>
      <c r="MHO84" s="58"/>
      <c r="MHP84" s="58"/>
      <c r="MHQ84" s="58"/>
      <c r="MHR84" s="58"/>
      <c r="MHS84" s="58"/>
      <c r="MHT84" s="58"/>
      <c r="MHU84" s="58"/>
      <c r="MHV84" s="58"/>
      <c r="MHW84" s="58"/>
      <c r="MHX84" s="58"/>
      <c r="MHY84" s="58"/>
      <c r="MHZ84" s="58"/>
      <c r="MIA84" s="58"/>
      <c r="MIB84" s="58"/>
      <c r="MIC84" s="58"/>
      <c r="MID84" s="58"/>
      <c r="MIE84" s="58"/>
      <c r="MIF84" s="58"/>
      <c r="MIG84" s="58"/>
      <c r="MIH84" s="58"/>
      <c r="MII84" s="58"/>
      <c r="MIJ84" s="58"/>
      <c r="MIK84" s="58"/>
      <c r="MIL84" s="58"/>
      <c r="MIM84" s="58"/>
      <c r="MIN84" s="58"/>
      <c r="MIO84" s="58"/>
      <c r="MIP84" s="58"/>
      <c r="MIQ84" s="58"/>
      <c r="MIR84" s="58"/>
      <c r="MIS84" s="58"/>
      <c r="MIT84" s="58"/>
      <c r="MIU84" s="58"/>
      <c r="MIV84" s="58"/>
      <c r="MIW84" s="58"/>
      <c r="MIX84" s="58"/>
      <c r="MIY84" s="58"/>
      <c r="MIZ84" s="58"/>
      <c r="MJA84" s="58"/>
      <c r="MJB84" s="58"/>
      <c r="MJC84" s="58"/>
      <c r="MJD84" s="58"/>
      <c r="MJE84" s="58"/>
      <c r="MJF84" s="58"/>
      <c r="MJG84" s="58"/>
      <c r="MJH84" s="58"/>
      <c r="MJI84" s="58"/>
      <c r="MJJ84" s="58"/>
      <c r="MJK84" s="58"/>
      <c r="MJL84" s="58"/>
      <c r="MJM84" s="58"/>
      <c r="MJN84" s="58"/>
      <c r="MJO84" s="58"/>
      <c r="MJP84" s="58"/>
      <c r="MJQ84" s="58"/>
      <c r="MJR84" s="58"/>
      <c r="MJS84" s="58"/>
      <c r="MJT84" s="58"/>
      <c r="MJU84" s="58"/>
      <c r="MJV84" s="58"/>
      <c r="MJW84" s="58"/>
      <c r="MJX84" s="58"/>
      <c r="MJY84" s="58"/>
      <c r="MJZ84" s="58"/>
      <c r="MKA84" s="58"/>
      <c r="MKB84" s="58"/>
      <c r="MKC84" s="58"/>
      <c r="MKD84" s="58"/>
      <c r="MKE84" s="58"/>
      <c r="MKF84" s="58"/>
      <c r="MKG84" s="58"/>
      <c r="MKH84" s="58"/>
      <c r="MKI84" s="58"/>
      <c r="MKJ84" s="58"/>
      <c r="MKK84" s="58"/>
      <c r="MKL84" s="58"/>
      <c r="MKM84" s="58"/>
      <c r="MKN84" s="58"/>
      <c r="MKO84" s="58"/>
      <c r="MKP84" s="58"/>
      <c r="MKQ84" s="58"/>
      <c r="MKR84" s="58"/>
      <c r="MKS84" s="58"/>
      <c r="MKT84" s="58"/>
      <c r="MKU84" s="58"/>
      <c r="MKV84" s="58"/>
      <c r="MKW84" s="58"/>
      <c r="MKX84" s="58"/>
      <c r="MKY84" s="58"/>
      <c r="MKZ84" s="58"/>
      <c r="MLA84" s="58"/>
      <c r="MLB84" s="58"/>
      <c r="MLC84" s="58"/>
      <c r="MLD84" s="58"/>
      <c r="MLE84" s="58"/>
      <c r="MLF84" s="58"/>
      <c r="MLG84" s="58"/>
      <c r="MLH84" s="58"/>
      <c r="MLI84" s="58"/>
      <c r="MLJ84" s="58"/>
      <c r="MLK84" s="58"/>
      <c r="MLL84" s="58"/>
      <c r="MLM84" s="58"/>
      <c r="MLN84" s="58"/>
      <c r="MLO84" s="58"/>
      <c r="MLP84" s="58"/>
      <c r="MLQ84" s="58"/>
      <c r="MLR84" s="58"/>
      <c r="MLS84" s="58"/>
      <c r="MLT84" s="58"/>
      <c r="MLU84" s="58"/>
      <c r="MLV84" s="58"/>
      <c r="MLW84" s="58"/>
      <c r="MLX84" s="58"/>
      <c r="MLY84" s="58"/>
      <c r="MLZ84" s="58"/>
      <c r="MMA84" s="58"/>
      <c r="MMB84" s="58"/>
      <c r="MMC84" s="58"/>
      <c r="MMD84" s="58"/>
      <c r="MME84" s="58"/>
      <c r="MMF84" s="58"/>
      <c r="MMG84" s="58"/>
      <c r="MMH84" s="58"/>
      <c r="MMI84" s="58"/>
      <c r="MMJ84" s="58"/>
      <c r="MMK84" s="58"/>
      <c r="MML84" s="58"/>
      <c r="MMM84" s="58"/>
      <c r="MMN84" s="58"/>
      <c r="MMO84" s="58"/>
      <c r="MMP84" s="58"/>
      <c r="MMQ84" s="58"/>
      <c r="MMR84" s="58"/>
      <c r="MMS84" s="58"/>
      <c r="MMT84" s="58"/>
      <c r="MMU84" s="58"/>
      <c r="MMV84" s="58"/>
      <c r="MMW84" s="58"/>
      <c r="MMX84" s="58"/>
      <c r="MMY84" s="58"/>
      <c r="MMZ84" s="58"/>
      <c r="MNA84" s="58"/>
      <c r="MNB84" s="58"/>
      <c r="MNC84" s="58"/>
      <c r="MND84" s="58"/>
      <c r="MNE84" s="58"/>
      <c r="MNF84" s="58"/>
      <c r="MNG84" s="58"/>
      <c r="MNH84" s="58"/>
      <c r="MNI84" s="58"/>
      <c r="MNJ84" s="58"/>
      <c r="MNK84" s="58"/>
      <c r="MNL84" s="58"/>
      <c r="MNM84" s="58"/>
      <c r="MNN84" s="58"/>
      <c r="MNO84" s="58"/>
      <c r="MNP84" s="58"/>
      <c r="MNQ84" s="58"/>
      <c r="MNR84" s="58"/>
      <c r="MNS84" s="58"/>
      <c r="MNT84" s="58"/>
      <c r="MNU84" s="58"/>
      <c r="MNV84" s="58"/>
      <c r="MNW84" s="58"/>
      <c r="MNX84" s="58"/>
      <c r="MNY84" s="58"/>
      <c r="MNZ84" s="58"/>
      <c r="MOA84" s="58"/>
      <c r="MOB84" s="58"/>
      <c r="MOC84" s="58"/>
      <c r="MOD84" s="58"/>
      <c r="MOE84" s="58"/>
      <c r="MOF84" s="58"/>
      <c r="MOG84" s="58"/>
      <c r="MOH84" s="58"/>
      <c r="MOI84" s="58"/>
      <c r="MOJ84" s="58"/>
      <c r="MOK84" s="58"/>
      <c r="MOL84" s="58"/>
      <c r="MOM84" s="58"/>
      <c r="MON84" s="58"/>
      <c r="MOO84" s="58"/>
      <c r="MOP84" s="58"/>
      <c r="MOQ84" s="58"/>
      <c r="MOR84" s="58"/>
      <c r="MOS84" s="58"/>
      <c r="MOT84" s="58"/>
      <c r="MOU84" s="58"/>
      <c r="MOV84" s="58"/>
      <c r="MOW84" s="58"/>
      <c r="MOX84" s="58"/>
      <c r="MOY84" s="58"/>
      <c r="MOZ84" s="58"/>
      <c r="MPA84" s="58"/>
      <c r="MPB84" s="58"/>
      <c r="MPC84" s="58"/>
      <c r="MPD84" s="58"/>
      <c r="MPE84" s="58"/>
      <c r="MPF84" s="58"/>
      <c r="MPG84" s="58"/>
      <c r="MPH84" s="58"/>
      <c r="MPI84" s="58"/>
      <c r="MPJ84" s="58"/>
      <c r="MPK84" s="58"/>
      <c r="MPL84" s="58"/>
      <c r="MPM84" s="58"/>
      <c r="MPN84" s="58"/>
      <c r="MPO84" s="58"/>
      <c r="MPP84" s="58"/>
      <c r="MPQ84" s="58"/>
      <c r="MPR84" s="58"/>
      <c r="MPS84" s="58"/>
      <c r="MPT84" s="58"/>
      <c r="MPU84" s="58"/>
      <c r="MPV84" s="58"/>
      <c r="MPW84" s="58"/>
      <c r="MPX84" s="58"/>
      <c r="MPY84" s="58"/>
      <c r="MPZ84" s="58"/>
      <c r="MQA84" s="58"/>
      <c r="MQB84" s="58"/>
      <c r="MQC84" s="58"/>
      <c r="MQD84" s="58"/>
      <c r="MQE84" s="58"/>
      <c r="MQF84" s="58"/>
      <c r="MQG84" s="58"/>
      <c r="MQH84" s="58"/>
      <c r="MQI84" s="58"/>
      <c r="MQJ84" s="58"/>
      <c r="MQK84" s="58"/>
      <c r="MQL84" s="58"/>
      <c r="MQM84" s="58"/>
      <c r="MQN84" s="58"/>
      <c r="MQO84" s="58"/>
      <c r="MQP84" s="58"/>
      <c r="MQQ84" s="58"/>
      <c r="MQR84" s="58"/>
      <c r="MQS84" s="58"/>
      <c r="MQT84" s="58"/>
      <c r="MQU84" s="58"/>
      <c r="MQV84" s="58"/>
      <c r="MQW84" s="58"/>
      <c r="MQX84" s="58"/>
      <c r="MQY84" s="58"/>
      <c r="MQZ84" s="58"/>
      <c r="MRA84" s="58"/>
      <c r="MRB84" s="58"/>
      <c r="MRC84" s="58"/>
      <c r="MRD84" s="58"/>
      <c r="MRE84" s="58"/>
      <c r="MRF84" s="58"/>
      <c r="MRG84" s="58"/>
      <c r="MRH84" s="58"/>
      <c r="MRI84" s="58"/>
      <c r="MRJ84" s="58"/>
      <c r="MRK84" s="58"/>
      <c r="MRL84" s="58"/>
      <c r="MRM84" s="58"/>
      <c r="MRN84" s="58"/>
      <c r="MRO84" s="58"/>
      <c r="MRP84" s="58"/>
      <c r="MRQ84" s="58"/>
      <c r="MRR84" s="58"/>
      <c r="MRS84" s="58"/>
      <c r="MRT84" s="58"/>
      <c r="MRU84" s="58"/>
      <c r="MRV84" s="58"/>
      <c r="MRW84" s="58"/>
      <c r="MRX84" s="58"/>
      <c r="MRY84" s="58"/>
      <c r="MRZ84" s="58"/>
      <c r="MSA84" s="58"/>
      <c r="MSB84" s="58"/>
      <c r="MSC84" s="58"/>
      <c r="MSD84" s="58"/>
      <c r="MSE84" s="58"/>
      <c r="MSF84" s="58"/>
      <c r="MSG84" s="58"/>
      <c r="MSH84" s="58"/>
      <c r="MSI84" s="58"/>
      <c r="MSJ84" s="58"/>
      <c r="MSK84" s="58"/>
      <c r="MSL84" s="58"/>
      <c r="MSM84" s="58"/>
      <c r="MSN84" s="58"/>
      <c r="MSO84" s="58"/>
      <c r="MSP84" s="58"/>
      <c r="MSQ84" s="58"/>
      <c r="MSR84" s="58"/>
      <c r="MSS84" s="58"/>
      <c r="MST84" s="58"/>
      <c r="MSU84" s="58"/>
      <c r="MSV84" s="58"/>
      <c r="MSW84" s="58"/>
      <c r="MSX84" s="58"/>
      <c r="MSY84" s="58"/>
      <c r="MSZ84" s="58"/>
      <c r="MTA84" s="58"/>
      <c r="MTB84" s="58"/>
      <c r="MTC84" s="58"/>
      <c r="MTD84" s="58"/>
      <c r="MTE84" s="58"/>
      <c r="MTF84" s="58"/>
      <c r="MTG84" s="58"/>
      <c r="MTH84" s="58"/>
      <c r="MTI84" s="58"/>
      <c r="MTJ84" s="58"/>
      <c r="MTK84" s="58"/>
      <c r="MTL84" s="58"/>
      <c r="MTM84" s="58"/>
      <c r="MTN84" s="58"/>
      <c r="MTO84" s="58"/>
      <c r="MTP84" s="58"/>
      <c r="MTQ84" s="58"/>
      <c r="MTR84" s="58"/>
      <c r="MTS84" s="58"/>
      <c r="MTT84" s="58"/>
      <c r="MTU84" s="58"/>
      <c r="MTV84" s="58"/>
      <c r="MTW84" s="58"/>
      <c r="MTX84" s="58"/>
      <c r="MTY84" s="58"/>
      <c r="MTZ84" s="58"/>
      <c r="MUA84" s="58"/>
      <c r="MUB84" s="58"/>
      <c r="MUC84" s="58"/>
      <c r="MUD84" s="58"/>
      <c r="MUE84" s="58"/>
      <c r="MUF84" s="58"/>
      <c r="MUG84" s="58"/>
      <c r="MUH84" s="58"/>
      <c r="MUI84" s="58"/>
      <c r="MUJ84" s="58"/>
      <c r="MUK84" s="58"/>
      <c r="MUL84" s="58"/>
      <c r="MUM84" s="58"/>
      <c r="MUN84" s="58"/>
      <c r="MUO84" s="58"/>
      <c r="MUP84" s="58"/>
      <c r="MUQ84" s="58"/>
      <c r="MUR84" s="58"/>
      <c r="MUS84" s="58"/>
      <c r="MUT84" s="58"/>
      <c r="MUU84" s="58"/>
      <c r="MUV84" s="58"/>
      <c r="MUW84" s="58"/>
      <c r="MUX84" s="58"/>
      <c r="MUY84" s="58"/>
      <c r="MUZ84" s="58"/>
      <c r="MVA84" s="58"/>
      <c r="MVB84" s="58"/>
      <c r="MVC84" s="58"/>
      <c r="MVD84" s="58"/>
      <c r="MVE84" s="58"/>
      <c r="MVF84" s="58"/>
      <c r="MVG84" s="58"/>
      <c r="MVH84" s="58"/>
      <c r="MVI84" s="58"/>
      <c r="MVJ84" s="58"/>
      <c r="MVK84" s="58"/>
      <c r="MVL84" s="58"/>
      <c r="MVM84" s="58"/>
      <c r="MVN84" s="58"/>
      <c r="MVO84" s="58"/>
      <c r="MVP84" s="58"/>
      <c r="MVQ84" s="58"/>
      <c r="MVR84" s="58"/>
      <c r="MVS84" s="58"/>
      <c r="MVT84" s="58"/>
      <c r="MVU84" s="58"/>
      <c r="MVV84" s="58"/>
      <c r="MVW84" s="58"/>
      <c r="MVX84" s="58"/>
      <c r="MVY84" s="58"/>
      <c r="MVZ84" s="58"/>
      <c r="MWA84" s="58"/>
      <c r="MWB84" s="58"/>
      <c r="MWC84" s="58"/>
      <c r="MWD84" s="58"/>
      <c r="MWE84" s="58"/>
      <c r="MWF84" s="58"/>
      <c r="MWG84" s="58"/>
      <c r="MWH84" s="58"/>
      <c r="MWI84" s="58"/>
      <c r="MWJ84" s="58"/>
      <c r="MWK84" s="58"/>
      <c r="MWL84" s="58"/>
      <c r="MWM84" s="58"/>
      <c r="MWN84" s="58"/>
      <c r="MWO84" s="58"/>
      <c r="MWP84" s="58"/>
      <c r="MWQ84" s="58"/>
      <c r="MWR84" s="58"/>
      <c r="MWS84" s="58"/>
      <c r="MWT84" s="58"/>
      <c r="MWU84" s="58"/>
      <c r="MWV84" s="58"/>
      <c r="MWW84" s="58"/>
      <c r="MWX84" s="58"/>
      <c r="MWY84" s="58"/>
      <c r="MWZ84" s="58"/>
      <c r="MXA84" s="58"/>
      <c r="MXB84" s="58"/>
      <c r="MXC84" s="58"/>
      <c r="MXD84" s="58"/>
      <c r="MXE84" s="58"/>
      <c r="MXF84" s="58"/>
      <c r="MXG84" s="58"/>
      <c r="MXH84" s="58"/>
      <c r="MXI84" s="58"/>
      <c r="MXJ84" s="58"/>
      <c r="MXK84" s="58"/>
      <c r="MXL84" s="58"/>
      <c r="MXM84" s="58"/>
      <c r="MXN84" s="58"/>
      <c r="MXO84" s="58"/>
      <c r="MXP84" s="58"/>
      <c r="MXQ84" s="58"/>
      <c r="MXR84" s="58"/>
      <c r="MXS84" s="58"/>
      <c r="MXT84" s="58"/>
      <c r="MXU84" s="58"/>
      <c r="MXV84" s="58"/>
      <c r="MXW84" s="58"/>
      <c r="MXX84" s="58"/>
      <c r="MXY84" s="58"/>
      <c r="MXZ84" s="58"/>
      <c r="MYA84" s="58"/>
      <c r="MYB84" s="58"/>
      <c r="MYC84" s="58"/>
      <c r="MYD84" s="58"/>
      <c r="MYE84" s="58"/>
      <c r="MYF84" s="58"/>
      <c r="MYG84" s="58"/>
      <c r="MYH84" s="58"/>
      <c r="MYI84" s="58"/>
      <c r="MYJ84" s="58"/>
      <c r="MYK84" s="58"/>
      <c r="MYL84" s="58"/>
      <c r="MYM84" s="58"/>
      <c r="MYN84" s="58"/>
      <c r="MYO84" s="58"/>
      <c r="MYP84" s="58"/>
      <c r="MYQ84" s="58"/>
      <c r="MYR84" s="58"/>
      <c r="MYS84" s="58"/>
      <c r="MYT84" s="58"/>
      <c r="MYU84" s="58"/>
      <c r="MYV84" s="58"/>
      <c r="MYW84" s="58"/>
      <c r="MYX84" s="58"/>
      <c r="MYY84" s="58"/>
      <c r="MYZ84" s="58"/>
      <c r="MZA84" s="58"/>
      <c r="MZB84" s="58"/>
      <c r="MZC84" s="58"/>
      <c r="MZD84" s="58"/>
      <c r="MZE84" s="58"/>
      <c r="MZF84" s="58"/>
      <c r="MZG84" s="58"/>
      <c r="MZH84" s="58"/>
      <c r="MZI84" s="58"/>
      <c r="MZJ84" s="58"/>
      <c r="MZK84" s="58"/>
      <c r="MZL84" s="58"/>
      <c r="MZM84" s="58"/>
      <c r="MZN84" s="58"/>
      <c r="MZO84" s="58"/>
      <c r="MZP84" s="58"/>
      <c r="MZQ84" s="58"/>
      <c r="MZR84" s="58"/>
      <c r="MZS84" s="58"/>
      <c r="MZT84" s="58"/>
      <c r="MZU84" s="58"/>
      <c r="MZV84" s="58"/>
      <c r="MZW84" s="58"/>
      <c r="MZX84" s="58"/>
      <c r="MZY84" s="58"/>
      <c r="MZZ84" s="58"/>
      <c r="NAA84" s="58"/>
      <c r="NAB84" s="58"/>
      <c r="NAC84" s="58"/>
      <c r="NAD84" s="58"/>
      <c r="NAE84" s="58"/>
      <c r="NAF84" s="58"/>
      <c r="NAG84" s="58"/>
      <c r="NAH84" s="58"/>
      <c r="NAI84" s="58"/>
      <c r="NAJ84" s="58"/>
      <c r="NAK84" s="58"/>
      <c r="NAL84" s="58"/>
      <c r="NAM84" s="58"/>
      <c r="NAN84" s="58"/>
      <c r="NAO84" s="58"/>
      <c r="NAP84" s="58"/>
      <c r="NAQ84" s="58"/>
      <c r="NAR84" s="58"/>
      <c r="NAS84" s="58"/>
      <c r="NAT84" s="58"/>
      <c r="NAU84" s="58"/>
      <c r="NAV84" s="58"/>
      <c r="NAW84" s="58"/>
      <c r="NAX84" s="58"/>
      <c r="NAY84" s="58"/>
      <c r="NAZ84" s="58"/>
      <c r="NBA84" s="58"/>
      <c r="NBB84" s="58"/>
      <c r="NBC84" s="58"/>
      <c r="NBD84" s="58"/>
      <c r="NBE84" s="58"/>
      <c r="NBF84" s="58"/>
      <c r="NBG84" s="58"/>
      <c r="NBH84" s="58"/>
      <c r="NBI84" s="58"/>
      <c r="NBJ84" s="58"/>
      <c r="NBK84" s="58"/>
      <c r="NBL84" s="58"/>
      <c r="NBM84" s="58"/>
      <c r="NBN84" s="58"/>
      <c r="NBO84" s="58"/>
      <c r="NBP84" s="58"/>
      <c r="NBQ84" s="58"/>
      <c r="NBR84" s="58"/>
      <c r="NBS84" s="58"/>
      <c r="NBT84" s="58"/>
      <c r="NBU84" s="58"/>
      <c r="NBV84" s="58"/>
      <c r="NBW84" s="58"/>
      <c r="NBX84" s="58"/>
      <c r="NBY84" s="58"/>
      <c r="NBZ84" s="58"/>
      <c r="NCA84" s="58"/>
      <c r="NCB84" s="58"/>
      <c r="NCC84" s="58"/>
      <c r="NCD84" s="58"/>
      <c r="NCE84" s="58"/>
      <c r="NCF84" s="58"/>
      <c r="NCG84" s="58"/>
      <c r="NCH84" s="58"/>
      <c r="NCI84" s="58"/>
      <c r="NCJ84" s="58"/>
      <c r="NCK84" s="58"/>
      <c r="NCL84" s="58"/>
      <c r="NCM84" s="58"/>
      <c r="NCN84" s="58"/>
      <c r="NCO84" s="58"/>
      <c r="NCP84" s="58"/>
      <c r="NCQ84" s="58"/>
      <c r="NCR84" s="58"/>
      <c r="NCS84" s="58"/>
      <c r="NCT84" s="58"/>
      <c r="NCU84" s="58"/>
      <c r="NCV84" s="58"/>
      <c r="NCW84" s="58"/>
      <c r="NCX84" s="58"/>
      <c r="NCY84" s="58"/>
      <c r="NCZ84" s="58"/>
      <c r="NDA84" s="58"/>
      <c r="NDB84" s="58"/>
      <c r="NDC84" s="58"/>
      <c r="NDD84" s="58"/>
      <c r="NDE84" s="58"/>
      <c r="NDF84" s="58"/>
      <c r="NDG84" s="58"/>
      <c r="NDH84" s="58"/>
      <c r="NDI84" s="58"/>
      <c r="NDJ84" s="58"/>
      <c r="NDK84" s="58"/>
      <c r="NDL84" s="58"/>
      <c r="NDM84" s="58"/>
      <c r="NDN84" s="58"/>
      <c r="NDO84" s="58"/>
      <c r="NDP84" s="58"/>
      <c r="NDQ84" s="58"/>
      <c r="NDR84" s="58"/>
      <c r="NDS84" s="58"/>
      <c r="NDT84" s="58"/>
      <c r="NDU84" s="58"/>
      <c r="NDV84" s="58"/>
      <c r="NDW84" s="58"/>
      <c r="NDX84" s="58"/>
      <c r="NDY84" s="58"/>
      <c r="NDZ84" s="58"/>
      <c r="NEA84" s="58"/>
      <c r="NEB84" s="58"/>
      <c r="NEC84" s="58"/>
      <c r="NED84" s="58"/>
      <c r="NEE84" s="58"/>
      <c r="NEF84" s="58"/>
      <c r="NEG84" s="58"/>
      <c r="NEH84" s="58"/>
      <c r="NEI84" s="58"/>
      <c r="NEJ84" s="58"/>
      <c r="NEK84" s="58"/>
      <c r="NEL84" s="58"/>
      <c r="NEM84" s="58"/>
      <c r="NEN84" s="58"/>
      <c r="NEO84" s="58"/>
      <c r="NEP84" s="58"/>
      <c r="NEQ84" s="58"/>
      <c r="NER84" s="58"/>
      <c r="NES84" s="58"/>
      <c r="NET84" s="58"/>
      <c r="NEU84" s="58"/>
      <c r="NEV84" s="58"/>
      <c r="NEW84" s="58"/>
      <c r="NEX84" s="58"/>
      <c r="NEY84" s="58"/>
      <c r="NEZ84" s="58"/>
      <c r="NFA84" s="58"/>
      <c r="NFB84" s="58"/>
      <c r="NFC84" s="58"/>
      <c r="NFD84" s="58"/>
      <c r="NFE84" s="58"/>
      <c r="NFF84" s="58"/>
      <c r="NFG84" s="58"/>
      <c r="NFH84" s="58"/>
      <c r="NFI84" s="58"/>
      <c r="NFJ84" s="58"/>
      <c r="NFK84" s="58"/>
      <c r="NFL84" s="58"/>
      <c r="NFM84" s="58"/>
      <c r="NFN84" s="58"/>
      <c r="NFO84" s="58"/>
      <c r="NFP84" s="58"/>
      <c r="NFQ84" s="58"/>
      <c r="NFR84" s="58"/>
      <c r="NFS84" s="58"/>
      <c r="NFT84" s="58"/>
      <c r="NFU84" s="58"/>
      <c r="NFV84" s="58"/>
      <c r="NFW84" s="58"/>
      <c r="NFX84" s="58"/>
      <c r="NFY84" s="58"/>
      <c r="NFZ84" s="58"/>
      <c r="NGA84" s="58"/>
      <c r="NGB84" s="58"/>
      <c r="NGC84" s="58"/>
      <c r="NGD84" s="58"/>
      <c r="NGE84" s="58"/>
      <c r="NGF84" s="58"/>
      <c r="NGG84" s="58"/>
      <c r="NGH84" s="58"/>
      <c r="NGI84" s="58"/>
      <c r="NGJ84" s="58"/>
      <c r="NGK84" s="58"/>
      <c r="NGL84" s="58"/>
      <c r="NGM84" s="58"/>
      <c r="NGN84" s="58"/>
      <c r="NGO84" s="58"/>
      <c r="NGP84" s="58"/>
      <c r="NGQ84" s="58"/>
      <c r="NGR84" s="58"/>
      <c r="NGS84" s="58"/>
      <c r="NGT84" s="58"/>
      <c r="NGU84" s="58"/>
      <c r="NGV84" s="58"/>
      <c r="NGW84" s="58"/>
      <c r="NGX84" s="58"/>
      <c r="NGY84" s="58"/>
      <c r="NGZ84" s="58"/>
      <c r="NHA84" s="58"/>
      <c r="NHB84" s="58"/>
      <c r="NHC84" s="58"/>
      <c r="NHD84" s="58"/>
      <c r="NHE84" s="58"/>
      <c r="NHF84" s="58"/>
      <c r="NHG84" s="58"/>
      <c r="NHH84" s="58"/>
      <c r="NHI84" s="58"/>
      <c r="NHJ84" s="58"/>
      <c r="NHK84" s="58"/>
      <c r="NHL84" s="58"/>
      <c r="NHM84" s="58"/>
      <c r="NHN84" s="58"/>
      <c r="NHO84" s="58"/>
      <c r="NHP84" s="58"/>
      <c r="NHQ84" s="58"/>
      <c r="NHR84" s="58"/>
      <c r="NHS84" s="58"/>
      <c r="NHT84" s="58"/>
      <c r="NHU84" s="58"/>
      <c r="NHV84" s="58"/>
      <c r="NHW84" s="58"/>
      <c r="NHX84" s="58"/>
      <c r="NHY84" s="58"/>
      <c r="NHZ84" s="58"/>
      <c r="NIA84" s="58"/>
      <c r="NIB84" s="58"/>
      <c r="NIC84" s="58"/>
      <c r="NID84" s="58"/>
      <c r="NIE84" s="58"/>
      <c r="NIF84" s="58"/>
      <c r="NIG84" s="58"/>
      <c r="NIH84" s="58"/>
      <c r="NII84" s="58"/>
      <c r="NIJ84" s="58"/>
      <c r="NIK84" s="58"/>
      <c r="NIL84" s="58"/>
      <c r="NIM84" s="58"/>
      <c r="NIN84" s="58"/>
      <c r="NIO84" s="58"/>
      <c r="NIP84" s="58"/>
      <c r="NIQ84" s="58"/>
      <c r="NIR84" s="58"/>
      <c r="NIS84" s="58"/>
      <c r="NIT84" s="58"/>
      <c r="NIU84" s="58"/>
      <c r="NIV84" s="58"/>
      <c r="NIW84" s="58"/>
      <c r="NIX84" s="58"/>
      <c r="NIY84" s="58"/>
      <c r="NIZ84" s="58"/>
      <c r="NJA84" s="58"/>
      <c r="NJB84" s="58"/>
      <c r="NJC84" s="58"/>
      <c r="NJD84" s="58"/>
      <c r="NJE84" s="58"/>
      <c r="NJF84" s="58"/>
      <c r="NJG84" s="58"/>
      <c r="NJH84" s="58"/>
      <c r="NJI84" s="58"/>
      <c r="NJJ84" s="58"/>
      <c r="NJK84" s="58"/>
      <c r="NJL84" s="58"/>
      <c r="NJM84" s="58"/>
      <c r="NJN84" s="58"/>
      <c r="NJO84" s="58"/>
      <c r="NJP84" s="58"/>
      <c r="NJQ84" s="58"/>
      <c r="NJR84" s="58"/>
      <c r="NJS84" s="58"/>
      <c r="NJT84" s="58"/>
      <c r="NJU84" s="58"/>
      <c r="NJV84" s="58"/>
      <c r="NJW84" s="58"/>
      <c r="NJX84" s="58"/>
      <c r="NJY84" s="58"/>
      <c r="NJZ84" s="58"/>
      <c r="NKA84" s="58"/>
      <c r="NKB84" s="58"/>
      <c r="NKC84" s="58"/>
      <c r="NKD84" s="58"/>
      <c r="NKE84" s="58"/>
      <c r="NKF84" s="58"/>
      <c r="NKG84" s="58"/>
      <c r="NKH84" s="58"/>
      <c r="NKI84" s="58"/>
      <c r="NKJ84" s="58"/>
      <c r="NKK84" s="58"/>
      <c r="NKL84" s="58"/>
      <c r="NKM84" s="58"/>
      <c r="NKN84" s="58"/>
      <c r="NKO84" s="58"/>
      <c r="NKP84" s="58"/>
      <c r="NKQ84" s="58"/>
      <c r="NKR84" s="58"/>
      <c r="NKS84" s="58"/>
      <c r="NKT84" s="58"/>
      <c r="NKU84" s="58"/>
      <c r="NKV84" s="58"/>
      <c r="NKW84" s="58"/>
      <c r="NKX84" s="58"/>
      <c r="NKY84" s="58"/>
      <c r="NKZ84" s="58"/>
      <c r="NLA84" s="58"/>
      <c r="NLB84" s="58"/>
      <c r="NLC84" s="58"/>
      <c r="NLD84" s="58"/>
      <c r="NLE84" s="58"/>
      <c r="NLF84" s="58"/>
      <c r="NLG84" s="58"/>
      <c r="NLH84" s="58"/>
      <c r="NLI84" s="58"/>
      <c r="NLJ84" s="58"/>
      <c r="NLK84" s="58"/>
      <c r="NLL84" s="58"/>
      <c r="NLM84" s="58"/>
      <c r="NLN84" s="58"/>
      <c r="NLO84" s="58"/>
      <c r="NLP84" s="58"/>
      <c r="NLQ84" s="58"/>
      <c r="NLR84" s="58"/>
      <c r="NLS84" s="58"/>
      <c r="NLT84" s="58"/>
      <c r="NLU84" s="58"/>
      <c r="NLV84" s="58"/>
      <c r="NLW84" s="58"/>
      <c r="NLX84" s="58"/>
      <c r="NLY84" s="58"/>
      <c r="NLZ84" s="58"/>
      <c r="NMA84" s="58"/>
      <c r="NMB84" s="58"/>
      <c r="NMC84" s="58"/>
      <c r="NMD84" s="58"/>
      <c r="NME84" s="58"/>
      <c r="NMF84" s="58"/>
      <c r="NMG84" s="58"/>
      <c r="NMH84" s="58"/>
      <c r="NMI84" s="58"/>
      <c r="NMJ84" s="58"/>
      <c r="NMK84" s="58"/>
      <c r="NML84" s="58"/>
      <c r="NMM84" s="58"/>
      <c r="NMN84" s="58"/>
      <c r="NMO84" s="58"/>
      <c r="NMP84" s="58"/>
      <c r="NMQ84" s="58"/>
      <c r="NMR84" s="58"/>
      <c r="NMS84" s="58"/>
      <c r="NMT84" s="58"/>
      <c r="NMU84" s="58"/>
      <c r="NMV84" s="58"/>
      <c r="NMW84" s="58"/>
      <c r="NMX84" s="58"/>
      <c r="NMY84" s="58"/>
      <c r="NMZ84" s="58"/>
      <c r="NNA84" s="58"/>
      <c r="NNB84" s="58"/>
      <c r="NNC84" s="58"/>
      <c r="NND84" s="58"/>
      <c r="NNE84" s="58"/>
      <c r="NNF84" s="58"/>
      <c r="NNG84" s="58"/>
      <c r="NNH84" s="58"/>
      <c r="NNI84" s="58"/>
      <c r="NNJ84" s="58"/>
      <c r="NNK84" s="58"/>
      <c r="NNL84" s="58"/>
      <c r="NNM84" s="58"/>
      <c r="NNN84" s="58"/>
      <c r="NNO84" s="58"/>
      <c r="NNP84" s="58"/>
      <c r="NNQ84" s="58"/>
      <c r="NNR84" s="58"/>
      <c r="NNS84" s="58"/>
      <c r="NNT84" s="58"/>
      <c r="NNU84" s="58"/>
      <c r="NNV84" s="58"/>
      <c r="NNW84" s="58"/>
      <c r="NNX84" s="58"/>
      <c r="NNY84" s="58"/>
      <c r="NNZ84" s="58"/>
      <c r="NOA84" s="58"/>
      <c r="NOB84" s="58"/>
      <c r="NOC84" s="58"/>
      <c r="NOD84" s="58"/>
      <c r="NOE84" s="58"/>
      <c r="NOF84" s="58"/>
      <c r="NOG84" s="58"/>
      <c r="NOH84" s="58"/>
      <c r="NOI84" s="58"/>
      <c r="NOJ84" s="58"/>
      <c r="NOK84" s="58"/>
      <c r="NOL84" s="58"/>
      <c r="NOM84" s="58"/>
      <c r="NON84" s="58"/>
      <c r="NOO84" s="58"/>
      <c r="NOP84" s="58"/>
      <c r="NOQ84" s="58"/>
      <c r="NOR84" s="58"/>
      <c r="NOS84" s="58"/>
      <c r="NOT84" s="58"/>
      <c r="NOU84" s="58"/>
      <c r="NOV84" s="58"/>
      <c r="NOW84" s="58"/>
      <c r="NOX84" s="58"/>
      <c r="NOY84" s="58"/>
      <c r="NOZ84" s="58"/>
      <c r="NPA84" s="58"/>
      <c r="NPB84" s="58"/>
      <c r="NPC84" s="58"/>
      <c r="NPD84" s="58"/>
      <c r="NPE84" s="58"/>
      <c r="NPF84" s="58"/>
      <c r="NPG84" s="58"/>
      <c r="NPH84" s="58"/>
      <c r="NPI84" s="58"/>
      <c r="NPJ84" s="58"/>
      <c r="NPK84" s="58"/>
      <c r="NPL84" s="58"/>
      <c r="NPM84" s="58"/>
      <c r="NPN84" s="58"/>
      <c r="NPO84" s="58"/>
      <c r="NPP84" s="58"/>
      <c r="NPQ84" s="58"/>
      <c r="NPR84" s="58"/>
      <c r="NPS84" s="58"/>
      <c r="NPT84" s="58"/>
      <c r="NPU84" s="58"/>
      <c r="NPV84" s="58"/>
      <c r="NPW84" s="58"/>
      <c r="NPX84" s="58"/>
      <c r="NPY84" s="58"/>
      <c r="NPZ84" s="58"/>
      <c r="NQA84" s="58"/>
      <c r="NQB84" s="58"/>
      <c r="NQC84" s="58"/>
      <c r="NQD84" s="58"/>
      <c r="NQE84" s="58"/>
      <c r="NQF84" s="58"/>
      <c r="NQG84" s="58"/>
      <c r="NQH84" s="58"/>
      <c r="NQI84" s="58"/>
      <c r="NQJ84" s="58"/>
      <c r="NQK84" s="58"/>
      <c r="NQL84" s="58"/>
      <c r="NQM84" s="58"/>
      <c r="NQN84" s="58"/>
      <c r="NQO84" s="58"/>
      <c r="NQP84" s="58"/>
      <c r="NQQ84" s="58"/>
      <c r="NQR84" s="58"/>
      <c r="NQS84" s="58"/>
      <c r="NQT84" s="58"/>
      <c r="NQU84" s="58"/>
      <c r="NQV84" s="58"/>
      <c r="NQW84" s="58"/>
      <c r="NQX84" s="58"/>
      <c r="NQY84" s="58"/>
      <c r="NQZ84" s="58"/>
      <c r="NRA84" s="58"/>
      <c r="NRB84" s="58"/>
      <c r="NRC84" s="58"/>
      <c r="NRD84" s="58"/>
      <c r="NRE84" s="58"/>
      <c r="NRF84" s="58"/>
      <c r="NRG84" s="58"/>
      <c r="NRH84" s="58"/>
      <c r="NRI84" s="58"/>
      <c r="NRJ84" s="58"/>
      <c r="NRK84" s="58"/>
      <c r="NRL84" s="58"/>
      <c r="NRM84" s="58"/>
      <c r="NRN84" s="58"/>
      <c r="NRO84" s="58"/>
      <c r="NRP84" s="58"/>
      <c r="NRQ84" s="58"/>
      <c r="NRR84" s="58"/>
      <c r="NRS84" s="58"/>
      <c r="NRT84" s="58"/>
      <c r="NRU84" s="58"/>
      <c r="NRV84" s="58"/>
      <c r="NRW84" s="58"/>
      <c r="NRX84" s="58"/>
      <c r="NRY84" s="58"/>
      <c r="NRZ84" s="58"/>
      <c r="NSA84" s="58"/>
      <c r="NSB84" s="58"/>
      <c r="NSC84" s="58"/>
      <c r="NSD84" s="58"/>
      <c r="NSE84" s="58"/>
      <c r="NSF84" s="58"/>
      <c r="NSG84" s="58"/>
      <c r="NSH84" s="58"/>
      <c r="NSI84" s="58"/>
      <c r="NSJ84" s="58"/>
      <c r="NSK84" s="58"/>
      <c r="NSL84" s="58"/>
      <c r="NSM84" s="58"/>
      <c r="NSN84" s="58"/>
      <c r="NSO84" s="58"/>
      <c r="NSP84" s="58"/>
      <c r="NSQ84" s="58"/>
      <c r="NSR84" s="58"/>
      <c r="NSS84" s="58"/>
      <c r="NST84" s="58"/>
      <c r="NSU84" s="58"/>
      <c r="NSV84" s="58"/>
      <c r="NSW84" s="58"/>
      <c r="NSX84" s="58"/>
      <c r="NSY84" s="58"/>
      <c r="NSZ84" s="58"/>
      <c r="NTA84" s="58"/>
      <c r="NTB84" s="58"/>
      <c r="NTC84" s="58"/>
      <c r="NTD84" s="58"/>
      <c r="NTE84" s="58"/>
      <c r="NTF84" s="58"/>
      <c r="NTG84" s="58"/>
      <c r="NTH84" s="58"/>
      <c r="NTI84" s="58"/>
      <c r="NTJ84" s="58"/>
      <c r="NTK84" s="58"/>
      <c r="NTL84" s="58"/>
      <c r="NTM84" s="58"/>
      <c r="NTN84" s="58"/>
      <c r="NTO84" s="58"/>
      <c r="NTP84" s="58"/>
      <c r="NTQ84" s="58"/>
      <c r="NTR84" s="58"/>
      <c r="NTS84" s="58"/>
      <c r="NTT84" s="58"/>
      <c r="NTU84" s="58"/>
      <c r="NTV84" s="58"/>
      <c r="NTW84" s="58"/>
      <c r="NTX84" s="58"/>
      <c r="NTY84" s="58"/>
      <c r="NTZ84" s="58"/>
      <c r="NUA84" s="58"/>
      <c r="NUB84" s="58"/>
      <c r="NUC84" s="58"/>
      <c r="NUD84" s="58"/>
      <c r="NUE84" s="58"/>
      <c r="NUF84" s="58"/>
      <c r="NUG84" s="58"/>
      <c r="NUH84" s="58"/>
      <c r="NUI84" s="58"/>
      <c r="NUJ84" s="58"/>
      <c r="NUK84" s="58"/>
      <c r="NUL84" s="58"/>
      <c r="NUM84" s="58"/>
      <c r="NUN84" s="58"/>
      <c r="NUO84" s="58"/>
      <c r="NUP84" s="58"/>
      <c r="NUQ84" s="58"/>
      <c r="NUR84" s="58"/>
      <c r="NUS84" s="58"/>
      <c r="NUT84" s="58"/>
      <c r="NUU84" s="58"/>
      <c r="NUV84" s="58"/>
      <c r="NUW84" s="58"/>
      <c r="NUX84" s="58"/>
      <c r="NUY84" s="58"/>
      <c r="NUZ84" s="58"/>
      <c r="NVA84" s="58"/>
      <c r="NVB84" s="58"/>
      <c r="NVC84" s="58"/>
      <c r="NVD84" s="58"/>
      <c r="NVE84" s="58"/>
      <c r="NVF84" s="58"/>
      <c r="NVG84" s="58"/>
      <c r="NVH84" s="58"/>
      <c r="NVI84" s="58"/>
      <c r="NVJ84" s="58"/>
      <c r="NVK84" s="58"/>
      <c r="NVL84" s="58"/>
      <c r="NVM84" s="58"/>
      <c r="NVN84" s="58"/>
      <c r="NVO84" s="58"/>
      <c r="NVP84" s="58"/>
      <c r="NVQ84" s="58"/>
      <c r="NVR84" s="58"/>
      <c r="NVS84" s="58"/>
      <c r="NVT84" s="58"/>
      <c r="NVU84" s="58"/>
      <c r="NVV84" s="58"/>
      <c r="NVW84" s="58"/>
      <c r="NVX84" s="58"/>
      <c r="NVY84" s="58"/>
      <c r="NVZ84" s="58"/>
      <c r="NWA84" s="58"/>
      <c r="NWB84" s="58"/>
      <c r="NWC84" s="58"/>
      <c r="NWD84" s="58"/>
      <c r="NWE84" s="58"/>
      <c r="NWF84" s="58"/>
      <c r="NWG84" s="58"/>
      <c r="NWH84" s="58"/>
      <c r="NWI84" s="58"/>
      <c r="NWJ84" s="58"/>
      <c r="NWK84" s="58"/>
      <c r="NWL84" s="58"/>
      <c r="NWM84" s="58"/>
      <c r="NWN84" s="58"/>
      <c r="NWO84" s="58"/>
      <c r="NWP84" s="58"/>
      <c r="NWQ84" s="58"/>
      <c r="NWR84" s="58"/>
      <c r="NWS84" s="58"/>
      <c r="NWT84" s="58"/>
      <c r="NWU84" s="58"/>
      <c r="NWV84" s="58"/>
      <c r="NWW84" s="58"/>
      <c r="NWX84" s="58"/>
      <c r="NWY84" s="58"/>
      <c r="NWZ84" s="58"/>
      <c r="NXA84" s="58"/>
      <c r="NXB84" s="58"/>
      <c r="NXC84" s="58"/>
      <c r="NXD84" s="58"/>
      <c r="NXE84" s="58"/>
      <c r="NXF84" s="58"/>
      <c r="NXG84" s="58"/>
      <c r="NXH84" s="58"/>
      <c r="NXI84" s="58"/>
      <c r="NXJ84" s="58"/>
      <c r="NXK84" s="58"/>
      <c r="NXL84" s="58"/>
      <c r="NXM84" s="58"/>
      <c r="NXN84" s="58"/>
      <c r="NXO84" s="58"/>
      <c r="NXP84" s="58"/>
      <c r="NXQ84" s="58"/>
      <c r="NXR84" s="58"/>
      <c r="NXS84" s="58"/>
      <c r="NXT84" s="58"/>
      <c r="NXU84" s="58"/>
      <c r="NXV84" s="58"/>
      <c r="NXW84" s="58"/>
      <c r="NXX84" s="58"/>
      <c r="NXY84" s="58"/>
      <c r="NXZ84" s="58"/>
      <c r="NYA84" s="58"/>
      <c r="NYB84" s="58"/>
      <c r="NYC84" s="58"/>
      <c r="NYD84" s="58"/>
      <c r="NYE84" s="58"/>
      <c r="NYF84" s="58"/>
      <c r="NYG84" s="58"/>
      <c r="NYH84" s="58"/>
      <c r="NYI84" s="58"/>
      <c r="NYJ84" s="58"/>
      <c r="NYK84" s="58"/>
      <c r="NYL84" s="58"/>
      <c r="NYM84" s="58"/>
      <c r="NYN84" s="58"/>
      <c r="NYO84" s="58"/>
      <c r="NYP84" s="58"/>
      <c r="NYQ84" s="58"/>
      <c r="NYR84" s="58"/>
      <c r="NYS84" s="58"/>
      <c r="NYT84" s="58"/>
      <c r="NYU84" s="58"/>
      <c r="NYV84" s="58"/>
      <c r="NYW84" s="58"/>
      <c r="NYX84" s="58"/>
      <c r="NYY84" s="58"/>
      <c r="NYZ84" s="58"/>
      <c r="NZA84" s="58"/>
      <c r="NZB84" s="58"/>
      <c r="NZC84" s="58"/>
      <c r="NZD84" s="58"/>
      <c r="NZE84" s="58"/>
      <c r="NZF84" s="58"/>
      <c r="NZG84" s="58"/>
      <c r="NZH84" s="58"/>
      <c r="NZI84" s="58"/>
      <c r="NZJ84" s="58"/>
      <c r="NZK84" s="58"/>
      <c r="NZL84" s="58"/>
      <c r="NZM84" s="58"/>
      <c r="NZN84" s="58"/>
      <c r="NZO84" s="58"/>
      <c r="NZP84" s="58"/>
      <c r="NZQ84" s="58"/>
      <c r="NZR84" s="58"/>
      <c r="NZS84" s="58"/>
      <c r="NZT84" s="58"/>
      <c r="NZU84" s="58"/>
      <c r="NZV84" s="58"/>
      <c r="NZW84" s="58"/>
      <c r="NZX84" s="58"/>
      <c r="NZY84" s="58"/>
      <c r="NZZ84" s="58"/>
      <c r="OAA84" s="58"/>
      <c r="OAB84" s="58"/>
      <c r="OAC84" s="58"/>
      <c r="OAD84" s="58"/>
      <c r="OAE84" s="58"/>
      <c r="OAF84" s="58"/>
      <c r="OAG84" s="58"/>
      <c r="OAH84" s="58"/>
      <c r="OAI84" s="58"/>
      <c r="OAJ84" s="58"/>
      <c r="OAK84" s="58"/>
      <c r="OAL84" s="58"/>
      <c r="OAM84" s="58"/>
      <c r="OAN84" s="58"/>
      <c r="OAO84" s="58"/>
      <c r="OAP84" s="58"/>
      <c r="OAQ84" s="58"/>
      <c r="OAR84" s="58"/>
      <c r="OAS84" s="58"/>
      <c r="OAT84" s="58"/>
      <c r="OAU84" s="58"/>
      <c r="OAV84" s="58"/>
      <c r="OAW84" s="58"/>
      <c r="OAX84" s="58"/>
      <c r="OAY84" s="58"/>
      <c r="OAZ84" s="58"/>
      <c r="OBA84" s="58"/>
      <c r="OBB84" s="58"/>
      <c r="OBC84" s="58"/>
      <c r="OBD84" s="58"/>
      <c r="OBE84" s="58"/>
      <c r="OBF84" s="58"/>
      <c r="OBG84" s="58"/>
      <c r="OBH84" s="58"/>
      <c r="OBI84" s="58"/>
      <c r="OBJ84" s="58"/>
      <c r="OBK84" s="58"/>
      <c r="OBL84" s="58"/>
      <c r="OBM84" s="58"/>
      <c r="OBN84" s="58"/>
      <c r="OBO84" s="58"/>
      <c r="OBP84" s="58"/>
      <c r="OBQ84" s="58"/>
      <c r="OBR84" s="58"/>
      <c r="OBS84" s="58"/>
      <c r="OBT84" s="58"/>
      <c r="OBU84" s="58"/>
      <c r="OBV84" s="58"/>
      <c r="OBW84" s="58"/>
      <c r="OBX84" s="58"/>
      <c r="OBY84" s="58"/>
      <c r="OBZ84" s="58"/>
      <c r="OCA84" s="58"/>
      <c r="OCB84" s="58"/>
      <c r="OCC84" s="58"/>
      <c r="OCD84" s="58"/>
      <c r="OCE84" s="58"/>
      <c r="OCF84" s="58"/>
      <c r="OCG84" s="58"/>
      <c r="OCH84" s="58"/>
      <c r="OCI84" s="58"/>
      <c r="OCJ84" s="58"/>
      <c r="OCK84" s="58"/>
      <c r="OCL84" s="58"/>
      <c r="OCM84" s="58"/>
      <c r="OCN84" s="58"/>
      <c r="OCO84" s="58"/>
      <c r="OCP84" s="58"/>
      <c r="OCQ84" s="58"/>
      <c r="OCR84" s="58"/>
      <c r="OCS84" s="58"/>
      <c r="OCT84" s="58"/>
      <c r="OCU84" s="58"/>
      <c r="OCV84" s="58"/>
      <c r="OCW84" s="58"/>
      <c r="OCX84" s="58"/>
      <c r="OCY84" s="58"/>
      <c r="OCZ84" s="58"/>
      <c r="ODA84" s="58"/>
      <c r="ODB84" s="58"/>
      <c r="ODC84" s="58"/>
      <c r="ODD84" s="58"/>
      <c r="ODE84" s="58"/>
      <c r="ODF84" s="58"/>
      <c r="ODG84" s="58"/>
      <c r="ODH84" s="58"/>
      <c r="ODI84" s="58"/>
      <c r="ODJ84" s="58"/>
      <c r="ODK84" s="58"/>
      <c r="ODL84" s="58"/>
      <c r="ODM84" s="58"/>
      <c r="ODN84" s="58"/>
      <c r="ODO84" s="58"/>
      <c r="ODP84" s="58"/>
      <c r="ODQ84" s="58"/>
      <c r="ODR84" s="58"/>
      <c r="ODS84" s="58"/>
      <c r="ODT84" s="58"/>
      <c r="ODU84" s="58"/>
      <c r="ODV84" s="58"/>
      <c r="ODW84" s="58"/>
      <c r="ODX84" s="58"/>
      <c r="ODY84" s="58"/>
      <c r="ODZ84" s="58"/>
      <c r="OEA84" s="58"/>
      <c r="OEB84" s="58"/>
      <c r="OEC84" s="58"/>
      <c r="OED84" s="58"/>
      <c r="OEE84" s="58"/>
      <c r="OEF84" s="58"/>
      <c r="OEG84" s="58"/>
      <c r="OEH84" s="58"/>
      <c r="OEI84" s="58"/>
      <c r="OEJ84" s="58"/>
      <c r="OEK84" s="58"/>
      <c r="OEL84" s="58"/>
      <c r="OEM84" s="58"/>
      <c r="OEN84" s="58"/>
      <c r="OEO84" s="58"/>
      <c r="OEP84" s="58"/>
      <c r="OEQ84" s="58"/>
      <c r="OER84" s="58"/>
      <c r="OES84" s="58"/>
      <c r="OET84" s="58"/>
      <c r="OEU84" s="58"/>
      <c r="OEV84" s="58"/>
      <c r="OEW84" s="58"/>
      <c r="OEX84" s="58"/>
      <c r="OEY84" s="58"/>
      <c r="OEZ84" s="58"/>
      <c r="OFA84" s="58"/>
      <c r="OFB84" s="58"/>
      <c r="OFC84" s="58"/>
      <c r="OFD84" s="58"/>
      <c r="OFE84" s="58"/>
      <c r="OFF84" s="58"/>
      <c r="OFG84" s="58"/>
      <c r="OFH84" s="58"/>
      <c r="OFI84" s="58"/>
      <c r="OFJ84" s="58"/>
      <c r="OFK84" s="58"/>
      <c r="OFL84" s="58"/>
      <c r="OFM84" s="58"/>
      <c r="OFN84" s="58"/>
      <c r="OFO84" s="58"/>
      <c r="OFP84" s="58"/>
      <c r="OFQ84" s="58"/>
      <c r="OFR84" s="58"/>
      <c r="OFS84" s="58"/>
      <c r="OFT84" s="58"/>
      <c r="OFU84" s="58"/>
      <c r="OFV84" s="58"/>
      <c r="OFW84" s="58"/>
      <c r="OFX84" s="58"/>
      <c r="OFY84" s="58"/>
      <c r="OFZ84" s="58"/>
      <c r="OGA84" s="58"/>
      <c r="OGB84" s="58"/>
      <c r="OGC84" s="58"/>
      <c r="OGD84" s="58"/>
      <c r="OGE84" s="58"/>
      <c r="OGF84" s="58"/>
      <c r="OGG84" s="58"/>
      <c r="OGH84" s="58"/>
      <c r="OGI84" s="58"/>
      <c r="OGJ84" s="58"/>
      <c r="OGK84" s="58"/>
      <c r="OGL84" s="58"/>
      <c r="OGM84" s="58"/>
      <c r="OGN84" s="58"/>
      <c r="OGO84" s="58"/>
      <c r="OGP84" s="58"/>
      <c r="OGQ84" s="58"/>
      <c r="OGR84" s="58"/>
      <c r="OGS84" s="58"/>
      <c r="OGT84" s="58"/>
      <c r="OGU84" s="58"/>
      <c r="OGV84" s="58"/>
      <c r="OGW84" s="58"/>
      <c r="OGX84" s="58"/>
      <c r="OGY84" s="58"/>
      <c r="OGZ84" s="58"/>
      <c r="OHA84" s="58"/>
      <c r="OHB84" s="58"/>
      <c r="OHC84" s="58"/>
      <c r="OHD84" s="58"/>
      <c r="OHE84" s="58"/>
      <c r="OHF84" s="58"/>
      <c r="OHG84" s="58"/>
      <c r="OHH84" s="58"/>
      <c r="OHI84" s="58"/>
      <c r="OHJ84" s="58"/>
      <c r="OHK84" s="58"/>
      <c r="OHL84" s="58"/>
      <c r="OHM84" s="58"/>
      <c r="OHN84" s="58"/>
      <c r="OHO84" s="58"/>
      <c r="OHP84" s="58"/>
      <c r="OHQ84" s="58"/>
      <c r="OHR84" s="58"/>
      <c r="OHS84" s="58"/>
      <c r="OHT84" s="58"/>
      <c r="OHU84" s="58"/>
      <c r="OHV84" s="58"/>
      <c r="OHW84" s="58"/>
      <c r="OHX84" s="58"/>
      <c r="OHY84" s="58"/>
      <c r="OHZ84" s="58"/>
      <c r="OIA84" s="58"/>
      <c r="OIB84" s="58"/>
      <c r="OIC84" s="58"/>
      <c r="OID84" s="58"/>
      <c r="OIE84" s="58"/>
      <c r="OIF84" s="58"/>
      <c r="OIG84" s="58"/>
      <c r="OIH84" s="58"/>
      <c r="OII84" s="58"/>
      <c r="OIJ84" s="58"/>
      <c r="OIK84" s="58"/>
      <c r="OIL84" s="58"/>
      <c r="OIM84" s="58"/>
      <c r="OIN84" s="58"/>
      <c r="OIO84" s="58"/>
      <c r="OIP84" s="58"/>
      <c r="OIQ84" s="58"/>
      <c r="OIR84" s="58"/>
      <c r="OIS84" s="58"/>
      <c r="OIT84" s="58"/>
      <c r="OIU84" s="58"/>
      <c r="OIV84" s="58"/>
      <c r="OIW84" s="58"/>
      <c r="OIX84" s="58"/>
      <c r="OIY84" s="58"/>
      <c r="OIZ84" s="58"/>
      <c r="OJA84" s="58"/>
      <c r="OJB84" s="58"/>
      <c r="OJC84" s="58"/>
      <c r="OJD84" s="58"/>
      <c r="OJE84" s="58"/>
      <c r="OJF84" s="58"/>
      <c r="OJG84" s="58"/>
      <c r="OJH84" s="58"/>
      <c r="OJI84" s="58"/>
      <c r="OJJ84" s="58"/>
      <c r="OJK84" s="58"/>
      <c r="OJL84" s="58"/>
      <c r="OJM84" s="58"/>
      <c r="OJN84" s="58"/>
      <c r="OJO84" s="58"/>
      <c r="OJP84" s="58"/>
      <c r="OJQ84" s="58"/>
      <c r="OJR84" s="58"/>
      <c r="OJS84" s="58"/>
      <c r="OJT84" s="58"/>
      <c r="OJU84" s="58"/>
      <c r="OJV84" s="58"/>
      <c r="OJW84" s="58"/>
      <c r="OJX84" s="58"/>
      <c r="OJY84" s="58"/>
      <c r="OJZ84" s="58"/>
      <c r="OKA84" s="58"/>
      <c r="OKB84" s="58"/>
      <c r="OKC84" s="58"/>
      <c r="OKD84" s="58"/>
      <c r="OKE84" s="58"/>
      <c r="OKF84" s="58"/>
      <c r="OKG84" s="58"/>
      <c r="OKH84" s="58"/>
      <c r="OKI84" s="58"/>
      <c r="OKJ84" s="58"/>
      <c r="OKK84" s="58"/>
      <c r="OKL84" s="58"/>
      <c r="OKM84" s="58"/>
      <c r="OKN84" s="58"/>
      <c r="OKO84" s="58"/>
      <c r="OKP84" s="58"/>
      <c r="OKQ84" s="58"/>
      <c r="OKR84" s="58"/>
      <c r="OKS84" s="58"/>
      <c r="OKT84" s="58"/>
      <c r="OKU84" s="58"/>
      <c r="OKV84" s="58"/>
      <c r="OKW84" s="58"/>
      <c r="OKX84" s="58"/>
      <c r="OKY84" s="58"/>
      <c r="OKZ84" s="58"/>
      <c r="OLA84" s="58"/>
      <c r="OLB84" s="58"/>
      <c r="OLC84" s="58"/>
      <c r="OLD84" s="58"/>
      <c r="OLE84" s="58"/>
      <c r="OLF84" s="58"/>
      <c r="OLG84" s="58"/>
      <c r="OLH84" s="58"/>
      <c r="OLI84" s="58"/>
      <c r="OLJ84" s="58"/>
      <c r="OLK84" s="58"/>
      <c r="OLL84" s="58"/>
      <c r="OLM84" s="58"/>
      <c r="OLN84" s="58"/>
      <c r="OLO84" s="58"/>
      <c r="OLP84" s="58"/>
      <c r="OLQ84" s="58"/>
      <c r="OLR84" s="58"/>
      <c r="OLS84" s="58"/>
      <c r="OLT84" s="58"/>
      <c r="OLU84" s="58"/>
      <c r="OLV84" s="58"/>
      <c r="OLW84" s="58"/>
      <c r="OLX84" s="58"/>
      <c r="OLY84" s="58"/>
      <c r="OLZ84" s="58"/>
      <c r="OMA84" s="58"/>
      <c r="OMB84" s="58"/>
      <c r="OMC84" s="58"/>
      <c r="OMD84" s="58"/>
      <c r="OME84" s="58"/>
      <c r="OMF84" s="58"/>
      <c r="OMG84" s="58"/>
      <c r="OMH84" s="58"/>
      <c r="OMI84" s="58"/>
      <c r="OMJ84" s="58"/>
      <c r="OMK84" s="58"/>
      <c r="OML84" s="58"/>
      <c r="OMM84" s="58"/>
      <c r="OMN84" s="58"/>
      <c r="OMO84" s="58"/>
      <c r="OMP84" s="58"/>
      <c r="OMQ84" s="58"/>
      <c r="OMR84" s="58"/>
      <c r="OMS84" s="58"/>
      <c r="OMT84" s="58"/>
      <c r="OMU84" s="58"/>
      <c r="OMV84" s="58"/>
      <c r="OMW84" s="58"/>
      <c r="OMX84" s="58"/>
      <c r="OMY84" s="58"/>
      <c r="OMZ84" s="58"/>
      <c r="ONA84" s="58"/>
      <c r="ONB84" s="58"/>
      <c r="ONC84" s="58"/>
      <c r="OND84" s="58"/>
      <c r="ONE84" s="58"/>
      <c r="ONF84" s="58"/>
      <c r="ONG84" s="58"/>
      <c r="ONH84" s="58"/>
      <c r="ONI84" s="58"/>
      <c r="ONJ84" s="58"/>
      <c r="ONK84" s="58"/>
      <c r="ONL84" s="58"/>
      <c r="ONM84" s="58"/>
      <c r="ONN84" s="58"/>
      <c r="ONO84" s="58"/>
      <c r="ONP84" s="58"/>
      <c r="ONQ84" s="58"/>
      <c r="ONR84" s="58"/>
      <c r="ONS84" s="58"/>
      <c r="ONT84" s="58"/>
      <c r="ONU84" s="58"/>
      <c r="ONV84" s="58"/>
      <c r="ONW84" s="58"/>
      <c r="ONX84" s="58"/>
      <c r="ONY84" s="58"/>
      <c r="ONZ84" s="58"/>
      <c r="OOA84" s="58"/>
      <c r="OOB84" s="58"/>
      <c r="OOC84" s="58"/>
      <c r="OOD84" s="58"/>
      <c r="OOE84" s="58"/>
      <c r="OOF84" s="58"/>
      <c r="OOG84" s="58"/>
      <c r="OOH84" s="58"/>
      <c r="OOI84" s="58"/>
      <c r="OOJ84" s="58"/>
      <c r="OOK84" s="58"/>
      <c r="OOL84" s="58"/>
      <c r="OOM84" s="58"/>
      <c r="OON84" s="58"/>
      <c r="OOO84" s="58"/>
      <c r="OOP84" s="58"/>
      <c r="OOQ84" s="58"/>
      <c r="OOR84" s="58"/>
      <c r="OOS84" s="58"/>
      <c r="OOT84" s="58"/>
      <c r="OOU84" s="58"/>
      <c r="OOV84" s="58"/>
      <c r="OOW84" s="58"/>
      <c r="OOX84" s="58"/>
      <c r="OOY84" s="58"/>
      <c r="OOZ84" s="58"/>
      <c r="OPA84" s="58"/>
      <c r="OPB84" s="58"/>
      <c r="OPC84" s="58"/>
      <c r="OPD84" s="58"/>
      <c r="OPE84" s="58"/>
      <c r="OPF84" s="58"/>
      <c r="OPG84" s="58"/>
      <c r="OPH84" s="58"/>
      <c r="OPI84" s="58"/>
      <c r="OPJ84" s="58"/>
      <c r="OPK84" s="58"/>
      <c r="OPL84" s="58"/>
      <c r="OPM84" s="58"/>
      <c r="OPN84" s="58"/>
      <c r="OPO84" s="58"/>
      <c r="OPP84" s="58"/>
      <c r="OPQ84" s="58"/>
      <c r="OPR84" s="58"/>
      <c r="OPS84" s="58"/>
      <c r="OPT84" s="58"/>
      <c r="OPU84" s="58"/>
      <c r="OPV84" s="58"/>
      <c r="OPW84" s="58"/>
      <c r="OPX84" s="58"/>
      <c r="OPY84" s="58"/>
      <c r="OPZ84" s="58"/>
      <c r="OQA84" s="58"/>
      <c r="OQB84" s="58"/>
      <c r="OQC84" s="58"/>
      <c r="OQD84" s="58"/>
      <c r="OQE84" s="58"/>
      <c r="OQF84" s="58"/>
      <c r="OQG84" s="58"/>
      <c r="OQH84" s="58"/>
      <c r="OQI84" s="58"/>
      <c r="OQJ84" s="58"/>
      <c r="OQK84" s="58"/>
      <c r="OQL84" s="58"/>
      <c r="OQM84" s="58"/>
      <c r="OQN84" s="58"/>
      <c r="OQO84" s="58"/>
      <c r="OQP84" s="58"/>
      <c r="OQQ84" s="58"/>
      <c r="OQR84" s="58"/>
      <c r="OQS84" s="58"/>
      <c r="OQT84" s="58"/>
      <c r="OQU84" s="58"/>
      <c r="OQV84" s="58"/>
      <c r="OQW84" s="58"/>
      <c r="OQX84" s="58"/>
      <c r="OQY84" s="58"/>
      <c r="OQZ84" s="58"/>
      <c r="ORA84" s="58"/>
      <c r="ORB84" s="58"/>
      <c r="ORC84" s="58"/>
      <c r="ORD84" s="58"/>
      <c r="ORE84" s="58"/>
      <c r="ORF84" s="58"/>
      <c r="ORG84" s="58"/>
      <c r="ORH84" s="58"/>
      <c r="ORI84" s="58"/>
      <c r="ORJ84" s="58"/>
      <c r="ORK84" s="58"/>
      <c r="ORL84" s="58"/>
      <c r="ORM84" s="58"/>
      <c r="ORN84" s="58"/>
      <c r="ORO84" s="58"/>
      <c r="ORP84" s="58"/>
      <c r="ORQ84" s="58"/>
      <c r="ORR84" s="58"/>
      <c r="ORS84" s="58"/>
      <c r="ORT84" s="58"/>
      <c r="ORU84" s="58"/>
      <c r="ORV84" s="58"/>
      <c r="ORW84" s="58"/>
      <c r="ORX84" s="58"/>
      <c r="ORY84" s="58"/>
      <c r="ORZ84" s="58"/>
      <c r="OSA84" s="58"/>
      <c r="OSB84" s="58"/>
      <c r="OSC84" s="58"/>
      <c r="OSD84" s="58"/>
      <c r="OSE84" s="58"/>
      <c r="OSF84" s="58"/>
      <c r="OSG84" s="58"/>
      <c r="OSH84" s="58"/>
      <c r="OSI84" s="58"/>
      <c r="OSJ84" s="58"/>
      <c r="OSK84" s="58"/>
      <c r="OSL84" s="58"/>
      <c r="OSM84" s="58"/>
      <c r="OSN84" s="58"/>
      <c r="OSO84" s="58"/>
      <c r="OSP84" s="58"/>
      <c r="OSQ84" s="58"/>
      <c r="OSR84" s="58"/>
      <c r="OSS84" s="58"/>
      <c r="OST84" s="58"/>
      <c r="OSU84" s="58"/>
      <c r="OSV84" s="58"/>
      <c r="OSW84" s="58"/>
      <c r="OSX84" s="58"/>
      <c r="OSY84" s="58"/>
      <c r="OSZ84" s="58"/>
      <c r="OTA84" s="58"/>
      <c r="OTB84" s="58"/>
      <c r="OTC84" s="58"/>
      <c r="OTD84" s="58"/>
      <c r="OTE84" s="58"/>
      <c r="OTF84" s="58"/>
      <c r="OTG84" s="58"/>
      <c r="OTH84" s="58"/>
      <c r="OTI84" s="58"/>
      <c r="OTJ84" s="58"/>
      <c r="OTK84" s="58"/>
      <c r="OTL84" s="58"/>
      <c r="OTM84" s="58"/>
      <c r="OTN84" s="58"/>
      <c r="OTO84" s="58"/>
      <c r="OTP84" s="58"/>
      <c r="OTQ84" s="58"/>
      <c r="OTR84" s="58"/>
      <c r="OTS84" s="58"/>
      <c r="OTT84" s="58"/>
      <c r="OTU84" s="58"/>
      <c r="OTV84" s="58"/>
      <c r="OTW84" s="58"/>
      <c r="OTX84" s="58"/>
      <c r="OTY84" s="58"/>
      <c r="OTZ84" s="58"/>
      <c r="OUA84" s="58"/>
      <c r="OUB84" s="58"/>
      <c r="OUC84" s="58"/>
      <c r="OUD84" s="58"/>
      <c r="OUE84" s="58"/>
      <c r="OUF84" s="58"/>
      <c r="OUG84" s="58"/>
      <c r="OUH84" s="58"/>
      <c r="OUI84" s="58"/>
      <c r="OUJ84" s="58"/>
      <c r="OUK84" s="58"/>
      <c r="OUL84" s="58"/>
      <c r="OUM84" s="58"/>
      <c r="OUN84" s="58"/>
      <c r="OUO84" s="58"/>
      <c r="OUP84" s="58"/>
      <c r="OUQ84" s="58"/>
      <c r="OUR84" s="58"/>
      <c r="OUS84" s="58"/>
      <c r="OUT84" s="58"/>
      <c r="OUU84" s="58"/>
      <c r="OUV84" s="58"/>
      <c r="OUW84" s="58"/>
      <c r="OUX84" s="58"/>
      <c r="OUY84" s="58"/>
      <c r="OUZ84" s="58"/>
      <c r="OVA84" s="58"/>
      <c r="OVB84" s="58"/>
      <c r="OVC84" s="58"/>
      <c r="OVD84" s="58"/>
      <c r="OVE84" s="58"/>
      <c r="OVF84" s="58"/>
      <c r="OVG84" s="58"/>
      <c r="OVH84" s="58"/>
      <c r="OVI84" s="58"/>
      <c r="OVJ84" s="58"/>
      <c r="OVK84" s="58"/>
      <c r="OVL84" s="58"/>
      <c r="OVM84" s="58"/>
      <c r="OVN84" s="58"/>
      <c r="OVO84" s="58"/>
      <c r="OVP84" s="58"/>
      <c r="OVQ84" s="58"/>
      <c r="OVR84" s="58"/>
      <c r="OVS84" s="58"/>
      <c r="OVT84" s="58"/>
      <c r="OVU84" s="58"/>
      <c r="OVV84" s="58"/>
      <c r="OVW84" s="58"/>
      <c r="OVX84" s="58"/>
      <c r="OVY84" s="58"/>
      <c r="OVZ84" s="58"/>
      <c r="OWA84" s="58"/>
      <c r="OWB84" s="58"/>
      <c r="OWC84" s="58"/>
      <c r="OWD84" s="58"/>
      <c r="OWE84" s="58"/>
      <c r="OWF84" s="58"/>
      <c r="OWG84" s="58"/>
      <c r="OWH84" s="58"/>
      <c r="OWI84" s="58"/>
      <c r="OWJ84" s="58"/>
      <c r="OWK84" s="58"/>
      <c r="OWL84" s="58"/>
      <c r="OWM84" s="58"/>
      <c r="OWN84" s="58"/>
      <c r="OWO84" s="58"/>
      <c r="OWP84" s="58"/>
      <c r="OWQ84" s="58"/>
      <c r="OWR84" s="58"/>
      <c r="OWS84" s="58"/>
      <c r="OWT84" s="58"/>
      <c r="OWU84" s="58"/>
      <c r="OWV84" s="58"/>
      <c r="OWW84" s="58"/>
      <c r="OWX84" s="58"/>
      <c r="OWY84" s="58"/>
      <c r="OWZ84" s="58"/>
      <c r="OXA84" s="58"/>
      <c r="OXB84" s="58"/>
      <c r="OXC84" s="58"/>
      <c r="OXD84" s="58"/>
      <c r="OXE84" s="58"/>
      <c r="OXF84" s="58"/>
      <c r="OXG84" s="58"/>
      <c r="OXH84" s="58"/>
      <c r="OXI84" s="58"/>
      <c r="OXJ84" s="58"/>
      <c r="OXK84" s="58"/>
      <c r="OXL84" s="58"/>
      <c r="OXM84" s="58"/>
      <c r="OXN84" s="58"/>
      <c r="OXO84" s="58"/>
      <c r="OXP84" s="58"/>
      <c r="OXQ84" s="58"/>
      <c r="OXR84" s="58"/>
      <c r="OXS84" s="58"/>
      <c r="OXT84" s="58"/>
      <c r="OXU84" s="58"/>
      <c r="OXV84" s="58"/>
      <c r="OXW84" s="58"/>
      <c r="OXX84" s="58"/>
      <c r="OXY84" s="58"/>
      <c r="OXZ84" s="58"/>
      <c r="OYA84" s="58"/>
      <c r="OYB84" s="58"/>
      <c r="OYC84" s="58"/>
      <c r="OYD84" s="58"/>
      <c r="OYE84" s="58"/>
      <c r="OYF84" s="58"/>
      <c r="OYG84" s="58"/>
      <c r="OYH84" s="58"/>
      <c r="OYI84" s="58"/>
      <c r="OYJ84" s="58"/>
      <c r="OYK84" s="58"/>
      <c r="OYL84" s="58"/>
      <c r="OYM84" s="58"/>
      <c r="OYN84" s="58"/>
      <c r="OYO84" s="58"/>
      <c r="OYP84" s="58"/>
      <c r="OYQ84" s="58"/>
      <c r="OYR84" s="58"/>
      <c r="OYS84" s="58"/>
      <c r="OYT84" s="58"/>
      <c r="OYU84" s="58"/>
      <c r="OYV84" s="58"/>
      <c r="OYW84" s="58"/>
      <c r="OYX84" s="58"/>
      <c r="OYY84" s="58"/>
      <c r="OYZ84" s="58"/>
      <c r="OZA84" s="58"/>
      <c r="OZB84" s="58"/>
      <c r="OZC84" s="58"/>
      <c r="OZD84" s="58"/>
      <c r="OZE84" s="58"/>
      <c r="OZF84" s="58"/>
      <c r="OZG84" s="58"/>
      <c r="OZH84" s="58"/>
      <c r="OZI84" s="58"/>
      <c r="OZJ84" s="58"/>
      <c r="OZK84" s="58"/>
      <c r="OZL84" s="58"/>
      <c r="OZM84" s="58"/>
      <c r="OZN84" s="58"/>
      <c r="OZO84" s="58"/>
      <c r="OZP84" s="58"/>
      <c r="OZQ84" s="58"/>
      <c r="OZR84" s="58"/>
      <c r="OZS84" s="58"/>
      <c r="OZT84" s="58"/>
      <c r="OZU84" s="58"/>
      <c r="OZV84" s="58"/>
      <c r="OZW84" s="58"/>
      <c r="OZX84" s="58"/>
      <c r="OZY84" s="58"/>
      <c r="OZZ84" s="58"/>
      <c r="PAA84" s="58"/>
      <c r="PAB84" s="58"/>
      <c r="PAC84" s="58"/>
      <c r="PAD84" s="58"/>
      <c r="PAE84" s="58"/>
      <c r="PAF84" s="58"/>
      <c r="PAG84" s="58"/>
      <c r="PAH84" s="58"/>
      <c r="PAI84" s="58"/>
      <c r="PAJ84" s="58"/>
      <c r="PAK84" s="58"/>
      <c r="PAL84" s="58"/>
      <c r="PAM84" s="58"/>
      <c r="PAN84" s="58"/>
      <c r="PAO84" s="58"/>
      <c r="PAP84" s="58"/>
      <c r="PAQ84" s="58"/>
      <c r="PAR84" s="58"/>
      <c r="PAS84" s="58"/>
      <c r="PAT84" s="58"/>
      <c r="PAU84" s="58"/>
      <c r="PAV84" s="58"/>
      <c r="PAW84" s="58"/>
      <c r="PAX84" s="58"/>
      <c r="PAY84" s="58"/>
      <c r="PAZ84" s="58"/>
      <c r="PBA84" s="58"/>
      <c r="PBB84" s="58"/>
      <c r="PBC84" s="58"/>
      <c r="PBD84" s="58"/>
      <c r="PBE84" s="58"/>
      <c r="PBF84" s="58"/>
      <c r="PBG84" s="58"/>
      <c r="PBH84" s="58"/>
      <c r="PBI84" s="58"/>
      <c r="PBJ84" s="58"/>
      <c r="PBK84" s="58"/>
      <c r="PBL84" s="58"/>
      <c r="PBM84" s="58"/>
      <c r="PBN84" s="58"/>
      <c r="PBO84" s="58"/>
      <c r="PBP84" s="58"/>
      <c r="PBQ84" s="58"/>
      <c r="PBR84" s="58"/>
      <c r="PBS84" s="58"/>
      <c r="PBT84" s="58"/>
      <c r="PBU84" s="58"/>
      <c r="PBV84" s="58"/>
      <c r="PBW84" s="58"/>
      <c r="PBX84" s="58"/>
      <c r="PBY84" s="58"/>
      <c r="PBZ84" s="58"/>
      <c r="PCA84" s="58"/>
      <c r="PCB84" s="58"/>
      <c r="PCC84" s="58"/>
      <c r="PCD84" s="58"/>
      <c r="PCE84" s="58"/>
      <c r="PCF84" s="58"/>
      <c r="PCG84" s="58"/>
      <c r="PCH84" s="58"/>
      <c r="PCI84" s="58"/>
      <c r="PCJ84" s="58"/>
      <c r="PCK84" s="58"/>
      <c r="PCL84" s="58"/>
      <c r="PCM84" s="58"/>
      <c r="PCN84" s="58"/>
      <c r="PCO84" s="58"/>
      <c r="PCP84" s="58"/>
      <c r="PCQ84" s="58"/>
      <c r="PCR84" s="58"/>
      <c r="PCS84" s="58"/>
      <c r="PCT84" s="58"/>
      <c r="PCU84" s="58"/>
      <c r="PCV84" s="58"/>
      <c r="PCW84" s="58"/>
      <c r="PCX84" s="58"/>
      <c r="PCY84" s="58"/>
      <c r="PCZ84" s="58"/>
      <c r="PDA84" s="58"/>
      <c r="PDB84" s="58"/>
      <c r="PDC84" s="58"/>
      <c r="PDD84" s="58"/>
      <c r="PDE84" s="58"/>
      <c r="PDF84" s="58"/>
      <c r="PDG84" s="58"/>
      <c r="PDH84" s="58"/>
      <c r="PDI84" s="58"/>
      <c r="PDJ84" s="58"/>
      <c r="PDK84" s="58"/>
      <c r="PDL84" s="58"/>
      <c r="PDM84" s="58"/>
      <c r="PDN84" s="58"/>
      <c r="PDO84" s="58"/>
      <c r="PDP84" s="58"/>
      <c r="PDQ84" s="58"/>
      <c r="PDR84" s="58"/>
      <c r="PDS84" s="58"/>
      <c r="PDT84" s="58"/>
      <c r="PDU84" s="58"/>
      <c r="PDV84" s="58"/>
      <c r="PDW84" s="58"/>
      <c r="PDX84" s="58"/>
      <c r="PDY84" s="58"/>
      <c r="PDZ84" s="58"/>
      <c r="PEA84" s="58"/>
      <c r="PEB84" s="58"/>
      <c r="PEC84" s="58"/>
      <c r="PED84" s="58"/>
      <c r="PEE84" s="58"/>
      <c r="PEF84" s="58"/>
      <c r="PEG84" s="58"/>
      <c r="PEH84" s="58"/>
      <c r="PEI84" s="58"/>
      <c r="PEJ84" s="58"/>
      <c r="PEK84" s="58"/>
      <c r="PEL84" s="58"/>
      <c r="PEM84" s="58"/>
      <c r="PEN84" s="58"/>
      <c r="PEO84" s="58"/>
      <c r="PEP84" s="58"/>
      <c r="PEQ84" s="58"/>
      <c r="PER84" s="58"/>
      <c r="PES84" s="58"/>
      <c r="PET84" s="58"/>
      <c r="PEU84" s="58"/>
      <c r="PEV84" s="58"/>
      <c r="PEW84" s="58"/>
      <c r="PEX84" s="58"/>
      <c r="PEY84" s="58"/>
      <c r="PEZ84" s="58"/>
      <c r="PFA84" s="58"/>
      <c r="PFB84" s="58"/>
      <c r="PFC84" s="58"/>
      <c r="PFD84" s="58"/>
      <c r="PFE84" s="58"/>
      <c r="PFF84" s="58"/>
      <c r="PFG84" s="58"/>
      <c r="PFH84" s="58"/>
      <c r="PFI84" s="58"/>
      <c r="PFJ84" s="58"/>
      <c r="PFK84" s="58"/>
      <c r="PFL84" s="58"/>
      <c r="PFM84" s="58"/>
      <c r="PFN84" s="58"/>
      <c r="PFO84" s="58"/>
      <c r="PFP84" s="58"/>
      <c r="PFQ84" s="58"/>
      <c r="PFR84" s="58"/>
      <c r="PFS84" s="58"/>
      <c r="PFT84" s="58"/>
      <c r="PFU84" s="58"/>
      <c r="PFV84" s="58"/>
      <c r="PFW84" s="58"/>
      <c r="PFX84" s="58"/>
      <c r="PFY84" s="58"/>
      <c r="PFZ84" s="58"/>
      <c r="PGA84" s="58"/>
      <c r="PGB84" s="58"/>
      <c r="PGC84" s="58"/>
      <c r="PGD84" s="58"/>
      <c r="PGE84" s="58"/>
      <c r="PGF84" s="58"/>
      <c r="PGG84" s="58"/>
      <c r="PGH84" s="58"/>
      <c r="PGI84" s="58"/>
      <c r="PGJ84" s="58"/>
      <c r="PGK84" s="58"/>
      <c r="PGL84" s="58"/>
      <c r="PGM84" s="58"/>
      <c r="PGN84" s="58"/>
      <c r="PGO84" s="58"/>
      <c r="PGP84" s="58"/>
      <c r="PGQ84" s="58"/>
      <c r="PGR84" s="58"/>
      <c r="PGS84" s="58"/>
      <c r="PGT84" s="58"/>
      <c r="PGU84" s="58"/>
      <c r="PGV84" s="58"/>
      <c r="PGW84" s="58"/>
      <c r="PGX84" s="58"/>
      <c r="PGY84" s="58"/>
      <c r="PGZ84" s="58"/>
      <c r="PHA84" s="58"/>
      <c r="PHB84" s="58"/>
      <c r="PHC84" s="58"/>
      <c r="PHD84" s="58"/>
      <c r="PHE84" s="58"/>
      <c r="PHF84" s="58"/>
      <c r="PHG84" s="58"/>
      <c r="PHH84" s="58"/>
      <c r="PHI84" s="58"/>
      <c r="PHJ84" s="58"/>
      <c r="PHK84" s="58"/>
      <c r="PHL84" s="58"/>
      <c r="PHM84" s="58"/>
      <c r="PHN84" s="58"/>
      <c r="PHO84" s="58"/>
      <c r="PHP84" s="58"/>
      <c r="PHQ84" s="58"/>
      <c r="PHR84" s="58"/>
      <c r="PHS84" s="58"/>
      <c r="PHT84" s="58"/>
      <c r="PHU84" s="58"/>
      <c r="PHV84" s="58"/>
      <c r="PHW84" s="58"/>
      <c r="PHX84" s="58"/>
      <c r="PHY84" s="58"/>
      <c r="PHZ84" s="58"/>
      <c r="PIA84" s="58"/>
      <c r="PIB84" s="58"/>
      <c r="PIC84" s="58"/>
      <c r="PID84" s="58"/>
      <c r="PIE84" s="58"/>
      <c r="PIF84" s="58"/>
      <c r="PIG84" s="58"/>
      <c r="PIH84" s="58"/>
      <c r="PII84" s="58"/>
      <c r="PIJ84" s="58"/>
      <c r="PIK84" s="58"/>
      <c r="PIL84" s="58"/>
      <c r="PIM84" s="58"/>
      <c r="PIN84" s="58"/>
      <c r="PIO84" s="58"/>
      <c r="PIP84" s="58"/>
      <c r="PIQ84" s="58"/>
      <c r="PIR84" s="58"/>
      <c r="PIS84" s="58"/>
      <c r="PIT84" s="58"/>
      <c r="PIU84" s="58"/>
      <c r="PIV84" s="58"/>
      <c r="PIW84" s="58"/>
      <c r="PIX84" s="58"/>
      <c r="PIY84" s="58"/>
      <c r="PIZ84" s="58"/>
      <c r="PJA84" s="58"/>
      <c r="PJB84" s="58"/>
      <c r="PJC84" s="58"/>
      <c r="PJD84" s="58"/>
      <c r="PJE84" s="58"/>
      <c r="PJF84" s="58"/>
      <c r="PJG84" s="58"/>
      <c r="PJH84" s="58"/>
      <c r="PJI84" s="58"/>
      <c r="PJJ84" s="58"/>
      <c r="PJK84" s="58"/>
      <c r="PJL84" s="58"/>
      <c r="PJM84" s="58"/>
      <c r="PJN84" s="58"/>
      <c r="PJO84" s="58"/>
      <c r="PJP84" s="58"/>
      <c r="PJQ84" s="58"/>
      <c r="PJR84" s="58"/>
      <c r="PJS84" s="58"/>
      <c r="PJT84" s="58"/>
      <c r="PJU84" s="58"/>
      <c r="PJV84" s="58"/>
      <c r="PJW84" s="58"/>
      <c r="PJX84" s="58"/>
      <c r="PJY84" s="58"/>
      <c r="PJZ84" s="58"/>
      <c r="PKA84" s="58"/>
      <c r="PKB84" s="58"/>
      <c r="PKC84" s="58"/>
      <c r="PKD84" s="58"/>
      <c r="PKE84" s="58"/>
      <c r="PKF84" s="58"/>
      <c r="PKG84" s="58"/>
      <c r="PKH84" s="58"/>
      <c r="PKI84" s="58"/>
      <c r="PKJ84" s="58"/>
      <c r="PKK84" s="58"/>
      <c r="PKL84" s="58"/>
      <c r="PKM84" s="58"/>
      <c r="PKN84" s="58"/>
      <c r="PKO84" s="58"/>
      <c r="PKP84" s="58"/>
      <c r="PKQ84" s="58"/>
      <c r="PKR84" s="58"/>
      <c r="PKS84" s="58"/>
      <c r="PKT84" s="58"/>
      <c r="PKU84" s="58"/>
      <c r="PKV84" s="58"/>
      <c r="PKW84" s="58"/>
      <c r="PKX84" s="58"/>
      <c r="PKY84" s="58"/>
      <c r="PKZ84" s="58"/>
      <c r="PLA84" s="58"/>
      <c r="PLB84" s="58"/>
      <c r="PLC84" s="58"/>
      <c r="PLD84" s="58"/>
      <c r="PLE84" s="58"/>
      <c r="PLF84" s="58"/>
      <c r="PLG84" s="58"/>
      <c r="PLH84" s="58"/>
      <c r="PLI84" s="58"/>
      <c r="PLJ84" s="58"/>
      <c r="PLK84" s="58"/>
      <c r="PLL84" s="58"/>
      <c r="PLM84" s="58"/>
      <c r="PLN84" s="58"/>
      <c r="PLO84" s="58"/>
      <c r="PLP84" s="58"/>
      <c r="PLQ84" s="58"/>
      <c r="PLR84" s="58"/>
      <c r="PLS84" s="58"/>
      <c r="PLT84" s="58"/>
      <c r="PLU84" s="58"/>
      <c r="PLV84" s="58"/>
      <c r="PLW84" s="58"/>
      <c r="PLX84" s="58"/>
      <c r="PLY84" s="58"/>
      <c r="PLZ84" s="58"/>
      <c r="PMA84" s="58"/>
      <c r="PMB84" s="58"/>
      <c r="PMC84" s="58"/>
      <c r="PMD84" s="58"/>
      <c r="PME84" s="58"/>
      <c r="PMF84" s="58"/>
      <c r="PMG84" s="58"/>
      <c r="PMH84" s="58"/>
      <c r="PMI84" s="58"/>
      <c r="PMJ84" s="58"/>
      <c r="PMK84" s="58"/>
      <c r="PML84" s="58"/>
      <c r="PMM84" s="58"/>
      <c r="PMN84" s="58"/>
      <c r="PMO84" s="58"/>
      <c r="PMP84" s="58"/>
      <c r="PMQ84" s="58"/>
      <c r="PMR84" s="58"/>
      <c r="PMS84" s="58"/>
      <c r="PMT84" s="58"/>
      <c r="PMU84" s="58"/>
      <c r="PMV84" s="58"/>
      <c r="PMW84" s="58"/>
      <c r="PMX84" s="58"/>
      <c r="PMY84" s="58"/>
      <c r="PMZ84" s="58"/>
      <c r="PNA84" s="58"/>
      <c r="PNB84" s="58"/>
      <c r="PNC84" s="58"/>
      <c r="PND84" s="58"/>
      <c r="PNE84" s="58"/>
      <c r="PNF84" s="58"/>
      <c r="PNG84" s="58"/>
      <c r="PNH84" s="58"/>
      <c r="PNI84" s="58"/>
      <c r="PNJ84" s="58"/>
      <c r="PNK84" s="58"/>
      <c r="PNL84" s="58"/>
      <c r="PNM84" s="58"/>
      <c r="PNN84" s="58"/>
      <c r="PNO84" s="58"/>
      <c r="PNP84" s="58"/>
      <c r="PNQ84" s="58"/>
      <c r="PNR84" s="58"/>
      <c r="PNS84" s="58"/>
      <c r="PNT84" s="58"/>
      <c r="PNU84" s="58"/>
      <c r="PNV84" s="58"/>
      <c r="PNW84" s="58"/>
      <c r="PNX84" s="58"/>
      <c r="PNY84" s="58"/>
      <c r="PNZ84" s="58"/>
      <c r="POA84" s="58"/>
      <c r="POB84" s="58"/>
      <c r="POC84" s="58"/>
      <c r="POD84" s="58"/>
      <c r="POE84" s="58"/>
      <c r="POF84" s="58"/>
      <c r="POG84" s="58"/>
      <c r="POH84" s="58"/>
      <c r="POI84" s="58"/>
      <c r="POJ84" s="58"/>
      <c r="POK84" s="58"/>
      <c r="POL84" s="58"/>
      <c r="POM84" s="58"/>
      <c r="PON84" s="58"/>
      <c r="POO84" s="58"/>
      <c r="POP84" s="58"/>
      <c r="POQ84" s="58"/>
      <c r="POR84" s="58"/>
      <c r="POS84" s="58"/>
      <c r="POT84" s="58"/>
      <c r="POU84" s="58"/>
      <c r="POV84" s="58"/>
      <c r="POW84" s="58"/>
      <c r="POX84" s="58"/>
      <c r="POY84" s="58"/>
      <c r="POZ84" s="58"/>
      <c r="PPA84" s="58"/>
      <c r="PPB84" s="58"/>
      <c r="PPC84" s="58"/>
      <c r="PPD84" s="58"/>
      <c r="PPE84" s="58"/>
      <c r="PPF84" s="58"/>
      <c r="PPG84" s="58"/>
      <c r="PPH84" s="58"/>
      <c r="PPI84" s="58"/>
      <c r="PPJ84" s="58"/>
      <c r="PPK84" s="58"/>
      <c r="PPL84" s="58"/>
      <c r="PPM84" s="58"/>
      <c r="PPN84" s="58"/>
      <c r="PPO84" s="58"/>
      <c r="PPP84" s="58"/>
      <c r="PPQ84" s="58"/>
      <c r="PPR84" s="58"/>
      <c r="PPS84" s="58"/>
      <c r="PPT84" s="58"/>
      <c r="PPU84" s="58"/>
      <c r="PPV84" s="58"/>
      <c r="PPW84" s="58"/>
      <c r="PPX84" s="58"/>
      <c r="PPY84" s="58"/>
      <c r="PPZ84" s="58"/>
      <c r="PQA84" s="58"/>
      <c r="PQB84" s="58"/>
      <c r="PQC84" s="58"/>
      <c r="PQD84" s="58"/>
      <c r="PQE84" s="58"/>
      <c r="PQF84" s="58"/>
      <c r="PQG84" s="58"/>
      <c r="PQH84" s="58"/>
      <c r="PQI84" s="58"/>
      <c r="PQJ84" s="58"/>
      <c r="PQK84" s="58"/>
      <c r="PQL84" s="58"/>
      <c r="PQM84" s="58"/>
      <c r="PQN84" s="58"/>
      <c r="PQO84" s="58"/>
      <c r="PQP84" s="58"/>
      <c r="PQQ84" s="58"/>
      <c r="PQR84" s="58"/>
      <c r="PQS84" s="58"/>
      <c r="PQT84" s="58"/>
      <c r="PQU84" s="58"/>
      <c r="PQV84" s="58"/>
      <c r="PQW84" s="58"/>
      <c r="PQX84" s="58"/>
      <c r="PQY84" s="58"/>
      <c r="PQZ84" s="58"/>
      <c r="PRA84" s="58"/>
      <c r="PRB84" s="58"/>
      <c r="PRC84" s="58"/>
      <c r="PRD84" s="58"/>
      <c r="PRE84" s="58"/>
      <c r="PRF84" s="58"/>
      <c r="PRG84" s="58"/>
      <c r="PRH84" s="58"/>
      <c r="PRI84" s="58"/>
      <c r="PRJ84" s="58"/>
      <c r="PRK84" s="58"/>
      <c r="PRL84" s="58"/>
      <c r="PRM84" s="58"/>
      <c r="PRN84" s="58"/>
      <c r="PRO84" s="58"/>
      <c r="PRP84" s="58"/>
      <c r="PRQ84" s="58"/>
      <c r="PRR84" s="58"/>
      <c r="PRS84" s="58"/>
      <c r="PRT84" s="58"/>
      <c r="PRU84" s="58"/>
      <c r="PRV84" s="58"/>
      <c r="PRW84" s="58"/>
      <c r="PRX84" s="58"/>
      <c r="PRY84" s="58"/>
      <c r="PRZ84" s="58"/>
      <c r="PSA84" s="58"/>
      <c r="PSB84" s="58"/>
      <c r="PSC84" s="58"/>
      <c r="PSD84" s="58"/>
      <c r="PSE84" s="58"/>
      <c r="PSF84" s="58"/>
      <c r="PSG84" s="58"/>
      <c r="PSH84" s="58"/>
      <c r="PSI84" s="58"/>
      <c r="PSJ84" s="58"/>
      <c r="PSK84" s="58"/>
      <c r="PSL84" s="58"/>
      <c r="PSM84" s="58"/>
      <c r="PSN84" s="58"/>
      <c r="PSO84" s="58"/>
      <c r="PSP84" s="58"/>
      <c r="PSQ84" s="58"/>
      <c r="PSR84" s="58"/>
      <c r="PSS84" s="58"/>
      <c r="PST84" s="58"/>
      <c r="PSU84" s="58"/>
      <c r="PSV84" s="58"/>
      <c r="PSW84" s="58"/>
      <c r="PSX84" s="58"/>
      <c r="PSY84" s="58"/>
      <c r="PSZ84" s="58"/>
      <c r="PTA84" s="58"/>
      <c r="PTB84" s="58"/>
      <c r="PTC84" s="58"/>
      <c r="PTD84" s="58"/>
      <c r="PTE84" s="58"/>
      <c r="PTF84" s="58"/>
      <c r="PTG84" s="58"/>
      <c r="PTH84" s="58"/>
      <c r="PTI84" s="58"/>
      <c r="PTJ84" s="58"/>
      <c r="PTK84" s="58"/>
      <c r="PTL84" s="58"/>
      <c r="PTM84" s="58"/>
      <c r="PTN84" s="58"/>
      <c r="PTO84" s="58"/>
      <c r="PTP84" s="58"/>
      <c r="PTQ84" s="58"/>
      <c r="PTR84" s="58"/>
      <c r="PTS84" s="58"/>
      <c r="PTT84" s="58"/>
      <c r="PTU84" s="58"/>
      <c r="PTV84" s="58"/>
      <c r="PTW84" s="58"/>
      <c r="PTX84" s="58"/>
      <c r="PTY84" s="58"/>
      <c r="PTZ84" s="58"/>
      <c r="PUA84" s="58"/>
      <c r="PUB84" s="58"/>
      <c r="PUC84" s="58"/>
      <c r="PUD84" s="58"/>
      <c r="PUE84" s="58"/>
      <c r="PUF84" s="58"/>
      <c r="PUG84" s="58"/>
      <c r="PUH84" s="58"/>
      <c r="PUI84" s="58"/>
      <c r="PUJ84" s="58"/>
      <c r="PUK84" s="58"/>
      <c r="PUL84" s="58"/>
      <c r="PUM84" s="58"/>
      <c r="PUN84" s="58"/>
      <c r="PUO84" s="58"/>
      <c r="PUP84" s="58"/>
      <c r="PUQ84" s="58"/>
      <c r="PUR84" s="58"/>
      <c r="PUS84" s="58"/>
      <c r="PUT84" s="58"/>
      <c r="PUU84" s="58"/>
      <c r="PUV84" s="58"/>
      <c r="PUW84" s="58"/>
      <c r="PUX84" s="58"/>
      <c r="PUY84" s="58"/>
      <c r="PUZ84" s="58"/>
      <c r="PVA84" s="58"/>
      <c r="PVB84" s="58"/>
      <c r="PVC84" s="58"/>
      <c r="PVD84" s="58"/>
      <c r="PVE84" s="58"/>
      <c r="PVF84" s="58"/>
      <c r="PVG84" s="58"/>
      <c r="PVH84" s="58"/>
      <c r="PVI84" s="58"/>
      <c r="PVJ84" s="58"/>
      <c r="PVK84" s="58"/>
      <c r="PVL84" s="58"/>
      <c r="PVM84" s="58"/>
      <c r="PVN84" s="58"/>
      <c r="PVO84" s="58"/>
      <c r="PVP84" s="58"/>
      <c r="PVQ84" s="58"/>
      <c r="PVR84" s="58"/>
      <c r="PVS84" s="58"/>
      <c r="PVT84" s="58"/>
      <c r="PVU84" s="58"/>
      <c r="PVV84" s="58"/>
      <c r="PVW84" s="58"/>
      <c r="PVX84" s="58"/>
      <c r="PVY84" s="58"/>
      <c r="PVZ84" s="58"/>
      <c r="PWA84" s="58"/>
      <c r="PWB84" s="58"/>
      <c r="PWC84" s="58"/>
      <c r="PWD84" s="58"/>
      <c r="PWE84" s="58"/>
      <c r="PWF84" s="58"/>
      <c r="PWG84" s="58"/>
      <c r="PWH84" s="58"/>
      <c r="PWI84" s="58"/>
      <c r="PWJ84" s="58"/>
      <c r="PWK84" s="58"/>
      <c r="PWL84" s="58"/>
      <c r="PWM84" s="58"/>
      <c r="PWN84" s="58"/>
      <c r="PWO84" s="58"/>
      <c r="PWP84" s="58"/>
      <c r="PWQ84" s="58"/>
      <c r="PWR84" s="58"/>
      <c r="PWS84" s="58"/>
      <c r="PWT84" s="58"/>
      <c r="PWU84" s="58"/>
      <c r="PWV84" s="58"/>
      <c r="PWW84" s="58"/>
      <c r="PWX84" s="58"/>
      <c r="PWY84" s="58"/>
      <c r="PWZ84" s="58"/>
      <c r="PXA84" s="58"/>
      <c r="PXB84" s="58"/>
      <c r="PXC84" s="58"/>
      <c r="PXD84" s="58"/>
      <c r="PXE84" s="58"/>
      <c r="PXF84" s="58"/>
      <c r="PXG84" s="58"/>
      <c r="PXH84" s="58"/>
      <c r="PXI84" s="58"/>
      <c r="PXJ84" s="58"/>
      <c r="PXK84" s="58"/>
      <c r="PXL84" s="58"/>
      <c r="PXM84" s="58"/>
      <c r="PXN84" s="58"/>
      <c r="PXO84" s="58"/>
      <c r="PXP84" s="58"/>
      <c r="PXQ84" s="58"/>
      <c r="PXR84" s="58"/>
      <c r="PXS84" s="58"/>
      <c r="PXT84" s="58"/>
      <c r="PXU84" s="58"/>
      <c r="PXV84" s="58"/>
      <c r="PXW84" s="58"/>
      <c r="PXX84" s="58"/>
      <c r="PXY84" s="58"/>
      <c r="PXZ84" s="58"/>
      <c r="PYA84" s="58"/>
      <c r="PYB84" s="58"/>
      <c r="PYC84" s="58"/>
      <c r="PYD84" s="58"/>
      <c r="PYE84" s="58"/>
      <c r="PYF84" s="58"/>
      <c r="PYG84" s="58"/>
      <c r="PYH84" s="58"/>
      <c r="PYI84" s="58"/>
      <c r="PYJ84" s="58"/>
      <c r="PYK84" s="58"/>
      <c r="PYL84" s="58"/>
      <c r="PYM84" s="58"/>
      <c r="PYN84" s="58"/>
      <c r="PYO84" s="58"/>
      <c r="PYP84" s="58"/>
      <c r="PYQ84" s="58"/>
      <c r="PYR84" s="58"/>
      <c r="PYS84" s="58"/>
      <c r="PYT84" s="58"/>
      <c r="PYU84" s="58"/>
      <c r="PYV84" s="58"/>
      <c r="PYW84" s="58"/>
      <c r="PYX84" s="58"/>
      <c r="PYY84" s="58"/>
      <c r="PYZ84" s="58"/>
      <c r="PZA84" s="58"/>
      <c r="PZB84" s="58"/>
      <c r="PZC84" s="58"/>
      <c r="PZD84" s="58"/>
      <c r="PZE84" s="58"/>
      <c r="PZF84" s="58"/>
      <c r="PZG84" s="58"/>
      <c r="PZH84" s="58"/>
      <c r="PZI84" s="58"/>
      <c r="PZJ84" s="58"/>
      <c r="PZK84" s="58"/>
      <c r="PZL84" s="58"/>
      <c r="PZM84" s="58"/>
      <c r="PZN84" s="58"/>
      <c r="PZO84" s="58"/>
      <c r="PZP84" s="58"/>
      <c r="PZQ84" s="58"/>
      <c r="PZR84" s="58"/>
      <c r="PZS84" s="58"/>
      <c r="PZT84" s="58"/>
      <c r="PZU84" s="58"/>
      <c r="PZV84" s="58"/>
      <c r="PZW84" s="58"/>
      <c r="PZX84" s="58"/>
      <c r="PZY84" s="58"/>
      <c r="PZZ84" s="58"/>
      <c r="QAA84" s="58"/>
      <c r="QAB84" s="58"/>
      <c r="QAC84" s="58"/>
      <c r="QAD84" s="58"/>
      <c r="QAE84" s="58"/>
      <c r="QAF84" s="58"/>
      <c r="QAG84" s="58"/>
      <c r="QAH84" s="58"/>
      <c r="QAI84" s="58"/>
      <c r="QAJ84" s="58"/>
      <c r="QAK84" s="58"/>
      <c r="QAL84" s="58"/>
      <c r="QAM84" s="58"/>
      <c r="QAN84" s="58"/>
      <c r="QAO84" s="58"/>
      <c r="QAP84" s="58"/>
      <c r="QAQ84" s="58"/>
      <c r="QAR84" s="58"/>
      <c r="QAS84" s="58"/>
      <c r="QAT84" s="58"/>
      <c r="QAU84" s="58"/>
      <c r="QAV84" s="58"/>
      <c r="QAW84" s="58"/>
      <c r="QAX84" s="58"/>
      <c r="QAY84" s="58"/>
      <c r="QAZ84" s="58"/>
      <c r="QBA84" s="58"/>
      <c r="QBB84" s="58"/>
      <c r="QBC84" s="58"/>
      <c r="QBD84" s="58"/>
      <c r="QBE84" s="58"/>
      <c r="QBF84" s="58"/>
      <c r="QBG84" s="58"/>
      <c r="QBH84" s="58"/>
      <c r="QBI84" s="58"/>
      <c r="QBJ84" s="58"/>
      <c r="QBK84" s="58"/>
      <c r="QBL84" s="58"/>
      <c r="QBM84" s="58"/>
      <c r="QBN84" s="58"/>
      <c r="QBO84" s="58"/>
      <c r="QBP84" s="58"/>
      <c r="QBQ84" s="58"/>
      <c r="QBR84" s="58"/>
      <c r="QBS84" s="58"/>
      <c r="QBT84" s="58"/>
      <c r="QBU84" s="58"/>
      <c r="QBV84" s="58"/>
      <c r="QBW84" s="58"/>
      <c r="QBX84" s="58"/>
      <c r="QBY84" s="58"/>
      <c r="QBZ84" s="58"/>
      <c r="QCA84" s="58"/>
      <c r="QCB84" s="58"/>
      <c r="QCC84" s="58"/>
      <c r="QCD84" s="58"/>
      <c r="QCE84" s="58"/>
      <c r="QCF84" s="58"/>
      <c r="QCG84" s="58"/>
      <c r="QCH84" s="58"/>
      <c r="QCI84" s="58"/>
      <c r="QCJ84" s="58"/>
      <c r="QCK84" s="58"/>
      <c r="QCL84" s="58"/>
      <c r="QCM84" s="58"/>
      <c r="QCN84" s="58"/>
      <c r="QCO84" s="58"/>
      <c r="QCP84" s="58"/>
      <c r="QCQ84" s="58"/>
      <c r="QCR84" s="58"/>
      <c r="QCS84" s="58"/>
      <c r="QCT84" s="58"/>
      <c r="QCU84" s="58"/>
      <c r="QCV84" s="58"/>
      <c r="QCW84" s="58"/>
      <c r="QCX84" s="58"/>
      <c r="QCY84" s="58"/>
      <c r="QCZ84" s="58"/>
      <c r="QDA84" s="58"/>
      <c r="QDB84" s="58"/>
      <c r="QDC84" s="58"/>
      <c r="QDD84" s="58"/>
      <c r="QDE84" s="58"/>
      <c r="QDF84" s="58"/>
      <c r="QDG84" s="58"/>
      <c r="QDH84" s="58"/>
      <c r="QDI84" s="58"/>
      <c r="QDJ84" s="58"/>
      <c r="QDK84" s="58"/>
      <c r="QDL84" s="58"/>
      <c r="QDM84" s="58"/>
      <c r="QDN84" s="58"/>
      <c r="QDO84" s="58"/>
      <c r="QDP84" s="58"/>
      <c r="QDQ84" s="58"/>
      <c r="QDR84" s="58"/>
      <c r="QDS84" s="58"/>
      <c r="QDT84" s="58"/>
      <c r="QDU84" s="58"/>
      <c r="QDV84" s="58"/>
      <c r="QDW84" s="58"/>
      <c r="QDX84" s="58"/>
      <c r="QDY84" s="58"/>
      <c r="QDZ84" s="58"/>
      <c r="QEA84" s="58"/>
      <c r="QEB84" s="58"/>
      <c r="QEC84" s="58"/>
      <c r="QED84" s="58"/>
      <c r="QEE84" s="58"/>
      <c r="QEF84" s="58"/>
      <c r="QEG84" s="58"/>
      <c r="QEH84" s="58"/>
      <c r="QEI84" s="58"/>
      <c r="QEJ84" s="58"/>
      <c r="QEK84" s="58"/>
      <c r="QEL84" s="58"/>
      <c r="QEM84" s="58"/>
      <c r="QEN84" s="58"/>
      <c r="QEO84" s="58"/>
      <c r="QEP84" s="58"/>
      <c r="QEQ84" s="58"/>
      <c r="QER84" s="58"/>
      <c r="QES84" s="58"/>
      <c r="QET84" s="58"/>
      <c r="QEU84" s="58"/>
      <c r="QEV84" s="58"/>
      <c r="QEW84" s="58"/>
      <c r="QEX84" s="58"/>
      <c r="QEY84" s="58"/>
      <c r="QEZ84" s="58"/>
      <c r="QFA84" s="58"/>
      <c r="QFB84" s="58"/>
      <c r="QFC84" s="58"/>
      <c r="QFD84" s="58"/>
      <c r="QFE84" s="58"/>
      <c r="QFF84" s="58"/>
      <c r="QFG84" s="58"/>
      <c r="QFH84" s="58"/>
      <c r="QFI84" s="58"/>
      <c r="QFJ84" s="58"/>
      <c r="QFK84" s="58"/>
      <c r="QFL84" s="58"/>
      <c r="QFM84" s="58"/>
      <c r="QFN84" s="58"/>
      <c r="QFO84" s="58"/>
      <c r="QFP84" s="58"/>
      <c r="QFQ84" s="58"/>
      <c r="QFR84" s="58"/>
      <c r="QFS84" s="58"/>
      <c r="QFT84" s="58"/>
      <c r="QFU84" s="58"/>
      <c r="QFV84" s="58"/>
      <c r="QFW84" s="58"/>
      <c r="QFX84" s="58"/>
      <c r="QFY84" s="58"/>
      <c r="QFZ84" s="58"/>
      <c r="QGA84" s="58"/>
      <c r="QGB84" s="58"/>
      <c r="QGC84" s="58"/>
      <c r="QGD84" s="58"/>
      <c r="QGE84" s="58"/>
      <c r="QGF84" s="58"/>
      <c r="QGG84" s="58"/>
      <c r="QGH84" s="58"/>
      <c r="QGI84" s="58"/>
      <c r="QGJ84" s="58"/>
      <c r="QGK84" s="58"/>
      <c r="QGL84" s="58"/>
      <c r="QGM84" s="58"/>
      <c r="QGN84" s="58"/>
      <c r="QGO84" s="58"/>
      <c r="QGP84" s="58"/>
      <c r="QGQ84" s="58"/>
      <c r="QGR84" s="58"/>
      <c r="QGS84" s="58"/>
      <c r="QGT84" s="58"/>
      <c r="QGU84" s="58"/>
      <c r="QGV84" s="58"/>
      <c r="QGW84" s="58"/>
      <c r="QGX84" s="58"/>
      <c r="QGY84" s="58"/>
      <c r="QGZ84" s="58"/>
      <c r="QHA84" s="58"/>
      <c r="QHB84" s="58"/>
      <c r="QHC84" s="58"/>
      <c r="QHD84" s="58"/>
      <c r="QHE84" s="58"/>
      <c r="QHF84" s="58"/>
      <c r="QHG84" s="58"/>
      <c r="QHH84" s="58"/>
      <c r="QHI84" s="58"/>
      <c r="QHJ84" s="58"/>
      <c r="QHK84" s="58"/>
      <c r="QHL84" s="58"/>
      <c r="QHM84" s="58"/>
      <c r="QHN84" s="58"/>
      <c r="QHO84" s="58"/>
      <c r="QHP84" s="58"/>
      <c r="QHQ84" s="58"/>
      <c r="QHR84" s="58"/>
      <c r="QHS84" s="58"/>
      <c r="QHT84" s="58"/>
      <c r="QHU84" s="58"/>
      <c r="QHV84" s="58"/>
      <c r="QHW84" s="58"/>
      <c r="QHX84" s="58"/>
      <c r="QHY84" s="58"/>
      <c r="QHZ84" s="58"/>
      <c r="QIA84" s="58"/>
      <c r="QIB84" s="58"/>
      <c r="QIC84" s="58"/>
      <c r="QID84" s="58"/>
      <c r="QIE84" s="58"/>
      <c r="QIF84" s="58"/>
      <c r="QIG84" s="58"/>
      <c r="QIH84" s="58"/>
      <c r="QII84" s="58"/>
      <c r="QIJ84" s="58"/>
      <c r="QIK84" s="58"/>
      <c r="QIL84" s="58"/>
      <c r="QIM84" s="58"/>
      <c r="QIN84" s="58"/>
      <c r="QIO84" s="58"/>
      <c r="QIP84" s="58"/>
      <c r="QIQ84" s="58"/>
      <c r="QIR84" s="58"/>
      <c r="QIS84" s="58"/>
      <c r="QIT84" s="58"/>
      <c r="QIU84" s="58"/>
      <c r="QIV84" s="58"/>
      <c r="QIW84" s="58"/>
      <c r="QIX84" s="58"/>
      <c r="QIY84" s="58"/>
      <c r="QIZ84" s="58"/>
      <c r="QJA84" s="58"/>
      <c r="QJB84" s="58"/>
      <c r="QJC84" s="58"/>
      <c r="QJD84" s="58"/>
      <c r="QJE84" s="58"/>
      <c r="QJF84" s="58"/>
      <c r="QJG84" s="58"/>
      <c r="QJH84" s="58"/>
      <c r="QJI84" s="58"/>
      <c r="QJJ84" s="58"/>
      <c r="QJK84" s="58"/>
      <c r="QJL84" s="58"/>
      <c r="QJM84" s="58"/>
      <c r="QJN84" s="58"/>
      <c r="QJO84" s="58"/>
      <c r="QJP84" s="58"/>
      <c r="QJQ84" s="58"/>
      <c r="QJR84" s="58"/>
      <c r="QJS84" s="58"/>
      <c r="QJT84" s="58"/>
      <c r="QJU84" s="58"/>
      <c r="QJV84" s="58"/>
      <c r="QJW84" s="58"/>
      <c r="QJX84" s="58"/>
      <c r="QJY84" s="58"/>
      <c r="QJZ84" s="58"/>
      <c r="QKA84" s="58"/>
      <c r="QKB84" s="58"/>
      <c r="QKC84" s="58"/>
      <c r="QKD84" s="58"/>
      <c r="QKE84" s="58"/>
      <c r="QKF84" s="58"/>
      <c r="QKG84" s="58"/>
      <c r="QKH84" s="58"/>
      <c r="QKI84" s="58"/>
      <c r="QKJ84" s="58"/>
      <c r="QKK84" s="58"/>
      <c r="QKL84" s="58"/>
      <c r="QKM84" s="58"/>
      <c r="QKN84" s="58"/>
      <c r="QKO84" s="58"/>
      <c r="QKP84" s="58"/>
      <c r="QKQ84" s="58"/>
      <c r="QKR84" s="58"/>
      <c r="QKS84" s="58"/>
      <c r="QKT84" s="58"/>
      <c r="QKU84" s="58"/>
      <c r="QKV84" s="58"/>
      <c r="QKW84" s="58"/>
      <c r="QKX84" s="58"/>
      <c r="QKY84" s="58"/>
      <c r="QKZ84" s="58"/>
      <c r="QLA84" s="58"/>
      <c r="QLB84" s="58"/>
      <c r="QLC84" s="58"/>
      <c r="QLD84" s="58"/>
      <c r="QLE84" s="58"/>
      <c r="QLF84" s="58"/>
      <c r="QLG84" s="58"/>
      <c r="QLH84" s="58"/>
      <c r="QLI84" s="58"/>
      <c r="QLJ84" s="58"/>
      <c r="QLK84" s="58"/>
      <c r="QLL84" s="58"/>
      <c r="QLM84" s="58"/>
      <c r="QLN84" s="58"/>
      <c r="QLO84" s="58"/>
      <c r="QLP84" s="58"/>
      <c r="QLQ84" s="58"/>
      <c r="QLR84" s="58"/>
      <c r="QLS84" s="58"/>
      <c r="QLT84" s="58"/>
      <c r="QLU84" s="58"/>
      <c r="QLV84" s="58"/>
      <c r="QLW84" s="58"/>
      <c r="QLX84" s="58"/>
      <c r="QLY84" s="58"/>
      <c r="QLZ84" s="58"/>
      <c r="QMA84" s="58"/>
      <c r="QMB84" s="58"/>
      <c r="QMC84" s="58"/>
      <c r="QMD84" s="58"/>
      <c r="QME84" s="58"/>
      <c r="QMF84" s="58"/>
      <c r="QMG84" s="58"/>
      <c r="QMH84" s="58"/>
      <c r="QMI84" s="58"/>
      <c r="QMJ84" s="58"/>
      <c r="QMK84" s="58"/>
      <c r="QML84" s="58"/>
      <c r="QMM84" s="58"/>
      <c r="QMN84" s="58"/>
      <c r="QMO84" s="58"/>
      <c r="QMP84" s="58"/>
      <c r="QMQ84" s="58"/>
      <c r="QMR84" s="58"/>
      <c r="QMS84" s="58"/>
      <c r="QMT84" s="58"/>
      <c r="QMU84" s="58"/>
      <c r="QMV84" s="58"/>
      <c r="QMW84" s="58"/>
      <c r="QMX84" s="58"/>
      <c r="QMY84" s="58"/>
      <c r="QMZ84" s="58"/>
      <c r="QNA84" s="58"/>
      <c r="QNB84" s="58"/>
      <c r="QNC84" s="58"/>
      <c r="QND84" s="58"/>
      <c r="QNE84" s="58"/>
      <c r="QNF84" s="58"/>
      <c r="QNG84" s="58"/>
      <c r="QNH84" s="58"/>
      <c r="QNI84" s="58"/>
      <c r="QNJ84" s="58"/>
      <c r="QNK84" s="58"/>
      <c r="QNL84" s="58"/>
      <c r="QNM84" s="58"/>
      <c r="QNN84" s="58"/>
      <c r="QNO84" s="58"/>
      <c r="QNP84" s="58"/>
      <c r="QNQ84" s="58"/>
      <c r="QNR84" s="58"/>
      <c r="QNS84" s="58"/>
      <c r="QNT84" s="58"/>
      <c r="QNU84" s="58"/>
      <c r="QNV84" s="58"/>
      <c r="QNW84" s="58"/>
      <c r="QNX84" s="58"/>
      <c r="QNY84" s="58"/>
      <c r="QNZ84" s="58"/>
      <c r="QOA84" s="58"/>
      <c r="QOB84" s="58"/>
      <c r="QOC84" s="58"/>
      <c r="QOD84" s="58"/>
      <c r="QOE84" s="58"/>
      <c r="QOF84" s="58"/>
      <c r="QOG84" s="58"/>
      <c r="QOH84" s="58"/>
      <c r="QOI84" s="58"/>
      <c r="QOJ84" s="58"/>
      <c r="QOK84" s="58"/>
      <c r="QOL84" s="58"/>
      <c r="QOM84" s="58"/>
      <c r="QON84" s="58"/>
      <c r="QOO84" s="58"/>
      <c r="QOP84" s="58"/>
      <c r="QOQ84" s="58"/>
      <c r="QOR84" s="58"/>
      <c r="QOS84" s="58"/>
      <c r="QOT84" s="58"/>
      <c r="QOU84" s="58"/>
      <c r="QOV84" s="58"/>
      <c r="QOW84" s="58"/>
      <c r="QOX84" s="58"/>
      <c r="QOY84" s="58"/>
      <c r="QOZ84" s="58"/>
      <c r="QPA84" s="58"/>
      <c r="QPB84" s="58"/>
      <c r="QPC84" s="58"/>
      <c r="QPD84" s="58"/>
      <c r="QPE84" s="58"/>
      <c r="QPF84" s="58"/>
      <c r="QPG84" s="58"/>
      <c r="QPH84" s="58"/>
      <c r="QPI84" s="58"/>
      <c r="QPJ84" s="58"/>
      <c r="QPK84" s="58"/>
      <c r="QPL84" s="58"/>
      <c r="QPM84" s="58"/>
      <c r="QPN84" s="58"/>
      <c r="QPO84" s="58"/>
      <c r="QPP84" s="58"/>
      <c r="QPQ84" s="58"/>
      <c r="QPR84" s="58"/>
      <c r="QPS84" s="58"/>
      <c r="QPT84" s="58"/>
      <c r="QPU84" s="58"/>
      <c r="QPV84" s="58"/>
      <c r="QPW84" s="58"/>
      <c r="QPX84" s="58"/>
      <c r="QPY84" s="58"/>
      <c r="QPZ84" s="58"/>
      <c r="QQA84" s="58"/>
      <c r="QQB84" s="58"/>
      <c r="QQC84" s="58"/>
      <c r="QQD84" s="58"/>
      <c r="QQE84" s="58"/>
      <c r="QQF84" s="58"/>
      <c r="QQG84" s="58"/>
      <c r="QQH84" s="58"/>
      <c r="QQI84" s="58"/>
      <c r="QQJ84" s="58"/>
      <c r="QQK84" s="58"/>
      <c r="QQL84" s="58"/>
      <c r="QQM84" s="58"/>
      <c r="QQN84" s="58"/>
      <c r="QQO84" s="58"/>
      <c r="QQP84" s="58"/>
      <c r="QQQ84" s="58"/>
      <c r="QQR84" s="58"/>
      <c r="QQS84" s="58"/>
      <c r="QQT84" s="58"/>
      <c r="QQU84" s="58"/>
      <c r="QQV84" s="58"/>
      <c r="QQW84" s="58"/>
      <c r="QQX84" s="58"/>
      <c r="QQY84" s="58"/>
      <c r="QQZ84" s="58"/>
      <c r="QRA84" s="58"/>
      <c r="QRB84" s="58"/>
      <c r="QRC84" s="58"/>
      <c r="QRD84" s="58"/>
      <c r="QRE84" s="58"/>
      <c r="QRF84" s="58"/>
      <c r="QRG84" s="58"/>
      <c r="QRH84" s="58"/>
      <c r="QRI84" s="58"/>
      <c r="QRJ84" s="58"/>
      <c r="QRK84" s="58"/>
      <c r="QRL84" s="58"/>
      <c r="QRM84" s="58"/>
      <c r="QRN84" s="58"/>
      <c r="QRO84" s="58"/>
      <c r="QRP84" s="58"/>
      <c r="QRQ84" s="58"/>
      <c r="QRR84" s="58"/>
      <c r="QRS84" s="58"/>
      <c r="QRT84" s="58"/>
      <c r="QRU84" s="58"/>
      <c r="QRV84" s="58"/>
      <c r="QRW84" s="58"/>
      <c r="QRX84" s="58"/>
      <c r="QRY84" s="58"/>
      <c r="QRZ84" s="58"/>
      <c r="QSA84" s="58"/>
      <c r="QSB84" s="58"/>
      <c r="QSC84" s="58"/>
      <c r="QSD84" s="58"/>
      <c r="QSE84" s="58"/>
      <c r="QSF84" s="58"/>
      <c r="QSG84" s="58"/>
      <c r="QSH84" s="58"/>
      <c r="QSI84" s="58"/>
      <c r="QSJ84" s="58"/>
      <c r="QSK84" s="58"/>
      <c r="QSL84" s="58"/>
      <c r="QSM84" s="58"/>
      <c r="QSN84" s="58"/>
      <c r="QSO84" s="58"/>
      <c r="QSP84" s="58"/>
      <c r="QSQ84" s="58"/>
      <c r="QSR84" s="58"/>
      <c r="QSS84" s="58"/>
      <c r="QST84" s="58"/>
      <c r="QSU84" s="58"/>
      <c r="QSV84" s="58"/>
      <c r="QSW84" s="58"/>
      <c r="QSX84" s="58"/>
      <c r="QSY84" s="58"/>
      <c r="QSZ84" s="58"/>
      <c r="QTA84" s="58"/>
      <c r="QTB84" s="58"/>
      <c r="QTC84" s="58"/>
      <c r="QTD84" s="58"/>
      <c r="QTE84" s="58"/>
      <c r="QTF84" s="58"/>
      <c r="QTG84" s="58"/>
      <c r="QTH84" s="58"/>
      <c r="QTI84" s="58"/>
      <c r="QTJ84" s="58"/>
      <c r="QTK84" s="58"/>
      <c r="QTL84" s="58"/>
      <c r="QTM84" s="58"/>
      <c r="QTN84" s="58"/>
      <c r="QTO84" s="58"/>
      <c r="QTP84" s="58"/>
      <c r="QTQ84" s="58"/>
      <c r="QTR84" s="58"/>
      <c r="QTS84" s="58"/>
      <c r="QTT84" s="58"/>
      <c r="QTU84" s="58"/>
      <c r="QTV84" s="58"/>
      <c r="QTW84" s="58"/>
      <c r="QTX84" s="58"/>
      <c r="QTY84" s="58"/>
      <c r="QTZ84" s="58"/>
      <c r="QUA84" s="58"/>
      <c r="QUB84" s="58"/>
      <c r="QUC84" s="58"/>
      <c r="QUD84" s="58"/>
      <c r="QUE84" s="58"/>
      <c r="QUF84" s="58"/>
      <c r="QUG84" s="58"/>
      <c r="QUH84" s="58"/>
      <c r="QUI84" s="58"/>
      <c r="QUJ84" s="58"/>
      <c r="QUK84" s="58"/>
      <c r="QUL84" s="58"/>
      <c r="QUM84" s="58"/>
      <c r="QUN84" s="58"/>
      <c r="QUO84" s="58"/>
      <c r="QUP84" s="58"/>
      <c r="QUQ84" s="58"/>
      <c r="QUR84" s="58"/>
      <c r="QUS84" s="58"/>
      <c r="QUT84" s="58"/>
      <c r="QUU84" s="58"/>
      <c r="QUV84" s="58"/>
      <c r="QUW84" s="58"/>
      <c r="QUX84" s="58"/>
      <c r="QUY84" s="58"/>
      <c r="QUZ84" s="58"/>
      <c r="QVA84" s="58"/>
      <c r="QVB84" s="58"/>
      <c r="QVC84" s="58"/>
      <c r="QVD84" s="58"/>
      <c r="QVE84" s="58"/>
      <c r="QVF84" s="58"/>
      <c r="QVG84" s="58"/>
      <c r="QVH84" s="58"/>
      <c r="QVI84" s="58"/>
      <c r="QVJ84" s="58"/>
      <c r="QVK84" s="58"/>
      <c r="QVL84" s="58"/>
      <c r="QVM84" s="58"/>
      <c r="QVN84" s="58"/>
      <c r="QVO84" s="58"/>
      <c r="QVP84" s="58"/>
      <c r="QVQ84" s="58"/>
      <c r="QVR84" s="58"/>
      <c r="QVS84" s="58"/>
      <c r="QVT84" s="58"/>
      <c r="QVU84" s="58"/>
      <c r="QVV84" s="58"/>
      <c r="QVW84" s="58"/>
      <c r="QVX84" s="58"/>
      <c r="QVY84" s="58"/>
      <c r="QVZ84" s="58"/>
      <c r="QWA84" s="58"/>
      <c r="QWB84" s="58"/>
      <c r="QWC84" s="58"/>
      <c r="QWD84" s="58"/>
      <c r="QWE84" s="58"/>
      <c r="QWF84" s="58"/>
      <c r="QWG84" s="58"/>
      <c r="QWH84" s="58"/>
      <c r="QWI84" s="58"/>
      <c r="QWJ84" s="58"/>
      <c r="QWK84" s="58"/>
      <c r="QWL84" s="58"/>
      <c r="QWM84" s="58"/>
      <c r="QWN84" s="58"/>
      <c r="QWO84" s="58"/>
      <c r="QWP84" s="58"/>
      <c r="QWQ84" s="58"/>
      <c r="QWR84" s="58"/>
      <c r="QWS84" s="58"/>
      <c r="QWT84" s="58"/>
      <c r="QWU84" s="58"/>
      <c r="QWV84" s="58"/>
      <c r="QWW84" s="58"/>
      <c r="QWX84" s="58"/>
      <c r="QWY84" s="58"/>
      <c r="QWZ84" s="58"/>
      <c r="QXA84" s="58"/>
      <c r="QXB84" s="58"/>
      <c r="QXC84" s="58"/>
      <c r="QXD84" s="58"/>
      <c r="QXE84" s="58"/>
      <c r="QXF84" s="58"/>
      <c r="QXG84" s="58"/>
      <c r="QXH84" s="58"/>
      <c r="QXI84" s="58"/>
      <c r="QXJ84" s="58"/>
      <c r="QXK84" s="58"/>
      <c r="QXL84" s="58"/>
      <c r="QXM84" s="58"/>
      <c r="QXN84" s="58"/>
      <c r="QXO84" s="58"/>
      <c r="QXP84" s="58"/>
      <c r="QXQ84" s="58"/>
      <c r="QXR84" s="58"/>
      <c r="QXS84" s="58"/>
      <c r="QXT84" s="58"/>
      <c r="QXU84" s="58"/>
      <c r="QXV84" s="58"/>
      <c r="QXW84" s="58"/>
      <c r="QXX84" s="58"/>
      <c r="QXY84" s="58"/>
      <c r="QXZ84" s="58"/>
      <c r="QYA84" s="58"/>
      <c r="QYB84" s="58"/>
      <c r="QYC84" s="58"/>
      <c r="QYD84" s="58"/>
      <c r="QYE84" s="58"/>
      <c r="QYF84" s="58"/>
      <c r="QYG84" s="58"/>
      <c r="QYH84" s="58"/>
      <c r="QYI84" s="58"/>
      <c r="QYJ84" s="58"/>
      <c r="QYK84" s="58"/>
      <c r="QYL84" s="58"/>
      <c r="QYM84" s="58"/>
      <c r="QYN84" s="58"/>
      <c r="QYO84" s="58"/>
      <c r="QYP84" s="58"/>
      <c r="QYQ84" s="58"/>
      <c r="QYR84" s="58"/>
      <c r="QYS84" s="58"/>
      <c r="QYT84" s="58"/>
      <c r="QYU84" s="58"/>
      <c r="QYV84" s="58"/>
      <c r="QYW84" s="58"/>
      <c r="QYX84" s="58"/>
      <c r="QYY84" s="58"/>
      <c r="QYZ84" s="58"/>
      <c r="QZA84" s="58"/>
      <c r="QZB84" s="58"/>
      <c r="QZC84" s="58"/>
      <c r="QZD84" s="58"/>
      <c r="QZE84" s="58"/>
      <c r="QZF84" s="58"/>
      <c r="QZG84" s="58"/>
      <c r="QZH84" s="58"/>
      <c r="QZI84" s="58"/>
      <c r="QZJ84" s="58"/>
      <c r="QZK84" s="58"/>
      <c r="QZL84" s="58"/>
      <c r="QZM84" s="58"/>
      <c r="QZN84" s="58"/>
      <c r="QZO84" s="58"/>
      <c r="QZP84" s="58"/>
      <c r="QZQ84" s="58"/>
      <c r="QZR84" s="58"/>
      <c r="QZS84" s="58"/>
      <c r="QZT84" s="58"/>
      <c r="QZU84" s="58"/>
      <c r="QZV84" s="58"/>
      <c r="QZW84" s="58"/>
      <c r="QZX84" s="58"/>
      <c r="QZY84" s="58"/>
      <c r="QZZ84" s="58"/>
      <c r="RAA84" s="58"/>
      <c r="RAB84" s="58"/>
      <c r="RAC84" s="58"/>
      <c r="RAD84" s="58"/>
      <c r="RAE84" s="58"/>
      <c r="RAF84" s="58"/>
      <c r="RAG84" s="58"/>
      <c r="RAH84" s="58"/>
      <c r="RAI84" s="58"/>
      <c r="RAJ84" s="58"/>
      <c r="RAK84" s="58"/>
      <c r="RAL84" s="58"/>
      <c r="RAM84" s="58"/>
      <c r="RAN84" s="58"/>
      <c r="RAO84" s="58"/>
      <c r="RAP84" s="58"/>
      <c r="RAQ84" s="58"/>
      <c r="RAR84" s="58"/>
      <c r="RAS84" s="58"/>
      <c r="RAT84" s="58"/>
      <c r="RAU84" s="58"/>
      <c r="RAV84" s="58"/>
      <c r="RAW84" s="58"/>
      <c r="RAX84" s="58"/>
      <c r="RAY84" s="58"/>
      <c r="RAZ84" s="58"/>
      <c r="RBA84" s="58"/>
      <c r="RBB84" s="58"/>
      <c r="RBC84" s="58"/>
      <c r="RBD84" s="58"/>
      <c r="RBE84" s="58"/>
      <c r="RBF84" s="58"/>
      <c r="RBG84" s="58"/>
      <c r="RBH84" s="58"/>
      <c r="RBI84" s="58"/>
      <c r="RBJ84" s="58"/>
      <c r="RBK84" s="58"/>
      <c r="RBL84" s="58"/>
      <c r="RBM84" s="58"/>
      <c r="RBN84" s="58"/>
      <c r="RBO84" s="58"/>
      <c r="RBP84" s="58"/>
      <c r="RBQ84" s="58"/>
      <c r="RBR84" s="58"/>
      <c r="RBS84" s="58"/>
      <c r="RBT84" s="58"/>
      <c r="RBU84" s="58"/>
      <c r="RBV84" s="58"/>
      <c r="RBW84" s="58"/>
      <c r="RBX84" s="58"/>
      <c r="RBY84" s="58"/>
      <c r="RBZ84" s="58"/>
      <c r="RCA84" s="58"/>
      <c r="RCB84" s="58"/>
      <c r="RCC84" s="58"/>
      <c r="RCD84" s="58"/>
      <c r="RCE84" s="58"/>
      <c r="RCF84" s="58"/>
      <c r="RCG84" s="58"/>
      <c r="RCH84" s="58"/>
      <c r="RCI84" s="58"/>
      <c r="RCJ84" s="58"/>
      <c r="RCK84" s="58"/>
      <c r="RCL84" s="58"/>
      <c r="RCM84" s="58"/>
      <c r="RCN84" s="58"/>
      <c r="RCO84" s="58"/>
      <c r="RCP84" s="58"/>
      <c r="RCQ84" s="58"/>
      <c r="RCR84" s="58"/>
      <c r="RCS84" s="58"/>
      <c r="RCT84" s="58"/>
      <c r="RCU84" s="58"/>
      <c r="RCV84" s="58"/>
      <c r="RCW84" s="58"/>
      <c r="RCX84" s="58"/>
      <c r="RCY84" s="58"/>
      <c r="RCZ84" s="58"/>
      <c r="RDA84" s="58"/>
      <c r="RDB84" s="58"/>
      <c r="RDC84" s="58"/>
      <c r="RDD84" s="58"/>
      <c r="RDE84" s="58"/>
      <c r="RDF84" s="58"/>
      <c r="RDG84" s="58"/>
      <c r="RDH84" s="58"/>
      <c r="RDI84" s="58"/>
      <c r="RDJ84" s="58"/>
      <c r="RDK84" s="58"/>
      <c r="RDL84" s="58"/>
      <c r="RDM84" s="58"/>
      <c r="RDN84" s="58"/>
      <c r="RDO84" s="58"/>
      <c r="RDP84" s="58"/>
      <c r="RDQ84" s="58"/>
      <c r="RDR84" s="58"/>
      <c r="RDS84" s="58"/>
      <c r="RDT84" s="58"/>
      <c r="RDU84" s="58"/>
      <c r="RDV84" s="58"/>
      <c r="RDW84" s="58"/>
      <c r="RDX84" s="58"/>
      <c r="RDY84" s="58"/>
      <c r="RDZ84" s="58"/>
      <c r="REA84" s="58"/>
      <c r="REB84" s="58"/>
      <c r="REC84" s="58"/>
      <c r="RED84" s="58"/>
      <c r="REE84" s="58"/>
      <c r="REF84" s="58"/>
      <c r="REG84" s="58"/>
      <c r="REH84" s="58"/>
      <c r="REI84" s="58"/>
      <c r="REJ84" s="58"/>
      <c r="REK84" s="58"/>
      <c r="REL84" s="58"/>
      <c r="REM84" s="58"/>
      <c r="REN84" s="58"/>
      <c r="REO84" s="58"/>
      <c r="REP84" s="58"/>
      <c r="REQ84" s="58"/>
      <c r="RER84" s="58"/>
      <c r="RES84" s="58"/>
      <c r="RET84" s="58"/>
      <c r="REU84" s="58"/>
      <c r="REV84" s="58"/>
      <c r="REW84" s="58"/>
      <c r="REX84" s="58"/>
      <c r="REY84" s="58"/>
      <c r="REZ84" s="58"/>
      <c r="RFA84" s="58"/>
      <c r="RFB84" s="58"/>
      <c r="RFC84" s="58"/>
      <c r="RFD84" s="58"/>
      <c r="RFE84" s="58"/>
      <c r="RFF84" s="58"/>
      <c r="RFG84" s="58"/>
      <c r="RFH84" s="58"/>
      <c r="RFI84" s="58"/>
      <c r="RFJ84" s="58"/>
      <c r="RFK84" s="58"/>
      <c r="RFL84" s="58"/>
      <c r="RFM84" s="58"/>
      <c r="RFN84" s="58"/>
      <c r="RFO84" s="58"/>
      <c r="RFP84" s="58"/>
      <c r="RFQ84" s="58"/>
      <c r="RFR84" s="58"/>
      <c r="RFS84" s="58"/>
      <c r="RFT84" s="58"/>
      <c r="RFU84" s="58"/>
      <c r="RFV84" s="58"/>
      <c r="RFW84" s="58"/>
      <c r="RFX84" s="58"/>
      <c r="RFY84" s="58"/>
      <c r="RFZ84" s="58"/>
      <c r="RGA84" s="58"/>
      <c r="RGB84" s="58"/>
      <c r="RGC84" s="58"/>
      <c r="RGD84" s="58"/>
      <c r="RGE84" s="58"/>
      <c r="RGF84" s="58"/>
      <c r="RGG84" s="58"/>
      <c r="RGH84" s="58"/>
      <c r="RGI84" s="58"/>
      <c r="RGJ84" s="58"/>
      <c r="RGK84" s="58"/>
      <c r="RGL84" s="58"/>
      <c r="RGM84" s="58"/>
      <c r="RGN84" s="58"/>
      <c r="RGO84" s="58"/>
      <c r="RGP84" s="58"/>
      <c r="RGQ84" s="58"/>
      <c r="RGR84" s="58"/>
      <c r="RGS84" s="58"/>
      <c r="RGT84" s="58"/>
      <c r="RGU84" s="58"/>
      <c r="RGV84" s="58"/>
      <c r="RGW84" s="58"/>
      <c r="RGX84" s="58"/>
      <c r="RGY84" s="58"/>
      <c r="RGZ84" s="58"/>
      <c r="RHA84" s="58"/>
      <c r="RHB84" s="58"/>
      <c r="RHC84" s="58"/>
      <c r="RHD84" s="58"/>
      <c r="RHE84" s="58"/>
      <c r="RHF84" s="58"/>
      <c r="RHG84" s="58"/>
      <c r="RHH84" s="58"/>
      <c r="RHI84" s="58"/>
      <c r="RHJ84" s="58"/>
      <c r="RHK84" s="58"/>
      <c r="RHL84" s="58"/>
      <c r="RHM84" s="58"/>
      <c r="RHN84" s="58"/>
      <c r="RHO84" s="58"/>
      <c r="RHP84" s="58"/>
      <c r="RHQ84" s="58"/>
      <c r="RHR84" s="58"/>
      <c r="RHS84" s="58"/>
      <c r="RHT84" s="58"/>
      <c r="RHU84" s="58"/>
      <c r="RHV84" s="58"/>
      <c r="RHW84" s="58"/>
      <c r="RHX84" s="58"/>
      <c r="RHY84" s="58"/>
      <c r="RHZ84" s="58"/>
      <c r="RIA84" s="58"/>
      <c r="RIB84" s="58"/>
      <c r="RIC84" s="58"/>
      <c r="RID84" s="58"/>
      <c r="RIE84" s="58"/>
      <c r="RIF84" s="58"/>
      <c r="RIG84" s="58"/>
      <c r="RIH84" s="58"/>
      <c r="RII84" s="58"/>
      <c r="RIJ84" s="58"/>
      <c r="RIK84" s="58"/>
      <c r="RIL84" s="58"/>
      <c r="RIM84" s="58"/>
      <c r="RIN84" s="58"/>
      <c r="RIO84" s="58"/>
      <c r="RIP84" s="58"/>
      <c r="RIQ84" s="58"/>
      <c r="RIR84" s="58"/>
      <c r="RIS84" s="58"/>
      <c r="RIT84" s="58"/>
      <c r="RIU84" s="58"/>
      <c r="RIV84" s="58"/>
      <c r="RIW84" s="58"/>
      <c r="RIX84" s="58"/>
      <c r="RIY84" s="58"/>
      <c r="RIZ84" s="58"/>
      <c r="RJA84" s="58"/>
      <c r="RJB84" s="58"/>
      <c r="RJC84" s="58"/>
      <c r="RJD84" s="58"/>
      <c r="RJE84" s="58"/>
      <c r="RJF84" s="58"/>
      <c r="RJG84" s="58"/>
      <c r="RJH84" s="58"/>
      <c r="RJI84" s="58"/>
      <c r="RJJ84" s="58"/>
      <c r="RJK84" s="58"/>
      <c r="RJL84" s="58"/>
      <c r="RJM84" s="58"/>
      <c r="RJN84" s="58"/>
      <c r="RJO84" s="58"/>
      <c r="RJP84" s="58"/>
      <c r="RJQ84" s="58"/>
      <c r="RJR84" s="58"/>
      <c r="RJS84" s="58"/>
      <c r="RJT84" s="58"/>
      <c r="RJU84" s="58"/>
      <c r="RJV84" s="58"/>
      <c r="RJW84" s="58"/>
      <c r="RJX84" s="58"/>
      <c r="RJY84" s="58"/>
      <c r="RJZ84" s="58"/>
      <c r="RKA84" s="58"/>
      <c r="RKB84" s="58"/>
      <c r="RKC84" s="58"/>
      <c r="RKD84" s="58"/>
      <c r="RKE84" s="58"/>
      <c r="RKF84" s="58"/>
      <c r="RKG84" s="58"/>
      <c r="RKH84" s="58"/>
      <c r="RKI84" s="58"/>
      <c r="RKJ84" s="58"/>
      <c r="RKK84" s="58"/>
      <c r="RKL84" s="58"/>
      <c r="RKM84" s="58"/>
      <c r="RKN84" s="58"/>
      <c r="RKO84" s="58"/>
      <c r="RKP84" s="58"/>
      <c r="RKQ84" s="58"/>
      <c r="RKR84" s="58"/>
      <c r="RKS84" s="58"/>
      <c r="RKT84" s="58"/>
      <c r="RKU84" s="58"/>
      <c r="RKV84" s="58"/>
      <c r="RKW84" s="58"/>
      <c r="RKX84" s="58"/>
      <c r="RKY84" s="58"/>
      <c r="RKZ84" s="58"/>
      <c r="RLA84" s="58"/>
      <c r="RLB84" s="58"/>
      <c r="RLC84" s="58"/>
      <c r="RLD84" s="58"/>
      <c r="RLE84" s="58"/>
      <c r="RLF84" s="58"/>
      <c r="RLG84" s="58"/>
      <c r="RLH84" s="58"/>
      <c r="RLI84" s="58"/>
      <c r="RLJ84" s="58"/>
      <c r="RLK84" s="58"/>
      <c r="RLL84" s="58"/>
      <c r="RLM84" s="58"/>
      <c r="RLN84" s="58"/>
      <c r="RLO84" s="58"/>
      <c r="RLP84" s="58"/>
      <c r="RLQ84" s="58"/>
      <c r="RLR84" s="58"/>
      <c r="RLS84" s="58"/>
      <c r="RLT84" s="58"/>
      <c r="RLU84" s="58"/>
      <c r="RLV84" s="58"/>
      <c r="RLW84" s="58"/>
      <c r="RLX84" s="58"/>
      <c r="RLY84" s="58"/>
      <c r="RLZ84" s="58"/>
      <c r="RMA84" s="58"/>
      <c r="RMB84" s="58"/>
      <c r="RMC84" s="58"/>
      <c r="RMD84" s="58"/>
      <c r="RME84" s="58"/>
      <c r="RMF84" s="58"/>
      <c r="RMG84" s="58"/>
      <c r="RMH84" s="58"/>
      <c r="RMI84" s="58"/>
      <c r="RMJ84" s="58"/>
      <c r="RMK84" s="58"/>
      <c r="RML84" s="58"/>
      <c r="RMM84" s="58"/>
      <c r="RMN84" s="58"/>
      <c r="RMO84" s="58"/>
      <c r="RMP84" s="58"/>
      <c r="RMQ84" s="58"/>
      <c r="RMR84" s="58"/>
      <c r="RMS84" s="58"/>
      <c r="RMT84" s="58"/>
      <c r="RMU84" s="58"/>
      <c r="RMV84" s="58"/>
      <c r="RMW84" s="58"/>
      <c r="RMX84" s="58"/>
      <c r="RMY84" s="58"/>
      <c r="RMZ84" s="58"/>
      <c r="RNA84" s="58"/>
      <c r="RNB84" s="58"/>
      <c r="RNC84" s="58"/>
      <c r="RND84" s="58"/>
      <c r="RNE84" s="58"/>
      <c r="RNF84" s="58"/>
      <c r="RNG84" s="58"/>
      <c r="RNH84" s="58"/>
      <c r="RNI84" s="58"/>
      <c r="RNJ84" s="58"/>
      <c r="RNK84" s="58"/>
      <c r="RNL84" s="58"/>
      <c r="RNM84" s="58"/>
      <c r="RNN84" s="58"/>
      <c r="RNO84" s="58"/>
      <c r="RNP84" s="58"/>
      <c r="RNQ84" s="58"/>
      <c r="RNR84" s="58"/>
      <c r="RNS84" s="58"/>
      <c r="RNT84" s="58"/>
      <c r="RNU84" s="58"/>
      <c r="RNV84" s="58"/>
      <c r="RNW84" s="58"/>
      <c r="RNX84" s="58"/>
      <c r="RNY84" s="58"/>
      <c r="RNZ84" s="58"/>
      <c r="ROA84" s="58"/>
      <c r="ROB84" s="58"/>
      <c r="ROC84" s="58"/>
      <c r="ROD84" s="58"/>
      <c r="ROE84" s="58"/>
      <c r="ROF84" s="58"/>
      <c r="ROG84" s="58"/>
      <c r="ROH84" s="58"/>
      <c r="ROI84" s="58"/>
      <c r="ROJ84" s="58"/>
      <c r="ROK84" s="58"/>
      <c r="ROL84" s="58"/>
      <c r="ROM84" s="58"/>
      <c r="RON84" s="58"/>
      <c r="ROO84" s="58"/>
      <c r="ROP84" s="58"/>
      <c r="ROQ84" s="58"/>
      <c r="ROR84" s="58"/>
      <c r="ROS84" s="58"/>
      <c r="ROT84" s="58"/>
      <c r="ROU84" s="58"/>
      <c r="ROV84" s="58"/>
      <c r="ROW84" s="58"/>
      <c r="ROX84" s="58"/>
      <c r="ROY84" s="58"/>
      <c r="ROZ84" s="58"/>
      <c r="RPA84" s="58"/>
      <c r="RPB84" s="58"/>
      <c r="RPC84" s="58"/>
      <c r="RPD84" s="58"/>
      <c r="RPE84" s="58"/>
      <c r="RPF84" s="58"/>
      <c r="RPG84" s="58"/>
      <c r="RPH84" s="58"/>
      <c r="RPI84" s="58"/>
      <c r="RPJ84" s="58"/>
      <c r="RPK84" s="58"/>
      <c r="RPL84" s="58"/>
      <c r="RPM84" s="58"/>
      <c r="RPN84" s="58"/>
      <c r="RPO84" s="58"/>
      <c r="RPP84" s="58"/>
      <c r="RPQ84" s="58"/>
      <c r="RPR84" s="58"/>
      <c r="RPS84" s="58"/>
      <c r="RPT84" s="58"/>
      <c r="RPU84" s="58"/>
      <c r="RPV84" s="58"/>
      <c r="RPW84" s="58"/>
      <c r="RPX84" s="58"/>
      <c r="RPY84" s="58"/>
      <c r="RPZ84" s="58"/>
      <c r="RQA84" s="58"/>
      <c r="RQB84" s="58"/>
      <c r="RQC84" s="58"/>
      <c r="RQD84" s="58"/>
      <c r="RQE84" s="58"/>
      <c r="RQF84" s="58"/>
      <c r="RQG84" s="58"/>
      <c r="RQH84" s="58"/>
      <c r="RQI84" s="58"/>
      <c r="RQJ84" s="58"/>
      <c r="RQK84" s="58"/>
      <c r="RQL84" s="58"/>
      <c r="RQM84" s="58"/>
      <c r="RQN84" s="58"/>
      <c r="RQO84" s="58"/>
      <c r="RQP84" s="58"/>
      <c r="RQQ84" s="58"/>
      <c r="RQR84" s="58"/>
      <c r="RQS84" s="58"/>
      <c r="RQT84" s="58"/>
      <c r="RQU84" s="58"/>
      <c r="RQV84" s="58"/>
      <c r="RQW84" s="58"/>
      <c r="RQX84" s="58"/>
      <c r="RQY84" s="58"/>
      <c r="RQZ84" s="58"/>
      <c r="RRA84" s="58"/>
      <c r="RRB84" s="58"/>
      <c r="RRC84" s="58"/>
      <c r="RRD84" s="58"/>
      <c r="RRE84" s="58"/>
      <c r="RRF84" s="58"/>
      <c r="RRG84" s="58"/>
      <c r="RRH84" s="58"/>
      <c r="RRI84" s="58"/>
      <c r="RRJ84" s="58"/>
      <c r="RRK84" s="58"/>
      <c r="RRL84" s="58"/>
      <c r="RRM84" s="58"/>
      <c r="RRN84" s="58"/>
      <c r="RRO84" s="58"/>
      <c r="RRP84" s="58"/>
      <c r="RRQ84" s="58"/>
      <c r="RRR84" s="58"/>
      <c r="RRS84" s="58"/>
      <c r="RRT84" s="58"/>
      <c r="RRU84" s="58"/>
      <c r="RRV84" s="58"/>
      <c r="RRW84" s="58"/>
      <c r="RRX84" s="58"/>
      <c r="RRY84" s="58"/>
      <c r="RRZ84" s="58"/>
      <c r="RSA84" s="58"/>
      <c r="RSB84" s="58"/>
      <c r="RSC84" s="58"/>
      <c r="RSD84" s="58"/>
      <c r="RSE84" s="58"/>
      <c r="RSF84" s="58"/>
      <c r="RSG84" s="58"/>
      <c r="RSH84" s="58"/>
      <c r="RSI84" s="58"/>
      <c r="RSJ84" s="58"/>
      <c r="RSK84" s="58"/>
      <c r="RSL84" s="58"/>
      <c r="RSM84" s="58"/>
      <c r="RSN84" s="58"/>
      <c r="RSO84" s="58"/>
      <c r="RSP84" s="58"/>
      <c r="RSQ84" s="58"/>
      <c r="RSR84" s="58"/>
      <c r="RSS84" s="58"/>
      <c r="RST84" s="58"/>
      <c r="RSU84" s="58"/>
      <c r="RSV84" s="58"/>
      <c r="RSW84" s="58"/>
      <c r="RSX84" s="58"/>
      <c r="RSY84" s="58"/>
      <c r="RSZ84" s="58"/>
      <c r="RTA84" s="58"/>
      <c r="RTB84" s="58"/>
      <c r="RTC84" s="58"/>
      <c r="RTD84" s="58"/>
      <c r="RTE84" s="58"/>
      <c r="RTF84" s="58"/>
      <c r="RTG84" s="58"/>
      <c r="RTH84" s="58"/>
      <c r="RTI84" s="58"/>
      <c r="RTJ84" s="58"/>
      <c r="RTK84" s="58"/>
      <c r="RTL84" s="58"/>
      <c r="RTM84" s="58"/>
      <c r="RTN84" s="58"/>
      <c r="RTO84" s="58"/>
      <c r="RTP84" s="58"/>
      <c r="RTQ84" s="58"/>
      <c r="RTR84" s="58"/>
      <c r="RTS84" s="58"/>
      <c r="RTT84" s="58"/>
      <c r="RTU84" s="58"/>
      <c r="RTV84" s="58"/>
      <c r="RTW84" s="58"/>
      <c r="RTX84" s="58"/>
      <c r="RTY84" s="58"/>
      <c r="RTZ84" s="58"/>
      <c r="RUA84" s="58"/>
      <c r="RUB84" s="58"/>
      <c r="RUC84" s="58"/>
      <c r="RUD84" s="58"/>
      <c r="RUE84" s="58"/>
      <c r="RUF84" s="58"/>
      <c r="RUG84" s="58"/>
      <c r="RUH84" s="58"/>
      <c r="RUI84" s="58"/>
      <c r="RUJ84" s="58"/>
      <c r="RUK84" s="58"/>
      <c r="RUL84" s="58"/>
      <c r="RUM84" s="58"/>
      <c r="RUN84" s="58"/>
      <c r="RUO84" s="58"/>
      <c r="RUP84" s="58"/>
      <c r="RUQ84" s="58"/>
      <c r="RUR84" s="58"/>
      <c r="RUS84" s="58"/>
      <c r="RUT84" s="58"/>
      <c r="RUU84" s="58"/>
      <c r="RUV84" s="58"/>
      <c r="RUW84" s="58"/>
      <c r="RUX84" s="58"/>
      <c r="RUY84" s="58"/>
      <c r="RUZ84" s="58"/>
      <c r="RVA84" s="58"/>
      <c r="RVB84" s="58"/>
      <c r="RVC84" s="58"/>
      <c r="RVD84" s="58"/>
      <c r="RVE84" s="58"/>
      <c r="RVF84" s="58"/>
      <c r="RVG84" s="58"/>
      <c r="RVH84" s="58"/>
      <c r="RVI84" s="58"/>
      <c r="RVJ84" s="58"/>
      <c r="RVK84" s="58"/>
      <c r="RVL84" s="58"/>
      <c r="RVM84" s="58"/>
      <c r="RVN84" s="58"/>
      <c r="RVO84" s="58"/>
      <c r="RVP84" s="58"/>
      <c r="RVQ84" s="58"/>
      <c r="RVR84" s="58"/>
      <c r="RVS84" s="58"/>
      <c r="RVT84" s="58"/>
      <c r="RVU84" s="58"/>
      <c r="RVV84" s="58"/>
      <c r="RVW84" s="58"/>
      <c r="RVX84" s="58"/>
      <c r="RVY84" s="58"/>
      <c r="RVZ84" s="58"/>
      <c r="RWA84" s="58"/>
      <c r="RWB84" s="58"/>
      <c r="RWC84" s="58"/>
      <c r="RWD84" s="58"/>
      <c r="RWE84" s="58"/>
      <c r="RWF84" s="58"/>
      <c r="RWG84" s="58"/>
      <c r="RWH84" s="58"/>
      <c r="RWI84" s="58"/>
      <c r="RWJ84" s="58"/>
      <c r="RWK84" s="58"/>
      <c r="RWL84" s="58"/>
      <c r="RWM84" s="58"/>
      <c r="RWN84" s="58"/>
      <c r="RWO84" s="58"/>
      <c r="RWP84" s="58"/>
      <c r="RWQ84" s="58"/>
      <c r="RWR84" s="58"/>
      <c r="RWS84" s="58"/>
      <c r="RWT84" s="58"/>
      <c r="RWU84" s="58"/>
      <c r="RWV84" s="58"/>
      <c r="RWW84" s="58"/>
      <c r="RWX84" s="58"/>
      <c r="RWY84" s="58"/>
      <c r="RWZ84" s="58"/>
      <c r="RXA84" s="58"/>
      <c r="RXB84" s="58"/>
      <c r="RXC84" s="58"/>
      <c r="RXD84" s="58"/>
      <c r="RXE84" s="58"/>
      <c r="RXF84" s="58"/>
      <c r="RXG84" s="58"/>
      <c r="RXH84" s="58"/>
      <c r="RXI84" s="58"/>
      <c r="RXJ84" s="58"/>
      <c r="RXK84" s="58"/>
      <c r="RXL84" s="58"/>
      <c r="RXM84" s="58"/>
      <c r="RXN84" s="58"/>
      <c r="RXO84" s="58"/>
      <c r="RXP84" s="58"/>
      <c r="RXQ84" s="58"/>
      <c r="RXR84" s="58"/>
      <c r="RXS84" s="58"/>
      <c r="RXT84" s="58"/>
      <c r="RXU84" s="58"/>
      <c r="RXV84" s="58"/>
      <c r="RXW84" s="58"/>
      <c r="RXX84" s="58"/>
      <c r="RXY84" s="58"/>
      <c r="RXZ84" s="58"/>
      <c r="RYA84" s="58"/>
      <c r="RYB84" s="58"/>
      <c r="RYC84" s="58"/>
      <c r="RYD84" s="58"/>
      <c r="RYE84" s="58"/>
      <c r="RYF84" s="58"/>
      <c r="RYG84" s="58"/>
      <c r="RYH84" s="58"/>
      <c r="RYI84" s="58"/>
      <c r="RYJ84" s="58"/>
      <c r="RYK84" s="58"/>
      <c r="RYL84" s="58"/>
      <c r="RYM84" s="58"/>
      <c r="RYN84" s="58"/>
      <c r="RYO84" s="58"/>
      <c r="RYP84" s="58"/>
      <c r="RYQ84" s="58"/>
      <c r="RYR84" s="58"/>
      <c r="RYS84" s="58"/>
      <c r="RYT84" s="58"/>
      <c r="RYU84" s="58"/>
      <c r="RYV84" s="58"/>
      <c r="RYW84" s="58"/>
      <c r="RYX84" s="58"/>
      <c r="RYY84" s="58"/>
      <c r="RYZ84" s="58"/>
      <c r="RZA84" s="58"/>
      <c r="RZB84" s="58"/>
      <c r="RZC84" s="58"/>
      <c r="RZD84" s="58"/>
      <c r="RZE84" s="58"/>
      <c r="RZF84" s="58"/>
      <c r="RZG84" s="58"/>
      <c r="RZH84" s="58"/>
      <c r="RZI84" s="58"/>
      <c r="RZJ84" s="58"/>
      <c r="RZK84" s="58"/>
      <c r="RZL84" s="58"/>
      <c r="RZM84" s="58"/>
      <c r="RZN84" s="58"/>
      <c r="RZO84" s="58"/>
      <c r="RZP84" s="58"/>
      <c r="RZQ84" s="58"/>
      <c r="RZR84" s="58"/>
      <c r="RZS84" s="58"/>
      <c r="RZT84" s="58"/>
      <c r="RZU84" s="58"/>
      <c r="RZV84" s="58"/>
      <c r="RZW84" s="58"/>
      <c r="RZX84" s="58"/>
      <c r="RZY84" s="58"/>
      <c r="RZZ84" s="58"/>
      <c r="SAA84" s="58"/>
      <c r="SAB84" s="58"/>
      <c r="SAC84" s="58"/>
      <c r="SAD84" s="58"/>
      <c r="SAE84" s="58"/>
      <c r="SAF84" s="58"/>
      <c r="SAG84" s="58"/>
      <c r="SAH84" s="58"/>
      <c r="SAI84" s="58"/>
      <c r="SAJ84" s="58"/>
      <c r="SAK84" s="58"/>
      <c r="SAL84" s="58"/>
      <c r="SAM84" s="58"/>
      <c r="SAN84" s="58"/>
      <c r="SAO84" s="58"/>
      <c r="SAP84" s="58"/>
      <c r="SAQ84" s="58"/>
      <c r="SAR84" s="58"/>
      <c r="SAS84" s="58"/>
      <c r="SAT84" s="58"/>
      <c r="SAU84" s="58"/>
      <c r="SAV84" s="58"/>
      <c r="SAW84" s="58"/>
      <c r="SAX84" s="58"/>
      <c r="SAY84" s="58"/>
      <c r="SAZ84" s="58"/>
      <c r="SBA84" s="58"/>
      <c r="SBB84" s="58"/>
      <c r="SBC84" s="58"/>
      <c r="SBD84" s="58"/>
      <c r="SBE84" s="58"/>
      <c r="SBF84" s="58"/>
      <c r="SBG84" s="58"/>
      <c r="SBH84" s="58"/>
      <c r="SBI84" s="58"/>
      <c r="SBJ84" s="58"/>
      <c r="SBK84" s="58"/>
      <c r="SBL84" s="58"/>
      <c r="SBM84" s="58"/>
      <c r="SBN84" s="58"/>
      <c r="SBO84" s="58"/>
      <c r="SBP84" s="58"/>
      <c r="SBQ84" s="58"/>
      <c r="SBR84" s="58"/>
      <c r="SBS84" s="58"/>
      <c r="SBT84" s="58"/>
      <c r="SBU84" s="58"/>
      <c r="SBV84" s="58"/>
      <c r="SBW84" s="58"/>
      <c r="SBX84" s="58"/>
      <c r="SBY84" s="58"/>
      <c r="SBZ84" s="58"/>
      <c r="SCA84" s="58"/>
      <c r="SCB84" s="58"/>
      <c r="SCC84" s="58"/>
      <c r="SCD84" s="58"/>
      <c r="SCE84" s="58"/>
      <c r="SCF84" s="58"/>
      <c r="SCG84" s="58"/>
      <c r="SCH84" s="58"/>
      <c r="SCI84" s="58"/>
      <c r="SCJ84" s="58"/>
      <c r="SCK84" s="58"/>
      <c r="SCL84" s="58"/>
      <c r="SCM84" s="58"/>
      <c r="SCN84" s="58"/>
      <c r="SCO84" s="58"/>
      <c r="SCP84" s="58"/>
      <c r="SCQ84" s="58"/>
      <c r="SCR84" s="58"/>
      <c r="SCS84" s="58"/>
      <c r="SCT84" s="58"/>
      <c r="SCU84" s="58"/>
      <c r="SCV84" s="58"/>
      <c r="SCW84" s="58"/>
      <c r="SCX84" s="58"/>
      <c r="SCY84" s="58"/>
      <c r="SCZ84" s="58"/>
      <c r="SDA84" s="58"/>
      <c r="SDB84" s="58"/>
      <c r="SDC84" s="58"/>
      <c r="SDD84" s="58"/>
      <c r="SDE84" s="58"/>
      <c r="SDF84" s="58"/>
      <c r="SDG84" s="58"/>
      <c r="SDH84" s="58"/>
      <c r="SDI84" s="58"/>
      <c r="SDJ84" s="58"/>
      <c r="SDK84" s="58"/>
      <c r="SDL84" s="58"/>
      <c r="SDM84" s="58"/>
      <c r="SDN84" s="58"/>
      <c r="SDO84" s="58"/>
      <c r="SDP84" s="58"/>
      <c r="SDQ84" s="58"/>
      <c r="SDR84" s="58"/>
      <c r="SDS84" s="58"/>
      <c r="SDT84" s="58"/>
      <c r="SDU84" s="58"/>
      <c r="SDV84" s="58"/>
      <c r="SDW84" s="58"/>
      <c r="SDX84" s="58"/>
      <c r="SDY84" s="58"/>
      <c r="SDZ84" s="58"/>
      <c r="SEA84" s="58"/>
      <c r="SEB84" s="58"/>
      <c r="SEC84" s="58"/>
      <c r="SED84" s="58"/>
      <c r="SEE84" s="58"/>
      <c r="SEF84" s="58"/>
      <c r="SEG84" s="58"/>
      <c r="SEH84" s="58"/>
      <c r="SEI84" s="58"/>
      <c r="SEJ84" s="58"/>
      <c r="SEK84" s="58"/>
      <c r="SEL84" s="58"/>
      <c r="SEM84" s="58"/>
      <c r="SEN84" s="58"/>
      <c r="SEO84" s="58"/>
      <c r="SEP84" s="58"/>
      <c r="SEQ84" s="58"/>
      <c r="SER84" s="58"/>
      <c r="SES84" s="58"/>
      <c r="SET84" s="58"/>
      <c r="SEU84" s="58"/>
      <c r="SEV84" s="58"/>
      <c r="SEW84" s="58"/>
      <c r="SEX84" s="58"/>
      <c r="SEY84" s="58"/>
      <c r="SEZ84" s="58"/>
      <c r="SFA84" s="58"/>
      <c r="SFB84" s="58"/>
      <c r="SFC84" s="58"/>
      <c r="SFD84" s="58"/>
      <c r="SFE84" s="58"/>
      <c r="SFF84" s="58"/>
      <c r="SFG84" s="58"/>
      <c r="SFH84" s="58"/>
      <c r="SFI84" s="58"/>
      <c r="SFJ84" s="58"/>
      <c r="SFK84" s="58"/>
      <c r="SFL84" s="58"/>
      <c r="SFM84" s="58"/>
      <c r="SFN84" s="58"/>
      <c r="SFO84" s="58"/>
      <c r="SFP84" s="58"/>
      <c r="SFQ84" s="58"/>
      <c r="SFR84" s="58"/>
      <c r="SFS84" s="58"/>
      <c r="SFT84" s="58"/>
      <c r="SFU84" s="58"/>
      <c r="SFV84" s="58"/>
      <c r="SFW84" s="58"/>
      <c r="SFX84" s="58"/>
      <c r="SFY84" s="58"/>
      <c r="SFZ84" s="58"/>
      <c r="SGA84" s="58"/>
      <c r="SGB84" s="58"/>
      <c r="SGC84" s="58"/>
      <c r="SGD84" s="58"/>
      <c r="SGE84" s="58"/>
      <c r="SGF84" s="58"/>
      <c r="SGG84" s="58"/>
      <c r="SGH84" s="58"/>
      <c r="SGI84" s="58"/>
      <c r="SGJ84" s="58"/>
      <c r="SGK84" s="58"/>
      <c r="SGL84" s="58"/>
      <c r="SGM84" s="58"/>
      <c r="SGN84" s="58"/>
      <c r="SGO84" s="58"/>
      <c r="SGP84" s="58"/>
      <c r="SGQ84" s="58"/>
      <c r="SGR84" s="58"/>
      <c r="SGS84" s="58"/>
      <c r="SGT84" s="58"/>
      <c r="SGU84" s="58"/>
      <c r="SGV84" s="58"/>
      <c r="SGW84" s="58"/>
      <c r="SGX84" s="58"/>
      <c r="SGY84" s="58"/>
      <c r="SGZ84" s="58"/>
      <c r="SHA84" s="58"/>
      <c r="SHB84" s="58"/>
      <c r="SHC84" s="58"/>
      <c r="SHD84" s="58"/>
      <c r="SHE84" s="58"/>
      <c r="SHF84" s="58"/>
      <c r="SHG84" s="58"/>
      <c r="SHH84" s="58"/>
      <c r="SHI84" s="58"/>
      <c r="SHJ84" s="58"/>
      <c r="SHK84" s="58"/>
      <c r="SHL84" s="58"/>
      <c r="SHM84" s="58"/>
      <c r="SHN84" s="58"/>
      <c r="SHO84" s="58"/>
      <c r="SHP84" s="58"/>
      <c r="SHQ84" s="58"/>
      <c r="SHR84" s="58"/>
      <c r="SHS84" s="58"/>
      <c r="SHT84" s="58"/>
      <c r="SHU84" s="58"/>
      <c r="SHV84" s="58"/>
      <c r="SHW84" s="58"/>
      <c r="SHX84" s="58"/>
      <c r="SHY84" s="58"/>
      <c r="SHZ84" s="58"/>
      <c r="SIA84" s="58"/>
      <c r="SIB84" s="58"/>
      <c r="SIC84" s="58"/>
      <c r="SID84" s="58"/>
      <c r="SIE84" s="58"/>
      <c r="SIF84" s="58"/>
      <c r="SIG84" s="58"/>
      <c r="SIH84" s="58"/>
      <c r="SII84" s="58"/>
      <c r="SIJ84" s="58"/>
      <c r="SIK84" s="58"/>
      <c r="SIL84" s="58"/>
      <c r="SIM84" s="58"/>
      <c r="SIN84" s="58"/>
      <c r="SIO84" s="58"/>
      <c r="SIP84" s="58"/>
      <c r="SIQ84" s="58"/>
      <c r="SIR84" s="58"/>
      <c r="SIS84" s="58"/>
      <c r="SIT84" s="58"/>
      <c r="SIU84" s="58"/>
      <c r="SIV84" s="58"/>
      <c r="SIW84" s="58"/>
      <c r="SIX84" s="58"/>
      <c r="SIY84" s="58"/>
      <c r="SIZ84" s="58"/>
      <c r="SJA84" s="58"/>
      <c r="SJB84" s="58"/>
      <c r="SJC84" s="58"/>
      <c r="SJD84" s="58"/>
      <c r="SJE84" s="58"/>
      <c r="SJF84" s="58"/>
      <c r="SJG84" s="58"/>
      <c r="SJH84" s="58"/>
      <c r="SJI84" s="58"/>
      <c r="SJJ84" s="58"/>
      <c r="SJK84" s="58"/>
      <c r="SJL84" s="58"/>
      <c r="SJM84" s="58"/>
      <c r="SJN84" s="58"/>
      <c r="SJO84" s="58"/>
      <c r="SJP84" s="58"/>
      <c r="SJQ84" s="58"/>
      <c r="SJR84" s="58"/>
      <c r="SJS84" s="58"/>
      <c r="SJT84" s="58"/>
      <c r="SJU84" s="58"/>
      <c r="SJV84" s="58"/>
      <c r="SJW84" s="58"/>
      <c r="SJX84" s="58"/>
      <c r="SJY84" s="58"/>
      <c r="SJZ84" s="58"/>
      <c r="SKA84" s="58"/>
      <c r="SKB84" s="58"/>
      <c r="SKC84" s="58"/>
      <c r="SKD84" s="58"/>
      <c r="SKE84" s="58"/>
      <c r="SKF84" s="58"/>
      <c r="SKG84" s="58"/>
      <c r="SKH84" s="58"/>
      <c r="SKI84" s="58"/>
      <c r="SKJ84" s="58"/>
      <c r="SKK84" s="58"/>
      <c r="SKL84" s="58"/>
      <c r="SKM84" s="58"/>
      <c r="SKN84" s="58"/>
      <c r="SKO84" s="58"/>
      <c r="SKP84" s="58"/>
      <c r="SKQ84" s="58"/>
      <c r="SKR84" s="58"/>
      <c r="SKS84" s="58"/>
      <c r="SKT84" s="58"/>
      <c r="SKU84" s="58"/>
      <c r="SKV84" s="58"/>
      <c r="SKW84" s="58"/>
      <c r="SKX84" s="58"/>
      <c r="SKY84" s="58"/>
      <c r="SKZ84" s="58"/>
      <c r="SLA84" s="58"/>
      <c r="SLB84" s="58"/>
      <c r="SLC84" s="58"/>
      <c r="SLD84" s="58"/>
      <c r="SLE84" s="58"/>
      <c r="SLF84" s="58"/>
      <c r="SLG84" s="58"/>
      <c r="SLH84" s="58"/>
      <c r="SLI84" s="58"/>
      <c r="SLJ84" s="58"/>
      <c r="SLK84" s="58"/>
      <c r="SLL84" s="58"/>
      <c r="SLM84" s="58"/>
      <c r="SLN84" s="58"/>
      <c r="SLO84" s="58"/>
      <c r="SLP84" s="58"/>
      <c r="SLQ84" s="58"/>
      <c r="SLR84" s="58"/>
      <c r="SLS84" s="58"/>
      <c r="SLT84" s="58"/>
      <c r="SLU84" s="58"/>
      <c r="SLV84" s="58"/>
      <c r="SLW84" s="58"/>
      <c r="SLX84" s="58"/>
      <c r="SLY84" s="58"/>
      <c r="SLZ84" s="58"/>
      <c r="SMA84" s="58"/>
      <c r="SMB84" s="58"/>
      <c r="SMC84" s="58"/>
      <c r="SMD84" s="58"/>
      <c r="SME84" s="58"/>
      <c r="SMF84" s="58"/>
      <c r="SMG84" s="58"/>
      <c r="SMH84" s="58"/>
      <c r="SMI84" s="58"/>
      <c r="SMJ84" s="58"/>
      <c r="SMK84" s="58"/>
      <c r="SML84" s="58"/>
      <c r="SMM84" s="58"/>
      <c r="SMN84" s="58"/>
      <c r="SMO84" s="58"/>
      <c r="SMP84" s="58"/>
      <c r="SMQ84" s="58"/>
      <c r="SMR84" s="58"/>
      <c r="SMS84" s="58"/>
      <c r="SMT84" s="58"/>
      <c r="SMU84" s="58"/>
      <c r="SMV84" s="58"/>
      <c r="SMW84" s="58"/>
      <c r="SMX84" s="58"/>
      <c r="SMY84" s="58"/>
      <c r="SMZ84" s="58"/>
      <c r="SNA84" s="58"/>
      <c r="SNB84" s="58"/>
      <c r="SNC84" s="58"/>
      <c r="SND84" s="58"/>
      <c r="SNE84" s="58"/>
      <c r="SNF84" s="58"/>
      <c r="SNG84" s="58"/>
      <c r="SNH84" s="58"/>
      <c r="SNI84" s="58"/>
      <c r="SNJ84" s="58"/>
      <c r="SNK84" s="58"/>
      <c r="SNL84" s="58"/>
      <c r="SNM84" s="58"/>
      <c r="SNN84" s="58"/>
      <c r="SNO84" s="58"/>
      <c r="SNP84" s="58"/>
      <c r="SNQ84" s="58"/>
      <c r="SNR84" s="58"/>
      <c r="SNS84" s="58"/>
      <c r="SNT84" s="58"/>
      <c r="SNU84" s="58"/>
      <c r="SNV84" s="58"/>
      <c r="SNW84" s="58"/>
      <c r="SNX84" s="58"/>
      <c r="SNY84" s="58"/>
      <c r="SNZ84" s="58"/>
      <c r="SOA84" s="58"/>
      <c r="SOB84" s="58"/>
      <c r="SOC84" s="58"/>
      <c r="SOD84" s="58"/>
      <c r="SOE84" s="58"/>
      <c r="SOF84" s="58"/>
      <c r="SOG84" s="58"/>
      <c r="SOH84" s="58"/>
      <c r="SOI84" s="58"/>
      <c r="SOJ84" s="58"/>
      <c r="SOK84" s="58"/>
      <c r="SOL84" s="58"/>
      <c r="SOM84" s="58"/>
      <c r="SON84" s="58"/>
      <c r="SOO84" s="58"/>
      <c r="SOP84" s="58"/>
      <c r="SOQ84" s="58"/>
      <c r="SOR84" s="58"/>
      <c r="SOS84" s="58"/>
      <c r="SOT84" s="58"/>
      <c r="SOU84" s="58"/>
      <c r="SOV84" s="58"/>
      <c r="SOW84" s="58"/>
      <c r="SOX84" s="58"/>
      <c r="SOY84" s="58"/>
      <c r="SOZ84" s="58"/>
      <c r="SPA84" s="58"/>
      <c r="SPB84" s="58"/>
      <c r="SPC84" s="58"/>
      <c r="SPD84" s="58"/>
      <c r="SPE84" s="58"/>
      <c r="SPF84" s="58"/>
      <c r="SPG84" s="58"/>
      <c r="SPH84" s="58"/>
      <c r="SPI84" s="58"/>
      <c r="SPJ84" s="58"/>
      <c r="SPK84" s="58"/>
      <c r="SPL84" s="58"/>
      <c r="SPM84" s="58"/>
      <c r="SPN84" s="58"/>
      <c r="SPO84" s="58"/>
      <c r="SPP84" s="58"/>
      <c r="SPQ84" s="58"/>
      <c r="SPR84" s="58"/>
      <c r="SPS84" s="58"/>
      <c r="SPT84" s="58"/>
      <c r="SPU84" s="58"/>
      <c r="SPV84" s="58"/>
      <c r="SPW84" s="58"/>
      <c r="SPX84" s="58"/>
      <c r="SPY84" s="58"/>
      <c r="SPZ84" s="58"/>
      <c r="SQA84" s="58"/>
      <c r="SQB84" s="58"/>
      <c r="SQC84" s="58"/>
      <c r="SQD84" s="58"/>
      <c r="SQE84" s="58"/>
      <c r="SQF84" s="58"/>
      <c r="SQG84" s="58"/>
      <c r="SQH84" s="58"/>
      <c r="SQI84" s="58"/>
      <c r="SQJ84" s="58"/>
      <c r="SQK84" s="58"/>
      <c r="SQL84" s="58"/>
      <c r="SQM84" s="58"/>
      <c r="SQN84" s="58"/>
      <c r="SQO84" s="58"/>
      <c r="SQP84" s="58"/>
      <c r="SQQ84" s="58"/>
      <c r="SQR84" s="58"/>
      <c r="SQS84" s="58"/>
      <c r="SQT84" s="58"/>
      <c r="SQU84" s="58"/>
      <c r="SQV84" s="58"/>
      <c r="SQW84" s="58"/>
      <c r="SQX84" s="58"/>
      <c r="SQY84" s="58"/>
      <c r="SQZ84" s="58"/>
      <c r="SRA84" s="58"/>
      <c r="SRB84" s="58"/>
      <c r="SRC84" s="58"/>
      <c r="SRD84" s="58"/>
      <c r="SRE84" s="58"/>
      <c r="SRF84" s="58"/>
      <c r="SRG84" s="58"/>
      <c r="SRH84" s="58"/>
      <c r="SRI84" s="58"/>
      <c r="SRJ84" s="58"/>
      <c r="SRK84" s="58"/>
      <c r="SRL84" s="58"/>
      <c r="SRM84" s="58"/>
      <c r="SRN84" s="58"/>
      <c r="SRO84" s="58"/>
      <c r="SRP84" s="58"/>
      <c r="SRQ84" s="58"/>
      <c r="SRR84" s="58"/>
      <c r="SRS84" s="58"/>
      <c r="SRT84" s="58"/>
      <c r="SRU84" s="58"/>
      <c r="SRV84" s="58"/>
      <c r="SRW84" s="58"/>
      <c r="SRX84" s="58"/>
      <c r="SRY84" s="58"/>
      <c r="SRZ84" s="58"/>
      <c r="SSA84" s="58"/>
      <c r="SSB84" s="58"/>
      <c r="SSC84" s="58"/>
      <c r="SSD84" s="58"/>
      <c r="SSE84" s="58"/>
      <c r="SSF84" s="58"/>
      <c r="SSG84" s="58"/>
      <c r="SSH84" s="58"/>
      <c r="SSI84" s="58"/>
      <c r="SSJ84" s="58"/>
      <c r="SSK84" s="58"/>
      <c r="SSL84" s="58"/>
      <c r="SSM84" s="58"/>
      <c r="SSN84" s="58"/>
      <c r="SSO84" s="58"/>
      <c r="SSP84" s="58"/>
      <c r="SSQ84" s="58"/>
      <c r="SSR84" s="58"/>
      <c r="SSS84" s="58"/>
      <c r="SST84" s="58"/>
      <c r="SSU84" s="58"/>
      <c r="SSV84" s="58"/>
      <c r="SSW84" s="58"/>
      <c r="SSX84" s="58"/>
      <c r="SSY84" s="58"/>
      <c r="SSZ84" s="58"/>
      <c r="STA84" s="58"/>
      <c r="STB84" s="58"/>
      <c r="STC84" s="58"/>
      <c r="STD84" s="58"/>
      <c r="STE84" s="58"/>
      <c r="STF84" s="58"/>
      <c r="STG84" s="58"/>
      <c r="STH84" s="58"/>
      <c r="STI84" s="58"/>
      <c r="STJ84" s="58"/>
      <c r="STK84" s="58"/>
      <c r="STL84" s="58"/>
      <c r="STM84" s="58"/>
      <c r="STN84" s="58"/>
      <c r="STO84" s="58"/>
      <c r="STP84" s="58"/>
      <c r="STQ84" s="58"/>
      <c r="STR84" s="58"/>
      <c r="STS84" s="58"/>
      <c r="STT84" s="58"/>
      <c r="STU84" s="58"/>
      <c r="STV84" s="58"/>
      <c r="STW84" s="58"/>
      <c r="STX84" s="58"/>
      <c r="STY84" s="58"/>
      <c r="STZ84" s="58"/>
      <c r="SUA84" s="58"/>
      <c r="SUB84" s="58"/>
      <c r="SUC84" s="58"/>
      <c r="SUD84" s="58"/>
      <c r="SUE84" s="58"/>
      <c r="SUF84" s="58"/>
      <c r="SUG84" s="58"/>
      <c r="SUH84" s="58"/>
      <c r="SUI84" s="58"/>
      <c r="SUJ84" s="58"/>
      <c r="SUK84" s="58"/>
      <c r="SUL84" s="58"/>
      <c r="SUM84" s="58"/>
      <c r="SUN84" s="58"/>
      <c r="SUO84" s="58"/>
      <c r="SUP84" s="58"/>
      <c r="SUQ84" s="58"/>
      <c r="SUR84" s="58"/>
      <c r="SUS84" s="58"/>
      <c r="SUT84" s="58"/>
      <c r="SUU84" s="58"/>
      <c r="SUV84" s="58"/>
      <c r="SUW84" s="58"/>
      <c r="SUX84" s="58"/>
      <c r="SUY84" s="58"/>
      <c r="SUZ84" s="58"/>
      <c r="SVA84" s="58"/>
      <c r="SVB84" s="58"/>
      <c r="SVC84" s="58"/>
      <c r="SVD84" s="58"/>
      <c r="SVE84" s="58"/>
      <c r="SVF84" s="58"/>
      <c r="SVG84" s="58"/>
      <c r="SVH84" s="58"/>
      <c r="SVI84" s="58"/>
      <c r="SVJ84" s="58"/>
      <c r="SVK84" s="58"/>
      <c r="SVL84" s="58"/>
      <c r="SVM84" s="58"/>
      <c r="SVN84" s="58"/>
      <c r="SVO84" s="58"/>
      <c r="SVP84" s="58"/>
      <c r="SVQ84" s="58"/>
      <c r="SVR84" s="58"/>
      <c r="SVS84" s="58"/>
      <c r="SVT84" s="58"/>
      <c r="SVU84" s="58"/>
      <c r="SVV84" s="58"/>
      <c r="SVW84" s="58"/>
      <c r="SVX84" s="58"/>
      <c r="SVY84" s="58"/>
      <c r="SVZ84" s="58"/>
      <c r="SWA84" s="58"/>
      <c r="SWB84" s="58"/>
      <c r="SWC84" s="58"/>
      <c r="SWD84" s="58"/>
      <c r="SWE84" s="58"/>
      <c r="SWF84" s="58"/>
      <c r="SWG84" s="58"/>
      <c r="SWH84" s="58"/>
      <c r="SWI84" s="58"/>
      <c r="SWJ84" s="58"/>
      <c r="SWK84" s="58"/>
      <c r="SWL84" s="58"/>
      <c r="SWM84" s="58"/>
      <c r="SWN84" s="58"/>
      <c r="SWO84" s="58"/>
      <c r="SWP84" s="58"/>
      <c r="SWQ84" s="58"/>
      <c r="SWR84" s="58"/>
      <c r="SWS84" s="58"/>
      <c r="SWT84" s="58"/>
      <c r="SWU84" s="58"/>
      <c r="SWV84" s="58"/>
      <c r="SWW84" s="58"/>
      <c r="SWX84" s="58"/>
      <c r="SWY84" s="58"/>
      <c r="SWZ84" s="58"/>
      <c r="SXA84" s="58"/>
      <c r="SXB84" s="58"/>
      <c r="SXC84" s="58"/>
      <c r="SXD84" s="58"/>
      <c r="SXE84" s="58"/>
      <c r="SXF84" s="58"/>
      <c r="SXG84" s="58"/>
      <c r="SXH84" s="58"/>
      <c r="SXI84" s="58"/>
      <c r="SXJ84" s="58"/>
      <c r="SXK84" s="58"/>
      <c r="SXL84" s="58"/>
      <c r="SXM84" s="58"/>
      <c r="SXN84" s="58"/>
      <c r="SXO84" s="58"/>
      <c r="SXP84" s="58"/>
      <c r="SXQ84" s="58"/>
      <c r="SXR84" s="58"/>
      <c r="SXS84" s="58"/>
      <c r="SXT84" s="58"/>
      <c r="SXU84" s="58"/>
      <c r="SXV84" s="58"/>
      <c r="SXW84" s="58"/>
      <c r="SXX84" s="58"/>
      <c r="SXY84" s="58"/>
      <c r="SXZ84" s="58"/>
      <c r="SYA84" s="58"/>
      <c r="SYB84" s="58"/>
      <c r="SYC84" s="58"/>
      <c r="SYD84" s="58"/>
      <c r="SYE84" s="58"/>
      <c r="SYF84" s="58"/>
      <c r="SYG84" s="58"/>
      <c r="SYH84" s="58"/>
      <c r="SYI84" s="58"/>
      <c r="SYJ84" s="58"/>
      <c r="SYK84" s="58"/>
      <c r="SYL84" s="58"/>
      <c r="SYM84" s="58"/>
      <c r="SYN84" s="58"/>
      <c r="SYO84" s="58"/>
      <c r="SYP84" s="58"/>
      <c r="SYQ84" s="58"/>
      <c r="SYR84" s="58"/>
      <c r="SYS84" s="58"/>
      <c r="SYT84" s="58"/>
      <c r="SYU84" s="58"/>
      <c r="SYV84" s="58"/>
      <c r="SYW84" s="58"/>
      <c r="SYX84" s="58"/>
      <c r="SYY84" s="58"/>
      <c r="SYZ84" s="58"/>
      <c r="SZA84" s="58"/>
      <c r="SZB84" s="58"/>
      <c r="SZC84" s="58"/>
      <c r="SZD84" s="58"/>
      <c r="SZE84" s="58"/>
      <c r="SZF84" s="58"/>
      <c r="SZG84" s="58"/>
      <c r="SZH84" s="58"/>
      <c r="SZI84" s="58"/>
      <c r="SZJ84" s="58"/>
      <c r="SZK84" s="58"/>
      <c r="SZL84" s="58"/>
      <c r="SZM84" s="58"/>
      <c r="SZN84" s="58"/>
      <c r="SZO84" s="58"/>
      <c r="SZP84" s="58"/>
      <c r="SZQ84" s="58"/>
      <c r="SZR84" s="58"/>
      <c r="SZS84" s="58"/>
      <c r="SZT84" s="58"/>
      <c r="SZU84" s="58"/>
      <c r="SZV84" s="58"/>
      <c r="SZW84" s="58"/>
      <c r="SZX84" s="58"/>
      <c r="SZY84" s="58"/>
      <c r="SZZ84" s="58"/>
      <c r="TAA84" s="58"/>
      <c r="TAB84" s="58"/>
      <c r="TAC84" s="58"/>
      <c r="TAD84" s="58"/>
      <c r="TAE84" s="58"/>
      <c r="TAF84" s="58"/>
      <c r="TAG84" s="58"/>
      <c r="TAH84" s="58"/>
      <c r="TAI84" s="58"/>
      <c r="TAJ84" s="58"/>
      <c r="TAK84" s="58"/>
      <c r="TAL84" s="58"/>
      <c r="TAM84" s="58"/>
      <c r="TAN84" s="58"/>
      <c r="TAO84" s="58"/>
      <c r="TAP84" s="58"/>
      <c r="TAQ84" s="58"/>
      <c r="TAR84" s="58"/>
      <c r="TAS84" s="58"/>
      <c r="TAT84" s="58"/>
      <c r="TAU84" s="58"/>
      <c r="TAV84" s="58"/>
      <c r="TAW84" s="58"/>
      <c r="TAX84" s="58"/>
      <c r="TAY84" s="58"/>
      <c r="TAZ84" s="58"/>
      <c r="TBA84" s="58"/>
      <c r="TBB84" s="58"/>
      <c r="TBC84" s="58"/>
      <c r="TBD84" s="58"/>
      <c r="TBE84" s="58"/>
      <c r="TBF84" s="58"/>
      <c r="TBG84" s="58"/>
      <c r="TBH84" s="58"/>
      <c r="TBI84" s="58"/>
      <c r="TBJ84" s="58"/>
      <c r="TBK84" s="58"/>
      <c r="TBL84" s="58"/>
      <c r="TBM84" s="58"/>
      <c r="TBN84" s="58"/>
      <c r="TBO84" s="58"/>
      <c r="TBP84" s="58"/>
      <c r="TBQ84" s="58"/>
      <c r="TBR84" s="58"/>
      <c r="TBS84" s="58"/>
      <c r="TBT84" s="58"/>
      <c r="TBU84" s="58"/>
      <c r="TBV84" s="58"/>
      <c r="TBW84" s="58"/>
      <c r="TBX84" s="58"/>
      <c r="TBY84" s="58"/>
      <c r="TBZ84" s="58"/>
      <c r="TCA84" s="58"/>
      <c r="TCB84" s="58"/>
      <c r="TCC84" s="58"/>
      <c r="TCD84" s="58"/>
      <c r="TCE84" s="58"/>
      <c r="TCF84" s="58"/>
      <c r="TCG84" s="58"/>
      <c r="TCH84" s="58"/>
      <c r="TCI84" s="58"/>
      <c r="TCJ84" s="58"/>
      <c r="TCK84" s="58"/>
      <c r="TCL84" s="58"/>
      <c r="TCM84" s="58"/>
      <c r="TCN84" s="58"/>
      <c r="TCO84" s="58"/>
      <c r="TCP84" s="58"/>
      <c r="TCQ84" s="58"/>
      <c r="TCR84" s="58"/>
      <c r="TCS84" s="58"/>
      <c r="TCT84" s="58"/>
      <c r="TCU84" s="58"/>
      <c r="TCV84" s="58"/>
      <c r="TCW84" s="58"/>
      <c r="TCX84" s="58"/>
      <c r="TCY84" s="58"/>
      <c r="TCZ84" s="58"/>
      <c r="TDA84" s="58"/>
      <c r="TDB84" s="58"/>
      <c r="TDC84" s="58"/>
      <c r="TDD84" s="58"/>
      <c r="TDE84" s="58"/>
      <c r="TDF84" s="58"/>
      <c r="TDG84" s="58"/>
      <c r="TDH84" s="58"/>
      <c r="TDI84" s="58"/>
      <c r="TDJ84" s="58"/>
      <c r="TDK84" s="58"/>
      <c r="TDL84" s="58"/>
      <c r="TDM84" s="58"/>
      <c r="TDN84" s="58"/>
      <c r="TDO84" s="58"/>
      <c r="TDP84" s="58"/>
      <c r="TDQ84" s="58"/>
      <c r="TDR84" s="58"/>
      <c r="TDS84" s="58"/>
      <c r="TDT84" s="58"/>
      <c r="TDU84" s="58"/>
      <c r="TDV84" s="58"/>
      <c r="TDW84" s="58"/>
      <c r="TDX84" s="58"/>
      <c r="TDY84" s="58"/>
      <c r="TDZ84" s="58"/>
      <c r="TEA84" s="58"/>
      <c r="TEB84" s="58"/>
      <c r="TEC84" s="58"/>
      <c r="TED84" s="58"/>
      <c r="TEE84" s="58"/>
      <c r="TEF84" s="58"/>
      <c r="TEG84" s="58"/>
      <c r="TEH84" s="58"/>
      <c r="TEI84" s="58"/>
      <c r="TEJ84" s="58"/>
      <c r="TEK84" s="58"/>
      <c r="TEL84" s="58"/>
      <c r="TEM84" s="58"/>
      <c r="TEN84" s="58"/>
      <c r="TEO84" s="58"/>
      <c r="TEP84" s="58"/>
      <c r="TEQ84" s="58"/>
      <c r="TER84" s="58"/>
      <c r="TES84" s="58"/>
      <c r="TET84" s="58"/>
      <c r="TEU84" s="58"/>
      <c r="TEV84" s="58"/>
      <c r="TEW84" s="58"/>
      <c r="TEX84" s="58"/>
      <c r="TEY84" s="58"/>
      <c r="TEZ84" s="58"/>
      <c r="TFA84" s="58"/>
      <c r="TFB84" s="58"/>
      <c r="TFC84" s="58"/>
      <c r="TFD84" s="58"/>
      <c r="TFE84" s="58"/>
      <c r="TFF84" s="58"/>
      <c r="TFG84" s="58"/>
      <c r="TFH84" s="58"/>
      <c r="TFI84" s="58"/>
      <c r="TFJ84" s="58"/>
      <c r="TFK84" s="58"/>
      <c r="TFL84" s="58"/>
      <c r="TFM84" s="58"/>
      <c r="TFN84" s="58"/>
      <c r="TFO84" s="58"/>
      <c r="TFP84" s="58"/>
      <c r="TFQ84" s="58"/>
      <c r="TFR84" s="58"/>
      <c r="TFS84" s="58"/>
      <c r="TFT84" s="58"/>
      <c r="TFU84" s="58"/>
      <c r="TFV84" s="58"/>
      <c r="TFW84" s="58"/>
      <c r="TFX84" s="58"/>
      <c r="TFY84" s="58"/>
      <c r="TFZ84" s="58"/>
      <c r="TGA84" s="58"/>
      <c r="TGB84" s="58"/>
      <c r="TGC84" s="58"/>
      <c r="TGD84" s="58"/>
      <c r="TGE84" s="58"/>
      <c r="TGF84" s="58"/>
      <c r="TGG84" s="58"/>
      <c r="TGH84" s="58"/>
      <c r="TGI84" s="58"/>
      <c r="TGJ84" s="58"/>
      <c r="TGK84" s="58"/>
      <c r="TGL84" s="58"/>
      <c r="TGM84" s="58"/>
      <c r="TGN84" s="58"/>
      <c r="TGO84" s="58"/>
      <c r="TGP84" s="58"/>
      <c r="TGQ84" s="58"/>
      <c r="TGR84" s="58"/>
      <c r="TGS84" s="58"/>
      <c r="TGT84" s="58"/>
      <c r="TGU84" s="58"/>
      <c r="TGV84" s="58"/>
      <c r="TGW84" s="58"/>
      <c r="TGX84" s="58"/>
      <c r="TGY84" s="58"/>
      <c r="TGZ84" s="58"/>
      <c r="THA84" s="58"/>
      <c r="THB84" s="58"/>
      <c r="THC84" s="58"/>
      <c r="THD84" s="58"/>
      <c r="THE84" s="58"/>
      <c r="THF84" s="58"/>
      <c r="THG84" s="58"/>
      <c r="THH84" s="58"/>
      <c r="THI84" s="58"/>
      <c r="THJ84" s="58"/>
      <c r="THK84" s="58"/>
      <c r="THL84" s="58"/>
      <c r="THM84" s="58"/>
      <c r="THN84" s="58"/>
      <c r="THO84" s="58"/>
      <c r="THP84" s="58"/>
      <c r="THQ84" s="58"/>
      <c r="THR84" s="58"/>
      <c r="THS84" s="58"/>
      <c r="THT84" s="58"/>
      <c r="THU84" s="58"/>
      <c r="THV84" s="58"/>
      <c r="THW84" s="58"/>
      <c r="THX84" s="58"/>
      <c r="THY84" s="58"/>
      <c r="THZ84" s="58"/>
      <c r="TIA84" s="58"/>
      <c r="TIB84" s="58"/>
      <c r="TIC84" s="58"/>
      <c r="TID84" s="58"/>
      <c r="TIE84" s="58"/>
      <c r="TIF84" s="58"/>
      <c r="TIG84" s="58"/>
      <c r="TIH84" s="58"/>
      <c r="TII84" s="58"/>
      <c r="TIJ84" s="58"/>
      <c r="TIK84" s="58"/>
      <c r="TIL84" s="58"/>
      <c r="TIM84" s="58"/>
      <c r="TIN84" s="58"/>
      <c r="TIO84" s="58"/>
      <c r="TIP84" s="58"/>
      <c r="TIQ84" s="58"/>
      <c r="TIR84" s="58"/>
      <c r="TIS84" s="58"/>
      <c r="TIT84" s="58"/>
      <c r="TIU84" s="58"/>
      <c r="TIV84" s="58"/>
      <c r="TIW84" s="58"/>
      <c r="TIX84" s="58"/>
      <c r="TIY84" s="58"/>
      <c r="TIZ84" s="58"/>
      <c r="TJA84" s="58"/>
      <c r="TJB84" s="58"/>
      <c r="TJC84" s="58"/>
      <c r="TJD84" s="58"/>
      <c r="TJE84" s="58"/>
      <c r="TJF84" s="58"/>
      <c r="TJG84" s="58"/>
      <c r="TJH84" s="58"/>
      <c r="TJI84" s="58"/>
      <c r="TJJ84" s="58"/>
      <c r="TJK84" s="58"/>
      <c r="TJL84" s="58"/>
      <c r="TJM84" s="58"/>
      <c r="TJN84" s="58"/>
      <c r="TJO84" s="58"/>
      <c r="TJP84" s="58"/>
      <c r="TJQ84" s="58"/>
      <c r="TJR84" s="58"/>
      <c r="TJS84" s="58"/>
      <c r="TJT84" s="58"/>
      <c r="TJU84" s="58"/>
      <c r="TJV84" s="58"/>
      <c r="TJW84" s="58"/>
      <c r="TJX84" s="58"/>
      <c r="TJY84" s="58"/>
      <c r="TJZ84" s="58"/>
      <c r="TKA84" s="58"/>
      <c r="TKB84" s="58"/>
      <c r="TKC84" s="58"/>
      <c r="TKD84" s="58"/>
      <c r="TKE84" s="58"/>
      <c r="TKF84" s="58"/>
      <c r="TKG84" s="58"/>
      <c r="TKH84" s="58"/>
      <c r="TKI84" s="58"/>
      <c r="TKJ84" s="58"/>
      <c r="TKK84" s="58"/>
      <c r="TKL84" s="58"/>
      <c r="TKM84" s="58"/>
      <c r="TKN84" s="58"/>
      <c r="TKO84" s="58"/>
      <c r="TKP84" s="58"/>
      <c r="TKQ84" s="58"/>
      <c r="TKR84" s="58"/>
      <c r="TKS84" s="58"/>
      <c r="TKT84" s="58"/>
      <c r="TKU84" s="58"/>
      <c r="TKV84" s="58"/>
      <c r="TKW84" s="58"/>
      <c r="TKX84" s="58"/>
      <c r="TKY84" s="58"/>
      <c r="TKZ84" s="58"/>
      <c r="TLA84" s="58"/>
      <c r="TLB84" s="58"/>
      <c r="TLC84" s="58"/>
      <c r="TLD84" s="58"/>
      <c r="TLE84" s="58"/>
      <c r="TLF84" s="58"/>
      <c r="TLG84" s="58"/>
      <c r="TLH84" s="58"/>
      <c r="TLI84" s="58"/>
      <c r="TLJ84" s="58"/>
      <c r="TLK84" s="58"/>
      <c r="TLL84" s="58"/>
      <c r="TLM84" s="58"/>
      <c r="TLN84" s="58"/>
      <c r="TLO84" s="58"/>
      <c r="TLP84" s="58"/>
      <c r="TLQ84" s="58"/>
      <c r="TLR84" s="58"/>
      <c r="TLS84" s="58"/>
      <c r="TLT84" s="58"/>
      <c r="TLU84" s="58"/>
      <c r="TLV84" s="58"/>
      <c r="TLW84" s="58"/>
      <c r="TLX84" s="58"/>
      <c r="TLY84" s="58"/>
      <c r="TLZ84" s="58"/>
      <c r="TMA84" s="58"/>
      <c r="TMB84" s="58"/>
      <c r="TMC84" s="58"/>
      <c r="TMD84" s="58"/>
      <c r="TME84" s="58"/>
      <c r="TMF84" s="58"/>
      <c r="TMG84" s="58"/>
      <c r="TMH84" s="58"/>
      <c r="TMI84" s="58"/>
      <c r="TMJ84" s="58"/>
      <c r="TMK84" s="58"/>
      <c r="TML84" s="58"/>
      <c r="TMM84" s="58"/>
      <c r="TMN84" s="58"/>
      <c r="TMO84" s="58"/>
      <c r="TMP84" s="58"/>
      <c r="TMQ84" s="58"/>
      <c r="TMR84" s="58"/>
      <c r="TMS84" s="58"/>
      <c r="TMT84" s="58"/>
      <c r="TMU84" s="58"/>
      <c r="TMV84" s="58"/>
      <c r="TMW84" s="58"/>
      <c r="TMX84" s="58"/>
      <c r="TMY84" s="58"/>
      <c r="TMZ84" s="58"/>
      <c r="TNA84" s="58"/>
      <c r="TNB84" s="58"/>
      <c r="TNC84" s="58"/>
      <c r="TND84" s="58"/>
      <c r="TNE84" s="58"/>
      <c r="TNF84" s="58"/>
      <c r="TNG84" s="58"/>
      <c r="TNH84" s="58"/>
      <c r="TNI84" s="58"/>
      <c r="TNJ84" s="58"/>
      <c r="TNK84" s="58"/>
      <c r="TNL84" s="58"/>
      <c r="TNM84" s="58"/>
      <c r="TNN84" s="58"/>
      <c r="TNO84" s="58"/>
      <c r="TNP84" s="58"/>
      <c r="TNQ84" s="58"/>
      <c r="TNR84" s="58"/>
      <c r="TNS84" s="58"/>
      <c r="TNT84" s="58"/>
      <c r="TNU84" s="58"/>
      <c r="TNV84" s="58"/>
      <c r="TNW84" s="58"/>
      <c r="TNX84" s="58"/>
      <c r="TNY84" s="58"/>
      <c r="TNZ84" s="58"/>
      <c r="TOA84" s="58"/>
      <c r="TOB84" s="58"/>
      <c r="TOC84" s="58"/>
      <c r="TOD84" s="58"/>
      <c r="TOE84" s="58"/>
      <c r="TOF84" s="58"/>
      <c r="TOG84" s="58"/>
      <c r="TOH84" s="58"/>
      <c r="TOI84" s="58"/>
      <c r="TOJ84" s="58"/>
      <c r="TOK84" s="58"/>
      <c r="TOL84" s="58"/>
      <c r="TOM84" s="58"/>
      <c r="TON84" s="58"/>
      <c r="TOO84" s="58"/>
      <c r="TOP84" s="58"/>
      <c r="TOQ84" s="58"/>
      <c r="TOR84" s="58"/>
      <c r="TOS84" s="58"/>
      <c r="TOT84" s="58"/>
      <c r="TOU84" s="58"/>
      <c r="TOV84" s="58"/>
      <c r="TOW84" s="58"/>
      <c r="TOX84" s="58"/>
      <c r="TOY84" s="58"/>
      <c r="TOZ84" s="58"/>
      <c r="TPA84" s="58"/>
      <c r="TPB84" s="58"/>
      <c r="TPC84" s="58"/>
      <c r="TPD84" s="58"/>
      <c r="TPE84" s="58"/>
      <c r="TPF84" s="58"/>
      <c r="TPG84" s="58"/>
      <c r="TPH84" s="58"/>
      <c r="TPI84" s="58"/>
      <c r="TPJ84" s="58"/>
      <c r="TPK84" s="58"/>
      <c r="TPL84" s="58"/>
      <c r="TPM84" s="58"/>
      <c r="TPN84" s="58"/>
      <c r="TPO84" s="58"/>
      <c r="TPP84" s="58"/>
      <c r="TPQ84" s="58"/>
      <c r="TPR84" s="58"/>
      <c r="TPS84" s="58"/>
      <c r="TPT84" s="58"/>
      <c r="TPU84" s="58"/>
      <c r="TPV84" s="58"/>
      <c r="TPW84" s="58"/>
      <c r="TPX84" s="58"/>
      <c r="TPY84" s="58"/>
      <c r="TPZ84" s="58"/>
      <c r="TQA84" s="58"/>
      <c r="TQB84" s="58"/>
      <c r="TQC84" s="58"/>
      <c r="TQD84" s="58"/>
      <c r="TQE84" s="58"/>
      <c r="TQF84" s="58"/>
      <c r="TQG84" s="58"/>
      <c r="TQH84" s="58"/>
      <c r="TQI84" s="58"/>
      <c r="TQJ84" s="58"/>
      <c r="TQK84" s="58"/>
      <c r="TQL84" s="58"/>
      <c r="TQM84" s="58"/>
      <c r="TQN84" s="58"/>
      <c r="TQO84" s="58"/>
      <c r="TQP84" s="58"/>
      <c r="TQQ84" s="58"/>
      <c r="TQR84" s="58"/>
      <c r="TQS84" s="58"/>
      <c r="TQT84" s="58"/>
      <c r="TQU84" s="58"/>
      <c r="TQV84" s="58"/>
      <c r="TQW84" s="58"/>
      <c r="TQX84" s="58"/>
      <c r="TQY84" s="58"/>
      <c r="TQZ84" s="58"/>
      <c r="TRA84" s="58"/>
      <c r="TRB84" s="58"/>
      <c r="TRC84" s="58"/>
      <c r="TRD84" s="58"/>
      <c r="TRE84" s="58"/>
      <c r="TRF84" s="58"/>
      <c r="TRG84" s="58"/>
      <c r="TRH84" s="58"/>
      <c r="TRI84" s="58"/>
      <c r="TRJ84" s="58"/>
      <c r="TRK84" s="58"/>
      <c r="TRL84" s="58"/>
      <c r="TRM84" s="58"/>
      <c r="TRN84" s="58"/>
      <c r="TRO84" s="58"/>
      <c r="TRP84" s="58"/>
      <c r="TRQ84" s="58"/>
      <c r="TRR84" s="58"/>
      <c r="TRS84" s="58"/>
      <c r="TRT84" s="58"/>
      <c r="TRU84" s="58"/>
      <c r="TRV84" s="58"/>
      <c r="TRW84" s="58"/>
      <c r="TRX84" s="58"/>
      <c r="TRY84" s="58"/>
      <c r="TRZ84" s="58"/>
      <c r="TSA84" s="58"/>
      <c r="TSB84" s="58"/>
      <c r="TSC84" s="58"/>
      <c r="TSD84" s="58"/>
      <c r="TSE84" s="58"/>
      <c r="TSF84" s="58"/>
      <c r="TSG84" s="58"/>
      <c r="TSH84" s="58"/>
      <c r="TSI84" s="58"/>
      <c r="TSJ84" s="58"/>
      <c r="TSK84" s="58"/>
      <c r="TSL84" s="58"/>
      <c r="TSM84" s="58"/>
      <c r="TSN84" s="58"/>
      <c r="TSO84" s="58"/>
      <c r="TSP84" s="58"/>
      <c r="TSQ84" s="58"/>
      <c r="TSR84" s="58"/>
      <c r="TSS84" s="58"/>
      <c r="TST84" s="58"/>
      <c r="TSU84" s="58"/>
      <c r="TSV84" s="58"/>
      <c r="TSW84" s="58"/>
      <c r="TSX84" s="58"/>
      <c r="TSY84" s="58"/>
      <c r="TSZ84" s="58"/>
      <c r="TTA84" s="58"/>
      <c r="TTB84" s="58"/>
      <c r="TTC84" s="58"/>
      <c r="TTD84" s="58"/>
      <c r="TTE84" s="58"/>
      <c r="TTF84" s="58"/>
      <c r="TTG84" s="58"/>
      <c r="TTH84" s="58"/>
      <c r="TTI84" s="58"/>
      <c r="TTJ84" s="58"/>
      <c r="TTK84" s="58"/>
      <c r="TTL84" s="58"/>
      <c r="TTM84" s="58"/>
      <c r="TTN84" s="58"/>
      <c r="TTO84" s="58"/>
      <c r="TTP84" s="58"/>
      <c r="TTQ84" s="58"/>
      <c r="TTR84" s="58"/>
      <c r="TTS84" s="58"/>
      <c r="TTT84" s="58"/>
      <c r="TTU84" s="58"/>
      <c r="TTV84" s="58"/>
      <c r="TTW84" s="58"/>
      <c r="TTX84" s="58"/>
      <c r="TTY84" s="58"/>
      <c r="TTZ84" s="58"/>
      <c r="TUA84" s="58"/>
      <c r="TUB84" s="58"/>
      <c r="TUC84" s="58"/>
      <c r="TUD84" s="58"/>
      <c r="TUE84" s="58"/>
      <c r="TUF84" s="58"/>
      <c r="TUG84" s="58"/>
      <c r="TUH84" s="58"/>
      <c r="TUI84" s="58"/>
      <c r="TUJ84" s="58"/>
      <c r="TUK84" s="58"/>
      <c r="TUL84" s="58"/>
      <c r="TUM84" s="58"/>
      <c r="TUN84" s="58"/>
      <c r="TUO84" s="58"/>
      <c r="TUP84" s="58"/>
      <c r="TUQ84" s="58"/>
      <c r="TUR84" s="58"/>
      <c r="TUS84" s="58"/>
      <c r="TUT84" s="58"/>
      <c r="TUU84" s="58"/>
      <c r="TUV84" s="58"/>
      <c r="TUW84" s="58"/>
      <c r="TUX84" s="58"/>
      <c r="TUY84" s="58"/>
      <c r="TUZ84" s="58"/>
      <c r="TVA84" s="58"/>
      <c r="TVB84" s="58"/>
      <c r="TVC84" s="58"/>
      <c r="TVD84" s="58"/>
      <c r="TVE84" s="58"/>
      <c r="TVF84" s="58"/>
      <c r="TVG84" s="58"/>
      <c r="TVH84" s="58"/>
      <c r="TVI84" s="58"/>
      <c r="TVJ84" s="58"/>
      <c r="TVK84" s="58"/>
      <c r="TVL84" s="58"/>
      <c r="TVM84" s="58"/>
      <c r="TVN84" s="58"/>
      <c r="TVO84" s="58"/>
      <c r="TVP84" s="58"/>
      <c r="TVQ84" s="58"/>
      <c r="TVR84" s="58"/>
      <c r="TVS84" s="58"/>
      <c r="TVT84" s="58"/>
      <c r="TVU84" s="58"/>
      <c r="TVV84" s="58"/>
      <c r="TVW84" s="58"/>
      <c r="TVX84" s="58"/>
      <c r="TVY84" s="58"/>
      <c r="TVZ84" s="58"/>
      <c r="TWA84" s="58"/>
      <c r="TWB84" s="58"/>
      <c r="TWC84" s="58"/>
      <c r="TWD84" s="58"/>
      <c r="TWE84" s="58"/>
      <c r="TWF84" s="58"/>
      <c r="TWG84" s="58"/>
      <c r="TWH84" s="58"/>
      <c r="TWI84" s="58"/>
      <c r="TWJ84" s="58"/>
      <c r="TWK84" s="58"/>
      <c r="TWL84" s="58"/>
      <c r="TWM84" s="58"/>
      <c r="TWN84" s="58"/>
      <c r="TWO84" s="58"/>
      <c r="TWP84" s="58"/>
      <c r="TWQ84" s="58"/>
      <c r="TWR84" s="58"/>
      <c r="TWS84" s="58"/>
      <c r="TWT84" s="58"/>
      <c r="TWU84" s="58"/>
      <c r="TWV84" s="58"/>
      <c r="TWW84" s="58"/>
      <c r="TWX84" s="58"/>
      <c r="TWY84" s="58"/>
      <c r="TWZ84" s="58"/>
      <c r="TXA84" s="58"/>
      <c r="TXB84" s="58"/>
      <c r="TXC84" s="58"/>
      <c r="TXD84" s="58"/>
      <c r="TXE84" s="58"/>
      <c r="TXF84" s="58"/>
      <c r="TXG84" s="58"/>
      <c r="TXH84" s="58"/>
      <c r="TXI84" s="58"/>
      <c r="TXJ84" s="58"/>
      <c r="TXK84" s="58"/>
      <c r="TXL84" s="58"/>
      <c r="TXM84" s="58"/>
      <c r="TXN84" s="58"/>
      <c r="TXO84" s="58"/>
      <c r="TXP84" s="58"/>
      <c r="TXQ84" s="58"/>
      <c r="TXR84" s="58"/>
      <c r="TXS84" s="58"/>
      <c r="TXT84" s="58"/>
      <c r="TXU84" s="58"/>
      <c r="TXV84" s="58"/>
      <c r="TXW84" s="58"/>
      <c r="TXX84" s="58"/>
      <c r="TXY84" s="58"/>
      <c r="TXZ84" s="58"/>
      <c r="TYA84" s="58"/>
      <c r="TYB84" s="58"/>
      <c r="TYC84" s="58"/>
      <c r="TYD84" s="58"/>
      <c r="TYE84" s="58"/>
      <c r="TYF84" s="58"/>
      <c r="TYG84" s="58"/>
      <c r="TYH84" s="58"/>
      <c r="TYI84" s="58"/>
      <c r="TYJ84" s="58"/>
      <c r="TYK84" s="58"/>
      <c r="TYL84" s="58"/>
      <c r="TYM84" s="58"/>
      <c r="TYN84" s="58"/>
      <c r="TYO84" s="58"/>
      <c r="TYP84" s="58"/>
      <c r="TYQ84" s="58"/>
      <c r="TYR84" s="58"/>
      <c r="TYS84" s="58"/>
      <c r="TYT84" s="58"/>
      <c r="TYU84" s="58"/>
      <c r="TYV84" s="58"/>
      <c r="TYW84" s="58"/>
      <c r="TYX84" s="58"/>
      <c r="TYY84" s="58"/>
      <c r="TYZ84" s="58"/>
      <c r="TZA84" s="58"/>
      <c r="TZB84" s="58"/>
      <c r="TZC84" s="58"/>
      <c r="TZD84" s="58"/>
      <c r="TZE84" s="58"/>
      <c r="TZF84" s="58"/>
      <c r="TZG84" s="58"/>
      <c r="TZH84" s="58"/>
      <c r="TZI84" s="58"/>
      <c r="TZJ84" s="58"/>
      <c r="TZK84" s="58"/>
      <c r="TZL84" s="58"/>
      <c r="TZM84" s="58"/>
      <c r="TZN84" s="58"/>
      <c r="TZO84" s="58"/>
      <c r="TZP84" s="58"/>
      <c r="TZQ84" s="58"/>
      <c r="TZR84" s="58"/>
      <c r="TZS84" s="58"/>
      <c r="TZT84" s="58"/>
      <c r="TZU84" s="58"/>
      <c r="TZV84" s="58"/>
      <c r="TZW84" s="58"/>
      <c r="TZX84" s="58"/>
      <c r="TZY84" s="58"/>
      <c r="TZZ84" s="58"/>
      <c r="UAA84" s="58"/>
      <c r="UAB84" s="58"/>
      <c r="UAC84" s="58"/>
      <c r="UAD84" s="58"/>
      <c r="UAE84" s="58"/>
      <c r="UAF84" s="58"/>
      <c r="UAG84" s="58"/>
      <c r="UAH84" s="58"/>
      <c r="UAI84" s="58"/>
      <c r="UAJ84" s="58"/>
      <c r="UAK84" s="58"/>
      <c r="UAL84" s="58"/>
      <c r="UAM84" s="58"/>
      <c r="UAN84" s="58"/>
      <c r="UAO84" s="58"/>
      <c r="UAP84" s="58"/>
      <c r="UAQ84" s="58"/>
      <c r="UAR84" s="58"/>
      <c r="UAS84" s="58"/>
      <c r="UAT84" s="58"/>
      <c r="UAU84" s="58"/>
      <c r="UAV84" s="58"/>
      <c r="UAW84" s="58"/>
      <c r="UAX84" s="58"/>
      <c r="UAY84" s="58"/>
      <c r="UAZ84" s="58"/>
      <c r="UBA84" s="58"/>
      <c r="UBB84" s="58"/>
      <c r="UBC84" s="58"/>
      <c r="UBD84" s="58"/>
      <c r="UBE84" s="58"/>
      <c r="UBF84" s="58"/>
      <c r="UBG84" s="58"/>
      <c r="UBH84" s="58"/>
      <c r="UBI84" s="58"/>
      <c r="UBJ84" s="58"/>
      <c r="UBK84" s="58"/>
      <c r="UBL84" s="58"/>
      <c r="UBM84" s="58"/>
      <c r="UBN84" s="58"/>
      <c r="UBO84" s="58"/>
      <c r="UBP84" s="58"/>
      <c r="UBQ84" s="58"/>
      <c r="UBR84" s="58"/>
      <c r="UBS84" s="58"/>
      <c r="UBT84" s="58"/>
      <c r="UBU84" s="58"/>
      <c r="UBV84" s="58"/>
      <c r="UBW84" s="58"/>
      <c r="UBX84" s="58"/>
      <c r="UBY84" s="58"/>
      <c r="UBZ84" s="58"/>
      <c r="UCA84" s="58"/>
      <c r="UCB84" s="58"/>
      <c r="UCC84" s="58"/>
      <c r="UCD84" s="58"/>
      <c r="UCE84" s="58"/>
      <c r="UCF84" s="58"/>
      <c r="UCG84" s="58"/>
      <c r="UCH84" s="58"/>
      <c r="UCI84" s="58"/>
      <c r="UCJ84" s="58"/>
      <c r="UCK84" s="58"/>
      <c r="UCL84" s="58"/>
      <c r="UCM84" s="58"/>
      <c r="UCN84" s="58"/>
      <c r="UCO84" s="58"/>
      <c r="UCP84" s="58"/>
      <c r="UCQ84" s="58"/>
      <c r="UCR84" s="58"/>
      <c r="UCS84" s="58"/>
      <c r="UCT84" s="58"/>
      <c r="UCU84" s="58"/>
      <c r="UCV84" s="58"/>
      <c r="UCW84" s="58"/>
      <c r="UCX84" s="58"/>
      <c r="UCY84" s="58"/>
      <c r="UCZ84" s="58"/>
      <c r="UDA84" s="58"/>
      <c r="UDB84" s="58"/>
      <c r="UDC84" s="58"/>
      <c r="UDD84" s="58"/>
      <c r="UDE84" s="58"/>
      <c r="UDF84" s="58"/>
      <c r="UDG84" s="58"/>
      <c r="UDH84" s="58"/>
      <c r="UDI84" s="58"/>
      <c r="UDJ84" s="58"/>
      <c r="UDK84" s="58"/>
      <c r="UDL84" s="58"/>
      <c r="UDM84" s="58"/>
      <c r="UDN84" s="58"/>
      <c r="UDO84" s="58"/>
      <c r="UDP84" s="58"/>
      <c r="UDQ84" s="58"/>
      <c r="UDR84" s="58"/>
      <c r="UDS84" s="58"/>
      <c r="UDT84" s="58"/>
      <c r="UDU84" s="58"/>
      <c r="UDV84" s="58"/>
      <c r="UDW84" s="58"/>
      <c r="UDX84" s="58"/>
      <c r="UDY84" s="58"/>
      <c r="UDZ84" s="58"/>
      <c r="UEA84" s="58"/>
      <c r="UEB84" s="58"/>
      <c r="UEC84" s="58"/>
      <c r="UED84" s="58"/>
      <c r="UEE84" s="58"/>
      <c r="UEF84" s="58"/>
      <c r="UEG84" s="58"/>
      <c r="UEH84" s="58"/>
      <c r="UEI84" s="58"/>
      <c r="UEJ84" s="58"/>
      <c r="UEK84" s="58"/>
      <c r="UEL84" s="58"/>
      <c r="UEM84" s="58"/>
      <c r="UEN84" s="58"/>
      <c r="UEO84" s="58"/>
      <c r="UEP84" s="58"/>
      <c r="UEQ84" s="58"/>
      <c r="UER84" s="58"/>
      <c r="UES84" s="58"/>
      <c r="UET84" s="58"/>
      <c r="UEU84" s="58"/>
      <c r="UEV84" s="58"/>
      <c r="UEW84" s="58"/>
      <c r="UEX84" s="58"/>
      <c r="UEY84" s="58"/>
      <c r="UEZ84" s="58"/>
      <c r="UFA84" s="58"/>
      <c r="UFB84" s="58"/>
      <c r="UFC84" s="58"/>
      <c r="UFD84" s="58"/>
      <c r="UFE84" s="58"/>
      <c r="UFF84" s="58"/>
      <c r="UFG84" s="58"/>
      <c r="UFH84" s="58"/>
      <c r="UFI84" s="58"/>
      <c r="UFJ84" s="58"/>
      <c r="UFK84" s="58"/>
      <c r="UFL84" s="58"/>
      <c r="UFM84" s="58"/>
      <c r="UFN84" s="58"/>
      <c r="UFO84" s="58"/>
      <c r="UFP84" s="58"/>
      <c r="UFQ84" s="58"/>
      <c r="UFR84" s="58"/>
      <c r="UFS84" s="58"/>
      <c r="UFT84" s="58"/>
      <c r="UFU84" s="58"/>
      <c r="UFV84" s="58"/>
      <c r="UFW84" s="58"/>
      <c r="UFX84" s="58"/>
      <c r="UFY84" s="58"/>
      <c r="UFZ84" s="58"/>
      <c r="UGA84" s="58"/>
      <c r="UGB84" s="58"/>
      <c r="UGC84" s="58"/>
      <c r="UGD84" s="58"/>
      <c r="UGE84" s="58"/>
      <c r="UGF84" s="58"/>
      <c r="UGG84" s="58"/>
      <c r="UGH84" s="58"/>
      <c r="UGI84" s="58"/>
      <c r="UGJ84" s="58"/>
      <c r="UGK84" s="58"/>
      <c r="UGL84" s="58"/>
      <c r="UGM84" s="58"/>
      <c r="UGN84" s="58"/>
      <c r="UGO84" s="58"/>
      <c r="UGP84" s="58"/>
      <c r="UGQ84" s="58"/>
      <c r="UGR84" s="58"/>
      <c r="UGS84" s="58"/>
      <c r="UGT84" s="58"/>
      <c r="UGU84" s="58"/>
      <c r="UGV84" s="58"/>
      <c r="UGW84" s="58"/>
      <c r="UGX84" s="58"/>
      <c r="UGY84" s="58"/>
      <c r="UGZ84" s="58"/>
      <c r="UHA84" s="58"/>
      <c r="UHB84" s="58"/>
      <c r="UHC84" s="58"/>
      <c r="UHD84" s="58"/>
      <c r="UHE84" s="58"/>
      <c r="UHF84" s="58"/>
      <c r="UHG84" s="58"/>
      <c r="UHH84" s="58"/>
      <c r="UHI84" s="58"/>
      <c r="UHJ84" s="58"/>
      <c r="UHK84" s="58"/>
      <c r="UHL84" s="58"/>
      <c r="UHM84" s="58"/>
      <c r="UHN84" s="58"/>
      <c r="UHO84" s="58"/>
      <c r="UHP84" s="58"/>
      <c r="UHQ84" s="58"/>
      <c r="UHR84" s="58"/>
      <c r="UHS84" s="58"/>
      <c r="UHT84" s="58"/>
      <c r="UHU84" s="58"/>
      <c r="UHV84" s="58"/>
      <c r="UHW84" s="58"/>
      <c r="UHX84" s="58"/>
      <c r="UHY84" s="58"/>
      <c r="UHZ84" s="58"/>
      <c r="UIA84" s="58"/>
      <c r="UIB84" s="58"/>
      <c r="UIC84" s="58"/>
      <c r="UID84" s="58"/>
      <c r="UIE84" s="58"/>
      <c r="UIF84" s="58"/>
      <c r="UIG84" s="58"/>
      <c r="UIH84" s="58"/>
      <c r="UII84" s="58"/>
      <c r="UIJ84" s="58"/>
      <c r="UIK84" s="58"/>
      <c r="UIL84" s="58"/>
      <c r="UIM84" s="58"/>
      <c r="UIN84" s="58"/>
      <c r="UIO84" s="58"/>
      <c r="UIP84" s="58"/>
      <c r="UIQ84" s="58"/>
      <c r="UIR84" s="58"/>
      <c r="UIS84" s="58"/>
      <c r="UIT84" s="58"/>
      <c r="UIU84" s="58"/>
      <c r="UIV84" s="58"/>
      <c r="UIW84" s="58"/>
      <c r="UIX84" s="58"/>
      <c r="UIY84" s="58"/>
      <c r="UIZ84" s="58"/>
      <c r="UJA84" s="58"/>
      <c r="UJB84" s="58"/>
      <c r="UJC84" s="58"/>
      <c r="UJD84" s="58"/>
      <c r="UJE84" s="58"/>
      <c r="UJF84" s="58"/>
      <c r="UJG84" s="58"/>
      <c r="UJH84" s="58"/>
      <c r="UJI84" s="58"/>
      <c r="UJJ84" s="58"/>
      <c r="UJK84" s="58"/>
      <c r="UJL84" s="58"/>
      <c r="UJM84" s="58"/>
      <c r="UJN84" s="58"/>
      <c r="UJO84" s="58"/>
      <c r="UJP84" s="58"/>
      <c r="UJQ84" s="58"/>
      <c r="UJR84" s="58"/>
      <c r="UJS84" s="58"/>
      <c r="UJT84" s="58"/>
      <c r="UJU84" s="58"/>
      <c r="UJV84" s="58"/>
      <c r="UJW84" s="58"/>
      <c r="UJX84" s="58"/>
      <c r="UJY84" s="58"/>
      <c r="UJZ84" s="58"/>
      <c r="UKA84" s="58"/>
      <c r="UKB84" s="58"/>
      <c r="UKC84" s="58"/>
      <c r="UKD84" s="58"/>
      <c r="UKE84" s="58"/>
      <c r="UKF84" s="58"/>
      <c r="UKG84" s="58"/>
      <c r="UKH84" s="58"/>
      <c r="UKI84" s="58"/>
      <c r="UKJ84" s="58"/>
      <c r="UKK84" s="58"/>
      <c r="UKL84" s="58"/>
      <c r="UKM84" s="58"/>
      <c r="UKN84" s="58"/>
      <c r="UKO84" s="58"/>
      <c r="UKP84" s="58"/>
      <c r="UKQ84" s="58"/>
      <c r="UKR84" s="58"/>
      <c r="UKS84" s="58"/>
      <c r="UKT84" s="58"/>
      <c r="UKU84" s="58"/>
      <c r="UKV84" s="58"/>
      <c r="UKW84" s="58"/>
      <c r="UKX84" s="58"/>
      <c r="UKY84" s="58"/>
      <c r="UKZ84" s="58"/>
      <c r="ULA84" s="58"/>
      <c r="ULB84" s="58"/>
      <c r="ULC84" s="58"/>
      <c r="ULD84" s="58"/>
      <c r="ULE84" s="58"/>
      <c r="ULF84" s="58"/>
      <c r="ULG84" s="58"/>
      <c r="ULH84" s="58"/>
      <c r="ULI84" s="58"/>
      <c r="ULJ84" s="58"/>
      <c r="ULK84" s="58"/>
      <c r="ULL84" s="58"/>
      <c r="ULM84" s="58"/>
      <c r="ULN84" s="58"/>
      <c r="ULO84" s="58"/>
      <c r="ULP84" s="58"/>
      <c r="ULQ84" s="58"/>
      <c r="ULR84" s="58"/>
      <c r="ULS84" s="58"/>
      <c r="ULT84" s="58"/>
      <c r="ULU84" s="58"/>
      <c r="ULV84" s="58"/>
      <c r="ULW84" s="58"/>
      <c r="ULX84" s="58"/>
      <c r="ULY84" s="58"/>
      <c r="ULZ84" s="58"/>
      <c r="UMA84" s="58"/>
      <c r="UMB84" s="58"/>
      <c r="UMC84" s="58"/>
      <c r="UMD84" s="58"/>
      <c r="UME84" s="58"/>
      <c r="UMF84" s="58"/>
      <c r="UMG84" s="58"/>
      <c r="UMH84" s="58"/>
      <c r="UMI84" s="58"/>
      <c r="UMJ84" s="58"/>
      <c r="UMK84" s="58"/>
      <c r="UML84" s="58"/>
      <c r="UMM84" s="58"/>
      <c r="UMN84" s="58"/>
      <c r="UMO84" s="58"/>
      <c r="UMP84" s="58"/>
      <c r="UMQ84" s="58"/>
      <c r="UMR84" s="58"/>
      <c r="UMS84" s="58"/>
      <c r="UMT84" s="58"/>
      <c r="UMU84" s="58"/>
      <c r="UMV84" s="58"/>
      <c r="UMW84" s="58"/>
      <c r="UMX84" s="58"/>
      <c r="UMY84" s="58"/>
      <c r="UMZ84" s="58"/>
      <c r="UNA84" s="58"/>
      <c r="UNB84" s="58"/>
      <c r="UNC84" s="58"/>
      <c r="UND84" s="58"/>
      <c r="UNE84" s="58"/>
      <c r="UNF84" s="58"/>
      <c r="UNG84" s="58"/>
      <c r="UNH84" s="58"/>
      <c r="UNI84" s="58"/>
      <c r="UNJ84" s="58"/>
      <c r="UNK84" s="58"/>
      <c r="UNL84" s="58"/>
      <c r="UNM84" s="58"/>
      <c r="UNN84" s="58"/>
      <c r="UNO84" s="58"/>
      <c r="UNP84" s="58"/>
      <c r="UNQ84" s="58"/>
      <c r="UNR84" s="58"/>
      <c r="UNS84" s="58"/>
      <c r="UNT84" s="58"/>
      <c r="UNU84" s="58"/>
      <c r="UNV84" s="58"/>
      <c r="UNW84" s="58"/>
      <c r="UNX84" s="58"/>
      <c r="UNY84" s="58"/>
      <c r="UNZ84" s="58"/>
      <c r="UOA84" s="58"/>
      <c r="UOB84" s="58"/>
      <c r="UOC84" s="58"/>
      <c r="UOD84" s="58"/>
      <c r="UOE84" s="58"/>
      <c r="UOF84" s="58"/>
      <c r="UOG84" s="58"/>
      <c r="UOH84" s="58"/>
      <c r="UOI84" s="58"/>
      <c r="UOJ84" s="58"/>
      <c r="UOK84" s="58"/>
      <c r="UOL84" s="58"/>
      <c r="UOM84" s="58"/>
      <c r="UON84" s="58"/>
      <c r="UOO84" s="58"/>
      <c r="UOP84" s="58"/>
      <c r="UOQ84" s="58"/>
      <c r="UOR84" s="58"/>
      <c r="UOS84" s="58"/>
      <c r="UOT84" s="58"/>
      <c r="UOU84" s="58"/>
      <c r="UOV84" s="58"/>
      <c r="UOW84" s="58"/>
      <c r="UOX84" s="58"/>
      <c r="UOY84" s="58"/>
      <c r="UOZ84" s="58"/>
      <c r="UPA84" s="58"/>
      <c r="UPB84" s="58"/>
      <c r="UPC84" s="58"/>
      <c r="UPD84" s="58"/>
      <c r="UPE84" s="58"/>
      <c r="UPF84" s="58"/>
      <c r="UPG84" s="58"/>
      <c r="UPH84" s="58"/>
      <c r="UPI84" s="58"/>
      <c r="UPJ84" s="58"/>
      <c r="UPK84" s="58"/>
      <c r="UPL84" s="58"/>
      <c r="UPM84" s="58"/>
      <c r="UPN84" s="58"/>
      <c r="UPO84" s="58"/>
      <c r="UPP84" s="58"/>
      <c r="UPQ84" s="58"/>
      <c r="UPR84" s="58"/>
      <c r="UPS84" s="58"/>
      <c r="UPT84" s="58"/>
      <c r="UPU84" s="58"/>
      <c r="UPV84" s="58"/>
      <c r="UPW84" s="58"/>
      <c r="UPX84" s="58"/>
      <c r="UPY84" s="58"/>
      <c r="UPZ84" s="58"/>
      <c r="UQA84" s="58"/>
      <c r="UQB84" s="58"/>
      <c r="UQC84" s="58"/>
      <c r="UQD84" s="58"/>
      <c r="UQE84" s="58"/>
      <c r="UQF84" s="58"/>
      <c r="UQG84" s="58"/>
      <c r="UQH84" s="58"/>
      <c r="UQI84" s="58"/>
      <c r="UQJ84" s="58"/>
      <c r="UQK84" s="58"/>
      <c r="UQL84" s="58"/>
      <c r="UQM84" s="58"/>
      <c r="UQN84" s="58"/>
      <c r="UQO84" s="58"/>
      <c r="UQP84" s="58"/>
      <c r="UQQ84" s="58"/>
      <c r="UQR84" s="58"/>
      <c r="UQS84" s="58"/>
      <c r="UQT84" s="58"/>
      <c r="UQU84" s="58"/>
      <c r="UQV84" s="58"/>
      <c r="UQW84" s="58"/>
      <c r="UQX84" s="58"/>
      <c r="UQY84" s="58"/>
      <c r="UQZ84" s="58"/>
      <c r="URA84" s="58"/>
      <c r="URB84" s="58"/>
      <c r="URC84" s="58"/>
      <c r="URD84" s="58"/>
      <c r="URE84" s="58"/>
      <c r="URF84" s="58"/>
      <c r="URG84" s="58"/>
      <c r="URH84" s="58"/>
      <c r="URI84" s="58"/>
      <c r="URJ84" s="58"/>
      <c r="URK84" s="58"/>
      <c r="URL84" s="58"/>
      <c r="URM84" s="58"/>
      <c r="URN84" s="58"/>
      <c r="URO84" s="58"/>
      <c r="URP84" s="58"/>
      <c r="URQ84" s="58"/>
      <c r="URR84" s="58"/>
      <c r="URS84" s="58"/>
      <c r="URT84" s="58"/>
      <c r="URU84" s="58"/>
      <c r="URV84" s="58"/>
      <c r="URW84" s="58"/>
      <c r="URX84" s="58"/>
      <c r="URY84" s="58"/>
      <c r="URZ84" s="58"/>
      <c r="USA84" s="58"/>
      <c r="USB84" s="58"/>
      <c r="USC84" s="58"/>
      <c r="USD84" s="58"/>
      <c r="USE84" s="58"/>
      <c r="USF84" s="58"/>
      <c r="USG84" s="58"/>
      <c r="USH84" s="58"/>
      <c r="USI84" s="58"/>
      <c r="USJ84" s="58"/>
      <c r="USK84" s="58"/>
      <c r="USL84" s="58"/>
      <c r="USM84" s="58"/>
      <c r="USN84" s="58"/>
      <c r="USO84" s="58"/>
      <c r="USP84" s="58"/>
      <c r="USQ84" s="58"/>
      <c r="USR84" s="58"/>
      <c r="USS84" s="58"/>
      <c r="UST84" s="58"/>
      <c r="USU84" s="58"/>
      <c r="USV84" s="58"/>
      <c r="USW84" s="58"/>
      <c r="USX84" s="58"/>
      <c r="USY84" s="58"/>
      <c r="USZ84" s="58"/>
      <c r="UTA84" s="58"/>
      <c r="UTB84" s="58"/>
      <c r="UTC84" s="58"/>
      <c r="UTD84" s="58"/>
      <c r="UTE84" s="58"/>
      <c r="UTF84" s="58"/>
      <c r="UTG84" s="58"/>
      <c r="UTH84" s="58"/>
      <c r="UTI84" s="58"/>
      <c r="UTJ84" s="58"/>
      <c r="UTK84" s="58"/>
      <c r="UTL84" s="58"/>
      <c r="UTM84" s="58"/>
      <c r="UTN84" s="58"/>
      <c r="UTO84" s="58"/>
      <c r="UTP84" s="58"/>
      <c r="UTQ84" s="58"/>
      <c r="UTR84" s="58"/>
      <c r="UTS84" s="58"/>
      <c r="UTT84" s="58"/>
      <c r="UTU84" s="58"/>
      <c r="UTV84" s="58"/>
      <c r="UTW84" s="58"/>
      <c r="UTX84" s="58"/>
      <c r="UTY84" s="58"/>
      <c r="UTZ84" s="58"/>
      <c r="UUA84" s="58"/>
      <c r="UUB84" s="58"/>
      <c r="UUC84" s="58"/>
      <c r="UUD84" s="58"/>
      <c r="UUE84" s="58"/>
      <c r="UUF84" s="58"/>
      <c r="UUG84" s="58"/>
      <c r="UUH84" s="58"/>
      <c r="UUI84" s="58"/>
      <c r="UUJ84" s="58"/>
      <c r="UUK84" s="58"/>
      <c r="UUL84" s="58"/>
      <c r="UUM84" s="58"/>
      <c r="UUN84" s="58"/>
      <c r="UUO84" s="58"/>
      <c r="UUP84" s="58"/>
      <c r="UUQ84" s="58"/>
      <c r="UUR84" s="58"/>
      <c r="UUS84" s="58"/>
      <c r="UUT84" s="58"/>
      <c r="UUU84" s="58"/>
      <c r="UUV84" s="58"/>
      <c r="UUW84" s="58"/>
      <c r="UUX84" s="58"/>
      <c r="UUY84" s="58"/>
      <c r="UUZ84" s="58"/>
      <c r="UVA84" s="58"/>
      <c r="UVB84" s="58"/>
      <c r="UVC84" s="58"/>
      <c r="UVD84" s="58"/>
      <c r="UVE84" s="58"/>
      <c r="UVF84" s="58"/>
      <c r="UVG84" s="58"/>
      <c r="UVH84" s="58"/>
      <c r="UVI84" s="58"/>
      <c r="UVJ84" s="58"/>
      <c r="UVK84" s="58"/>
      <c r="UVL84" s="58"/>
      <c r="UVM84" s="58"/>
      <c r="UVN84" s="58"/>
      <c r="UVO84" s="58"/>
      <c r="UVP84" s="58"/>
      <c r="UVQ84" s="58"/>
      <c r="UVR84" s="58"/>
      <c r="UVS84" s="58"/>
      <c r="UVT84" s="58"/>
      <c r="UVU84" s="58"/>
      <c r="UVV84" s="58"/>
      <c r="UVW84" s="58"/>
      <c r="UVX84" s="58"/>
      <c r="UVY84" s="58"/>
      <c r="UVZ84" s="58"/>
      <c r="UWA84" s="58"/>
      <c r="UWB84" s="58"/>
      <c r="UWC84" s="58"/>
      <c r="UWD84" s="58"/>
      <c r="UWE84" s="58"/>
      <c r="UWF84" s="58"/>
      <c r="UWG84" s="58"/>
      <c r="UWH84" s="58"/>
      <c r="UWI84" s="58"/>
      <c r="UWJ84" s="58"/>
      <c r="UWK84" s="58"/>
      <c r="UWL84" s="58"/>
      <c r="UWM84" s="58"/>
      <c r="UWN84" s="58"/>
      <c r="UWO84" s="58"/>
      <c r="UWP84" s="58"/>
      <c r="UWQ84" s="58"/>
      <c r="UWR84" s="58"/>
      <c r="UWS84" s="58"/>
      <c r="UWT84" s="58"/>
      <c r="UWU84" s="58"/>
      <c r="UWV84" s="58"/>
      <c r="UWW84" s="58"/>
      <c r="UWX84" s="58"/>
      <c r="UWY84" s="58"/>
      <c r="UWZ84" s="58"/>
      <c r="UXA84" s="58"/>
      <c r="UXB84" s="58"/>
      <c r="UXC84" s="58"/>
      <c r="UXD84" s="58"/>
      <c r="UXE84" s="58"/>
      <c r="UXF84" s="58"/>
      <c r="UXG84" s="58"/>
      <c r="UXH84" s="58"/>
      <c r="UXI84" s="58"/>
      <c r="UXJ84" s="58"/>
      <c r="UXK84" s="58"/>
      <c r="UXL84" s="58"/>
      <c r="UXM84" s="58"/>
      <c r="UXN84" s="58"/>
      <c r="UXO84" s="58"/>
      <c r="UXP84" s="58"/>
      <c r="UXQ84" s="58"/>
      <c r="UXR84" s="58"/>
      <c r="UXS84" s="58"/>
      <c r="UXT84" s="58"/>
      <c r="UXU84" s="58"/>
      <c r="UXV84" s="58"/>
      <c r="UXW84" s="58"/>
      <c r="UXX84" s="58"/>
      <c r="UXY84" s="58"/>
      <c r="UXZ84" s="58"/>
      <c r="UYA84" s="58"/>
      <c r="UYB84" s="58"/>
      <c r="UYC84" s="58"/>
      <c r="UYD84" s="58"/>
      <c r="UYE84" s="58"/>
      <c r="UYF84" s="58"/>
      <c r="UYG84" s="58"/>
      <c r="UYH84" s="58"/>
      <c r="UYI84" s="58"/>
      <c r="UYJ84" s="58"/>
      <c r="UYK84" s="58"/>
      <c r="UYL84" s="58"/>
      <c r="UYM84" s="58"/>
      <c r="UYN84" s="58"/>
      <c r="UYO84" s="58"/>
      <c r="UYP84" s="58"/>
      <c r="UYQ84" s="58"/>
      <c r="UYR84" s="58"/>
      <c r="UYS84" s="58"/>
      <c r="UYT84" s="58"/>
      <c r="UYU84" s="58"/>
      <c r="UYV84" s="58"/>
      <c r="UYW84" s="58"/>
      <c r="UYX84" s="58"/>
      <c r="UYY84" s="58"/>
      <c r="UYZ84" s="58"/>
      <c r="UZA84" s="58"/>
      <c r="UZB84" s="58"/>
      <c r="UZC84" s="58"/>
      <c r="UZD84" s="58"/>
      <c r="UZE84" s="58"/>
      <c r="UZF84" s="58"/>
      <c r="UZG84" s="58"/>
      <c r="UZH84" s="58"/>
      <c r="UZI84" s="58"/>
      <c r="UZJ84" s="58"/>
      <c r="UZK84" s="58"/>
      <c r="UZL84" s="58"/>
      <c r="UZM84" s="58"/>
      <c r="UZN84" s="58"/>
      <c r="UZO84" s="58"/>
      <c r="UZP84" s="58"/>
      <c r="UZQ84" s="58"/>
      <c r="UZR84" s="58"/>
      <c r="UZS84" s="58"/>
      <c r="UZT84" s="58"/>
      <c r="UZU84" s="58"/>
      <c r="UZV84" s="58"/>
      <c r="UZW84" s="58"/>
      <c r="UZX84" s="58"/>
      <c r="UZY84" s="58"/>
      <c r="UZZ84" s="58"/>
      <c r="VAA84" s="58"/>
      <c r="VAB84" s="58"/>
      <c r="VAC84" s="58"/>
      <c r="VAD84" s="58"/>
      <c r="VAE84" s="58"/>
      <c r="VAF84" s="58"/>
      <c r="VAG84" s="58"/>
      <c r="VAH84" s="58"/>
      <c r="VAI84" s="58"/>
      <c r="VAJ84" s="58"/>
      <c r="VAK84" s="58"/>
      <c r="VAL84" s="58"/>
      <c r="VAM84" s="58"/>
      <c r="VAN84" s="58"/>
      <c r="VAO84" s="58"/>
      <c r="VAP84" s="58"/>
      <c r="VAQ84" s="58"/>
      <c r="VAR84" s="58"/>
      <c r="VAS84" s="58"/>
      <c r="VAT84" s="58"/>
      <c r="VAU84" s="58"/>
      <c r="VAV84" s="58"/>
      <c r="VAW84" s="58"/>
      <c r="VAX84" s="58"/>
      <c r="VAY84" s="58"/>
      <c r="VAZ84" s="58"/>
      <c r="VBA84" s="58"/>
      <c r="VBB84" s="58"/>
      <c r="VBC84" s="58"/>
      <c r="VBD84" s="58"/>
      <c r="VBE84" s="58"/>
      <c r="VBF84" s="58"/>
      <c r="VBG84" s="58"/>
      <c r="VBH84" s="58"/>
      <c r="VBI84" s="58"/>
      <c r="VBJ84" s="58"/>
      <c r="VBK84" s="58"/>
      <c r="VBL84" s="58"/>
      <c r="VBM84" s="58"/>
      <c r="VBN84" s="58"/>
      <c r="VBO84" s="58"/>
      <c r="VBP84" s="58"/>
      <c r="VBQ84" s="58"/>
      <c r="VBR84" s="58"/>
      <c r="VBS84" s="58"/>
      <c r="VBT84" s="58"/>
      <c r="VBU84" s="58"/>
      <c r="VBV84" s="58"/>
      <c r="VBW84" s="58"/>
      <c r="VBX84" s="58"/>
      <c r="VBY84" s="58"/>
      <c r="VBZ84" s="58"/>
      <c r="VCA84" s="58"/>
      <c r="VCB84" s="58"/>
      <c r="VCC84" s="58"/>
      <c r="VCD84" s="58"/>
      <c r="VCE84" s="58"/>
      <c r="VCF84" s="58"/>
      <c r="VCG84" s="58"/>
      <c r="VCH84" s="58"/>
      <c r="VCI84" s="58"/>
      <c r="VCJ84" s="58"/>
      <c r="VCK84" s="58"/>
      <c r="VCL84" s="58"/>
      <c r="VCM84" s="58"/>
      <c r="VCN84" s="58"/>
      <c r="VCO84" s="58"/>
      <c r="VCP84" s="58"/>
      <c r="VCQ84" s="58"/>
      <c r="VCR84" s="58"/>
      <c r="VCS84" s="58"/>
      <c r="VCT84" s="58"/>
      <c r="VCU84" s="58"/>
      <c r="VCV84" s="58"/>
      <c r="VCW84" s="58"/>
      <c r="VCX84" s="58"/>
      <c r="VCY84" s="58"/>
      <c r="VCZ84" s="58"/>
      <c r="VDA84" s="58"/>
      <c r="VDB84" s="58"/>
      <c r="VDC84" s="58"/>
      <c r="VDD84" s="58"/>
      <c r="VDE84" s="58"/>
      <c r="VDF84" s="58"/>
      <c r="VDG84" s="58"/>
      <c r="VDH84" s="58"/>
      <c r="VDI84" s="58"/>
      <c r="VDJ84" s="58"/>
      <c r="VDK84" s="58"/>
      <c r="VDL84" s="58"/>
      <c r="VDM84" s="58"/>
      <c r="VDN84" s="58"/>
      <c r="VDO84" s="58"/>
      <c r="VDP84" s="58"/>
      <c r="VDQ84" s="58"/>
      <c r="VDR84" s="58"/>
      <c r="VDS84" s="58"/>
      <c r="VDT84" s="58"/>
      <c r="VDU84" s="58"/>
      <c r="VDV84" s="58"/>
      <c r="VDW84" s="58"/>
      <c r="VDX84" s="58"/>
      <c r="VDY84" s="58"/>
      <c r="VDZ84" s="58"/>
      <c r="VEA84" s="58"/>
      <c r="VEB84" s="58"/>
      <c r="VEC84" s="58"/>
      <c r="VED84" s="58"/>
      <c r="VEE84" s="58"/>
      <c r="VEF84" s="58"/>
      <c r="VEG84" s="58"/>
      <c r="VEH84" s="58"/>
      <c r="VEI84" s="58"/>
      <c r="VEJ84" s="58"/>
      <c r="VEK84" s="58"/>
      <c r="VEL84" s="58"/>
      <c r="VEM84" s="58"/>
      <c r="VEN84" s="58"/>
      <c r="VEO84" s="58"/>
      <c r="VEP84" s="58"/>
      <c r="VEQ84" s="58"/>
      <c r="VER84" s="58"/>
      <c r="VES84" s="58"/>
      <c r="VET84" s="58"/>
      <c r="VEU84" s="58"/>
      <c r="VEV84" s="58"/>
      <c r="VEW84" s="58"/>
      <c r="VEX84" s="58"/>
      <c r="VEY84" s="58"/>
      <c r="VEZ84" s="58"/>
      <c r="VFA84" s="58"/>
      <c r="VFB84" s="58"/>
      <c r="VFC84" s="58"/>
      <c r="VFD84" s="58"/>
      <c r="VFE84" s="58"/>
      <c r="VFF84" s="58"/>
      <c r="VFG84" s="58"/>
      <c r="VFH84" s="58"/>
      <c r="VFI84" s="58"/>
      <c r="VFJ84" s="58"/>
      <c r="VFK84" s="58"/>
      <c r="VFL84" s="58"/>
      <c r="VFM84" s="58"/>
      <c r="VFN84" s="58"/>
      <c r="VFO84" s="58"/>
      <c r="VFP84" s="58"/>
      <c r="VFQ84" s="58"/>
      <c r="VFR84" s="58"/>
      <c r="VFS84" s="58"/>
      <c r="VFT84" s="58"/>
      <c r="VFU84" s="58"/>
      <c r="VFV84" s="58"/>
      <c r="VFW84" s="58"/>
      <c r="VFX84" s="58"/>
      <c r="VFY84" s="58"/>
      <c r="VFZ84" s="58"/>
      <c r="VGA84" s="58"/>
      <c r="VGB84" s="58"/>
      <c r="VGC84" s="58"/>
      <c r="VGD84" s="58"/>
      <c r="VGE84" s="58"/>
      <c r="VGF84" s="58"/>
      <c r="VGG84" s="58"/>
      <c r="VGH84" s="58"/>
      <c r="VGI84" s="58"/>
      <c r="VGJ84" s="58"/>
      <c r="VGK84" s="58"/>
      <c r="VGL84" s="58"/>
      <c r="VGM84" s="58"/>
      <c r="VGN84" s="58"/>
      <c r="VGO84" s="58"/>
      <c r="VGP84" s="58"/>
      <c r="VGQ84" s="58"/>
      <c r="VGR84" s="58"/>
      <c r="VGS84" s="58"/>
      <c r="VGT84" s="58"/>
      <c r="VGU84" s="58"/>
      <c r="VGV84" s="58"/>
      <c r="VGW84" s="58"/>
      <c r="VGX84" s="58"/>
      <c r="VGY84" s="58"/>
      <c r="VGZ84" s="58"/>
      <c r="VHA84" s="58"/>
      <c r="VHB84" s="58"/>
      <c r="VHC84" s="58"/>
      <c r="VHD84" s="58"/>
      <c r="VHE84" s="58"/>
      <c r="VHF84" s="58"/>
      <c r="VHG84" s="58"/>
      <c r="VHH84" s="58"/>
      <c r="VHI84" s="58"/>
      <c r="VHJ84" s="58"/>
      <c r="VHK84" s="58"/>
      <c r="VHL84" s="58"/>
      <c r="VHM84" s="58"/>
      <c r="VHN84" s="58"/>
      <c r="VHO84" s="58"/>
      <c r="VHP84" s="58"/>
      <c r="VHQ84" s="58"/>
      <c r="VHR84" s="58"/>
      <c r="VHS84" s="58"/>
      <c r="VHT84" s="58"/>
      <c r="VHU84" s="58"/>
      <c r="VHV84" s="58"/>
      <c r="VHW84" s="58"/>
      <c r="VHX84" s="58"/>
      <c r="VHY84" s="58"/>
      <c r="VHZ84" s="58"/>
      <c r="VIA84" s="58"/>
      <c r="VIB84" s="58"/>
      <c r="VIC84" s="58"/>
      <c r="VID84" s="58"/>
      <c r="VIE84" s="58"/>
      <c r="VIF84" s="58"/>
      <c r="VIG84" s="58"/>
      <c r="VIH84" s="58"/>
      <c r="VII84" s="58"/>
      <c r="VIJ84" s="58"/>
      <c r="VIK84" s="58"/>
      <c r="VIL84" s="58"/>
      <c r="VIM84" s="58"/>
      <c r="VIN84" s="58"/>
      <c r="VIO84" s="58"/>
      <c r="VIP84" s="58"/>
      <c r="VIQ84" s="58"/>
      <c r="VIR84" s="58"/>
      <c r="VIS84" s="58"/>
      <c r="VIT84" s="58"/>
      <c r="VIU84" s="58"/>
      <c r="VIV84" s="58"/>
      <c r="VIW84" s="58"/>
      <c r="VIX84" s="58"/>
      <c r="VIY84" s="58"/>
      <c r="VIZ84" s="58"/>
      <c r="VJA84" s="58"/>
      <c r="VJB84" s="58"/>
      <c r="VJC84" s="58"/>
      <c r="VJD84" s="58"/>
      <c r="VJE84" s="58"/>
      <c r="VJF84" s="58"/>
      <c r="VJG84" s="58"/>
      <c r="VJH84" s="58"/>
      <c r="VJI84" s="58"/>
      <c r="VJJ84" s="58"/>
      <c r="VJK84" s="58"/>
      <c r="VJL84" s="58"/>
      <c r="VJM84" s="58"/>
      <c r="VJN84" s="58"/>
      <c r="VJO84" s="58"/>
      <c r="VJP84" s="58"/>
      <c r="VJQ84" s="58"/>
      <c r="VJR84" s="58"/>
      <c r="VJS84" s="58"/>
      <c r="VJT84" s="58"/>
      <c r="VJU84" s="58"/>
      <c r="VJV84" s="58"/>
      <c r="VJW84" s="58"/>
      <c r="VJX84" s="58"/>
      <c r="VJY84" s="58"/>
      <c r="VJZ84" s="58"/>
      <c r="VKA84" s="58"/>
      <c r="VKB84" s="58"/>
      <c r="VKC84" s="58"/>
      <c r="VKD84" s="58"/>
      <c r="VKE84" s="58"/>
      <c r="VKF84" s="58"/>
      <c r="VKG84" s="58"/>
      <c r="VKH84" s="58"/>
      <c r="VKI84" s="58"/>
      <c r="VKJ84" s="58"/>
      <c r="VKK84" s="58"/>
      <c r="VKL84" s="58"/>
      <c r="VKM84" s="58"/>
      <c r="VKN84" s="58"/>
      <c r="VKO84" s="58"/>
      <c r="VKP84" s="58"/>
      <c r="VKQ84" s="58"/>
      <c r="VKR84" s="58"/>
      <c r="VKS84" s="58"/>
      <c r="VKT84" s="58"/>
      <c r="VKU84" s="58"/>
      <c r="VKV84" s="58"/>
      <c r="VKW84" s="58"/>
      <c r="VKX84" s="58"/>
      <c r="VKY84" s="58"/>
      <c r="VKZ84" s="58"/>
      <c r="VLA84" s="58"/>
      <c r="VLB84" s="58"/>
      <c r="VLC84" s="58"/>
      <c r="VLD84" s="58"/>
      <c r="VLE84" s="58"/>
      <c r="VLF84" s="58"/>
      <c r="VLG84" s="58"/>
      <c r="VLH84" s="58"/>
      <c r="VLI84" s="58"/>
      <c r="VLJ84" s="58"/>
      <c r="VLK84" s="58"/>
      <c r="VLL84" s="58"/>
      <c r="VLM84" s="58"/>
      <c r="VLN84" s="58"/>
      <c r="VLO84" s="58"/>
      <c r="VLP84" s="58"/>
      <c r="VLQ84" s="58"/>
      <c r="VLR84" s="58"/>
      <c r="VLS84" s="58"/>
      <c r="VLT84" s="58"/>
      <c r="VLU84" s="58"/>
      <c r="VLV84" s="58"/>
      <c r="VLW84" s="58"/>
      <c r="VLX84" s="58"/>
      <c r="VLY84" s="58"/>
      <c r="VLZ84" s="58"/>
      <c r="VMA84" s="58"/>
      <c r="VMB84" s="58"/>
      <c r="VMC84" s="58"/>
      <c r="VMD84" s="58"/>
      <c r="VME84" s="58"/>
      <c r="VMF84" s="58"/>
      <c r="VMG84" s="58"/>
      <c r="VMH84" s="58"/>
      <c r="VMI84" s="58"/>
      <c r="VMJ84" s="58"/>
      <c r="VMK84" s="58"/>
      <c r="VML84" s="58"/>
      <c r="VMM84" s="58"/>
      <c r="VMN84" s="58"/>
      <c r="VMO84" s="58"/>
      <c r="VMP84" s="58"/>
      <c r="VMQ84" s="58"/>
      <c r="VMR84" s="58"/>
      <c r="VMS84" s="58"/>
      <c r="VMT84" s="58"/>
      <c r="VMU84" s="58"/>
      <c r="VMV84" s="58"/>
      <c r="VMW84" s="58"/>
      <c r="VMX84" s="58"/>
      <c r="VMY84" s="58"/>
      <c r="VMZ84" s="58"/>
      <c r="VNA84" s="58"/>
      <c r="VNB84" s="58"/>
      <c r="VNC84" s="58"/>
      <c r="VND84" s="58"/>
      <c r="VNE84" s="58"/>
      <c r="VNF84" s="58"/>
      <c r="VNG84" s="58"/>
      <c r="VNH84" s="58"/>
      <c r="VNI84" s="58"/>
      <c r="VNJ84" s="58"/>
      <c r="VNK84" s="58"/>
      <c r="VNL84" s="58"/>
      <c r="VNM84" s="58"/>
      <c r="VNN84" s="58"/>
      <c r="VNO84" s="58"/>
      <c r="VNP84" s="58"/>
      <c r="VNQ84" s="58"/>
      <c r="VNR84" s="58"/>
      <c r="VNS84" s="58"/>
      <c r="VNT84" s="58"/>
      <c r="VNU84" s="58"/>
      <c r="VNV84" s="58"/>
      <c r="VNW84" s="58"/>
      <c r="VNX84" s="58"/>
      <c r="VNY84" s="58"/>
      <c r="VNZ84" s="58"/>
      <c r="VOA84" s="58"/>
      <c r="VOB84" s="58"/>
      <c r="VOC84" s="58"/>
      <c r="VOD84" s="58"/>
      <c r="VOE84" s="58"/>
      <c r="VOF84" s="58"/>
      <c r="VOG84" s="58"/>
      <c r="VOH84" s="58"/>
      <c r="VOI84" s="58"/>
      <c r="VOJ84" s="58"/>
      <c r="VOK84" s="58"/>
      <c r="VOL84" s="58"/>
      <c r="VOM84" s="58"/>
      <c r="VON84" s="58"/>
      <c r="VOO84" s="58"/>
      <c r="VOP84" s="58"/>
      <c r="VOQ84" s="58"/>
      <c r="VOR84" s="58"/>
      <c r="VOS84" s="58"/>
      <c r="VOT84" s="58"/>
      <c r="VOU84" s="58"/>
      <c r="VOV84" s="58"/>
      <c r="VOW84" s="58"/>
      <c r="VOX84" s="58"/>
      <c r="VOY84" s="58"/>
      <c r="VOZ84" s="58"/>
      <c r="VPA84" s="58"/>
      <c r="VPB84" s="58"/>
      <c r="VPC84" s="58"/>
      <c r="VPD84" s="58"/>
      <c r="VPE84" s="58"/>
      <c r="VPF84" s="58"/>
      <c r="VPG84" s="58"/>
      <c r="VPH84" s="58"/>
      <c r="VPI84" s="58"/>
      <c r="VPJ84" s="58"/>
      <c r="VPK84" s="58"/>
      <c r="VPL84" s="58"/>
      <c r="VPM84" s="58"/>
      <c r="VPN84" s="58"/>
      <c r="VPO84" s="58"/>
      <c r="VPP84" s="58"/>
      <c r="VPQ84" s="58"/>
      <c r="VPR84" s="58"/>
      <c r="VPS84" s="58"/>
      <c r="VPT84" s="58"/>
      <c r="VPU84" s="58"/>
      <c r="VPV84" s="58"/>
      <c r="VPW84" s="58"/>
      <c r="VPX84" s="58"/>
      <c r="VPY84" s="58"/>
      <c r="VPZ84" s="58"/>
      <c r="VQA84" s="58"/>
      <c r="VQB84" s="58"/>
      <c r="VQC84" s="58"/>
      <c r="VQD84" s="58"/>
      <c r="VQE84" s="58"/>
      <c r="VQF84" s="58"/>
      <c r="VQG84" s="58"/>
      <c r="VQH84" s="58"/>
      <c r="VQI84" s="58"/>
      <c r="VQJ84" s="58"/>
      <c r="VQK84" s="58"/>
      <c r="VQL84" s="58"/>
      <c r="VQM84" s="58"/>
      <c r="VQN84" s="58"/>
      <c r="VQO84" s="58"/>
      <c r="VQP84" s="58"/>
      <c r="VQQ84" s="58"/>
      <c r="VQR84" s="58"/>
      <c r="VQS84" s="58"/>
      <c r="VQT84" s="58"/>
      <c r="VQU84" s="58"/>
      <c r="VQV84" s="58"/>
      <c r="VQW84" s="58"/>
      <c r="VQX84" s="58"/>
      <c r="VQY84" s="58"/>
      <c r="VQZ84" s="58"/>
      <c r="VRA84" s="58"/>
      <c r="VRB84" s="58"/>
      <c r="VRC84" s="58"/>
      <c r="VRD84" s="58"/>
      <c r="VRE84" s="58"/>
      <c r="VRF84" s="58"/>
      <c r="VRG84" s="58"/>
      <c r="VRH84" s="58"/>
      <c r="VRI84" s="58"/>
      <c r="VRJ84" s="58"/>
      <c r="VRK84" s="58"/>
      <c r="VRL84" s="58"/>
      <c r="VRM84" s="58"/>
      <c r="VRN84" s="58"/>
      <c r="VRO84" s="58"/>
      <c r="VRP84" s="58"/>
      <c r="VRQ84" s="58"/>
      <c r="VRR84" s="58"/>
      <c r="VRS84" s="58"/>
      <c r="VRT84" s="58"/>
      <c r="VRU84" s="58"/>
      <c r="VRV84" s="58"/>
      <c r="VRW84" s="58"/>
      <c r="VRX84" s="58"/>
      <c r="VRY84" s="58"/>
      <c r="VRZ84" s="58"/>
      <c r="VSA84" s="58"/>
      <c r="VSB84" s="58"/>
      <c r="VSC84" s="58"/>
      <c r="VSD84" s="58"/>
      <c r="VSE84" s="58"/>
      <c r="VSF84" s="58"/>
      <c r="VSG84" s="58"/>
      <c r="VSH84" s="58"/>
      <c r="VSI84" s="58"/>
      <c r="VSJ84" s="58"/>
      <c r="VSK84" s="58"/>
      <c r="VSL84" s="58"/>
      <c r="VSM84" s="58"/>
      <c r="VSN84" s="58"/>
      <c r="VSO84" s="58"/>
      <c r="VSP84" s="58"/>
      <c r="VSQ84" s="58"/>
      <c r="VSR84" s="58"/>
      <c r="VSS84" s="58"/>
      <c r="VST84" s="58"/>
      <c r="VSU84" s="58"/>
      <c r="VSV84" s="58"/>
      <c r="VSW84" s="58"/>
      <c r="VSX84" s="58"/>
      <c r="VSY84" s="58"/>
      <c r="VSZ84" s="58"/>
      <c r="VTA84" s="58"/>
      <c r="VTB84" s="58"/>
      <c r="VTC84" s="58"/>
      <c r="VTD84" s="58"/>
      <c r="VTE84" s="58"/>
      <c r="VTF84" s="58"/>
      <c r="VTG84" s="58"/>
      <c r="VTH84" s="58"/>
      <c r="VTI84" s="58"/>
      <c r="VTJ84" s="58"/>
      <c r="VTK84" s="58"/>
      <c r="VTL84" s="58"/>
      <c r="VTM84" s="58"/>
      <c r="VTN84" s="58"/>
      <c r="VTO84" s="58"/>
      <c r="VTP84" s="58"/>
      <c r="VTQ84" s="58"/>
      <c r="VTR84" s="58"/>
      <c r="VTS84" s="58"/>
      <c r="VTT84" s="58"/>
      <c r="VTU84" s="58"/>
      <c r="VTV84" s="58"/>
      <c r="VTW84" s="58"/>
      <c r="VTX84" s="58"/>
      <c r="VTY84" s="58"/>
      <c r="VTZ84" s="58"/>
      <c r="VUA84" s="58"/>
      <c r="VUB84" s="58"/>
      <c r="VUC84" s="58"/>
      <c r="VUD84" s="58"/>
      <c r="VUE84" s="58"/>
      <c r="VUF84" s="58"/>
      <c r="VUG84" s="58"/>
      <c r="VUH84" s="58"/>
      <c r="VUI84" s="58"/>
      <c r="VUJ84" s="58"/>
      <c r="VUK84" s="58"/>
      <c r="VUL84" s="58"/>
      <c r="VUM84" s="58"/>
      <c r="VUN84" s="58"/>
      <c r="VUO84" s="58"/>
      <c r="VUP84" s="58"/>
      <c r="VUQ84" s="58"/>
      <c r="VUR84" s="58"/>
      <c r="VUS84" s="58"/>
      <c r="VUT84" s="58"/>
      <c r="VUU84" s="58"/>
      <c r="VUV84" s="58"/>
      <c r="VUW84" s="58"/>
      <c r="VUX84" s="58"/>
      <c r="VUY84" s="58"/>
      <c r="VUZ84" s="58"/>
      <c r="VVA84" s="58"/>
      <c r="VVB84" s="58"/>
      <c r="VVC84" s="58"/>
      <c r="VVD84" s="58"/>
      <c r="VVE84" s="58"/>
      <c r="VVF84" s="58"/>
      <c r="VVG84" s="58"/>
      <c r="VVH84" s="58"/>
      <c r="VVI84" s="58"/>
      <c r="VVJ84" s="58"/>
      <c r="VVK84" s="58"/>
      <c r="VVL84" s="58"/>
      <c r="VVM84" s="58"/>
      <c r="VVN84" s="58"/>
      <c r="VVO84" s="58"/>
      <c r="VVP84" s="58"/>
      <c r="VVQ84" s="58"/>
      <c r="VVR84" s="58"/>
      <c r="VVS84" s="58"/>
      <c r="VVT84" s="58"/>
      <c r="VVU84" s="58"/>
      <c r="VVV84" s="58"/>
      <c r="VVW84" s="58"/>
      <c r="VVX84" s="58"/>
      <c r="VVY84" s="58"/>
      <c r="VVZ84" s="58"/>
      <c r="VWA84" s="58"/>
      <c r="VWB84" s="58"/>
      <c r="VWC84" s="58"/>
      <c r="VWD84" s="58"/>
      <c r="VWE84" s="58"/>
      <c r="VWF84" s="58"/>
      <c r="VWG84" s="58"/>
      <c r="VWH84" s="58"/>
      <c r="VWI84" s="58"/>
      <c r="VWJ84" s="58"/>
      <c r="VWK84" s="58"/>
      <c r="VWL84" s="58"/>
      <c r="VWM84" s="58"/>
      <c r="VWN84" s="58"/>
      <c r="VWO84" s="58"/>
      <c r="VWP84" s="58"/>
      <c r="VWQ84" s="58"/>
      <c r="VWR84" s="58"/>
      <c r="VWS84" s="58"/>
      <c r="VWT84" s="58"/>
      <c r="VWU84" s="58"/>
      <c r="VWV84" s="58"/>
      <c r="VWW84" s="58"/>
      <c r="VWX84" s="58"/>
      <c r="VWY84" s="58"/>
      <c r="VWZ84" s="58"/>
      <c r="VXA84" s="58"/>
      <c r="VXB84" s="58"/>
      <c r="VXC84" s="58"/>
      <c r="VXD84" s="58"/>
      <c r="VXE84" s="58"/>
      <c r="VXF84" s="58"/>
      <c r="VXG84" s="58"/>
      <c r="VXH84" s="58"/>
      <c r="VXI84" s="58"/>
      <c r="VXJ84" s="58"/>
      <c r="VXK84" s="58"/>
      <c r="VXL84" s="58"/>
      <c r="VXM84" s="58"/>
      <c r="VXN84" s="58"/>
      <c r="VXO84" s="58"/>
      <c r="VXP84" s="58"/>
      <c r="VXQ84" s="58"/>
      <c r="VXR84" s="58"/>
      <c r="VXS84" s="58"/>
      <c r="VXT84" s="58"/>
      <c r="VXU84" s="58"/>
      <c r="VXV84" s="58"/>
      <c r="VXW84" s="58"/>
      <c r="VXX84" s="58"/>
      <c r="VXY84" s="58"/>
      <c r="VXZ84" s="58"/>
      <c r="VYA84" s="58"/>
      <c r="VYB84" s="58"/>
      <c r="VYC84" s="58"/>
      <c r="VYD84" s="58"/>
      <c r="VYE84" s="58"/>
      <c r="VYF84" s="58"/>
      <c r="VYG84" s="58"/>
      <c r="VYH84" s="58"/>
      <c r="VYI84" s="58"/>
      <c r="VYJ84" s="58"/>
      <c r="VYK84" s="58"/>
      <c r="VYL84" s="58"/>
      <c r="VYM84" s="58"/>
      <c r="VYN84" s="58"/>
      <c r="VYO84" s="58"/>
      <c r="VYP84" s="58"/>
      <c r="VYQ84" s="58"/>
      <c r="VYR84" s="58"/>
      <c r="VYS84" s="58"/>
      <c r="VYT84" s="58"/>
      <c r="VYU84" s="58"/>
      <c r="VYV84" s="58"/>
      <c r="VYW84" s="58"/>
      <c r="VYX84" s="58"/>
      <c r="VYY84" s="58"/>
      <c r="VYZ84" s="58"/>
      <c r="VZA84" s="58"/>
      <c r="VZB84" s="58"/>
      <c r="VZC84" s="58"/>
      <c r="VZD84" s="58"/>
      <c r="VZE84" s="58"/>
      <c r="VZF84" s="58"/>
      <c r="VZG84" s="58"/>
      <c r="VZH84" s="58"/>
      <c r="VZI84" s="58"/>
      <c r="VZJ84" s="58"/>
      <c r="VZK84" s="58"/>
      <c r="VZL84" s="58"/>
      <c r="VZM84" s="58"/>
      <c r="VZN84" s="58"/>
      <c r="VZO84" s="58"/>
      <c r="VZP84" s="58"/>
      <c r="VZQ84" s="58"/>
      <c r="VZR84" s="58"/>
      <c r="VZS84" s="58"/>
      <c r="VZT84" s="58"/>
      <c r="VZU84" s="58"/>
      <c r="VZV84" s="58"/>
      <c r="VZW84" s="58"/>
      <c r="VZX84" s="58"/>
      <c r="VZY84" s="58"/>
      <c r="VZZ84" s="58"/>
      <c r="WAA84" s="58"/>
      <c r="WAB84" s="58"/>
      <c r="WAC84" s="58"/>
      <c r="WAD84" s="58"/>
      <c r="WAE84" s="58"/>
      <c r="WAF84" s="58"/>
      <c r="WAG84" s="58"/>
      <c r="WAH84" s="58"/>
      <c r="WAI84" s="58"/>
      <c r="WAJ84" s="58"/>
      <c r="WAK84" s="58"/>
      <c r="WAL84" s="58"/>
      <c r="WAM84" s="58"/>
      <c r="WAN84" s="58"/>
      <c r="WAO84" s="58"/>
      <c r="WAP84" s="58"/>
      <c r="WAQ84" s="58"/>
      <c r="WAR84" s="58"/>
      <c r="WAS84" s="58"/>
      <c r="WAT84" s="58"/>
      <c r="WAU84" s="58"/>
      <c r="WAV84" s="58"/>
      <c r="WAW84" s="58"/>
      <c r="WAX84" s="58"/>
      <c r="WAY84" s="58"/>
      <c r="WAZ84" s="58"/>
      <c r="WBA84" s="58"/>
      <c r="WBB84" s="58"/>
      <c r="WBC84" s="58"/>
      <c r="WBD84" s="58"/>
      <c r="WBE84" s="58"/>
      <c r="WBF84" s="58"/>
      <c r="WBG84" s="58"/>
      <c r="WBH84" s="58"/>
      <c r="WBI84" s="58"/>
      <c r="WBJ84" s="58"/>
      <c r="WBK84" s="58"/>
      <c r="WBL84" s="58"/>
      <c r="WBM84" s="58"/>
      <c r="WBN84" s="58"/>
      <c r="WBO84" s="58"/>
      <c r="WBP84" s="58"/>
      <c r="WBQ84" s="58"/>
      <c r="WBR84" s="58"/>
      <c r="WBS84" s="58"/>
      <c r="WBT84" s="58"/>
      <c r="WBU84" s="58"/>
      <c r="WBV84" s="58"/>
      <c r="WBW84" s="58"/>
      <c r="WBX84" s="58"/>
      <c r="WBY84" s="58"/>
      <c r="WBZ84" s="58"/>
      <c r="WCA84" s="58"/>
      <c r="WCB84" s="58"/>
      <c r="WCC84" s="58"/>
      <c r="WCD84" s="58"/>
      <c r="WCE84" s="58"/>
      <c r="WCF84" s="58"/>
      <c r="WCG84" s="58"/>
      <c r="WCH84" s="58"/>
      <c r="WCI84" s="58"/>
      <c r="WCJ84" s="58"/>
      <c r="WCK84" s="58"/>
      <c r="WCL84" s="58"/>
      <c r="WCM84" s="58"/>
      <c r="WCN84" s="58"/>
      <c r="WCO84" s="58"/>
      <c r="WCP84" s="58"/>
      <c r="WCQ84" s="58"/>
      <c r="WCR84" s="58"/>
      <c r="WCS84" s="58"/>
      <c r="WCT84" s="58"/>
      <c r="WCU84" s="58"/>
      <c r="WCV84" s="58"/>
      <c r="WCW84" s="58"/>
      <c r="WCX84" s="58"/>
      <c r="WCY84" s="58"/>
      <c r="WCZ84" s="58"/>
      <c r="WDA84" s="58"/>
      <c r="WDB84" s="58"/>
      <c r="WDC84" s="58"/>
      <c r="WDD84" s="58"/>
      <c r="WDE84" s="58"/>
      <c r="WDF84" s="58"/>
      <c r="WDG84" s="58"/>
      <c r="WDH84" s="58"/>
      <c r="WDI84" s="58"/>
      <c r="WDJ84" s="58"/>
      <c r="WDK84" s="58"/>
      <c r="WDL84" s="58"/>
      <c r="WDM84" s="58"/>
      <c r="WDN84" s="58"/>
      <c r="WDO84" s="58"/>
      <c r="WDP84" s="58"/>
      <c r="WDQ84" s="58"/>
      <c r="WDR84" s="58"/>
      <c r="WDS84" s="58"/>
      <c r="WDT84" s="58"/>
      <c r="WDU84" s="58"/>
      <c r="WDV84" s="58"/>
      <c r="WDW84" s="58"/>
      <c r="WDX84" s="58"/>
      <c r="WDY84" s="58"/>
      <c r="WDZ84" s="58"/>
      <c r="WEA84" s="58"/>
      <c r="WEB84" s="58"/>
      <c r="WEC84" s="58"/>
      <c r="WED84" s="58"/>
      <c r="WEE84" s="58"/>
      <c r="WEF84" s="58"/>
      <c r="WEG84" s="58"/>
      <c r="WEH84" s="58"/>
      <c r="WEI84" s="58"/>
      <c r="WEJ84" s="58"/>
      <c r="WEK84" s="58"/>
      <c r="WEL84" s="58"/>
      <c r="WEM84" s="58"/>
      <c r="WEN84" s="58"/>
      <c r="WEO84" s="58"/>
      <c r="WEP84" s="58"/>
      <c r="WEQ84" s="58"/>
      <c r="WER84" s="58"/>
      <c r="WES84" s="58"/>
      <c r="WET84" s="58"/>
      <c r="WEU84" s="58"/>
      <c r="WEV84" s="58"/>
      <c r="WEW84" s="58"/>
      <c r="WEX84" s="58"/>
      <c r="WEY84" s="58"/>
      <c r="WEZ84" s="58"/>
      <c r="WFA84" s="58"/>
      <c r="WFB84" s="58"/>
      <c r="WFC84" s="58"/>
      <c r="WFD84" s="58"/>
      <c r="WFE84" s="58"/>
      <c r="WFF84" s="58"/>
      <c r="WFG84" s="58"/>
      <c r="WFH84" s="58"/>
      <c r="WFI84" s="58"/>
      <c r="WFJ84" s="58"/>
      <c r="WFK84" s="58"/>
      <c r="WFL84" s="58"/>
      <c r="WFM84" s="58"/>
      <c r="WFN84" s="58"/>
      <c r="WFO84" s="58"/>
      <c r="WFP84" s="58"/>
      <c r="WFQ84" s="58"/>
      <c r="WFR84" s="58"/>
      <c r="WFS84" s="58"/>
      <c r="WFT84" s="58"/>
      <c r="WFU84" s="58"/>
      <c r="WFV84" s="58"/>
      <c r="WFW84" s="58"/>
      <c r="WFX84" s="58"/>
      <c r="WFY84" s="58"/>
      <c r="WFZ84" s="58"/>
      <c r="WGA84" s="58"/>
      <c r="WGB84" s="58"/>
      <c r="WGC84" s="58"/>
      <c r="WGD84" s="58"/>
      <c r="WGE84" s="58"/>
      <c r="WGF84" s="58"/>
      <c r="WGG84" s="58"/>
      <c r="WGH84" s="58"/>
      <c r="WGI84" s="58"/>
      <c r="WGJ84" s="58"/>
      <c r="WGK84" s="58"/>
      <c r="WGL84" s="58"/>
      <c r="WGM84" s="58"/>
      <c r="WGN84" s="58"/>
      <c r="WGO84" s="58"/>
      <c r="WGP84" s="58"/>
      <c r="WGQ84" s="58"/>
      <c r="WGR84" s="58"/>
      <c r="WGS84" s="58"/>
      <c r="WGT84" s="58"/>
      <c r="WGU84" s="58"/>
      <c r="WGV84" s="58"/>
      <c r="WGW84" s="58"/>
      <c r="WGX84" s="58"/>
      <c r="WGY84" s="58"/>
      <c r="WGZ84" s="58"/>
      <c r="WHA84" s="58"/>
      <c r="WHB84" s="58"/>
      <c r="WHC84" s="58"/>
      <c r="WHD84" s="58"/>
      <c r="WHE84" s="58"/>
      <c r="WHF84" s="58"/>
      <c r="WHG84" s="58"/>
      <c r="WHH84" s="58"/>
      <c r="WHI84" s="58"/>
      <c r="WHJ84" s="58"/>
      <c r="WHK84" s="58"/>
      <c r="WHL84" s="58"/>
      <c r="WHM84" s="58"/>
      <c r="WHN84" s="58"/>
      <c r="WHO84" s="58"/>
      <c r="WHP84" s="58"/>
      <c r="WHQ84" s="58"/>
      <c r="WHR84" s="58"/>
      <c r="WHS84" s="58"/>
      <c r="WHT84" s="58"/>
      <c r="WHU84" s="58"/>
      <c r="WHV84" s="58"/>
      <c r="WHW84" s="58"/>
      <c r="WHX84" s="58"/>
      <c r="WHY84" s="58"/>
      <c r="WHZ84" s="58"/>
      <c r="WIA84" s="58"/>
      <c r="WIB84" s="58"/>
      <c r="WIC84" s="58"/>
      <c r="WID84" s="58"/>
      <c r="WIE84" s="58"/>
      <c r="WIF84" s="58"/>
      <c r="WIG84" s="58"/>
      <c r="WIH84" s="58"/>
      <c r="WII84" s="58"/>
      <c r="WIJ84" s="58"/>
      <c r="WIK84" s="58"/>
      <c r="WIL84" s="58"/>
      <c r="WIM84" s="58"/>
      <c r="WIN84" s="58"/>
      <c r="WIO84" s="58"/>
      <c r="WIP84" s="58"/>
      <c r="WIQ84" s="58"/>
      <c r="WIR84" s="58"/>
      <c r="WIS84" s="58"/>
      <c r="WIT84" s="58"/>
      <c r="WIU84" s="58"/>
      <c r="WIV84" s="58"/>
      <c r="WIW84" s="58"/>
      <c r="WIX84" s="58"/>
      <c r="WIY84" s="58"/>
      <c r="WIZ84" s="58"/>
      <c r="WJA84" s="58"/>
      <c r="WJB84" s="58"/>
      <c r="WJC84" s="58"/>
      <c r="WJD84" s="58"/>
      <c r="WJE84" s="58"/>
      <c r="WJF84" s="58"/>
      <c r="WJG84" s="58"/>
      <c r="WJH84" s="58"/>
      <c r="WJI84" s="58"/>
      <c r="WJJ84" s="58"/>
      <c r="WJK84" s="58"/>
      <c r="WJL84" s="58"/>
      <c r="WJM84" s="58"/>
      <c r="WJN84" s="58"/>
      <c r="WJO84" s="58"/>
      <c r="WJP84" s="58"/>
      <c r="WJQ84" s="58"/>
      <c r="WJR84" s="58"/>
      <c r="WJS84" s="58"/>
      <c r="WJT84" s="58"/>
      <c r="WJU84" s="58"/>
      <c r="WJV84" s="58"/>
      <c r="WJW84" s="58"/>
      <c r="WJX84" s="58"/>
      <c r="WJY84" s="58"/>
      <c r="WJZ84" s="58"/>
      <c r="WKA84" s="58"/>
      <c r="WKB84" s="58"/>
      <c r="WKC84" s="58"/>
      <c r="WKD84" s="58"/>
      <c r="WKE84" s="58"/>
      <c r="WKF84" s="58"/>
      <c r="WKG84" s="58"/>
      <c r="WKH84" s="58"/>
      <c r="WKI84" s="58"/>
      <c r="WKJ84" s="58"/>
      <c r="WKK84" s="58"/>
      <c r="WKL84" s="58"/>
      <c r="WKM84" s="58"/>
      <c r="WKN84" s="58"/>
      <c r="WKO84" s="58"/>
      <c r="WKP84" s="58"/>
      <c r="WKQ84" s="58"/>
      <c r="WKR84" s="58"/>
      <c r="WKS84" s="58"/>
      <c r="WKT84" s="58"/>
      <c r="WKU84" s="58"/>
      <c r="WKV84" s="58"/>
      <c r="WKW84" s="58"/>
      <c r="WKX84" s="58"/>
      <c r="WKY84" s="58"/>
      <c r="WKZ84" s="58"/>
      <c r="WLA84" s="58"/>
      <c r="WLB84" s="58"/>
      <c r="WLC84" s="58"/>
      <c r="WLD84" s="58"/>
      <c r="WLE84" s="58"/>
      <c r="WLF84" s="58"/>
      <c r="WLG84" s="58"/>
      <c r="WLH84" s="58"/>
      <c r="WLI84" s="58"/>
      <c r="WLJ84" s="58"/>
      <c r="WLK84" s="58"/>
      <c r="WLL84" s="58"/>
      <c r="WLM84" s="58"/>
      <c r="WLN84" s="58"/>
      <c r="WLO84" s="58"/>
      <c r="WLP84" s="58"/>
      <c r="WLQ84" s="58"/>
      <c r="WLR84" s="58"/>
      <c r="WLS84" s="58"/>
      <c r="WLT84" s="58"/>
      <c r="WLU84" s="58"/>
      <c r="WLV84" s="58"/>
      <c r="WLW84" s="58"/>
      <c r="WLX84" s="58"/>
      <c r="WLY84" s="58"/>
      <c r="WLZ84" s="58"/>
      <c r="WMA84" s="58"/>
      <c r="WMB84" s="58"/>
      <c r="WMC84" s="58"/>
      <c r="WMD84" s="58"/>
      <c r="WME84" s="58"/>
      <c r="WMF84" s="58"/>
      <c r="WMG84" s="58"/>
      <c r="WMH84" s="58"/>
      <c r="WMI84" s="58"/>
      <c r="WMJ84" s="58"/>
      <c r="WMK84" s="58"/>
      <c r="WML84" s="58"/>
      <c r="WMM84" s="58"/>
      <c r="WMN84" s="58"/>
      <c r="WMO84" s="58"/>
      <c r="WMP84" s="58"/>
      <c r="WMQ84" s="58"/>
      <c r="WMR84" s="58"/>
      <c r="WMS84" s="58"/>
      <c r="WMT84" s="58"/>
      <c r="WMU84" s="58"/>
      <c r="WMV84" s="58"/>
      <c r="WMW84" s="58"/>
      <c r="WMX84" s="58"/>
      <c r="WMY84" s="58"/>
      <c r="WMZ84" s="58"/>
      <c r="WNA84" s="58"/>
      <c r="WNB84" s="58"/>
      <c r="WNC84" s="58"/>
      <c r="WND84" s="58"/>
      <c r="WNE84" s="58"/>
      <c r="WNF84" s="58"/>
      <c r="WNG84" s="58"/>
      <c r="WNH84" s="58"/>
      <c r="WNI84" s="58"/>
      <c r="WNJ84" s="58"/>
      <c r="WNK84" s="58"/>
      <c r="WNL84" s="58"/>
      <c r="WNM84" s="58"/>
      <c r="WNN84" s="58"/>
      <c r="WNO84" s="58"/>
      <c r="WNP84" s="58"/>
      <c r="WNQ84" s="58"/>
      <c r="WNR84" s="58"/>
      <c r="WNS84" s="58"/>
      <c r="WNT84" s="58"/>
      <c r="WNU84" s="58"/>
      <c r="WNV84" s="58"/>
      <c r="WNW84" s="58"/>
      <c r="WNX84" s="58"/>
      <c r="WNY84" s="58"/>
      <c r="WNZ84" s="58"/>
      <c r="WOA84" s="58"/>
      <c r="WOB84" s="58"/>
      <c r="WOC84" s="58"/>
      <c r="WOD84" s="58"/>
      <c r="WOE84" s="58"/>
      <c r="WOF84" s="58"/>
      <c r="WOG84" s="58"/>
      <c r="WOH84" s="58"/>
      <c r="WOI84" s="58"/>
      <c r="WOJ84" s="58"/>
      <c r="WOK84" s="58"/>
      <c r="WOL84" s="58"/>
      <c r="WOM84" s="58"/>
      <c r="WON84" s="58"/>
      <c r="WOO84" s="58"/>
      <c r="WOP84" s="58"/>
      <c r="WOQ84" s="58"/>
      <c r="WOR84" s="58"/>
      <c r="WOS84" s="58"/>
      <c r="WOT84" s="58"/>
      <c r="WOU84" s="58"/>
      <c r="WOV84" s="58"/>
      <c r="WOW84" s="58"/>
      <c r="WOX84" s="58"/>
      <c r="WOY84" s="58"/>
      <c r="WOZ84" s="58"/>
      <c r="WPA84" s="58"/>
      <c r="WPB84" s="58"/>
      <c r="WPC84" s="58"/>
      <c r="WPD84" s="58"/>
      <c r="WPE84" s="58"/>
      <c r="WPF84" s="58"/>
      <c r="WPG84" s="58"/>
      <c r="WPH84" s="58"/>
      <c r="WPI84" s="58"/>
      <c r="WPJ84" s="58"/>
      <c r="WPK84" s="58"/>
      <c r="WPL84" s="58"/>
      <c r="WPM84" s="58"/>
      <c r="WPN84" s="58"/>
      <c r="WPO84" s="58"/>
      <c r="WPP84" s="58"/>
      <c r="WPQ84" s="58"/>
      <c r="WPR84" s="58"/>
      <c r="WPS84" s="58"/>
      <c r="WPT84" s="58"/>
      <c r="WPU84" s="58"/>
      <c r="WPV84" s="58"/>
      <c r="WPW84" s="58"/>
      <c r="WPX84" s="58"/>
      <c r="WPY84" s="58"/>
      <c r="WPZ84" s="58"/>
      <c r="WQA84" s="58"/>
      <c r="WQB84" s="58"/>
      <c r="WQC84" s="58"/>
      <c r="WQD84" s="58"/>
      <c r="WQE84" s="58"/>
      <c r="WQF84" s="58"/>
      <c r="WQG84" s="58"/>
      <c r="WQH84" s="58"/>
      <c r="WQI84" s="58"/>
      <c r="WQJ84" s="58"/>
      <c r="WQK84" s="58"/>
      <c r="WQL84" s="58"/>
      <c r="WQM84" s="58"/>
      <c r="WQN84" s="58"/>
      <c r="WQO84" s="58"/>
      <c r="WQP84" s="58"/>
      <c r="WQQ84" s="58"/>
      <c r="WQR84" s="58"/>
      <c r="WQS84" s="58"/>
      <c r="WQT84" s="58"/>
      <c r="WQU84" s="58"/>
      <c r="WQV84" s="58"/>
      <c r="WQW84" s="58"/>
      <c r="WQX84" s="58"/>
      <c r="WQY84" s="58"/>
      <c r="WQZ84" s="58"/>
      <c r="WRA84" s="58"/>
      <c r="WRB84" s="58"/>
      <c r="WRC84" s="58"/>
      <c r="WRD84" s="58"/>
      <c r="WRE84" s="58"/>
      <c r="WRF84" s="58"/>
      <c r="WRG84" s="58"/>
      <c r="WRH84" s="58"/>
      <c r="WRI84" s="58"/>
      <c r="WRJ84" s="58"/>
      <c r="WRK84" s="58"/>
      <c r="WRL84" s="58"/>
      <c r="WRM84" s="58"/>
      <c r="WRN84" s="58"/>
      <c r="WRO84" s="58"/>
      <c r="WRP84" s="58"/>
      <c r="WRQ84" s="58"/>
      <c r="WRR84" s="58"/>
      <c r="WRS84" s="58"/>
      <c r="WRT84" s="58"/>
      <c r="WRU84" s="58"/>
      <c r="WRV84" s="58"/>
      <c r="WRW84" s="58"/>
      <c r="WRX84" s="58"/>
      <c r="WRY84" s="58"/>
      <c r="WRZ84" s="58"/>
      <c r="WSA84" s="58"/>
      <c r="WSB84" s="58"/>
      <c r="WSC84" s="58"/>
      <c r="WSD84" s="58"/>
      <c r="WSE84" s="58"/>
      <c r="WSF84" s="58"/>
      <c r="WSG84" s="58"/>
      <c r="WSH84" s="58"/>
      <c r="WSI84" s="58"/>
      <c r="WSJ84" s="58"/>
      <c r="WSK84" s="58"/>
      <c r="WSL84" s="58"/>
      <c r="WSM84" s="58"/>
      <c r="WSN84" s="58"/>
      <c r="WSO84" s="58"/>
      <c r="WSP84" s="58"/>
      <c r="WSQ84" s="58"/>
      <c r="WSR84" s="58"/>
      <c r="WSS84" s="58"/>
      <c r="WST84" s="58"/>
      <c r="WSU84" s="58"/>
      <c r="WSV84" s="58"/>
      <c r="WSW84" s="58"/>
      <c r="WSX84" s="58"/>
      <c r="WSY84" s="58"/>
      <c r="WSZ84" s="58"/>
      <c r="WTA84" s="58"/>
      <c r="WTB84" s="58"/>
      <c r="WTC84" s="58"/>
      <c r="WTD84" s="58"/>
      <c r="WTE84" s="58"/>
      <c r="WTF84" s="58"/>
      <c r="WTG84" s="58"/>
      <c r="WTH84" s="58"/>
      <c r="WTI84" s="58"/>
      <c r="WTJ84" s="58"/>
      <c r="WTK84" s="58"/>
      <c r="WTL84" s="58"/>
      <c r="WTM84" s="58"/>
      <c r="WTN84" s="58"/>
      <c r="WTO84" s="58"/>
      <c r="WTP84" s="58"/>
      <c r="WTQ84" s="58"/>
      <c r="WTR84" s="58"/>
      <c r="WTS84" s="58"/>
      <c r="WTT84" s="58"/>
      <c r="WTU84" s="58"/>
      <c r="WTV84" s="58"/>
      <c r="WTW84" s="58"/>
      <c r="WTX84" s="58"/>
      <c r="WTY84" s="58"/>
      <c r="WTZ84" s="58"/>
      <c r="WUA84" s="58"/>
      <c r="WUB84" s="58"/>
      <c r="WUC84" s="58"/>
      <c r="WUD84" s="58"/>
      <c r="WUE84" s="58"/>
      <c r="WUF84" s="58"/>
      <c r="WUG84" s="58"/>
      <c r="WUH84" s="58"/>
      <c r="WUI84" s="58"/>
      <c r="WUJ84" s="58"/>
      <c r="WUK84" s="58"/>
      <c r="WUL84" s="58"/>
      <c r="WUM84" s="58"/>
      <c r="WUN84" s="58"/>
      <c r="WUO84" s="58"/>
      <c r="WUP84" s="58"/>
      <c r="WUQ84" s="58"/>
      <c r="WUR84" s="58"/>
      <c r="WUS84" s="58"/>
      <c r="WUT84" s="58"/>
      <c r="WUU84" s="58"/>
      <c r="WUV84" s="58"/>
      <c r="WUW84" s="58"/>
      <c r="WUX84" s="58"/>
      <c r="WUY84" s="58"/>
      <c r="WUZ84" s="58"/>
      <c r="WVA84" s="58"/>
      <c r="WVB84" s="58"/>
      <c r="WVC84" s="58"/>
      <c r="WVD84" s="58"/>
      <c r="WVE84" s="58"/>
      <c r="WVF84" s="58"/>
      <c r="WVG84" s="58"/>
      <c r="WVH84" s="58"/>
      <c r="WVI84" s="58"/>
      <c r="WVJ84" s="58"/>
      <c r="WVK84" s="58"/>
      <c r="WVL84" s="58"/>
      <c r="WVM84" s="58"/>
      <c r="WVN84" s="58"/>
      <c r="WVO84" s="58"/>
      <c r="WVP84" s="58"/>
      <c r="WVQ84" s="58"/>
      <c r="WVR84" s="58"/>
      <c r="WVS84" s="58"/>
      <c r="WVT84" s="58"/>
      <c r="WVU84" s="58"/>
      <c r="WVV84" s="58"/>
      <c r="WVW84" s="58"/>
      <c r="WVX84" s="58"/>
      <c r="WVY84" s="58"/>
      <c r="WVZ84" s="58"/>
      <c r="WWA84" s="58"/>
      <c r="WWB84" s="58"/>
      <c r="WWC84" s="58"/>
      <c r="WWD84" s="58"/>
      <c r="WWE84" s="58"/>
      <c r="WWF84" s="58"/>
      <c r="WWG84" s="58"/>
      <c r="WWH84" s="58"/>
      <c r="WWI84" s="58"/>
      <c r="WWJ84" s="58"/>
      <c r="WWK84" s="58"/>
      <c r="WWL84" s="58"/>
      <c r="WWM84" s="58"/>
      <c r="WWN84" s="58"/>
      <c r="WWO84" s="58"/>
      <c r="WWP84" s="58"/>
      <c r="WWQ84" s="58"/>
      <c r="WWR84" s="58"/>
      <c r="WWS84" s="58"/>
      <c r="WWT84" s="58"/>
      <c r="WWU84" s="58"/>
      <c r="WWV84" s="58"/>
      <c r="WWW84" s="58"/>
      <c r="WWX84" s="58"/>
      <c r="WWY84" s="58"/>
      <c r="WWZ84" s="58"/>
      <c r="WXA84" s="58"/>
      <c r="WXB84" s="58"/>
      <c r="WXC84" s="58"/>
      <c r="WXD84" s="58"/>
      <c r="WXE84" s="58"/>
      <c r="WXF84" s="58"/>
      <c r="WXG84" s="58"/>
      <c r="WXH84" s="58"/>
      <c r="WXI84" s="58"/>
      <c r="WXJ84" s="58"/>
      <c r="WXK84" s="58"/>
      <c r="WXL84" s="58"/>
      <c r="WXM84" s="58"/>
      <c r="WXN84" s="58"/>
      <c r="WXO84" s="58"/>
      <c r="WXP84" s="58"/>
      <c r="WXQ84" s="58"/>
      <c r="WXR84" s="58"/>
      <c r="WXS84" s="58"/>
      <c r="WXT84" s="58"/>
      <c r="WXU84" s="58"/>
      <c r="WXV84" s="58"/>
      <c r="WXW84" s="58"/>
      <c r="WXX84" s="58"/>
      <c r="WXY84" s="58"/>
      <c r="WXZ84" s="58"/>
      <c r="WYA84" s="58"/>
      <c r="WYB84" s="58"/>
      <c r="WYC84" s="58"/>
      <c r="WYD84" s="58"/>
      <c r="WYE84" s="58"/>
      <c r="WYF84" s="58"/>
      <c r="WYG84" s="58"/>
      <c r="WYH84" s="58"/>
      <c r="WYI84" s="58"/>
      <c r="WYJ84" s="58"/>
      <c r="WYK84" s="58"/>
      <c r="WYL84" s="58"/>
      <c r="WYM84" s="58"/>
      <c r="WYN84" s="58"/>
      <c r="WYO84" s="58"/>
      <c r="WYP84" s="58"/>
      <c r="WYQ84" s="58"/>
      <c r="WYR84" s="58"/>
      <c r="WYS84" s="58"/>
      <c r="WYT84" s="58"/>
      <c r="WYU84" s="58"/>
      <c r="WYV84" s="58"/>
      <c r="WYW84" s="58"/>
      <c r="WYX84" s="58"/>
      <c r="WYY84" s="58"/>
      <c r="WYZ84" s="58"/>
      <c r="WZA84" s="58"/>
      <c r="WZB84" s="58"/>
      <c r="WZC84" s="58"/>
      <c r="WZD84" s="58"/>
      <c r="WZE84" s="58"/>
      <c r="WZF84" s="58"/>
      <c r="WZG84" s="58"/>
      <c r="WZH84" s="58"/>
      <c r="WZI84" s="58"/>
      <c r="WZJ84" s="58"/>
      <c r="WZK84" s="58"/>
      <c r="WZL84" s="58"/>
      <c r="WZM84" s="58"/>
      <c r="WZN84" s="58"/>
      <c r="WZO84" s="58"/>
      <c r="WZP84" s="58"/>
      <c r="WZQ84" s="58"/>
      <c r="WZR84" s="58"/>
      <c r="WZS84" s="58"/>
      <c r="WZT84" s="58"/>
      <c r="WZU84" s="58"/>
      <c r="WZV84" s="58"/>
      <c r="WZW84" s="58"/>
      <c r="WZX84" s="58"/>
      <c r="WZY84" s="58"/>
      <c r="WZZ84" s="58"/>
      <c r="XAA84" s="58"/>
      <c r="XAB84" s="58"/>
      <c r="XAC84" s="58"/>
      <c r="XAD84" s="58"/>
      <c r="XAE84" s="58"/>
      <c r="XAF84" s="58"/>
      <c r="XAG84" s="58"/>
      <c r="XAH84" s="58"/>
      <c r="XAI84" s="58"/>
      <c r="XAJ84" s="58"/>
      <c r="XAK84" s="58"/>
      <c r="XAL84" s="58"/>
      <c r="XAM84" s="58"/>
      <c r="XAN84" s="58"/>
      <c r="XAO84" s="58"/>
      <c r="XAP84" s="58"/>
      <c r="XAQ84" s="58"/>
      <c r="XAR84" s="58"/>
      <c r="XAS84" s="58"/>
      <c r="XAT84" s="58"/>
      <c r="XAU84" s="58"/>
      <c r="XAV84" s="58"/>
      <c r="XAW84" s="58"/>
      <c r="XAX84" s="58"/>
      <c r="XAY84" s="58"/>
      <c r="XAZ84" s="58"/>
      <c r="XBA84" s="58"/>
      <c r="XBB84" s="58"/>
      <c r="XBC84" s="58"/>
      <c r="XBD84" s="58"/>
      <c r="XBE84" s="58"/>
      <c r="XBF84" s="58"/>
      <c r="XBG84" s="58"/>
      <c r="XBH84" s="58"/>
      <c r="XBI84" s="58"/>
      <c r="XBJ84" s="58"/>
      <c r="XBK84" s="58"/>
      <c r="XBL84" s="58"/>
      <c r="XBM84" s="58"/>
      <c r="XBN84" s="58"/>
      <c r="XBO84" s="58"/>
      <c r="XBP84" s="58"/>
      <c r="XBQ84" s="58"/>
      <c r="XBR84" s="58"/>
      <c r="XBS84" s="58"/>
      <c r="XBT84" s="58"/>
      <c r="XBU84" s="58"/>
      <c r="XBV84" s="58"/>
      <c r="XBW84" s="58"/>
      <c r="XBX84" s="58"/>
      <c r="XBY84" s="58"/>
      <c r="XBZ84" s="58"/>
      <c r="XCA84" s="58"/>
      <c r="XCB84" s="58"/>
      <c r="XCC84" s="58"/>
      <c r="XCD84" s="58"/>
      <c r="XCE84" s="58"/>
      <c r="XCF84" s="58"/>
      <c r="XCG84" s="58"/>
      <c r="XCH84" s="58"/>
      <c r="XCI84" s="58"/>
      <c r="XCJ84" s="58"/>
      <c r="XCK84" s="58"/>
      <c r="XCL84" s="58"/>
      <c r="XCM84" s="58"/>
      <c r="XCN84" s="58"/>
      <c r="XCO84" s="58"/>
      <c r="XCP84" s="58"/>
      <c r="XCQ84" s="58"/>
      <c r="XCR84" s="58"/>
      <c r="XCS84" s="58"/>
      <c r="XCT84" s="58"/>
      <c r="XCU84" s="58"/>
      <c r="XCV84" s="58"/>
      <c r="XCW84" s="58"/>
      <c r="XCX84" s="58"/>
      <c r="XCY84" s="58"/>
      <c r="XCZ84" s="58"/>
      <c r="XDA84" s="58"/>
      <c r="XDB84" s="58"/>
      <c r="XDC84" s="58"/>
      <c r="XDD84" s="58"/>
      <c r="XDE84" s="58"/>
      <c r="XDF84" s="58"/>
      <c r="XDG84" s="58"/>
      <c r="XDH84" s="58"/>
      <c r="XDI84" s="58"/>
      <c r="XDJ84" s="58"/>
      <c r="XDK84" s="58"/>
      <c r="XDL84" s="58"/>
      <c r="XDM84" s="58"/>
      <c r="XDN84" s="58"/>
      <c r="XDO84" s="58"/>
      <c r="XDP84" s="58"/>
      <c r="XDQ84" s="58"/>
      <c r="XDR84" s="58"/>
      <c r="XDS84" s="58"/>
      <c r="XDT84" s="58"/>
      <c r="XDU84" s="58"/>
      <c r="XDV84" s="58"/>
      <c r="XDW84" s="58"/>
      <c r="XDX84" s="58"/>
      <c r="XDY84" s="58"/>
      <c r="XDZ84" s="58"/>
      <c r="XEA84" s="58"/>
      <c r="XEB84" s="58"/>
      <c r="XEC84" s="58"/>
      <c r="XED84" s="58"/>
      <c r="XEE84" s="58"/>
      <c r="XEF84" s="58"/>
      <c r="XEG84" s="58"/>
      <c r="XEH84" s="58"/>
      <c r="XEI84" s="58"/>
      <c r="XEJ84" s="58"/>
      <c r="XEK84" s="58"/>
      <c r="XEL84" s="58"/>
      <c r="XEM84" s="58"/>
      <c r="XEN84" s="58"/>
      <c r="XEO84" s="58"/>
      <c r="XEP84" s="58"/>
      <c r="XEQ84" s="58"/>
      <c r="XER84" s="58"/>
      <c r="XES84" s="58"/>
      <c r="XET84" s="58"/>
      <c r="XEU84" s="58"/>
      <c r="XEV84" s="58"/>
      <c r="XEW84" s="58"/>
      <c r="XEX84" s="58"/>
      <c r="XEY84" s="58"/>
      <c r="XEZ84" s="58"/>
      <c r="XFA84" s="58"/>
      <c r="XFB84" s="58"/>
      <c r="XFC84" s="58"/>
      <c r="XFD84" s="58"/>
    </row>
    <row r="85" spans="1:16384" x14ac:dyDescent="0.25">
      <c r="A85" s="96"/>
      <c r="B85" s="96"/>
      <c r="C85" s="79"/>
      <c r="D85" s="61"/>
      <c r="E85" s="132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96"/>
      <c r="V85" s="99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N85" s="79"/>
      <c r="AO85" s="79"/>
    </row>
    <row r="86" spans="1:16384" ht="15.5" x14ac:dyDescent="0.35">
      <c r="A86" s="134"/>
      <c r="B86" s="134" t="s">
        <v>152</v>
      </c>
      <c r="C86" s="135"/>
      <c r="D86" s="136"/>
      <c r="E86" s="137"/>
      <c r="F86" s="135"/>
      <c r="G86" s="135"/>
      <c r="H86" s="135"/>
      <c r="I86" s="135"/>
      <c r="J86" s="135"/>
      <c r="K86" s="135"/>
      <c r="L86" s="135"/>
      <c r="M86" s="135"/>
      <c r="N86" s="135"/>
      <c r="O86" s="135"/>
      <c r="P86" s="135"/>
      <c r="Q86" s="135"/>
      <c r="R86" s="135"/>
      <c r="S86" s="135"/>
      <c r="T86" s="135"/>
      <c r="U86" s="96"/>
      <c r="W86" s="134" t="s">
        <v>153</v>
      </c>
      <c r="X86" s="136"/>
      <c r="Y86" s="136"/>
      <c r="Z86" s="136"/>
      <c r="AA86" s="136"/>
      <c r="AB86" s="136"/>
      <c r="AC86" s="136"/>
      <c r="AD86" s="136"/>
      <c r="AE86" s="136"/>
      <c r="AF86" s="136"/>
      <c r="AG86" s="136"/>
      <c r="AH86" s="136"/>
      <c r="AI86" s="136"/>
      <c r="AJ86" s="136"/>
      <c r="AK86" s="136"/>
      <c r="AL86" s="136"/>
      <c r="AN86" s="135"/>
      <c r="AO86" s="135"/>
    </row>
    <row r="87" spans="1:16384" ht="15.5" x14ac:dyDescent="0.35">
      <c r="A87" s="96"/>
      <c r="B87" s="96"/>
      <c r="C87" s="79"/>
      <c r="D87" s="61"/>
      <c r="E87" s="132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96"/>
      <c r="V87" s="138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N87" s="79"/>
      <c r="AO87" s="79"/>
    </row>
    <row r="88" spans="1:16384" x14ac:dyDescent="0.25">
      <c r="A88" s="96"/>
      <c r="B88" s="96"/>
      <c r="C88" s="79"/>
      <c r="D88" s="61"/>
      <c r="E88" s="132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6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N88" s="79"/>
      <c r="AO88" s="79"/>
    </row>
    <row r="89" spans="1:16384" x14ac:dyDescent="0.25">
      <c r="A89" s="139"/>
      <c r="B89" s="139"/>
      <c r="C89" s="61"/>
      <c r="D89" s="61"/>
      <c r="E89" s="132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76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N89" s="61"/>
      <c r="AO89" s="61"/>
    </row>
    <row r="90" spans="1:16384" x14ac:dyDescent="0.25">
      <c r="A90" s="76"/>
      <c r="B90" s="76"/>
      <c r="C90" s="76"/>
      <c r="D90" s="61"/>
      <c r="E90" s="132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N90" s="76"/>
      <c r="AO90" s="76"/>
    </row>
    <row r="91" spans="1:16384" x14ac:dyDescent="0.25">
      <c r="A91" s="59"/>
      <c r="B91" s="59"/>
      <c r="C91" s="61"/>
      <c r="D91" s="61"/>
      <c r="E91" s="132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96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N91" s="61"/>
      <c r="AO91" s="61"/>
    </row>
    <row r="92" spans="1:16384" x14ac:dyDescent="0.25">
      <c r="A92" s="76"/>
      <c r="B92" s="76"/>
      <c r="C92" s="76"/>
      <c r="D92" s="61"/>
      <c r="E92" s="132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N92" s="76"/>
      <c r="AO92" s="76"/>
    </row>
    <row r="93" spans="1:16384" x14ac:dyDescent="0.25">
      <c r="A93" s="59"/>
      <c r="B93" s="59"/>
      <c r="C93" s="61"/>
      <c r="D93" s="61"/>
      <c r="E93" s="132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N93" s="61"/>
      <c r="AO93" s="61"/>
    </row>
    <row r="94" spans="1:16384" x14ac:dyDescent="0.25">
      <c r="D94" s="61"/>
      <c r="E94" s="132"/>
      <c r="U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1"/>
      <c r="AK94" s="61"/>
      <c r="AL94" s="61"/>
    </row>
    <row r="95" spans="1:16384" x14ac:dyDescent="0.25">
      <c r="D95" s="61"/>
      <c r="E95" s="132"/>
      <c r="U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</row>
    <row r="96" spans="1:16384" x14ac:dyDescent="0.25">
      <c r="D96" s="61"/>
      <c r="E96" s="132"/>
      <c r="U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</row>
    <row r="97" spans="4:38" x14ac:dyDescent="0.25">
      <c r="D97" s="61"/>
      <c r="E97" s="132"/>
      <c r="U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</row>
    <row r="98" spans="4:38" x14ac:dyDescent="0.25">
      <c r="D98" s="61"/>
      <c r="E98" s="132"/>
      <c r="U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</row>
    <row r="99" spans="4:38" x14ac:dyDescent="0.25">
      <c r="D99" s="61"/>
      <c r="E99" s="132"/>
      <c r="U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</row>
    <row r="100" spans="4:38" x14ac:dyDescent="0.25">
      <c r="D100" s="61"/>
      <c r="E100" s="132"/>
      <c r="U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</row>
    <row r="101" spans="4:38" x14ac:dyDescent="0.25">
      <c r="D101" s="61"/>
      <c r="E101" s="132"/>
      <c r="U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</row>
    <row r="102" spans="4:38" x14ac:dyDescent="0.25">
      <c r="D102" s="61"/>
      <c r="E102" s="132"/>
      <c r="U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</row>
    <row r="103" spans="4:38" x14ac:dyDescent="0.25">
      <c r="D103" s="61"/>
      <c r="E103" s="132"/>
      <c r="U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</row>
    <row r="104" spans="4:38" x14ac:dyDescent="0.25">
      <c r="D104" s="61"/>
      <c r="E104" s="132"/>
      <c r="U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</row>
    <row r="105" spans="4:38" x14ac:dyDescent="0.25">
      <c r="D105" s="61"/>
      <c r="E105" s="132"/>
      <c r="U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</row>
    <row r="106" spans="4:38" x14ac:dyDescent="0.25">
      <c r="D106" s="61"/>
      <c r="E106" s="132"/>
      <c r="U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</row>
    <row r="107" spans="4:38" x14ac:dyDescent="0.25">
      <c r="D107" s="61"/>
      <c r="E107" s="132"/>
      <c r="U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1"/>
      <c r="AJ107" s="61"/>
      <c r="AK107" s="61"/>
      <c r="AL107" s="61"/>
    </row>
    <row r="108" spans="4:38" x14ac:dyDescent="0.25">
      <c r="D108" s="61"/>
      <c r="E108" s="132"/>
      <c r="U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1"/>
      <c r="AK108" s="61"/>
      <c r="AL108" s="61"/>
    </row>
    <row r="109" spans="4:38" x14ac:dyDescent="0.25">
      <c r="D109" s="61"/>
      <c r="E109" s="132"/>
      <c r="U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</row>
    <row r="110" spans="4:38" x14ac:dyDescent="0.25">
      <c r="D110" s="61"/>
      <c r="E110" s="132"/>
      <c r="U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1"/>
      <c r="AJ110" s="61"/>
      <c r="AK110" s="61"/>
      <c r="AL110" s="61"/>
    </row>
    <row r="111" spans="4:38" x14ac:dyDescent="0.25">
      <c r="D111" s="61"/>
      <c r="E111" s="132"/>
      <c r="U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1"/>
      <c r="AJ111" s="61"/>
      <c r="AK111" s="61"/>
      <c r="AL111" s="61"/>
    </row>
    <row r="112" spans="4:38" x14ac:dyDescent="0.25">
      <c r="D112" s="61"/>
      <c r="E112" s="132"/>
      <c r="U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1"/>
      <c r="AK112" s="61"/>
      <c r="AL112" s="61"/>
    </row>
    <row r="113" spans="4:38" x14ac:dyDescent="0.25">
      <c r="D113" s="61"/>
      <c r="E113" s="132"/>
      <c r="U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</row>
    <row r="114" spans="4:38" x14ac:dyDescent="0.25">
      <c r="D114" s="61"/>
      <c r="E114" s="132"/>
      <c r="U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</row>
    <row r="115" spans="4:38" x14ac:dyDescent="0.25">
      <c r="D115" s="61"/>
      <c r="E115" s="132"/>
      <c r="U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</row>
    <row r="116" spans="4:38" x14ac:dyDescent="0.25">
      <c r="D116" s="61"/>
      <c r="E116" s="132"/>
      <c r="U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</row>
    <row r="117" spans="4:38" x14ac:dyDescent="0.25">
      <c r="D117" s="61"/>
      <c r="E117" s="132"/>
      <c r="U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</row>
    <row r="118" spans="4:38" x14ac:dyDescent="0.25">
      <c r="D118" s="61"/>
      <c r="E118" s="132"/>
      <c r="U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</row>
    <row r="119" spans="4:38" x14ac:dyDescent="0.25">
      <c r="D119" s="61"/>
      <c r="E119" s="132"/>
      <c r="U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</row>
    <row r="120" spans="4:38" x14ac:dyDescent="0.25">
      <c r="D120" s="61"/>
      <c r="E120" s="132"/>
      <c r="U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</row>
    <row r="121" spans="4:38" x14ac:dyDescent="0.25">
      <c r="D121" s="61"/>
      <c r="E121" s="132"/>
      <c r="U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</row>
    <row r="122" spans="4:38" x14ac:dyDescent="0.25">
      <c r="D122" s="61"/>
      <c r="E122" s="132"/>
      <c r="U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</row>
    <row r="123" spans="4:38" x14ac:dyDescent="0.25">
      <c r="D123" s="61"/>
      <c r="E123" s="132"/>
      <c r="U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</row>
    <row r="124" spans="4:38" x14ac:dyDescent="0.25">
      <c r="D124" s="61"/>
      <c r="E124" s="132"/>
      <c r="U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</row>
    <row r="125" spans="4:38" x14ac:dyDescent="0.25">
      <c r="D125" s="61"/>
      <c r="E125" s="132"/>
      <c r="U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</row>
    <row r="126" spans="4:38" x14ac:dyDescent="0.25">
      <c r="D126" s="61"/>
      <c r="E126" s="132"/>
      <c r="U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1"/>
      <c r="AJ126" s="61"/>
      <c r="AK126" s="61"/>
      <c r="AL126" s="61"/>
    </row>
    <row r="127" spans="4:38" x14ac:dyDescent="0.25">
      <c r="D127" s="61"/>
      <c r="E127" s="132"/>
      <c r="U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</row>
    <row r="128" spans="4:38" x14ac:dyDescent="0.25">
      <c r="D128" s="61"/>
      <c r="E128" s="132"/>
      <c r="U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</row>
    <row r="129" spans="4:38" x14ac:dyDescent="0.25">
      <c r="D129" s="61"/>
      <c r="E129" s="132"/>
      <c r="U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</row>
    <row r="130" spans="4:38" x14ac:dyDescent="0.25">
      <c r="D130" s="61"/>
      <c r="E130" s="132"/>
      <c r="U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</row>
    <row r="131" spans="4:38" x14ac:dyDescent="0.25">
      <c r="D131" s="61"/>
      <c r="E131" s="132"/>
      <c r="U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</row>
    <row r="132" spans="4:38" x14ac:dyDescent="0.25">
      <c r="D132" s="61"/>
      <c r="E132" s="132"/>
      <c r="U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</row>
    <row r="133" spans="4:38" x14ac:dyDescent="0.25">
      <c r="D133" s="61"/>
      <c r="E133" s="132"/>
      <c r="U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</row>
    <row r="134" spans="4:38" x14ac:dyDescent="0.25">
      <c r="D134" s="61"/>
      <c r="E134" s="132"/>
      <c r="U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</row>
    <row r="135" spans="4:38" x14ac:dyDescent="0.25">
      <c r="D135" s="61"/>
      <c r="E135" s="132"/>
      <c r="U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</row>
    <row r="136" spans="4:38" x14ac:dyDescent="0.25">
      <c r="D136" s="61"/>
      <c r="E136" s="132"/>
      <c r="U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</row>
    <row r="137" spans="4:38" x14ac:dyDescent="0.25">
      <c r="D137" s="61"/>
      <c r="E137" s="61"/>
      <c r="U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</row>
    <row r="138" spans="4:38" x14ac:dyDescent="0.25">
      <c r="D138" s="61"/>
      <c r="E138" s="61"/>
      <c r="U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</row>
    <row r="139" spans="4:38" x14ac:dyDescent="0.25">
      <c r="D139" s="61"/>
      <c r="E139" s="61"/>
      <c r="U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</row>
    <row r="140" spans="4:38" x14ac:dyDescent="0.25">
      <c r="D140" s="61"/>
      <c r="E140" s="61"/>
      <c r="U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</row>
    <row r="141" spans="4:38" x14ac:dyDescent="0.25">
      <c r="D141" s="61"/>
      <c r="E141" s="61"/>
      <c r="U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</row>
    <row r="142" spans="4:38" x14ac:dyDescent="0.25">
      <c r="D142" s="61"/>
      <c r="E142" s="61"/>
      <c r="U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</row>
    <row r="143" spans="4:38" x14ac:dyDescent="0.25">
      <c r="D143" s="61"/>
      <c r="E143" s="61"/>
      <c r="U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  <c r="AI143" s="61"/>
      <c r="AJ143" s="61"/>
      <c r="AK143" s="61"/>
      <c r="AL143" s="61"/>
    </row>
    <row r="144" spans="4:38" x14ac:dyDescent="0.25">
      <c r="D144" s="61"/>
      <c r="E144" s="61"/>
      <c r="U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  <c r="AI144" s="61"/>
      <c r="AJ144" s="61"/>
      <c r="AK144" s="61"/>
      <c r="AL144" s="61"/>
    </row>
    <row r="145" spans="4:38" x14ac:dyDescent="0.25">
      <c r="D145" s="61"/>
      <c r="E145" s="61"/>
      <c r="U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  <c r="AI145" s="61"/>
      <c r="AJ145" s="61"/>
      <c r="AK145" s="61"/>
      <c r="AL145" s="61"/>
    </row>
    <row r="146" spans="4:38" x14ac:dyDescent="0.25">
      <c r="D146" s="61"/>
      <c r="E146" s="61"/>
      <c r="U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  <c r="AI146" s="61"/>
      <c r="AJ146" s="61"/>
      <c r="AK146" s="61"/>
      <c r="AL146" s="61"/>
    </row>
    <row r="147" spans="4:38" x14ac:dyDescent="0.25">
      <c r="D147" s="61"/>
      <c r="E147" s="61"/>
      <c r="U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  <c r="AI147" s="61"/>
      <c r="AJ147" s="61"/>
      <c r="AK147" s="61"/>
      <c r="AL147" s="61"/>
    </row>
    <row r="148" spans="4:38" x14ac:dyDescent="0.25">
      <c r="D148" s="61"/>
      <c r="E148" s="61"/>
      <c r="U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  <c r="AI148" s="61"/>
      <c r="AJ148" s="61"/>
      <c r="AK148" s="61"/>
      <c r="AL148" s="61"/>
    </row>
    <row r="149" spans="4:38" x14ac:dyDescent="0.25">
      <c r="D149" s="61"/>
      <c r="E149" s="61"/>
      <c r="U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</row>
    <row r="150" spans="4:38" x14ac:dyDescent="0.25">
      <c r="D150" s="61"/>
      <c r="E150" s="61"/>
      <c r="U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</row>
    <row r="151" spans="4:38" x14ac:dyDescent="0.25">
      <c r="D151" s="61"/>
      <c r="E151" s="61"/>
      <c r="U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</row>
    <row r="152" spans="4:38" x14ac:dyDescent="0.25">
      <c r="D152" s="61"/>
      <c r="E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3"/>
  <sheetViews>
    <sheetView workbookViewId="0">
      <selection activeCell="G12" sqref="G12"/>
    </sheetView>
  </sheetViews>
  <sheetFormatPr defaultColWidth="9.1796875" defaultRowHeight="12" x14ac:dyDescent="0.3"/>
  <cols>
    <col min="1" max="1" width="8.81640625" style="1" customWidth="1"/>
    <col min="2" max="2" width="39.54296875" style="3" customWidth="1"/>
    <col min="3" max="3" width="8.7265625" style="31" customWidth="1"/>
    <col min="4" max="7" width="9.7265625" style="32" customWidth="1"/>
    <col min="8" max="8" width="11.26953125" style="32" customWidth="1"/>
    <col min="9" max="13" width="9.7265625" style="32" customWidth="1"/>
    <col min="14" max="14" width="10.1796875" style="32" customWidth="1"/>
    <col min="15" max="15" width="11.54296875" style="33" customWidth="1"/>
    <col min="16" max="16" width="13.7265625" style="41" customWidth="1"/>
    <col min="17" max="17" width="9.26953125" style="3" bestFit="1" customWidth="1"/>
    <col min="18" max="18" width="9.81640625" style="3" bestFit="1" customWidth="1"/>
    <col min="19" max="19" width="10.54296875" style="3" bestFit="1" customWidth="1"/>
    <col min="20" max="16384" width="9.1796875" style="3"/>
  </cols>
  <sheetData>
    <row r="1" spans="1:18" ht="9" customHeight="1" x14ac:dyDescent="0.3"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2"/>
      <c r="R1" s="2"/>
    </row>
    <row r="2" spans="1:18" s="10" customFormat="1" ht="24.75" customHeight="1" x14ac:dyDescent="0.3">
      <c r="A2" s="4"/>
      <c r="B2" s="5" t="s">
        <v>0</v>
      </c>
      <c r="C2" s="5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7" t="s">
        <v>13</v>
      </c>
      <c r="P2" s="34">
        <v>42369</v>
      </c>
      <c r="Q2" s="8"/>
      <c r="R2" s="9"/>
    </row>
    <row r="3" spans="1:18" s="2" customFormat="1" x14ac:dyDescent="0.3">
      <c r="A3" s="11"/>
      <c r="C3" s="12"/>
      <c r="D3" s="35">
        <v>3</v>
      </c>
      <c r="E3" s="35">
        <v>4</v>
      </c>
      <c r="F3" s="35">
        <v>5</v>
      </c>
      <c r="G3" s="35">
        <v>6</v>
      </c>
      <c r="H3" s="35">
        <v>7</v>
      </c>
      <c r="I3" s="35">
        <v>8</v>
      </c>
      <c r="J3" s="35">
        <v>9</v>
      </c>
      <c r="K3" s="35">
        <v>10</v>
      </c>
      <c r="L3" s="35">
        <v>11</v>
      </c>
      <c r="M3" s="35">
        <v>12</v>
      </c>
      <c r="N3" s="35">
        <v>13</v>
      </c>
      <c r="O3" s="36">
        <v>14</v>
      </c>
      <c r="P3" s="37"/>
    </row>
    <row r="4" spans="1:18" s="2" customFormat="1" x14ac:dyDescent="0.3">
      <c r="A4" s="11"/>
      <c r="C4" s="15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4"/>
    </row>
    <row r="5" spans="1:18" s="2" customFormat="1" x14ac:dyDescent="0.3">
      <c r="A5" s="11">
        <v>6985</v>
      </c>
      <c r="B5" s="2" t="s">
        <v>14</v>
      </c>
      <c r="C5" s="17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4">
        <f t="shared" ref="P5:P24" si="0">SUM(D5:O5)</f>
        <v>0</v>
      </c>
    </row>
    <row r="6" spans="1:18" s="2" customFormat="1" x14ac:dyDescent="0.3">
      <c r="A6" s="11">
        <v>6995</v>
      </c>
      <c r="B6" s="2" t="s">
        <v>15</v>
      </c>
      <c r="C6" s="17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4">
        <f t="shared" si="0"/>
        <v>0</v>
      </c>
    </row>
    <row r="7" spans="1:18" s="2" customFormat="1" x14ac:dyDescent="0.3">
      <c r="A7" s="11">
        <v>7000</v>
      </c>
      <c r="B7" s="2" t="s">
        <v>16</v>
      </c>
      <c r="C7" s="17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4">
        <f t="shared" si="0"/>
        <v>0</v>
      </c>
    </row>
    <row r="8" spans="1:18" s="2" customFormat="1" x14ac:dyDescent="0.3">
      <c r="A8" s="11">
        <v>7025</v>
      </c>
      <c r="B8" s="2" t="s">
        <v>17</v>
      </c>
      <c r="C8" s="17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4">
        <f t="shared" si="0"/>
        <v>0</v>
      </c>
    </row>
    <row r="9" spans="1:18" s="2" customFormat="1" x14ac:dyDescent="0.3">
      <c r="A9" s="11">
        <v>7035</v>
      </c>
      <c r="B9" s="2" t="s">
        <v>18</v>
      </c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4">
        <f t="shared" si="0"/>
        <v>0</v>
      </c>
    </row>
    <row r="10" spans="1:18" s="2" customFormat="1" x14ac:dyDescent="0.3">
      <c r="A10" s="11">
        <v>7045</v>
      </c>
      <c r="B10" s="2" t="s">
        <v>19</v>
      </c>
      <c r="C10" s="15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4">
        <f t="shared" si="0"/>
        <v>0</v>
      </c>
    </row>
    <row r="11" spans="1:18" s="2" customFormat="1" x14ac:dyDescent="0.3">
      <c r="A11" s="11">
        <v>7050</v>
      </c>
      <c r="B11" s="2" t="s">
        <v>20</v>
      </c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4">
        <f t="shared" si="0"/>
        <v>0</v>
      </c>
    </row>
    <row r="12" spans="1:18" s="2" customFormat="1" x14ac:dyDescent="0.3">
      <c r="A12" s="11">
        <v>7055</v>
      </c>
      <c r="B12" s="2" t="s">
        <v>21</v>
      </c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4">
        <f t="shared" si="0"/>
        <v>0</v>
      </c>
    </row>
    <row r="13" spans="1:18" s="2" customFormat="1" x14ac:dyDescent="0.3">
      <c r="A13" s="11">
        <v>7060</v>
      </c>
      <c r="B13" s="2" t="s">
        <v>22</v>
      </c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4">
        <f t="shared" si="0"/>
        <v>0</v>
      </c>
    </row>
    <row r="14" spans="1:18" s="2" customFormat="1" x14ac:dyDescent="0.3">
      <c r="A14" s="11">
        <v>7065</v>
      </c>
      <c r="B14" s="2" t="s">
        <v>23</v>
      </c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4">
        <f t="shared" si="0"/>
        <v>0</v>
      </c>
    </row>
    <row r="15" spans="1:18" s="2" customFormat="1" x14ac:dyDescent="0.3">
      <c r="A15" s="11">
        <v>7070</v>
      </c>
      <c r="B15" s="2" t="s">
        <v>24</v>
      </c>
      <c r="C15" s="17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4">
        <f t="shared" si="0"/>
        <v>0</v>
      </c>
    </row>
    <row r="16" spans="1:18" s="2" customFormat="1" x14ac:dyDescent="0.3">
      <c r="A16" s="11">
        <v>7075</v>
      </c>
      <c r="B16" s="2" t="s">
        <v>25</v>
      </c>
      <c r="C16" s="17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4">
        <f t="shared" si="0"/>
        <v>0</v>
      </c>
    </row>
    <row r="17" spans="1:16" s="2" customFormat="1" x14ac:dyDescent="0.3">
      <c r="A17" s="11">
        <v>7080</v>
      </c>
      <c r="B17" s="2" t="s">
        <v>26</v>
      </c>
      <c r="C17" s="17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4">
        <f t="shared" si="0"/>
        <v>0</v>
      </c>
    </row>
    <row r="18" spans="1:16" s="2" customFormat="1" x14ac:dyDescent="0.3">
      <c r="A18" s="11">
        <v>7085</v>
      </c>
      <c r="B18" s="2" t="s">
        <v>27</v>
      </c>
      <c r="C18" s="17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4">
        <f t="shared" si="0"/>
        <v>0</v>
      </c>
    </row>
    <row r="19" spans="1:16" s="2" customFormat="1" x14ac:dyDescent="0.3">
      <c r="A19" s="11">
        <v>7090</v>
      </c>
      <c r="B19" s="2" t="s">
        <v>28</v>
      </c>
      <c r="C19" s="15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4">
        <f t="shared" si="0"/>
        <v>0</v>
      </c>
    </row>
    <row r="20" spans="1:16" s="2" customFormat="1" x14ac:dyDescent="0.3">
      <c r="A20" s="11">
        <v>7160</v>
      </c>
      <c r="B20" s="2" t="s">
        <v>29</v>
      </c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4">
        <f t="shared" si="0"/>
        <v>0</v>
      </c>
    </row>
    <row r="21" spans="1:16" s="2" customFormat="1" x14ac:dyDescent="0.3">
      <c r="A21" s="11">
        <v>7165</v>
      </c>
      <c r="B21" s="2" t="s">
        <v>30</v>
      </c>
      <c r="C21" s="15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4"/>
      <c r="P21" s="14">
        <f t="shared" si="0"/>
        <v>0</v>
      </c>
    </row>
    <row r="22" spans="1:16" s="2" customFormat="1" x14ac:dyDescent="0.3">
      <c r="A22" s="11">
        <v>7175</v>
      </c>
      <c r="B22" s="2" t="s">
        <v>31</v>
      </c>
      <c r="C22" s="15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4">
        <f t="shared" si="0"/>
        <v>0</v>
      </c>
    </row>
    <row r="23" spans="1:16" s="2" customFormat="1" x14ac:dyDescent="0.3">
      <c r="A23" s="11">
        <v>7180</v>
      </c>
      <c r="B23" s="2" t="s">
        <v>32</v>
      </c>
      <c r="C23" s="17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4">
        <f t="shared" si="0"/>
        <v>0</v>
      </c>
    </row>
    <row r="24" spans="1:16" s="2" customFormat="1" x14ac:dyDescent="0.3">
      <c r="A24" s="11">
        <v>7185</v>
      </c>
      <c r="B24" s="2" t="s">
        <v>33</v>
      </c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4">
        <f t="shared" si="0"/>
        <v>0</v>
      </c>
    </row>
    <row r="25" spans="1:16" s="2" customFormat="1" x14ac:dyDescent="0.3">
      <c r="A25" s="11"/>
      <c r="B25" s="19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4"/>
      <c r="P25" s="14"/>
    </row>
    <row r="26" spans="1:16" s="2" customFormat="1" x14ac:dyDescent="0.3">
      <c r="A26" s="11"/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4"/>
      <c r="P26" s="14"/>
    </row>
    <row r="27" spans="1:16" s="2" customFormat="1" ht="12" customHeight="1" thickBot="1" x14ac:dyDescent="0.35">
      <c r="A27" s="11"/>
      <c r="B27" s="12" t="s">
        <v>34</v>
      </c>
      <c r="C27" s="20"/>
      <c r="D27" s="21">
        <f t="shared" ref="D27:H27" si="1">SUM(D4:D26)</f>
        <v>0</v>
      </c>
      <c r="E27" s="21">
        <f t="shared" si="1"/>
        <v>0</v>
      </c>
      <c r="F27" s="21">
        <f t="shared" si="1"/>
        <v>0</v>
      </c>
      <c r="G27" s="21">
        <f t="shared" si="1"/>
        <v>0</v>
      </c>
      <c r="H27" s="21">
        <f t="shared" si="1"/>
        <v>0</v>
      </c>
      <c r="I27" s="21">
        <f>SUM(I4:I26)</f>
        <v>0</v>
      </c>
      <c r="J27" s="21">
        <f t="shared" ref="J27:O27" si="2">SUM(J4:J26)</f>
        <v>0</v>
      </c>
      <c r="K27" s="21">
        <f t="shared" si="2"/>
        <v>0</v>
      </c>
      <c r="L27" s="21">
        <f t="shared" si="2"/>
        <v>0</v>
      </c>
      <c r="M27" s="21">
        <f t="shared" si="2"/>
        <v>0</v>
      </c>
      <c r="N27" s="21">
        <f t="shared" si="2"/>
        <v>0</v>
      </c>
      <c r="O27" s="21">
        <f t="shared" si="2"/>
        <v>0</v>
      </c>
      <c r="P27" s="21">
        <f>SUM(P4:P26)</f>
        <v>0</v>
      </c>
    </row>
    <row r="28" spans="1:16" s="2" customFormat="1" ht="12" customHeight="1" thickTop="1" x14ac:dyDescent="0.3">
      <c r="A28" s="11"/>
      <c r="B28" s="12"/>
      <c r="C28" s="20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s="19" customFormat="1" ht="13.5" customHeight="1" x14ac:dyDescent="0.3">
      <c r="A29" s="22"/>
      <c r="B29" s="23"/>
      <c r="C29" s="24"/>
      <c r="D29" s="25"/>
      <c r="E29" s="25"/>
      <c r="F29" s="25"/>
      <c r="G29" s="25"/>
      <c r="H29" s="14"/>
      <c r="I29" s="14"/>
      <c r="J29" s="14"/>
      <c r="K29" s="14"/>
      <c r="L29" s="14"/>
      <c r="M29" s="14"/>
      <c r="N29" s="14"/>
      <c r="O29" s="14"/>
      <c r="P29" s="14"/>
    </row>
    <row r="30" spans="1:16" s="27" customFormat="1" x14ac:dyDescent="0.3">
      <c r="A30" s="26"/>
      <c r="B30" s="5" t="s">
        <v>35</v>
      </c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  <c r="P30" s="34"/>
    </row>
    <row r="31" spans="1:16" s="2" customFormat="1" x14ac:dyDescent="0.3">
      <c r="A31" s="11"/>
      <c r="C31" s="28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14"/>
      <c r="P31" s="14"/>
    </row>
    <row r="32" spans="1:16" s="2" customFormat="1" x14ac:dyDescent="0.3">
      <c r="A32" s="11">
        <v>7205</v>
      </c>
      <c r="B32" s="2" t="s">
        <v>14</v>
      </c>
      <c r="C32" s="17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14">
        <f>SUM(D32:O32)</f>
        <v>0</v>
      </c>
    </row>
    <row r="33" spans="1:16" s="2" customFormat="1" x14ac:dyDescent="0.3">
      <c r="A33" s="11">
        <v>7225</v>
      </c>
      <c r="B33" s="2" t="s">
        <v>36</v>
      </c>
      <c r="C33" s="15"/>
      <c r="D33" s="38">
        <f>VLOOKUP($A33,'[7]O&amp;M per TB'!$B$4:R$375,D$3,FALSE)</f>
        <v>-184.8</v>
      </c>
      <c r="E33" s="38">
        <f>VLOOKUP($A33,'[7]O&amp;M per TB'!$B$4:S$375,E$3,FALSE)</f>
        <v>-184.8</v>
      </c>
      <c r="F33" s="38">
        <f>VLOOKUP($A33,'[7]O&amp;M per TB'!$B$4:T$375,F$3,FALSE)</f>
        <v>-184.79999999999995</v>
      </c>
      <c r="G33" s="38">
        <f>VLOOKUP($A33,'[7]O&amp;M per TB'!$B$4:U$375,G$3,FALSE)</f>
        <v>-184.80000000000007</v>
      </c>
      <c r="H33" s="38">
        <f>VLOOKUP($A33,'[7]O&amp;M per TB'!$B$4:V$375,H$3,FALSE)</f>
        <v>-184.79999999999995</v>
      </c>
      <c r="I33" s="38">
        <f>VLOOKUP($A33,'[7]O&amp;M per TB'!$B$4:W$375,I$3,FALSE)</f>
        <v>-184.79999999999995</v>
      </c>
      <c r="J33" s="38">
        <f>VLOOKUP($A33,'[7]O&amp;M per TB'!$B$4:X$375,J$3,FALSE)</f>
        <v>-184.79999999999995</v>
      </c>
      <c r="K33" s="38">
        <f>VLOOKUP($A33,'[7]O&amp;M per TB'!$B$4:Y$375,K$3,FALSE)</f>
        <v>-184.80000000000018</v>
      </c>
      <c r="L33" s="38">
        <f>VLOOKUP($A33,'[7]O&amp;M per TB'!$B$4:Z$375,L$3,FALSE)</f>
        <v>-184.79999999999995</v>
      </c>
      <c r="M33" s="38">
        <f>VLOOKUP($A33,'[7]O&amp;M per TB'!$B$4:AA$375,M$3,FALSE)</f>
        <v>-184.79999999999995</v>
      </c>
      <c r="N33" s="38">
        <f>VLOOKUP($A33,'[7]O&amp;M per TB'!$B$4:AB$375,N$3,FALSE)</f>
        <v>-184.79999999999995</v>
      </c>
      <c r="O33" s="38">
        <f>VLOOKUP($A33,'[7]O&amp;M per TB'!$B$4:AC$375,O$3,FALSE)</f>
        <v>-184.79999999999995</v>
      </c>
      <c r="P33" s="14">
        <f>SUM(D33:O33)</f>
        <v>-2217.6</v>
      </c>
    </row>
    <row r="34" spans="1:16" s="2" customFormat="1" x14ac:dyDescent="0.3">
      <c r="A34" s="11">
        <v>7230</v>
      </c>
      <c r="B34" s="2" t="s">
        <v>37</v>
      </c>
      <c r="C34" s="15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14">
        <f>SUM(D34:O34)</f>
        <v>0</v>
      </c>
    </row>
    <row r="35" spans="1:16" s="2" customFormat="1" x14ac:dyDescent="0.3">
      <c r="A35" s="11">
        <v>7245</v>
      </c>
      <c r="B35" s="2" t="s">
        <v>38</v>
      </c>
      <c r="C35" s="20"/>
      <c r="D35" s="38">
        <f>VLOOKUP($A35,'[7]O&amp;M per TB'!$B$4:R$375,D$3,FALSE)</f>
        <v>-4165.1899999999996</v>
      </c>
      <c r="E35" s="38">
        <f>VLOOKUP($A35,'[7]O&amp;M per TB'!$B$4:S$375,E$3,FALSE)</f>
        <v>-4165.1899999999996</v>
      </c>
      <c r="F35" s="38">
        <f>VLOOKUP($A35,'[7]O&amp;M per TB'!$B$4:T$375,F$3,FALSE)</f>
        <v>-4165.1900000000005</v>
      </c>
      <c r="G35" s="38">
        <f>VLOOKUP($A35,'[7]O&amp;M per TB'!$B$4:U$375,G$3,FALSE)</f>
        <v>-4165.1899999999987</v>
      </c>
      <c r="H35" s="38">
        <f>VLOOKUP($A35,'[7]O&amp;M per TB'!$B$4:V$375,H$3,FALSE)</f>
        <v>-4165.1900000000023</v>
      </c>
      <c r="I35" s="38">
        <f>VLOOKUP($A35,'[7]O&amp;M per TB'!$B$4:W$375,I$3,FALSE)</f>
        <v>-4165.1899999999987</v>
      </c>
      <c r="J35" s="38">
        <f>VLOOKUP($A35,'[7]O&amp;M per TB'!$B$4:X$375,J$3,FALSE)</f>
        <v>-4165.1900000000023</v>
      </c>
      <c r="K35" s="38">
        <f>VLOOKUP($A35,'[7]O&amp;M per TB'!$B$4:Y$375,K$3,FALSE)</f>
        <v>-4165.1899999999951</v>
      </c>
      <c r="L35" s="38">
        <f>VLOOKUP($A35,'[7]O&amp;M per TB'!$B$4:Z$375,L$3,FALSE)</f>
        <v>-4165.1900000000023</v>
      </c>
      <c r="M35" s="38">
        <f>VLOOKUP($A35,'[7]O&amp;M per TB'!$B$4:AA$375,M$3,FALSE)</f>
        <v>-4165.1900000000023</v>
      </c>
      <c r="N35" s="38">
        <f>VLOOKUP($A35,'[7]O&amp;M per TB'!$B$4:AB$375,N$3,FALSE)</f>
        <v>-4165.1899999999951</v>
      </c>
      <c r="O35" s="38">
        <f>VLOOKUP($A35,'[7]O&amp;M per TB'!$B$4:AC$375,O$3,FALSE)</f>
        <v>-4165.1900000000023</v>
      </c>
      <c r="P35" s="14">
        <f t="shared" ref="P35:P48" si="3">SUM(D35:O35)</f>
        <v>-49982.28</v>
      </c>
    </row>
    <row r="36" spans="1:16" s="2" customFormat="1" x14ac:dyDescent="0.3">
      <c r="A36" s="11">
        <v>7275</v>
      </c>
      <c r="B36" s="2" t="s">
        <v>39</v>
      </c>
      <c r="C36" s="15"/>
      <c r="D36" s="38">
        <f>VLOOKUP($A36,'[7]O&amp;M per TB'!$B$4:R$375,D$3,FALSE)</f>
        <v>-260</v>
      </c>
      <c r="E36" s="38">
        <f>VLOOKUP($A36,'[7]O&amp;M per TB'!$B$4:S$375,E$3,FALSE)</f>
        <v>-260</v>
      </c>
      <c r="F36" s="38">
        <f>VLOOKUP($A36,'[7]O&amp;M per TB'!$B$4:T$375,F$3,FALSE)</f>
        <v>-260</v>
      </c>
      <c r="G36" s="38">
        <f>VLOOKUP($A36,'[7]O&amp;M per TB'!$B$4:U$375,G$3,FALSE)</f>
        <v>-260</v>
      </c>
      <c r="H36" s="38">
        <f>VLOOKUP($A36,'[7]O&amp;M per TB'!$B$4:V$375,H$3,FALSE)</f>
        <v>-260</v>
      </c>
      <c r="I36" s="38">
        <f>VLOOKUP($A36,'[7]O&amp;M per TB'!$B$4:W$375,I$3,FALSE)</f>
        <v>-260</v>
      </c>
      <c r="J36" s="38">
        <f>VLOOKUP($A36,'[7]O&amp;M per TB'!$B$4:X$375,J$3,FALSE)</f>
        <v>-260</v>
      </c>
      <c r="K36" s="38">
        <f>VLOOKUP($A36,'[7]O&amp;M per TB'!$B$4:Y$375,K$3,FALSE)</f>
        <v>-260</v>
      </c>
      <c r="L36" s="38">
        <f>VLOOKUP($A36,'[7]O&amp;M per TB'!$B$4:Z$375,L$3,FALSE)</f>
        <v>-260</v>
      </c>
      <c r="M36" s="38">
        <f>VLOOKUP($A36,'[7]O&amp;M per TB'!$B$4:AA$375,M$3,FALSE)</f>
        <v>-260</v>
      </c>
      <c r="N36" s="38">
        <f>VLOOKUP($A36,'[7]O&amp;M per TB'!$B$4:AB$375,N$3,FALSE)</f>
        <v>-260</v>
      </c>
      <c r="O36" s="38">
        <f>VLOOKUP($A36,'[7]O&amp;M per TB'!$B$4:AC$375,O$3,FALSE)</f>
        <v>-260</v>
      </c>
      <c r="P36" s="14">
        <f t="shared" si="3"/>
        <v>-3120</v>
      </c>
    </row>
    <row r="37" spans="1:16" s="2" customFormat="1" x14ac:dyDescent="0.3">
      <c r="A37" s="11">
        <v>7280</v>
      </c>
      <c r="B37" s="2" t="s">
        <v>40</v>
      </c>
      <c r="C37" s="15"/>
      <c r="D37" s="38">
        <f>VLOOKUP($A37,'[7]O&amp;M per TB'!$B$4:R$375,D$3,FALSE)</f>
        <v>-989.62</v>
      </c>
      <c r="E37" s="38">
        <f>VLOOKUP($A37,'[7]O&amp;M per TB'!$B$4:S$375,E$3,FALSE)</f>
        <v>-989.62</v>
      </c>
      <c r="F37" s="38">
        <f>VLOOKUP($A37,'[7]O&amp;M per TB'!$B$4:T$375,F$3,FALSE)</f>
        <v>-989.62000000000012</v>
      </c>
      <c r="G37" s="38">
        <f>VLOOKUP($A37,'[7]O&amp;M per TB'!$B$4:U$375,G$3,FALSE)</f>
        <v>-989.61999999999989</v>
      </c>
      <c r="H37" s="38">
        <f>VLOOKUP($A37,'[7]O&amp;M per TB'!$B$4:V$375,H$3,FALSE)</f>
        <v>-989.62000000000035</v>
      </c>
      <c r="I37" s="38">
        <f>VLOOKUP($A37,'[7]O&amp;M per TB'!$B$4:W$375,I$3,FALSE)</f>
        <v>-989.61999999999989</v>
      </c>
      <c r="J37" s="38">
        <f>VLOOKUP($A37,'[7]O&amp;M per TB'!$B$4:X$375,J$3,FALSE)</f>
        <v>-989.61999999999989</v>
      </c>
      <c r="K37" s="38">
        <f>VLOOKUP($A37,'[7]O&amp;M per TB'!$B$4:Y$375,K$3,FALSE)</f>
        <v>-989.61999999999989</v>
      </c>
      <c r="L37" s="38">
        <f>VLOOKUP($A37,'[7]O&amp;M per TB'!$B$4:Z$375,L$3,FALSE)</f>
        <v>-989.61999999999989</v>
      </c>
      <c r="M37" s="38">
        <f>VLOOKUP($A37,'[7]O&amp;M per TB'!$B$4:AA$375,M$3,FALSE)</f>
        <v>-989.6200000000008</v>
      </c>
      <c r="N37" s="38">
        <f>VLOOKUP($A37,'[7]O&amp;M per TB'!$B$4:AB$375,N$3,FALSE)</f>
        <v>-989.61999999999898</v>
      </c>
      <c r="O37" s="38">
        <f>VLOOKUP($A37,'[7]O&amp;M per TB'!$B$4:AC$375,O$3,FALSE)</f>
        <v>-989.6200000000008</v>
      </c>
      <c r="P37" s="14">
        <f t="shared" si="3"/>
        <v>-11875.44</v>
      </c>
    </row>
    <row r="38" spans="1:16" s="2" customFormat="1" x14ac:dyDescent="0.3">
      <c r="A38" s="11">
        <v>7283</v>
      </c>
      <c r="B38" s="2" t="s">
        <v>41</v>
      </c>
      <c r="C38" s="15"/>
      <c r="D38" s="38">
        <f>VLOOKUP($A38,'[7]O&amp;M per TB'!$B$4:R$375,D$3,FALSE)</f>
        <v>-43.36</v>
      </c>
      <c r="E38" s="38">
        <f>VLOOKUP($A38,'[7]O&amp;M per TB'!$B$4:S$375,E$3,FALSE)</f>
        <v>-43.36</v>
      </c>
      <c r="F38" s="38">
        <f>VLOOKUP($A38,'[7]O&amp;M per TB'!$B$4:T$375,F$3,FALSE)</f>
        <v>-43.360000000000014</v>
      </c>
      <c r="G38" s="38">
        <f>VLOOKUP($A38,'[7]O&amp;M per TB'!$B$4:U$375,G$3,FALSE)</f>
        <v>-43.359999999999985</v>
      </c>
      <c r="H38" s="38">
        <f>VLOOKUP($A38,'[7]O&amp;M per TB'!$B$4:V$375,H$3,FALSE)</f>
        <v>-43.360000000000014</v>
      </c>
      <c r="I38" s="38">
        <f>VLOOKUP($A38,'[7]O&amp;M per TB'!$B$4:W$375,I$3,FALSE)</f>
        <v>-43.360000000000014</v>
      </c>
      <c r="J38" s="38">
        <f>VLOOKUP($A38,'[7]O&amp;M per TB'!$B$4:X$375,J$3,FALSE)</f>
        <v>-43.359999999999957</v>
      </c>
      <c r="K38" s="38">
        <f>VLOOKUP($A38,'[7]O&amp;M per TB'!$B$4:Y$375,K$3,FALSE)</f>
        <v>-43.360000000000014</v>
      </c>
      <c r="L38" s="38">
        <f>VLOOKUP($A38,'[7]O&amp;M per TB'!$B$4:Z$375,L$3,FALSE)</f>
        <v>-43.360000000000014</v>
      </c>
      <c r="M38" s="38">
        <f>VLOOKUP($A38,'[7]O&amp;M per TB'!$B$4:AA$375,M$3,FALSE)</f>
        <v>-43.360000000000014</v>
      </c>
      <c r="N38" s="38">
        <f>VLOOKUP($A38,'[7]O&amp;M per TB'!$B$4:AB$375,N$3,FALSE)</f>
        <v>-43.359999999999957</v>
      </c>
      <c r="O38" s="38">
        <f>VLOOKUP($A38,'[7]O&amp;M per TB'!$B$4:AC$375,O$3,FALSE)</f>
        <v>-43.36000000000007</v>
      </c>
      <c r="P38" s="14">
        <f t="shared" si="3"/>
        <v>-520.32000000000005</v>
      </c>
    </row>
    <row r="39" spans="1:16" s="2" customFormat="1" x14ac:dyDescent="0.3">
      <c r="A39" s="11">
        <v>7290</v>
      </c>
      <c r="B39" s="2" t="s">
        <v>42</v>
      </c>
      <c r="C39" s="15"/>
      <c r="D39" s="38">
        <f>VLOOKUP($A39,'[7]O&amp;M per TB'!$B$4:R$375,D$3,FALSE)</f>
        <v>-114.21</v>
      </c>
      <c r="E39" s="38">
        <f>VLOOKUP($A39,'[7]O&amp;M per TB'!$B$4:S$375,E$3,FALSE)</f>
        <v>-114.21</v>
      </c>
      <c r="F39" s="38">
        <f>VLOOKUP($A39,'[7]O&amp;M per TB'!$B$4:T$375,F$3,FALSE)</f>
        <v>-114.21000000000001</v>
      </c>
      <c r="G39" s="38">
        <f>VLOOKUP($A39,'[7]O&amp;M per TB'!$B$4:U$375,G$3,FALSE)</f>
        <v>-114.20999999999998</v>
      </c>
      <c r="H39" s="38">
        <f>VLOOKUP($A39,'[7]O&amp;M per TB'!$B$4:V$375,H$3,FALSE)</f>
        <v>-114.20999999999998</v>
      </c>
      <c r="I39" s="38">
        <f>VLOOKUP($A39,'[7]O&amp;M per TB'!$B$4:W$375,I$3,FALSE)</f>
        <v>-114.21000000000004</v>
      </c>
      <c r="J39" s="38">
        <f>VLOOKUP($A39,'[7]O&amp;M per TB'!$B$4:X$375,J$3,FALSE)</f>
        <v>-114.21000000000004</v>
      </c>
      <c r="K39" s="38">
        <f>VLOOKUP($A39,'[7]O&amp;M per TB'!$B$4:Y$375,K$3,FALSE)</f>
        <v>-114.20999999999992</v>
      </c>
      <c r="L39" s="38">
        <f>VLOOKUP($A39,'[7]O&amp;M per TB'!$B$4:Z$375,L$3,FALSE)</f>
        <v>-114.21000000000015</v>
      </c>
      <c r="M39" s="38">
        <f>VLOOKUP($A39,'[7]O&amp;M per TB'!$B$4:AA$375,M$3,FALSE)</f>
        <v>-114.20999999999981</v>
      </c>
      <c r="N39" s="38">
        <f>VLOOKUP($A39,'[7]O&amp;M per TB'!$B$4:AB$375,N$3,FALSE)</f>
        <v>-114.21000000000004</v>
      </c>
      <c r="O39" s="38">
        <f>VLOOKUP($A39,'[7]O&amp;M per TB'!$B$4:AC$375,O$3,FALSE)</f>
        <v>-114.21000000000004</v>
      </c>
      <c r="P39" s="14">
        <f t="shared" si="3"/>
        <v>-1370.52</v>
      </c>
    </row>
    <row r="40" spans="1:16" s="2" customFormat="1" x14ac:dyDescent="0.3">
      <c r="A40" s="11">
        <v>7325</v>
      </c>
      <c r="B40" s="2" t="s">
        <v>54</v>
      </c>
      <c r="C40" s="15"/>
      <c r="D40" s="38">
        <f>VLOOKUP($A40,'[7]O&amp;M per TB'!$B$4:R$375,D$3,FALSE)</f>
        <v>-63.95</v>
      </c>
      <c r="E40" s="38">
        <f>VLOOKUP($A40,'[7]O&amp;M per TB'!$B$4:S$375,E$3,FALSE)</f>
        <v>-63.95</v>
      </c>
      <c r="F40" s="38">
        <f>VLOOKUP($A40,'[7]O&amp;M per TB'!$B$4:T$375,F$3,FALSE)</f>
        <v>-63.949999999999989</v>
      </c>
      <c r="G40" s="38">
        <f>VLOOKUP($A40,'[7]O&amp;M per TB'!$B$4:U$375,G$3,FALSE)</f>
        <v>-63.950000000000017</v>
      </c>
      <c r="H40" s="38">
        <f>VLOOKUP($A40,'[7]O&amp;M per TB'!$B$4:V$375,H$3,FALSE)</f>
        <v>-63.949999999999989</v>
      </c>
      <c r="I40" s="38">
        <f>VLOOKUP($A40,'[7]O&amp;M per TB'!$B$4:W$375,I$3,FALSE)</f>
        <v>-63.949999999999989</v>
      </c>
      <c r="J40" s="38">
        <f>VLOOKUP($A40,'[7]O&amp;M per TB'!$B$4:X$375,J$3,FALSE)</f>
        <v>-63.949999999999989</v>
      </c>
      <c r="K40" s="38">
        <f>VLOOKUP($A40,'[7]O&amp;M per TB'!$B$4:Y$375,K$3,FALSE)</f>
        <v>-63.950000000000045</v>
      </c>
      <c r="L40" s="38">
        <f>VLOOKUP($A40,'[7]O&amp;M per TB'!$B$4:Z$375,L$3,FALSE)</f>
        <v>-63.949999999999932</v>
      </c>
      <c r="M40" s="38">
        <f>VLOOKUP($A40,'[7]O&amp;M per TB'!$B$4:AA$375,M$3,FALSE)</f>
        <v>-63.950000000000045</v>
      </c>
      <c r="N40" s="38">
        <f>VLOOKUP($A40,'[7]O&amp;M per TB'!$B$4:AB$375,N$3,FALSE)</f>
        <v>-63.950000000000045</v>
      </c>
      <c r="O40" s="38">
        <f>VLOOKUP($A40,'[7]O&amp;M per TB'!$B$4:AC$375,O$3,FALSE)</f>
        <v>-63.949999999999932</v>
      </c>
      <c r="P40" s="14">
        <f t="shared" si="3"/>
        <v>-767.4</v>
      </c>
    </row>
    <row r="41" spans="1:16" s="2" customFormat="1" x14ac:dyDescent="0.3">
      <c r="A41" s="11">
        <v>7330</v>
      </c>
      <c r="B41" s="2" t="s">
        <v>43</v>
      </c>
      <c r="C41" s="17"/>
      <c r="D41" s="38">
        <f>VLOOKUP($A41,'[7]O&amp;M per TB'!$B$4:R$375,D$3,FALSE)</f>
        <v>-1149.3399999999999</v>
      </c>
      <c r="E41" s="38">
        <f>VLOOKUP($A41,'[7]O&amp;M per TB'!$B$4:S$375,E$3,FALSE)</f>
        <v>-1149.3399999999999</v>
      </c>
      <c r="F41" s="38">
        <f>VLOOKUP($A41,'[7]O&amp;M per TB'!$B$4:T$375,F$3,FALSE)</f>
        <v>-1149.3400000000001</v>
      </c>
      <c r="G41" s="38">
        <f>VLOOKUP($A41,'[7]O&amp;M per TB'!$B$4:U$375,G$3,FALSE)</f>
        <v>-1149.3399999999997</v>
      </c>
      <c r="H41" s="38">
        <f>VLOOKUP($A41,'[7]O&amp;M per TB'!$B$4:V$375,H$3,FALSE)</f>
        <v>-1149.3400000000001</v>
      </c>
      <c r="I41" s="38">
        <f>VLOOKUP($A41,'[7]O&amp;M per TB'!$B$4:W$375,I$3,FALSE)</f>
        <v>-1149.3400000000001</v>
      </c>
      <c r="J41" s="38">
        <f>VLOOKUP($A41,'[7]O&amp;M per TB'!$B$4:X$375,J$3,FALSE)</f>
        <v>-1149.3400000000001</v>
      </c>
      <c r="K41" s="38">
        <f>VLOOKUP($A41,'[7]O&amp;M per TB'!$B$4:Y$375,K$3,FALSE)</f>
        <v>-1149.3399999999992</v>
      </c>
      <c r="L41" s="38">
        <f>VLOOKUP($A41,'[7]O&amp;M per TB'!$B$4:Z$375,L$3,FALSE)</f>
        <v>-1149.3400000000001</v>
      </c>
      <c r="M41" s="38">
        <f>VLOOKUP($A41,'[7]O&amp;M per TB'!$B$4:AA$375,M$3,FALSE)</f>
        <v>-1149.3400000000001</v>
      </c>
      <c r="N41" s="38">
        <f>VLOOKUP($A41,'[7]O&amp;M per TB'!$B$4:AB$375,N$3,FALSE)</f>
        <v>-1149.3400000000001</v>
      </c>
      <c r="O41" s="38">
        <f>VLOOKUP($A41,'[7]O&amp;M per TB'!$B$4:AC$375,O$3,FALSE)</f>
        <v>-1149.3400000000001</v>
      </c>
      <c r="P41" s="14">
        <f t="shared" si="3"/>
        <v>-13792.08</v>
      </c>
    </row>
    <row r="42" spans="1:16" s="2" customFormat="1" x14ac:dyDescent="0.3">
      <c r="A42" s="11">
        <v>7350</v>
      </c>
      <c r="B42" s="2" t="s">
        <v>44</v>
      </c>
      <c r="C42" s="15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14">
        <f t="shared" si="3"/>
        <v>0</v>
      </c>
    </row>
    <row r="43" spans="1:16" s="2" customFormat="1" x14ac:dyDescent="0.3">
      <c r="A43" s="11">
        <v>7425</v>
      </c>
      <c r="B43" s="2" t="s">
        <v>45</v>
      </c>
      <c r="C43" s="17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14">
        <f t="shared" si="3"/>
        <v>0</v>
      </c>
    </row>
    <row r="44" spans="1:16" s="2" customFormat="1" x14ac:dyDescent="0.3">
      <c r="A44" s="11">
        <v>7430</v>
      </c>
      <c r="B44" s="2" t="s">
        <v>46</v>
      </c>
      <c r="C44" s="17"/>
      <c r="D44" s="38">
        <f>VLOOKUP($A44,'[7]O&amp;M per TB'!$B$4:R$375,D$3,FALSE)</f>
        <v>-874.88</v>
      </c>
      <c r="E44" s="38">
        <f>VLOOKUP($A44,'[7]O&amp;M per TB'!$B$4:S$375,E$3,FALSE)</f>
        <v>-874.88</v>
      </c>
      <c r="F44" s="38">
        <f>VLOOKUP($A44,'[7]O&amp;M per TB'!$B$4:T$375,F$3,FALSE)</f>
        <v>-874.87999999999988</v>
      </c>
      <c r="G44" s="38">
        <f>VLOOKUP($A44,'[7]O&amp;M per TB'!$B$4:U$375,G$3,FALSE)</f>
        <v>-874.88000000000011</v>
      </c>
      <c r="H44" s="38">
        <f>VLOOKUP($A44,'[7]O&amp;M per TB'!$B$4:V$375,H$3,FALSE)</f>
        <v>-874.95999999999958</v>
      </c>
      <c r="I44" s="38">
        <f>VLOOKUP($A44,'[7]O&amp;M per TB'!$B$4:W$375,I$3,FALSE)</f>
        <v>-874.96</v>
      </c>
      <c r="J44" s="38">
        <f>VLOOKUP($A44,'[7]O&amp;M per TB'!$B$4:X$375,J$3,FALSE)</f>
        <v>-874.96</v>
      </c>
      <c r="K44" s="38">
        <f>VLOOKUP($A44,'[7]O&amp;M per TB'!$B$4:Y$375,K$3,FALSE)</f>
        <v>-874.96</v>
      </c>
      <c r="L44" s="38">
        <f>VLOOKUP($A44,'[7]O&amp;M per TB'!$B$4:Z$375,L$3,FALSE)</f>
        <v>-874.96</v>
      </c>
      <c r="M44" s="38">
        <f>VLOOKUP($A44,'[7]O&amp;M per TB'!$B$4:AA$375,M$3,FALSE)</f>
        <v>-874.96000000000095</v>
      </c>
      <c r="N44" s="38">
        <f>VLOOKUP($A44,'[7]O&amp;M per TB'!$B$4:AB$375,N$3,FALSE)</f>
        <v>-874.92000000000007</v>
      </c>
      <c r="O44" s="38">
        <f>VLOOKUP($A44,'[7]O&amp;M per TB'!$B$4:AC$375,O$3,FALSE)</f>
        <v>-874.92000000000007</v>
      </c>
      <c r="P44" s="14">
        <f t="shared" si="3"/>
        <v>-10499.12</v>
      </c>
    </row>
    <row r="45" spans="1:16" s="2" customFormat="1" x14ac:dyDescent="0.3">
      <c r="A45" s="11">
        <v>7440</v>
      </c>
      <c r="B45" s="2" t="s">
        <v>47</v>
      </c>
      <c r="C45" s="17"/>
      <c r="D45" s="38">
        <f>VLOOKUP($A45,'[7]O&amp;M per TB'!$B$4:R$375,D$3,FALSE)</f>
        <v>-130.81</v>
      </c>
      <c r="E45" s="38">
        <f>VLOOKUP($A45,'[7]O&amp;M per TB'!$B$4:S$375,E$3,FALSE)</f>
        <v>-263.63</v>
      </c>
      <c r="F45" s="38">
        <f>VLOOKUP($A45,'[7]O&amp;M per TB'!$B$4:T$375,F$3,FALSE)</f>
        <v>-263.63000000000005</v>
      </c>
      <c r="G45" s="38">
        <f>VLOOKUP($A45,'[7]O&amp;M per TB'!$B$4:U$375,G$3,FALSE)</f>
        <v>-263.63</v>
      </c>
      <c r="H45" s="38">
        <f>VLOOKUP($A45,'[7]O&amp;M per TB'!$B$4:V$375,H$3,FALSE)</f>
        <v>-263.62999999999988</v>
      </c>
      <c r="I45" s="38">
        <f>VLOOKUP($A45,'[7]O&amp;M per TB'!$B$4:W$375,I$3,FALSE)</f>
        <v>-263.63000000000011</v>
      </c>
      <c r="J45" s="38">
        <f>VLOOKUP($A45,'[7]O&amp;M per TB'!$B$4:X$375,J$3,FALSE)</f>
        <v>-263.62999999999988</v>
      </c>
      <c r="K45" s="38">
        <f>VLOOKUP($A45,'[7]O&amp;M per TB'!$B$4:Y$375,K$3,FALSE)</f>
        <v>-263.63000000000011</v>
      </c>
      <c r="L45" s="38">
        <f>VLOOKUP($A45,'[7]O&amp;M per TB'!$B$4:Z$375,L$3,FALSE)</f>
        <v>-263.62999999999988</v>
      </c>
      <c r="M45" s="38">
        <f>VLOOKUP($A45,'[7]O&amp;M per TB'!$B$4:AA$375,M$3,FALSE)</f>
        <v>-263.63000000000011</v>
      </c>
      <c r="N45" s="38">
        <f>VLOOKUP($A45,'[7]O&amp;M per TB'!$B$4:AB$375,N$3,FALSE)</f>
        <v>-263.63000000000011</v>
      </c>
      <c r="O45" s="38">
        <f>VLOOKUP($A45,'[7]O&amp;M per TB'!$B$4:AC$375,O$3,FALSE)</f>
        <v>-263.62999999999965</v>
      </c>
      <c r="P45" s="14">
        <f t="shared" si="3"/>
        <v>-3030.74</v>
      </c>
    </row>
    <row r="46" spans="1:16" s="2" customFormat="1" x14ac:dyDescent="0.3">
      <c r="A46" s="11">
        <v>7445</v>
      </c>
      <c r="B46" s="2" t="s">
        <v>48</v>
      </c>
      <c r="C46" s="15"/>
      <c r="D46" s="38">
        <f>VLOOKUP($A46,'[7]O&amp;M per TB'!$B$4:R$375,D$3,FALSE)</f>
        <v>-3.43</v>
      </c>
      <c r="E46" s="38">
        <f>VLOOKUP($A46,'[7]O&amp;M per TB'!$B$4:S$375,E$3,FALSE)</f>
        <v>-3.43</v>
      </c>
      <c r="F46" s="38">
        <f>VLOOKUP($A46,'[7]O&amp;M per TB'!$B$4:T$375,F$3,FALSE)</f>
        <v>-3.4299999999999988</v>
      </c>
      <c r="G46" s="38">
        <f>VLOOKUP($A46,'[7]O&amp;M per TB'!$B$4:U$375,G$3,FALSE)</f>
        <v>-3.4300000000000015</v>
      </c>
      <c r="H46" s="38">
        <f>VLOOKUP($A46,'[7]O&amp;M per TB'!$B$4:V$375,H$3,FALSE)</f>
        <v>-3.4299999999999979</v>
      </c>
      <c r="I46" s="38">
        <f>VLOOKUP($A46,'[7]O&amp;M per TB'!$B$4:W$375,I$3,FALSE)</f>
        <v>-3.4299999999999997</v>
      </c>
      <c r="J46" s="38">
        <f>VLOOKUP($A46,'[7]O&amp;M per TB'!$B$4:X$375,J$3,FALSE)</f>
        <v>-3.4300000000000033</v>
      </c>
      <c r="K46" s="38">
        <f>VLOOKUP($A46,'[7]O&amp;M per TB'!$B$4:Y$375,K$3,FALSE)</f>
        <v>-3.4299999999999997</v>
      </c>
      <c r="L46" s="38">
        <f>VLOOKUP($A46,'[7]O&amp;M per TB'!$B$4:Z$375,L$3,FALSE)</f>
        <v>-3.4299999999999997</v>
      </c>
      <c r="M46" s="38">
        <f>VLOOKUP($A46,'[7]O&amp;M per TB'!$B$4:AA$375,M$3,FALSE)</f>
        <v>-3.4299999999999962</v>
      </c>
      <c r="N46" s="38">
        <f>VLOOKUP($A46,'[7]O&amp;M per TB'!$B$4:AB$375,N$3,FALSE)</f>
        <v>-3.4299999999999997</v>
      </c>
      <c r="O46" s="38">
        <f>VLOOKUP($A46,'[7]O&amp;M per TB'!$B$4:AC$375,O$3,FALSE)</f>
        <v>-3.4299999999999997</v>
      </c>
      <c r="P46" s="14">
        <f t="shared" si="3"/>
        <v>-41.16</v>
      </c>
    </row>
    <row r="47" spans="1:16" s="2" customFormat="1" x14ac:dyDescent="0.3">
      <c r="A47" s="11">
        <v>7470</v>
      </c>
      <c r="B47" s="2" t="s">
        <v>49</v>
      </c>
      <c r="C47" s="15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14">
        <f t="shared" si="3"/>
        <v>0</v>
      </c>
    </row>
    <row r="48" spans="1:16" s="2" customFormat="1" x14ac:dyDescent="0.3">
      <c r="A48" s="11">
        <v>7475</v>
      </c>
      <c r="B48" s="2" t="s">
        <v>50</v>
      </c>
      <c r="C48" s="17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14">
        <f t="shared" si="3"/>
        <v>0</v>
      </c>
    </row>
    <row r="49" spans="1:16" s="2" customFormat="1" x14ac:dyDescent="0.3">
      <c r="A49" s="11"/>
      <c r="C49" s="17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4"/>
      <c r="P49" s="14"/>
    </row>
    <row r="50" spans="1:16" s="2" customFormat="1" ht="19.5" customHeight="1" thickBot="1" x14ac:dyDescent="0.35">
      <c r="A50" s="11"/>
      <c r="B50" s="12" t="s">
        <v>51</v>
      </c>
      <c r="D50" s="21">
        <f>SUM(D31:D49)</f>
        <v>-7979.59</v>
      </c>
      <c r="E50" s="21">
        <f t="shared" ref="E50:N50" si="4">SUM(E31:E49)</f>
        <v>-8112.41</v>
      </c>
      <c r="F50" s="21">
        <f t="shared" si="4"/>
        <v>-8112.4100000000008</v>
      </c>
      <c r="G50" s="21">
        <f t="shared" si="4"/>
        <v>-8112.409999999998</v>
      </c>
      <c r="H50" s="21">
        <f t="shared" si="4"/>
        <v>-8112.4900000000025</v>
      </c>
      <c r="I50" s="21">
        <f t="shared" si="4"/>
        <v>-8112.4899999999989</v>
      </c>
      <c r="J50" s="21">
        <f t="shared" si="4"/>
        <v>-8112.4900000000025</v>
      </c>
      <c r="K50" s="21">
        <f t="shared" si="4"/>
        <v>-8112.4899999999943</v>
      </c>
      <c r="L50" s="21">
        <f t="shared" si="4"/>
        <v>-8112.4900000000025</v>
      </c>
      <c r="M50" s="21">
        <f t="shared" si="4"/>
        <v>-8112.4900000000043</v>
      </c>
      <c r="N50" s="21">
        <f t="shared" si="4"/>
        <v>-8112.4499999999944</v>
      </c>
      <c r="O50" s="21">
        <f>SUM(O31:O49)</f>
        <v>-8112.4500000000025</v>
      </c>
      <c r="P50" s="21">
        <f>SUM(P31:P49)</f>
        <v>-97216.66</v>
      </c>
    </row>
    <row r="51" spans="1:16" s="2" customFormat="1" ht="12.5" thickTop="1" x14ac:dyDescent="0.3">
      <c r="A51" s="11"/>
      <c r="C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4"/>
      <c r="P51" s="14"/>
    </row>
    <row r="52" spans="1:16" s="19" customFormat="1" x14ac:dyDescent="0.3">
      <c r="A52" s="22"/>
      <c r="C52" s="23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14"/>
      <c r="P52" s="14"/>
    </row>
    <row r="53" spans="1:16" s="2" customFormat="1" x14ac:dyDescent="0.3">
      <c r="A53" s="11"/>
      <c r="C53" s="17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4"/>
      <c r="P53" s="14"/>
    </row>
    <row r="54" spans="1:16" s="2" customFormat="1" x14ac:dyDescent="0.3">
      <c r="A54" s="11"/>
      <c r="C54" s="17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4"/>
      <c r="P54" s="14"/>
    </row>
    <row r="55" spans="1:16" s="2" customFormat="1" x14ac:dyDescent="0.3">
      <c r="A55" s="11"/>
      <c r="C55" s="17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4"/>
      <c r="P55" s="14"/>
    </row>
    <row r="56" spans="1:16" s="2" customFormat="1" x14ac:dyDescent="0.3">
      <c r="A56" s="11"/>
      <c r="C56" s="17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4"/>
      <c r="P56" s="14"/>
    </row>
    <row r="57" spans="1:16" s="2" customFormat="1" x14ac:dyDescent="0.3">
      <c r="A57" s="11"/>
      <c r="C57" s="17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4"/>
      <c r="P57" s="14"/>
    </row>
    <row r="58" spans="1:16" s="2" customFormat="1" x14ac:dyDescent="0.3">
      <c r="A58" s="11"/>
      <c r="C58" s="17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4"/>
      <c r="P58" s="14"/>
    </row>
    <row r="59" spans="1:16" s="2" customFormat="1" x14ac:dyDescent="0.3">
      <c r="A59" s="11"/>
      <c r="C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4"/>
      <c r="P59" s="14"/>
    </row>
    <row r="60" spans="1:16" s="2" customFormat="1" x14ac:dyDescent="0.3">
      <c r="A60" s="11"/>
      <c r="C60" s="17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4"/>
      <c r="P60" s="37"/>
    </row>
    <row r="61" spans="1:16" s="2" customFormat="1" x14ac:dyDescent="0.3">
      <c r="A61" s="11"/>
      <c r="C61" s="17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4"/>
      <c r="P61" s="37"/>
    </row>
    <row r="62" spans="1:16" s="2" customFormat="1" x14ac:dyDescent="0.3">
      <c r="A62" s="11"/>
      <c r="C62" s="17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4"/>
      <c r="P62" s="37"/>
    </row>
    <row r="63" spans="1:16" s="2" customFormat="1" x14ac:dyDescent="0.3">
      <c r="A63" s="11"/>
      <c r="C63" s="17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4"/>
      <c r="P63" s="37"/>
    </row>
    <row r="64" spans="1:16" s="2" customFormat="1" x14ac:dyDescent="0.3">
      <c r="A64" s="11"/>
      <c r="C64" s="17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4"/>
      <c r="P64" s="37"/>
    </row>
    <row r="65" spans="1:16" s="2" customFormat="1" x14ac:dyDescent="0.3">
      <c r="A65" s="11"/>
      <c r="C65" s="17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4"/>
      <c r="P65" s="37"/>
    </row>
    <row r="66" spans="1:16" s="2" customFormat="1" x14ac:dyDescent="0.3">
      <c r="A66" s="11"/>
      <c r="C66" s="17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4"/>
      <c r="P66" s="37"/>
    </row>
    <row r="67" spans="1:16" s="2" customFormat="1" x14ac:dyDescent="0.3">
      <c r="A67" s="11"/>
      <c r="C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4"/>
      <c r="P67" s="37"/>
    </row>
    <row r="68" spans="1:16" s="2" customFormat="1" x14ac:dyDescent="0.3">
      <c r="A68" s="11"/>
      <c r="C68" s="17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4"/>
      <c r="P68" s="37"/>
    </row>
    <row r="69" spans="1:16" s="2" customFormat="1" x14ac:dyDescent="0.3">
      <c r="A69" s="11"/>
      <c r="C69" s="17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4"/>
      <c r="P69" s="37"/>
    </row>
    <row r="70" spans="1:16" s="2" customFormat="1" x14ac:dyDescent="0.3">
      <c r="A70" s="11"/>
      <c r="C70" s="17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4"/>
      <c r="P70" s="37"/>
    </row>
    <row r="71" spans="1:16" s="2" customFormat="1" x14ac:dyDescent="0.3">
      <c r="A71" s="11"/>
      <c r="C71" s="17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4"/>
      <c r="P71" s="37"/>
    </row>
    <row r="72" spans="1:16" s="2" customFormat="1" x14ac:dyDescent="0.3">
      <c r="A72" s="11"/>
      <c r="C72" s="17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4"/>
      <c r="P72" s="37"/>
    </row>
    <row r="73" spans="1:16" x14ac:dyDescent="0.3">
      <c r="P73" s="40"/>
    </row>
    <row r="74" spans="1:16" x14ac:dyDescent="0.3">
      <c r="P74" s="40"/>
    </row>
    <row r="75" spans="1:16" x14ac:dyDescent="0.3">
      <c r="P75" s="40"/>
    </row>
    <row r="76" spans="1:16" x14ac:dyDescent="0.3">
      <c r="P76" s="40"/>
    </row>
    <row r="77" spans="1:16" x14ac:dyDescent="0.3">
      <c r="P77" s="40"/>
    </row>
    <row r="78" spans="1:16" x14ac:dyDescent="0.3">
      <c r="P78" s="40"/>
    </row>
    <row r="79" spans="1:16" x14ac:dyDescent="0.3">
      <c r="P79" s="40"/>
    </row>
    <row r="80" spans="1:16" x14ac:dyDescent="0.3">
      <c r="P80" s="40"/>
    </row>
    <row r="81" spans="16:16" x14ac:dyDescent="0.3">
      <c r="P81" s="40"/>
    </row>
    <row r="82" spans="16:16" x14ac:dyDescent="0.3">
      <c r="P82" s="40"/>
    </row>
    <row r="83" spans="16:16" x14ac:dyDescent="0.3">
      <c r="P83" s="40"/>
    </row>
    <row r="84" spans="16:16" x14ac:dyDescent="0.3">
      <c r="P84" s="40"/>
    </row>
    <row r="85" spans="16:16" x14ac:dyDescent="0.3">
      <c r="P85" s="40"/>
    </row>
    <row r="86" spans="16:16" x14ac:dyDescent="0.3">
      <c r="P86" s="40"/>
    </row>
    <row r="87" spans="16:16" x14ac:dyDescent="0.3">
      <c r="P87" s="40"/>
    </row>
    <row r="88" spans="16:16" x14ac:dyDescent="0.3">
      <c r="P88" s="40"/>
    </row>
    <row r="89" spans="16:16" x14ac:dyDescent="0.3">
      <c r="P89" s="40"/>
    </row>
    <row r="90" spans="16:16" x14ac:dyDescent="0.3">
      <c r="P90" s="40"/>
    </row>
    <row r="91" spans="16:16" x14ac:dyDescent="0.3">
      <c r="P91" s="40"/>
    </row>
    <row r="92" spans="16:16" x14ac:dyDescent="0.3">
      <c r="P92" s="40"/>
    </row>
    <row r="93" spans="16:16" x14ac:dyDescent="0.3">
      <c r="P93" s="40"/>
    </row>
    <row r="94" spans="16:16" x14ac:dyDescent="0.3">
      <c r="P94" s="40"/>
    </row>
    <row r="95" spans="16:16" x14ac:dyDescent="0.3">
      <c r="P95" s="40"/>
    </row>
    <row r="96" spans="16:16" x14ac:dyDescent="0.3">
      <c r="P96" s="40"/>
    </row>
    <row r="97" spans="16:16" x14ac:dyDescent="0.3">
      <c r="P97" s="40"/>
    </row>
    <row r="98" spans="16:16" x14ac:dyDescent="0.3">
      <c r="P98" s="40"/>
    </row>
    <row r="99" spans="16:16" x14ac:dyDescent="0.3">
      <c r="P99" s="40"/>
    </row>
    <row r="100" spans="16:16" x14ac:dyDescent="0.3">
      <c r="P100" s="40"/>
    </row>
    <row r="101" spans="16:16" x14ac:dyDescent="0.3">
      <c r="P101" s="40"/>
    </row>
    <row r="102" spans="16:16" x14ac:dyDescent="0.3">
      <c r="P102" s="40"/>
    </row>
    <row r="103" spans="16:16" x14ac:dyDescent="0.3">
      <c r="P103" s="40"/>
    </row>
  </sheetData>
  <mergeCells count="1">
    <mergeCell ref="B1:P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2"/>
  <sheetViews>
    <sheetView workbookViewId="0">
      <selection activeCell="A2" sqref="A2"/>
    </sheetView>
  </sheetViews>
  <sheetFormatPr defaultColWidth="9.1796875" defaultRowHeight="12" x14ac:dyDescent="0.3"/>
  <cols>
    <col min="1" max="1" width="8.81640625" style="1" customWidth="1"/>
    <col min="2" max="2" width="39.54296875" style="3" customWidth="1"/>
    <col min="3" max="3" width="8.7265625" style="31" customWidth="1"/>
    <col min="4" max="7" width="9.7265625" style="32" customWidth="1"/>
    <col min="8" max="8" width="11.26953125" style="32" customWidth="1"/>
    <col min="9" max="13" width="9.7265625" style="32" customWidth="1"/>
    <col min="14" max="14" width="10.1796875" style="32" customWidth="1"/>
    <col min="15" max="15" width="11.54296875" style="33" customWidth="1"/>
    <col min="16" max="16" width="9.26953125" style="3" bestFit="1" customWidth="1"/>
    <col min="17" max="17" width="9.81640625" style="3" bestFit="1" customWidth="1"/>
    <col min="18" max="18" width="10.54296875" style="3" bestFit="1" customWidth="1"/>
    <col min="19" max="16384" width="9.1796875" style="3"/>
  </cols>
  <sheetData>
    <row r="1" spans="1:17" ht="9" customHeight="1" x14ac:dyDescent="0.3"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2"/>
      <c r="Q1" s="2"/>
    </row>
    <row r="2" spans="1:17" s="10" customFormat="1" ht="24.75" customHeight="1" x14ac:dyDescent="0.3">
      <c r="A2" s="4"/>
      <c r="B2" s="5" t="s">
        <v>0</v>
      </c>
      <c r="C2" s="5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7" t="s">
        <v>13</v>
      </c>
      <c r="P2" s="8"/>
      <c r="Q2" s="9"/>
    </row>
    <row r="3" spans="1:17" s="2" customFormat="1" x14ac:dyDescent="0.3">
      <c r="A3" s="11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4"/>
    </row>
    <row r="4" spans="1:17" s="2" customFormat="1" x14ac:dyDescent="0.3">
      <c r="A4" s="11"/>
      <c r="C4" s="15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</row>
    <row r="5" spans="1:17" s="2" customFormat="1" x14ac:dyDescent="0.3">
      <c r="A5" s="11">
        <v>6985</v>
      </c>
      <c r="B5" s="2" t="s">
        <v>14</v>
      </c>
      <c r="C5" s="17"/>
      <c r="D5" s="16">
        <v>0</v>
      </c>
      <c r="E5" s="16">
        <v>0</v>
      </c>
      <c r="F5" s="16">
        <v>0</v>
      </c>
      <c r="G5" s="16">
        <v>0</v>
      </c>
      <c r="H5" s="16">
        <v>0</v>
      </c>
      <c r="I5" s="16">
        <v>0</v>
      </c>
      <c r="J5" s="16">
        <v>0</v>
      </c>
      <c r="K5" s="16">
        <v>0</v>
      </c>
      <c r="L5" s="16">
        <v>0</v>
      </c>
      <c r="M5" s="16">
        <v>0</v>
      </c>
      <c r="N5" s="16">
        <v>0</v>
      </c>
      <c r="O5" s="16">
        <v>0</v>
      </c>
    </row>
    <row r="6" spans="1:17" s="2" customFormat="1" x14ac:dyDescent="0.3">
      <c r="A6" s="11">
        <v>6995</v>
      </c>
      <c r="B6" s="2" t="s">
        <v>15</v>
      </c>
      <c r="C6" s="17"/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</row>
    <row r="7" spans="1:17" s="2" customFormat="1" x14ac:dyDescent="0.3">
      <c r="A7" s="11">
        <v>7000</v>
      </c>
      <c r="B7" s="2" t="s">
        <v>16</v>
      </c>
      <c r="C7" s="17"/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</row>
    <row r="8" spans="1:17" s="2" customFormat="1" x14ac:dyDescent="0.3">
      <c r="A8" s="11">
        <v>7025</v>
      </c>
      <c r="B8" s="2" t="s">
        <v>17</v>
      </c>
      <c r="C8" s="17"/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</row>
    <row r="9" spans="1:17" s="2" customFormat="1" x14ac:dyDescent="0.3">
      <c r="A9" s="11">
        <v>7035</v>
      </c>
      <c r="B9" s="2" t="s">
        <v>18</v>
      </c>
      <c r="C9" s="17"/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</row>
    <row r="10" spans="1:17" s="2" customFormat="1" x14ac:dyDescent="0.3">
      <c r="A10" s="11">
        <v>7045</v>
      </c>
      <c r="B10" s="2" t="s">
        <v>19</v>
      </c>
      <c r="C10" s="15"/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</row>
    <row r="11" spans="1:17" s="2" customFormat="1" x14ac:dyDescent="0.3">
      <c r="A11" s="11">
        <v>7050</v>
      </c>
      <c r="B11" s="2" t="s">
        <v>20</v>
      </c>
      <c r="C11" s="17"/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</row>
    <row r="12" spans="1:17" s="2" customFormat="1" x14ac:dyDescent="0.3">
      <c r="A12" s="11">
        <v>7055</v>
      </c>
      <c r="B12" s="2" t="s">
        <v>21</v>
      </c>
      <c r="C12" s="17"/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</row>
    <row r="13" spans="1:17" s="2" customFormat="1" x14ac:dyDescent="0.3">
      <c r="A13" s="11">
        <v>7060</v>
      </c>
      <c r="B13" s="2" t="s">
        <v>22</v>
      </c>
      <c r="C13" s="17"/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</v>
      </c>
      <c r="O13" s="18">
        <v>0</v>
      </c>
    </row>
    <row r="14" spans="1:17" s="2" customFormat="1" x14ac:dyDescent="0.3">
      <c r="A14" s="11">
        <v>7065</v>
      </c>
      <c r="B14" s="2" t="s">
        <v>23</v>
      </c>
      <c r="C14" s="17"/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</row>
    <row r="15" spans="1:17" s="2" customFormat="1" x14ac:dyDescent="0.3">
      <c r="A15" s="11">
        <v>7070</v>
      </c>
      <c r="B15" s="2" t="s">
        <v>24</v>
      </c>
      <c r="C15" s="17"/>
      <c r="D15" s="193">
        <f>[8]TB2015!C374</f>
        <v>-1136.8699999999999</v>
      </c>
      <c r="E15" s="193">
        <f>[8]TB2015!D374</f>
        <v>-2273.7399999999998</v>
      </c>
      <c r="F15" s="193">
        <f>[8]TB2015!E374</f>
        <v>-3410.61</v>
      </c>
      <c r="G15" s="193">
        <f>[8]TB2015!F374</f>
        <v>-4547.4799999999996</v>
      </c>
      <c r="H15" s="193">
        <f>[8]TB2015!G374</f>
        <v>-5684.35</v>
      </c>
      <c r="I15" s="193">
        <f>[8]TB2015!H374</f>
        <v>-6821.22</v>
      </c>
      <c r="J15" s="193">
        <f>[8]TB2015!I374</f>
        <v>-7958.09</v>
      </c>
      <c r="K15" s="193">
        <f>[8]TB2015!J374</f>
        <v>-9094.9599999999991</v>
      </c>
      <c r="L15" s="193">
        <f>[8]TB2015!K374</f>
        <v>-10231.83</v>
      </c>
      <c r="M15" s="193">
        <f>[8]TB2015!L374</f>
        <v>-11368.7</v>
      </c>
      <c r="N15" s="193">
        <f>[8]TB2015!M374</f>
        <v>-12505.57</v>
      </c>
      <c r="O15" s="193">
        <f>[8]TB2015!N374</f>
        <v>-13642.44</v>
      </c>
    </row>
    <row r="16" spans="1:17" s="2" customFormat="1" x14ac:dyDescent="0.3">
      <c r="A16" s="11">
        <v>7075</v>
      </c>
      <c r="B16" s="2" t="s">
        <v>25</v>
      </c>
      <c r="C16" s="17"/>
      <c r="D16" s="193">
        <f>[8]TB2015!C375</f>
        <v>-291.81</v>
      </c>
      <c r="E16" s="193">
        <f>[8]TB2015!D375</f>
        <v>-583.62</v>
      </c>
      <c r="F16" s="193">
        <f>[8]TB2015!E375</f>
        <v>-875.43</v>
      </c>
      <c r="G16" s="193">
        <f>[8]TB2015!F375</f>
        <v>-1167.24</v>
      </c>
      <c r="H16" s="193">
        <f>[8]TB2015!G375</f>
        <v>-1459.05</v>
      </c>
      <c r="I16" s="193">
        <f>[8]TB2015!H375</f>
        <v>-1750.86</v>
      </c>
      <c r="J16" s="193">
        <f>[8]TB2015!I375</f>
        <v>-2042.67</v>
      </c>
      <c r="K16" s="193">
        <f>[8]TB2015!J375</f>
        <v>-2334.48</v>
      </c>
      <c r="L16" s="193">
        <f>[8]TB2015!K375</f>
        <v>-2626.29</v>
      </c>
      <c r="M16" s="193">
        <f>[8]TB2015!L375</f>
        <v>-2918.1</v>
      </c>
      <c r="N16" s="193">
        <f>[8]TB2015!M375</f>
        <v>-3209.91</v>
      </c>
      <c r="O16" s="193">
        <f>[8]TB2015!N375</f>
        <v>-3501.72</v>
      </c>
    </row>
    <row r="17" spans="1:15" s="2" customFormat="1" x14ac:dyDescent="0.3">
      <c r="A17" s="11">
        <v>7080</v>
      </c>
      <c r="B17" s="2" t="s">
        <v>26</v>
      </c>
      <c r="C17" s="17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</row>
    <row r="18" spans="1:15" s="2" customFormat="1" x14ac:dyDescent="0.3">
      <c r="A18" s="11">
        <v>7085</v>
      </c>
      <c r="B18" s="2" t="s">
        <v>27</v>
      </c>
      <c r="C18" s="17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</row>
    <row r="19" spans="1:15" s="2" customFormat="1" x14ac:dyDescent="0.3">
      <c r="A19" s="11">
        <v>7090</v>
      </c>
      <c r="B19" s="2" t="s">
        <v>28</v>
      </c>
      <c r="C19" s="15"/>
      <c r="D19" s="193">
        <f>[8]TB2015!C376</f>
        <v>-103.13</v>
      </c>
      <c r="E19" s="193">
        <f>[8]TB2015!D376</f>
        <v>-206.26</v>
      </c>
      <c r="F19" s="193">
        <f>[8]TB2015!E376</f>
        <v>-309.39</v>
      </c>
      <c r="G19" s="193">
        <f>[8]TB2015!F376</f>
        <v>-412.52</v>
      </c>
      <c r="H19" s="193">
        <f>[8]TB2015!G376</f>
        <v>-515.65</v>
      </c>
      <c r="I19" s="193">
        <f>[8]TB2015!H376</f>
        <v>-618.78</v>
      </c>
      <c r="J19" s="193">
        <f>[8]TB2015!I376</f>
        <v>-721.91</v>
      </c>
      <c r="K19" s="193">
        <f>[8]TB2015!J376</f>
        <v>-825.04</v>
      </c>
      <c r="L19" s="193">
        <f>[8]TB2015!K376</f>
        <v>-928.17</v>
      </c>
      <c r="M19" s="193">
        <f>[8]TB2015!L376</f>
        <v>-1031.3</v>
      </c>
      <c r="N19" s="193">
        <f>[8]TB2015!M376</f>
        <v>-1134.43</v>
      </c>
      <c r="O19" s="193">
        <f>[8]TB2015!N376</f>
        <v>-1237.56</v>
      </c>
    </row>
    <row r="20" spans="1:15" s="2" customFormat="1" x14ac:dyDescent="0.3">
      <c r="A20" s="11">
        <v>7160</v>
      </c>
      <c r="B20" s="2" t="s">
        <v>29</v>
      </c>
      <c r="C20" s="15"/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</row>
    <row r="21" spans="1:15" s="2" customFormat="1" x14ac:dyDescent="0.3">
      <c r="A21" s="11">
        <v>7165</v>
      </c>
      <c r="B21" s="2" t="s">
        <v>30</v>
      </c>
      <c r="C21" s="15"/>
      <c r="D21" s="193">
        <f>[8]TB2015!C377</f>
        <v>-244.44</v>
      </c>
      <c r="E21" s="193">
        <f>[8]TB2015!D377</f>
        <v>-488.88</v>
      </c>
      <c r="F21" s="193">
        <f>[8]TB2015!E377</f>
        <v>-733.32</v>
      </c>
      <c r="G21" s="193">
        <f>[8]TB2015!F377</f>
        <v>-977.76</v>
      </c>
      <c r="H21" s="193">
        <f>[8]TB2015!G377</f>
        <v>-1222.2</v>
      </c>
      <c r="I21" s="193">
        <f>[8]TB2015!H377</f>
        <v>-1466.64</v>
      </c>
      <c r="J21" s="193">
        <f>[8]TB2015!I377</f>
        <v>-1711.08</v>
      </c>
      <c r="K21" s="193">
        <f>[8]TB2015!J377</f>
        <v>-1955.52</v>
      </c>
      <c r="L21" s="193">
        <f>[8]TB2015!K377</f>
        <v>-2199.96</v>
      </c>
      <c r="M21" s="193">
        <f>[8]TB2015!L377</f>
        <v>-2444.4</v>
      </c>
      <c r="N21" s="193">
        <f>[8]TB2015!M377</f>
        <v>-2688.84</v>
      </c>
      <c r="O21" s="193">
        <f>[8]TB2015!N377</f>
        <v>-2933.28</v>
      </c>
    </row>
    <row r="22" spans="1:15" s="2" customFormat="1" x14ac:dyDescent="0.3">
      <c r="A22" s="11">
        <v>7175</v>
      </c>
      <c r="B22" s="2" t="s">
        <v>31</v>
      </c>
      <c r="C22" s="15"/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</row>
    <row r="23" spans="1:15" s="2" customFormat="1" x14ac:dyDescent="0.3">
      <c r="A23" s="11">
        <v>7180</v>
      </c>
      <c r="B23" s="2" t="s">
        <v>32</v>
      </c>
      <c r="C23" s="17"/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</row>
    <row r="24" spans="1:15" s="2" customFormat="1" x14ac:dyDescent="0.3">
      <c r="A24" s="11">
        <v>7185</v>
      </c>
      <c r="B24" s="2" t="s">
        <v>33</v>
      </c>
      <c r="C24" s="15"/>
      <c r="D24" s="193">
        <f>[8]TB2015!C378</f>
        <v>-1.77</v>
      </c>
      <c r="E24" s="193">
        <f>[8]TB2015!D378</f>
        <v>-3.54</v>
      </c>
      <c r="F24" s="193">
        <f>[8]TB2015!E378</f>
        <v>-5.31</v>
      </c>
      <c r="G24" s="193">
        <f>[8]TB2015!F378</f>
        <v>-7.08</v>
      </c>
      <c r="H24" s="193">
        <f>[8]TB2015!G378</f>
        <v>-8.85</v>
      </c>
      <c r="I24" s="193">
        <f>[8]TB2015!H378</f>
        <v>-10.62</v>
      </c>
      <c r="J24" s="193">
        <f>[8]TB2015!I378</f>
        <v>-12.39</v>
      </c>
      <c r="K24" s="193">
        <f>[8]TB2015!J378</f>
        <v>-14.16</v>
      </c>
      <c r="L24" s="193">
        <f>[8]TB2015!K378</f>
        <v>-15.93</v>
      </c>
      <c r="M24" s="193">
        <f>[8]TB2015!L378</f>
        <v>-17.7</v>
      </c>
      <c r="N24" s="193">
        <f>[8]TB2015!M378</f>
        <v>-19.47</v>
      </c>
      <c r="O24" s="193">
        <f>[8]TB2015!N378</f>
        <v>-21.24</v>
      </c>
    </row>
    <row r="25" spans="1:15" s="2" customFormat="1" x14ac:dyDescent="0.3">
      <c r="A25" s="11"/>
      <c r="B25" s="19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4"/>
    </row>
    <row r="26" spans="1:15" s="2" customFormat="1" x14ac:dyDescent="0.3">
      <c r="A26" s="11"/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4"/>
    </row>
    <row r="27" spans="1:15" s="2" customFormat="1" ht="12" customHeight="1" thickBot="1" x14ac:dyDescent="0.35">
      <c r="A27" s="11"/>
      <c r="B27" s="12" t="s">
        <v>34</v>
      </c>
      <c r="C27" s="20"/>
      <c r="D27" s="21">
        <f t="shared" ref="D27:H27" si="0">SUM(D4:D26)</f>
        <v>-1778.02</v>
      </c>
      <c r="E27" s="21">
        <f t="shared" si="0"/>
        <v>-3556.04</v>
      </c>
      <c r="F27" s="21">
        <f t="shared" si="0"/>
        <v>-5334.06</v>
      </c>
      <c r="G27" s="21">
        <f t="shared" si="0"/>
        <v>-7112.08</v>
      </c>
      <c r="H27" s="21">
        <f t="shared" si="0"/>
        <v>-8890.1</v>
      </c>
      <c r="I27" s="21">
        <f>SUM(I4:I26)</f>
        <v>-10668.12</v>
      </c>
      <c r="J27" s="21">
        <f t="shared" ref="J27:O27" si="1">SUM(J4:J26)</f>
        <v>-12446.14</v>
      </c>
      <c r="K27" s="21">
        <f t="shared" si="1"/>
        <v>-14224.16</v>
      </c>
      <c r="L27" s="21">
        <f t="shared" si="1"/>
        <v>-16002.18</v>
      </c>
      <c r="M27" s="21">
        <f t="shared" si="1"/>
        <v>-17780.2</v>
      </c>
      <c r="N27" s="21">
        <f t="shared" si="1"/>
        <v>-19558.22</v>
      </c>
      <c r="O27" s="21">
        <f t="shared" si="1"/>
        <v>-21336.240000000002</v>
      </c>
    </row>
    <row r="28" spans="1:15" s="2" customFormat="1" ht="12" customHeight="1" thickTop="1" x14ac:dyDescent="0.3">
      <c r="A28" s="11"/>
      <c r="B28" s="12"/>
      <c r="C28" s="20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</row>
    <row r="29" spans="1:15" s="19" customFormat="1" ht="13.5" customHeight="1" x14ac:dyDescent="0.3">
      <c r="A29" s="22"/>
      <c r="B29" s="23"/>
      <c r="C29" s="24"/>
      <c r="D29" s="25"/>
      <c r="E29" s="25"/>
      <c r="F29" s="25"/>
      <c r="G29" s="25"/>
      <c r="H29" s="14"/>
      <c r="I29" s="14"/>
      <c r="J29" s="14"/>
      <c r="K29" s="14"/>
      <c r="L29" s="14"/>
      <c r="M29" s="14"/>
      <c r="N29" s="14"/>
      <c r="O29" s="14"/>
    </row>
    <row r="30" spans="1:15" s="27" customFormat="1" x14ac:dyDescent="0.3">
      <c r="A30" s="26"/>
      <c r="B30" s="5" t="s">
        <v>35</v>
      </c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</row>
    <row r="31" spans="1:15" s="2" customFormat="1" x14ac:dyDescent="0.3">
      <c r="A31" s="11"/>
      <c r="C31" s="28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14"/>
    </row>
    <row r="32" spans="1:15" s="2" customFormat="1" x14ac:dyDescent="0.3">
      <c r="A32" s="11">
        <v>7205</v>
      </c>
      <c r="B32" s="2" t="s">
        <v>14</v>
      </c>
      <c r="C32" s="17"/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</row>
    <row r="33" spans="1:15" s="2" customFormat="1" x14ac:dyDescent="0.3">
      <c r="A33" s="11">
        <v>7225</v>
      </c>
      <c r="B33" s="2" t="s">
        <v>36</v>
      </c>
      <c r="C33" s="15"/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  <c r="O33" s="18">
        <v>0</v>
      </c>
    </row>
    <row r="34" spans="1:15" s="2" customFormat="1" x14ac:dyDescent="0.3">
      <c r="A34" s="11">
        <v>7230</v>
      </c>
      <c r="B34" s="2" t="s">
        <v>37</v>
      </c>
      <c r="C34" s="15"/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v>0</v>
      </c>
    </row>
    <row r="35" spans="1:15" s="2" customFormat="1" x14ac:dyDescent="0.3">
      <c r="A35" s="11">
        <v>7245</v>
      </c>
      <c r="B35" s="2" t="s">
        <v>38</v>
      </c>
      <c r="C35" s="20"/>
      <c r="D35" s="193">
        <f>[8]TB2015!C379</f>
        <v>0</v>
      </c>
      <c r="E35" s="193">
        <f>[8]TB2015!D379</f>
        <v>0</v>
      </c>
      <c r="F35" s="193">
        <f>[8]TB2015!E379</f>
        <v>0</v>
      </c>
      <c r="G35" s="193">
        <f>[8]TB2015!F379</f>
        <v>0</v>
      </c>
      <c r="H35" s="193">
        <f>[8]TB2015!G379</f>
        <v>0</v>
      </c>
      <c r="I35" s="193">
        <f>[8]TB2015!H379</f>
        <v>0</v>
      </c>
      <c r="J35" s="193">
        <f>[8]TB2015!I379</f>
        <v>0</v>
      </c>
      <c r="K35" s="193">
        <f>[8]TB2015!J379</f>
        <v>0</v>
      </c>
      <c r="L35" s="193">
        <f>[8]TB2015!K379</f>
        <v>0</v>
      </c>
      <c r="M35" s="193">
        <f>[8]TB2015!L379</f>
        <v>0</v>
      </c>
      <c r="N35" s="193">
        <f>[8]TB2015!M379</f>
        <v>0</v>
      </c>
      <c r="O35" s="193">
        <f>[8]TB2015!N379</f>
        <v>0</v>
      </c>
    </row>
    <row r="36" spans="1:15" s="2" customFormat="1" x14ac:dyDescent="0.3">
      <c r="A36" s="11">
        <v>7275</v>
      </c>
      <c r="B36" s="2" t="s">
        <v>39</v>
      </c>
      <c r="C36" s="15"/>
      <c r="D36" s="193">
        <f>[8]TB2015!C380</f>
        <v>-472.16</v>
      </c>
      <c r="E36" s="193">
        <f>[8]TB2015!D380</f>
        <v>-944.32</v>
      </c>
      <c r="F36" s="193">
        <f>[8]TB2015!E380</f>
        <v>-1416.48</v>
      </c>
      <c r="G36" s="193">
        <f>[8]TB2015!F380</f>
        <v>-1888.64</v>
      </c>
      <c r="H36" s="193">
        <f>[8]TB2015!G380</f>
        <v>-2360.8000000000002</v>
      </c>
      <c r="I36" s="193">
        <f>[8]TB2015!H380</f>
        <v>-2832.96</v>
      </c>
      <c r="J36" s="193">
        <f>[8]TB2015!I380</f>
        <v>-3305.12</v>
      </c>
      <c r="K36" s="193">
        <f>[8]TB2015!J380</f>
        <v>-3777.28</v>
      </c>
      <c r="L36" s="193">
        <f>[8]TB2015!K380</f>
        <v>-4249.4399999999996</v>
      </c>
      <c r="M36" s="193">
        <f>[8]TB2015!L380</f>
        <v>-4721.6000000000004</v>
      </c>
      <c r="N36" s="193">
        <f>[8]TB2015!M380</f>
        <v>-5193.76</v>
      </c>
      <c r="O36" s="193">
        <f>[8]TB2015!N380</f>
        <v>-5665.92</v>
      </c>
    </row>
    <row r="37" spans="1:15" s="2" customFormat="1" x14ac:dyDescent="0.3">
      <c r="A37" s="11">
        <v>7280</v>
      </c>
      <c r="B37" s="2" t="s">
        <v>40</v>
      </c>
      <c r="C37" s="15"/>
      <c r="D37" s="193">
        <f>[8]TB2015!C381</f>
        <v>-7317.02</v>
      </c>
      <c r="E37" s="193">
        <f>[8]TB2015!D381</f>
        <v>-14634.04</v>
      </c>
      <c r="F37" s="193">
        <f>[8]TB2015!E381</f>
        <v>-21951.06</v>
      </c>
      <c r="G37" s="193">
        <f>[8]TB2015!F381</f>
        <v>-29268.080000000002</v>
      </c>
      <c r="H37" s="193">
        <f>[8]TB2015!G381</f>
        <v>-36585.1</v>
      </c>
      <c r="I37" s="193">
        <f>[8]TB2015!H381</f>
        <v>-43902.12</v>
      </c>
      <c r="J37" s="193">
        <f>[8]TB2015!I381</f>
        <v>-51219.14</v>
      </c>
      <c r="K37" s="193">
        <f>[8]TB2015!J381</f>
        <v>-58536.160000000003</v>
      </c>
      <c r="L37" s="193">
        <f>[8]TB2015!K381</f>
        <v>-65853.179999999993</v>
      </c>
      <c r="M37" s="193">
        <f>[8]TB2015!L381</f>
        <v>-73170.2</v>
      </c>
      <c r="N37" s="193">
        <f>[8]TB2015!M381</f>
        <v>-80487.22</v>
      </c>
      <c r="O37" s="193">
        <f>[8]TB2015!N381</f>
        <v>-87804.24</v>
      </c>
    </row>
    <row r="38" spans="1:15" s="2" customFormat="1" x14ac:dyDescent="0.3">
      <c r="A38" s="11">
        <v>7283</v>
      </c>
      <c r="B38" s="2" t="s">
        <v>41</v>
      </c>
      <c r="C38" s="15"/>
      <c r="D38" s="193">
        <f>[8]TB2015!C382</f>
        <v>-13.35</v>
      </c>
      <c r="E38" s="193">
        <f>[8]TB2015!D382</f>
        <v>-26.7</v>
      </c>
      <c r="F38" s="193">
        <f>[8]TB2015!E382</f>
        <v>-40.049999999999997</v>
      </c>
      <c r="G38" s="193">
        <f>[8]TB2015!F382</f>
        <v>-53.4</v>
      </c>
      <c r="H38" s="193">
        <f>[8]TB2015!G382</f>
        <v>-66.75</v>
      </c>
      <c r="I38" s="193">
        <f>[8]TB2015!H382</f>
        <v>-80.099999999999994</v>
      </c>
      <c r="J38" s="193">
        <f>[8]TB2015!I382</f>
        <v>-93.45</v>
      </c>
      <c r="K38" s="193">
        <f>[8]TB2015!J382</f>
        <v>-106.8</v>
      </c>
      <c r="L38" s="193">
        <f>[8]TB2015!K382</f>
        <v>-120.15</v>
      </c>
      <c r="M38" s="193">
        <f>[8]TB2015!L382</f>
        <v>-133.5</v>
      </c>
      <c r="N38" s="193">
        <f>[8]TB2015!M382</f>
        <v>-146.85</v>
      </c>
      <c r="O38" s="193">
        <f>[8]TB2015!N382</f>
        <v>-160.19999999999999</v>
      </c>
    </row>
    <row r="39" spans="1:15" s="2" customFormat="1" x14ac:dyDescent="0.3">
      <c r="A39" s="11">
        <v>7290</v>
      </c>
      <c r="B39" s="2" t="s">
        <v>42</v>
      </c>
      <c r="C39" s="15"/>
      <c r="D39" s="193">
        <f>[8]TB2015!C383</f>
        <v>-328.43</v>
      </c>
      <c r="E39" s="193">
        <f>[8]TB2015!D383</f>
        <v>-656.86</v>
      </c>
      <c r="F39" s="193">
        <f>[8]TB2015!E383</f>
        <v>-985.29</v>
      </c>
      <c r="G39" s="193">
        <f>[8]TB2015!F383</f>
        <v>-1313.72</v>
      </c>
      <c r="H39" s="193">
        <f>[8]TB2015!G383</f>
        <v>-1642.15</v>
      </c>
      <c r="I39" s="193">
        <f>[8]TB2015!H383</f>
        <v>-1970.58</v>
      </c>
      <c r="J39" s="193">
        <f>[8]TB2015!I383</f>
        <v>-2299.0100000000002</v>
      </c>
      <c r="K39" s="193">
        <f>[8]TB2015!J383</f>
        <v>-2627.44</v>
      </c>
      <c r="L39" s="193">
        <f>[8]TB2015!K383</f>
        <v>-2955.87</v>
      </c>
      <c r="M39" s="193">
        <f>[8]TB2015!L383</f>
        <v>-3284.3</v>
      </c>
      <c r="N39" s="193">
        <f>[8]TB2015!M383</f>
        <v>-3612.73</v>
      </c>
      <c r="O39" s="193">
        <f>[8]TB2015!N383</f>
        <v>-3941.16</v>
      </c>
    </row>
    <row r="40" spans="1:15" s="2" customFormat="1" x14ac:dyDescent="0.3">
      <c r="A40" s="11">
        <v>7325</v>
      </c>
      <c r="B40" s="2" t="s">
        <v>43</v>
      </c>
      <c r="C40" s="15"/>
      <c r="D40" s="193">
        <v>0</v>
      </c>
      <c r="E40" s="193">
        <v>0</v>
      </c>
      <c r="F40" s="193">
        <v>0</v>
      </c>
      <c r="G40" s="193">
        <v>0</v>
      </c>
      <c r="H40" s="193">
        <v>0</v>
      </c>
      <c r="I40" s="193">
        <v>0</v>
      </c>
      <c r="J40" s="193">
        <v>0</v>
      </c>
      <c r="K40" s="193">
        <v>0</v>
      </c>
      <c r="L40" s="193">
        <v>0</v>
      </c>
      <c r="M40" s="193">
        <v>0</v>
      </c>
      <c r="N40" s="193">
        <v>0</v>
      </c>
      <c r="O40" s="193">
        <v>0</v>
      </c>
    </row>
    <row r="41" spans="1:15" s="2" customFormat="1" x14ac:dyDescent="0.3">
      <c r="A41" s="11">
        <v>7330</v>
      </c>
      <c r="B41" s="2" t="s">
        <v>43</v>
      </c>
      <c r="C41" s="17"/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</row>
    <row r="42" spans="1:15" s="2" customFormat="1" x14ac:dyDescent="0.3">
      <c r="A42" s="11">
        <v>7350</v>
      </c>
      <c r="B42" s="2" t="s">
        <v>44</v>
      </c>
      <c r="C42" s="15"/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</row>
    <row r="43" spans="1:15" s="2" customFormat="1" x14ac:dyDescent="0.3">
      <c r="A43" s="11">
        <v>7425</v>
      </c>
      <c r="B43" s="2" t="s">
        <v>45</v>
      </c>
      <c r="C43" s="17"/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0</v>
      </c>
      <c r="O43" s="18">
        <v>0</v>
      </c>
    </row>
    <row r="44" spans="1:15" s="2" customFormat="1" x14ac:dyDescent="0.3">
      <c r="A44" s="11">
        <v>7430</v>
      </c>
      <c r="B44" s="2" t="s">
        <v>46</v>
      </c>
      <c r="C44" s="17"/>
      <c r="D44" s="193">
        <f>[8]TB2015!C384</f>
        <v>0</v>
      </c>
      <c r="E44" s="193">
        <f>[8]TB2015!D384</f>
        <v>0</v>
      </c>
      <c r="F44" s="193">
        <f>[8]TB2015!E384</f>
        <v>0</v>
      </c>
      <c r="G44" s="193">
        <f>[8]TB2015!F384</f>
        <v>1.68</v>
      </c>
      <c r="H44" s="193">
        <f>[8]TB2015!G384</f>
        <v>1.68</v>
      </c>
      <c r="I44" s="193">
        <f>[8]TB2015!H384</f>
        <v>1.68</v>
      </c>
      <c r="J44" s="193">
        <f>[8]TB2015!I384</f>
        <v>1.68</v>
      </c>
      <c r="K44" s="193">
        <f>[8]TB2015!J384</f>
        <v>1.68</v>
      </c>
      <c r="L44" s="193">
        <f>[8]TB2015!K384</f>
        <v>1.68</v>
      </c>
      <c r="M44" s="193">
        <f>[8]TB2015!L384</f>
        <v>1.68</v>
      </c>
      <c r="N44" s="193">
        <f>[8]TB2015!M384</f>
        <v>1.68</v>
      </c>
      <c r="O44" s="193">
        <f>[8]TB2015!N384</f>
        <v>1.68</v>
      </c>
    </row>
    <row r="45" spans="1:15" s="2" customFormat="1" x14ac:dyDescent="0.3">
      <c r="A45" s="11">
        <v>7440</v>
      </c>
      <c r="B45" s="2" t="s">
        <v>47</v>
      </c>
      <c r="C45" s="17"/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  <c r="N45" s="18">
        <v>0</v>
      </c>
      <c r="O45" s="18">
        <v>0</v>
      </c>
    </row>
    <row r="46" spans="1:15" s="2" customFormat="1" x14ac:dyDescent="0.3">
      <c r="A46" s="11">
        <v>7445</v>
      </c>
      <c r="B46" s="2" t="s">
        <v>48</v>
      </c>
      <c r="C46" s="15"/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</row>
    <row r="47" spans="1:15" s="2" customFormat="1" x14ac:dyDescent="0.3">
      <c r="A47" s="11">
        <v>7470</v>
      </c>
      <c r="B47" s="2" t="s">
        <v>49</v>
      </c>
      <c r="C47" s="15"/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>
        <v>0</v>
      </c>
    </row>
    <row r="48" spans="1:15" s="2" customFormat="1" x14ac:dyDescent="0.3">
      <c r="A48" s="11">
        <v>7475</v>
      </c>
      <c r="B48" s="2" t="s">
        <v>50</v>
      </c>
      <c r="C48" s="17"/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v>0</v>
      </c>
    </row>
    <row r="49" spans="1:15" s="2" customFormat="1" x14ac:dyDescent="0.3">
      <c r="A49" s="11"/>
      <c r="C49" s="17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4"/>
    </row>
    <row r="50" spans="1:15" s="2" customFormat="1" ht="19.5" customHeight="1" thickBot="1" x14ac:dyDescent="0.35">
      <c r="A50" s="11"/>
      <c r="B50" s="12" t="s">
        <v>51</v>
      </c>
      <c r="D50" s="21">
        <f>SUM(D31:D49)</f>
        <v>-8130.9600000000009</v>
      </c>
      <c r="E50" s="21">
        <f t="shared" ref="E50:N50" si="2">SUM(E31:E49)</f>
        <v>-16261.920000000002</v>
      </c>
      <c r="F50" s="21">
        <f t="shared" si="2"/>
        <v>-24392.880000000001</v>
      </c>
      <c r="G50" s="21">
        <f t="shared" si="2"/>
        <v>-32522.160000000003</v>
      </c>
      <c r="H50" s="21">
        <f t="shared" si="2"/>
        <v>-40653.120000000003</v>
      </c>
      <c r="I50" s="21">
        <f t="shared" si="2"/>
        <v>-48784.08</v>
      </c>
      <c r="J50" s="21">
        <f t="shared" si="2"/>
        <v>-56915.040000000001</v>
      </c>
      <c r="K50" s="21">
        <f t="shared" si="2"/>
        <v>-65046.000000000007</v>
      </c>
      <c r="L50" s="21">
        <f t="shared" si="2"/>
        <v>-73176.959999999992</v>
      </c>
      <c r="M50" s="21">
        <f t="shared" si="2"/>
        <v>-81307.920000000013</v>
      </c>
      <c r="N50" s="21">
        <f t="shared" si="2"/>
        <v>-89438.88</v>
      </c>
      <c r="O50" s="21">
        <f>SUM(O31:O49)</f>
        <v>-97569.840000000011</v>
      </c>
    </row>
    <row r="51" spans="1:15" s="2" customFormat="1" ht="12.5" thickTop="1" x14ac:dyDescent="0.3">
      <c r="A51" s="11"/>
      <c r="C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4"/>
    </row>
    <row r="52" spans="1:15" s="19" customFormat="1" x14ac:dyDescent="0.3">
      <c r="A52" s="22"/>
      <c r="C52" s="23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14"/>
    </row>
    <row r="53" spans="1:15" s="2" customFormat="1" x14ac:dyDescent="0.3">
      <c r="A53" s="11"/>
      <c r="C53" s="17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4"/>
    </row>
    <row r="54" spans="1:15" s="2" customFormat="1" x14ac:dyDescent="0.3">
      <c r="A54" s="11"/>
      <c r="C54" s="17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4"/>
    </row>
    <row r="55" spans="1:15" s="2" customFormat="1" x14ac:dyDescent="0.3">
      <c r="A55" s="11"/>
      <c r="C55" s="17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4"/>
    </row>
    <row r="56" spans="1:15" s="2" customFormat="1" x14ac:dyDescent="0.3">
      <c r="A56" s="11"/>
      <c r="C56" s="17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4"/>
    </row>
    <row r="57" spans="1:15" s="2" customFormat="1" x14ac:dyDescent="0.3">
      <c r="A57" s="11"/>
      <c r="C57" s="17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4"/>
    </row>
    <row r="58" spans="1:15" s="2" customFormat="1" x14ac:dyDescent="0.3">
      <c r="A58" s="11"/>
      <c r="C58" s="17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4"/>
    </row>
    <row r="59" spans="1:15" s="2" customFormat="1" x14ac:dyDescent="0.3">
      <c r="A59" s="11"/>
      <c r="C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4"/>
    </row>
    <row r="60" spans="1:15" s="2" customFormat="1" x14ac:dyDescent="0.3">
      <c r="A60" s="11"/>
      <c r="C60" s="17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4"/>
    </row>
    <row r="61" spans="1:15" s="2" customFormat="1" x14ac:dyDescent="0.3">
      <c r="A61" s="11"/>
      <c r="C61" s="17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4"/>
    </row>
    <row r="62" spans="1:15" s="2" customFormat="1" x14ac:dyDescent="0.3">
      <c r="A62" s="11"/>
      <c r="C62" s="17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4"/>
    </row>
    <row r="63" spans="1:15" s="2" customFormat="1" x14ac:dyDescent="0.3">
      <c r="A63" s="11"/>
      <c r="C63" s="17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4"/>
    </row>
    <row r="64" spans="1:15" s="2" customFormat="1" x14ac:dyDescent="0.3">
      <c r="A64" s="11"/>
      <c r="C64" s="17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4"/>
    </row>
    <row r="65" spans="1:15" s="2" customFormat="1" x14ac:dyDescent="0.3">
      <c r="A65" s="11"/>
      <c r="C65" s="17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4"/>
    </row>
    <row r="66" spans="1:15" s="2" customFormat="1" x14ac:dyDescent="0.3">
      <c r="A66" s="11"/>
      <c r="C66" s="17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4"/>
    </row>
    <row r="67" spans="1:15" s="2" customFormat="1" x14ac:dyDescent="0.3">
      <c r="A67" s="11"/>
      <c r="C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4"/>
    </row>
    <row r="68" spans="1:15" s="2" customFormat="1" x14ac:dyDescent="0.3">
      <c r="A68" s="11"/>
      <c r="C68" s="17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4"/>
    </row>
    <row r="69" spans="1:15" s="2" customFormat="1" x14ac:dyDescent="0.3">
      <c r="A69" s="11"/>
      <c r="C69" s="17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4"/>
    </row>
    <row r="70" spans="1:15" s="2" customFormat="1" x14ac:dyDescent="0.3">
      <c r="A70" s="11"/>
      <c r="C70" s="17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4"/>
    </row>
    <row r="71" spans="1:15" s="2" customFormat="1" x14ac:dyDescent="0.3">
      <c r="A71" s="11"/>
      <c r="C71" s="17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4"/>
    </row>
    <row r="72" spans="1:15" s="2" customFormat="1" x14ac:dyDescent="0.3">
      <c r="A72" s="11"/>
      <c r="C72" s="17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4"/>
    </row>
  </sheetData>
  <mergeCells count="1">
    <mergeCell ref="B1:O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4"/>
  <sheetViews>
    <sheetView workbookViewId="0">
      <selection activeCell="A2" sqref="A2"/>
    </sheetView>
  </sheetViews>
  <sheetFormatPr defaultColWidth="9.1796875" defaultRowHeight="12" x14ac:dyDescent="0.3"/>
  <cols>
    <col min="1" max="1" width="8.81640625" style="1" customWidth="1"/>
    <col min="2" max="2" width="39.54296875" style="3" customWidth="1"/>
    <col min="3" max="3" width="8.7265625" style="31" customWidth="1"/>
    <col min="4" max="7" width="9.7265625" style="32" customWidth="1"/>
    <col min="8" max="8" width="11.26953125" style="32" customWidth="1"/>
    <col min="9" max="13" width="9.7265625" style="32" customWidth="1"/>
    <col min="14" max="14" width="10.1796875" style="32" customWidth="1"/>
    <col min="15" max="15" width="11.54296875" style="33" customWidth="1"/>
    <col min="16" max="16" width="13.7265625" style="41" customWidth="1"/>
    <col min="17" max="17" width="9.26953125" style="3" bestFit="1" customWidth="1"/>
    <col min="18" max="18" width="9.81640625" style="3" bestFit="1" customWidth="1"/>
    <col min="19" max="19" width="10.54296875" style="3" bestFit="1" customWidth="1"/>
    <col min="20" max="16384" width="9.1796875" style="3"/>
  </cols>
  <sheetData>
    <row r="1" spans="1:18" ht="9" customHeight="1" x14ac:dyDescent="0.3"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2"/>
      <c r="R1" s="2"/>
    </row>
    <row r="2" spans="1:18" s="10" customFormat="1" ht="24.75" customHeight="1" x14ac:dyDescent="0.3">
      <c r="A2" s="4"/>
      <c r="B2" s="5" t="s">
        <v>0</v>
      </c>
      <c r="C2" s="5" t="s">
        <v>1</v>
      </c>
      <c r="D2" s="6" t="s">
        <v>177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7" t="s">
        <v>13</v>
      </c>
      <c r="P2" s="34">
        <v>42369</v>
      </c>
      <c r="Q2" s="8"/>
      <c r="R2" s="9"/>
    </row>
    <row r="3" spans="1:18" s="2" customFormat="1" x14ac:dyDescent="0.3">
      <c r="A3" s="11"/>
      <c r="C3" s="12"/>
      <c r="D3" s="35">
        <v>3</v>
      </c>
      <c r="E3" s="35">
        <v>4</v>
      </c>
      <c r="F3" s="35">
        <v>5</v>
      </c>
      <c r="G3" s="35">
        <v>6</v>
      </c>
      <c r="H3" s="35">
        <v>7</v>
      </c>
      <c r="I3" s="35">
        <v>8</v>
      </c>
      <c r="J3" s="35">
        <v>9</v>
      </c>
      <c r="K3" s="35">
        <v>10</v>
      </c>
      <c r="L3" s="35">
        <v>11</v>
      </c>
      <c r="M3" s="35">
        <v>12</v>
      </c>
      <c r="N3" s="35">
        <v>13</v>
      </c>
      <c r="O3" s="36">
        <v>14</v>
      </c>
      <c r="P3" s="37"/>
    </row>
    <row r="4" spans="1:18" s="2" customFormat="1" x14ac:dyDescent="0.3">
      <c r="A4" s="11"/>
      <c r="C4" s="15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4"/>
    </row>
    <row r="5" spans="1:18" s="2" customFormat="1" x14ac:dyDescent="0.3">
      <c r="A5" s="11">
        <v>6985</v>
      </c>
      <c r="B5" s="2" t="s">
        <v>14</v>
      </c>
      <c r="C5" s="17"/>
      <c r="D5" s="38">
        <f>IFERROR(VLOOKUP($A5,'[9]O&amp;M per TB'!$B$4:R$372,D$3,FALSE),0)</f>
        <v>0</v>
      </c>
      <c r="E5" s="38">
        <f>IFERROR(VLOOKUP($A5,'[9]O&amp;M per TB'!$B$4:S$372,E$3,FALSE),0)</f>
        <v>0</v>
      </c>
      <c r="F5" s="38">
        <f>IFERROR(VLOOKUP($A5,'[9]O&amp;M per TB'!$B$4:T$372,F$3,FALSE),0)</f>
        <v>0</v>
      </c>
      <c r="G5" s="38">
        <f>IFERROR(VLOOKUP($A5,'[9]O&amp;M per TB'!$B$4:U$372,G$3,FALSE),0)</f>
        <v>0</v>
      </c>
      <c r="H5" s="38">
        <f>IFERROR(VLOOKUP($A5,'[9]O&amp;M per TB'!$B$4:V$372,H$3,FALSE),0)</f>
        <v>0</v>
      </c>
      <c r="I5" s="38">
        <f>IFERROR(VLOOKUP($A5,'[9]O&amp;M per TB'!$B$4:W$372,I$3,FALSE),0)</f>
        <v>0</v>
      </c>
      <c r="J5" s="38">
        <f>IFERROR(VLOOKUP($A5,'[9]O&amp;M per TB'!$B$4:X$372,J$3,FALSE),0)</f>
        <v>0</v>
      </c>
      <c r="K5" s="38">
        <f>IFERROR(VLOOKUP($A5,'[9]O&amp;M per TB'!$B$4:Y$372,K$3,FALSE),0)</f>
        <v>0</v>
      </c>
      <c r="L5" s="38">
        <f>IFERROR(VLOOKUP($A5,'[9]O&amp;M per TB'!$B$4:Z$372,L$3,FALSE),0)</f>
        <v>0</v>
      </c>
      <c r="M5" s="38">
        <f>IFERROR(VLOOKUP($A5,'[9]O&amp;M per TB'!$B$4:AA$372,M$3,FALSE),0)</f>
        <v>0</v>
      </c>
      <c r="N5" s="38">
        <f>IFERROR(VLOOKUP($A5,'[9]O&amp;M per TB'!$B$4:AB$372,N$3,FALSE),0)</f>
        <v>0</v>
      </c>
      <c r="O5" s="38">
        <f>IFERROR(VLOOKUP($A5,'[9]O&amp;M per TB'!$B$4:AC$372,O$3,FALSE),0)</f>
        <v>0</v>
      </c>
      <c r="P5" s="14">
        <f t="shared" ref="P5:P24" si="0">SUM(D5:O5)</f>
        <v>0</v>
      </c>
    </row>
    <row r="6" spans="1:18" s="2" customFormat="1" x14ac:dyDescent="0.3">
      <c r="A6" s="11">
        <v>6995</v>
      </c>
      <c r="B6" s="2" t="s">
        <v>15</v>
      </c>
      <c r="C6" s="17"/>
      <c r="D6" s="38">
        <f>IFERROR(VLOOKUP($A6,'[9]O&amp;M per TB'!$B$4:R$372,D$3,FALSE),0)</f>
        <v>0</v>
      </c>
      <c r="E6" s="38">
        <f>IFERROR(VLOOKUP($A6,'[9]O&amp;M per TB'!$B$4:S$372,E$3,FALSE),0)</f>
        <v>0</v>
      </c>
      <c r="F6" s="38">
        <f>IFERROR(VLOOKUP($A6,'[9]O&amp;M per TB'!$B$4:T$372,F$3,FALSE),0)</f>
        <v>0</v>
      </c>
      <c r="G6" s="38">
        <f>IFERROR(VLOOKUP($A6,'[9]O&amp;M per TB'!$B$4:U$372,G$3,FALSE),0)</f>
        <v>0</v>
      </c>
      <c r="H6" s="38">
        <f>IFERROR(VLOOKUP($A6,'[9]O&amp;M per TB'!$B$4:V$372,H$3,FALSE),0)</f>
        <v>0</v>
      </c>
      <c r="I6" s="38">
        <f>IFERROR(VLOOKUP($A6,'[9]O&amp;M per TB'!$B$4:W$372,I$3,FALSE),0)</f>
        <v>0</v>
      </c>
      <c r="J6" s="38">
        <f>IFERROR(VLOOKUP($A6,'[9]O&amp;M per TB'!$B$4:X$372,J$3,FALSE),0)</f>
        <v>0</v>
      </c>
      <c r="K6" s="38">
        <f>IFERROR(VLOOKUP($A6,'[9]O&amp;M per TB'!$B$4:Y$372,K$3,FALSE),0)</f>
        <v>0</v>
      </c>
      <c r="L6" s="38">
        <f>IFERROR(VLOOKUP($A6,'[9]O&amp;M per TB'!$B$4:Z$372,L$3,FALSE),0)</f>
        <v>0</v>
      </c>
      <c r="M6" s="38">
        <f>IFERROR(VLOOKUP($A6,'[9]O&amp;M per TB'!$B$4:AA$372,M$3,FALSE),0)</f>
        <v>0</v>
      </c>
      <c r="N6" s="38">
        <f>IFERROR(VLOOKUP($A6,'[9]O&amp;M per TB'!$B$4:AB$372,N$3,FALSE),0)</f>
        <v>0</v>
      </c>
      <c r="O6" s="38">
        <f>IFERROR(VLOOKUP($A6,'[9]O&amp;M per TB'!$B$4:AC$372,O$3,FALSE),0)</f>
        <v>0</v>
      </c>
      <c r="P6" s="14">
        <f t="shared" si="0"/>
        <v>0</v>
      </c>
    </row>
    <row r="7" spans="1:18" s="2" customFormat="1" x14ac:dyDescent="0.3">
      <c r="A7" s="11">
        <v>7000</v>
      </c>
      <c r="B7" s="2" t="s">
        <v>16</v>
      </c>
      <c r="C7" s="17"/>
      <c r="D7" s="38">
        <f>IFERROR(VLOOKUP($A7,'[9]O&amp;M per TB'!$B$4:R$372,D$3,FALSE),0)</f>
        <v>0</v>
      </c>
      <c r="E7" s="38">
        <f>IFERROR(VLOOKUP($A7,'[9]O&amp;M per TB'!$B$4:S$372,E$3,FALSE),0)</f>
        <v>0</v>
      </c>
      <c r="F7" s="38">
        <f>IFERROR(VLOOKUP($A7,'[9]O&amp;M per TB'!$B$4:T$372,F$3,FALSE),0)</f>
        <v>0</v>
      </c>
      <c r="G7" s="38">
        <f>IFERROR(VLOOKUP($A7,'[9]O&amp;M per TB'!$B$4:U$372,G$3,FALSE),0)</f>
        <v>0</v>
      </c>
      <c r="H7" s="38">
        <f>IFERROR(VLOOKUP($A7,'[9]O&amp;M per TB'!$B$4:V$372,H$3,FALSE),0)</f>
        <v>0</v>
      </c>
      <c r="I7" s="38">
        <f>IFERROR(VLOOKUP($A7,'[9]O&amp;M per TB'!$B$4:W$372,I$3,FALSE),0)</f>
        <v>0</v>
      </c>
      <c r="J7" s="38">
        <f>IFERROR(VLOOKUP($A7,'[9]O&amp;M per TB'!$B$4:X$372,J$3,FALSE),0)</f>
        <v>0</v>
      </c>
      <c r="K7" s="38">
        <f>IFERROR(VLOOKUP($A7,'[9]O&amp;M per TB'!$B$4:Y$372,K$3,FALSE),0)</f>
        <v>0</v>
      </c>
      <c r="L7" s="38">
        <f>IFERROR(VLOOKUP($A7,'[9]O&amp;M per TB'!$B$4:Z$372,L$3,FALSE),0)</f>
        <v>0</v>
      </c>
      <c r="M7" s="38">
        <f>IFERROR(VLOOKUP($A7,'[9]O&amp;M per TB'!$B$4:AA$372,M$3,FALSE),0)</f>
        <v>0</v>
      </c>
      <c r="N7" s="38">
        <f>IFERROR(VLOOKUP($A7,'[9]O&amp;M per TB'!$B$4:AB$372,N$3,FALSE),0)</f>
        <v>0</v>
      </c>
      <c r="O7" s="38">
        <f>IFERROR(VLOOKUP($A7,'[9]O&amp;M per TB'!$B$4:AC$372,O$3,FALSE),0)</f>
        <v>0</v>
      </c>
      <c r="P7" s="14">
        <f t="shared" si="0"/>
        <v>0</v>
      </c>
    </row>
    <row r="8" spans="1:18" s="2" customFormat="1" x14ac:dyDescent="0.3">
      <c r="A8" s="11">
        <v>7025</v>
      </c>
      <c r="B8" s="2" t="s">
        <v>17</v>
      </c>
      <c r="C8" s="17"/>
      <c r="D8" s="38">
        <f>IFERROR(VLOOKUP($A8,'[9]O&amp;M per TB'!$B$4:R$372,D$3,FALSE),0)</f>
        <v>0</v>
      </c>
      <c r="E8" s="38">
        <f>IFERROR(VLOOKUP($A8,'[9]O&amp;M per TB'!$B$4:S$372,E$3,FALSE),0)</f>
        <v>0</v>
      </c>
      <c r="F8" s="38">
        <f>IFERROR(VLOOKUP($A8,'[9]O&amp;M per TB'!$B$4:T$372,F$3,FALSE),0)</f>
        <v>0</v>
      </c>
      <c r="G8" s="38">
        <f>IFERROR(VLOOKUP($A8,'[9]O&amp;M per TB'!$B$4:U$372,G$3,FALSE),0)</f>
        <v>0</v>
      </c>
      <c r="H8" s="38">
        <f>IFERROR(VLOOKUP($A8,'[9]O&amp;M per TB'!$B$4:V$372,H$3,FALSE),0)</f>
        <v>0</v>
      </c>
      <c r="I8" s="38">
        <f>IFERROR(VLOOKUP($A8,'[9]O&amp;M per TB'!$B$4:W$372,I$3,FALSE),0)</f>
        <v>0</v>
      </c>
      <c r="J8" s="38">
        <f>IFERROR(VLOOKUP($A8,'[9]O&amp;M per TB'!$B$4:X$372,J$3,FALSE),0)</f>
        <v>0</v>
      </c>
      <c r="K8" s="38">
        <f>IFERROR(VLOOKUP($A8,'[9]O&amp;M per TB'!$B$4:Y$372,K$3,FALSE),0)</f>
        <v>0</v>
      </c>
      <c r="L8" s="38">
        <f>IFERROR(VLOOKUP($A8,'[9]O&amp;M per TB'!$B$4:Z$372,L$3,FALSE),0)</f>
        <v>0</v>
      </c>
      <c r="M8" s="38">
        <f>IFERROR(VLOOKUP($A8,'[9]O&amp;M per TB'!$B$4:AA$372,M$3,FALSE),0)</f>
        <v>0</v>
      </c>
      <c r="N8" s="38">
        <f>IFERROR(VLOOKUP($A8,'[9]O&amp;M per TB'!$B$4:AB$372,N$3,FALSE),0)</f>
        <v>0</v>
      </c>
      <c r="O8" s="38">
        <f>IFERROR(VLOOKUP($A8,'[9]O&amp;M per TB'!$B$4:AC$372,O$3,FALSE),0)</f>
        <v>0</v>
      </c>
      <c r="P8" s="14">
        <f t="shared" si="0"/>
        <v>0</v>
      </c>
    </row>
    <row r="9" spans="1:18" s="2" customFormat="1" x14ac:dyDescent="0.3">
      <c r="A9" s="11">
        <v>7035</v>
      </c>
      <c r="B9" s="2" t="s">
        <v>18</v>
      </c>
      <c r="C9" s="17"/>
      <c r="D9" s="38">
        <f>IFERROR(VLOOKUP($A9,'[9]O&amp;M per TB'!$B$4:R$372,D$3,FALSE),0)</f>
        <v>0</v>
      </c>
      <c r="E9" s="38">
        <f>IFERROR(VLOOKUP($A9,'[9]O&amp;M per TB'!$B$4:S$372,E$3,FALSE),0)</f>
        <v>0</v>
      </c>
      <c r="F9" s="38">
        <f>IFERROR(VLOOKUP($A9,'[9]O&amp;M per TB'!$B$4:T$372,F$3,FALSE),0)</f>
        <v>0</v>
      </c>
      <c r="G9" s="38">
        <f>IFERROR(VLOOKUP($A9,'[9]O&amp;M per TB'!$B$4:U$372,G$3,FALSE),0)</f>
        <v>0</v>
      </c>
      <c r="H9" s="38">
        <f>IFERROR(VLOOKUP($A9,'[9]O&amp;M per TB'!$B$4:V$372,H$3,FALSE),0)</f>
        <v>0</v>
      </c>
      <c r="I9" s="38">
        <f>IFERROR(VLOOKUP($A9,'[9]O&amp;M per TB'!$B$4:W$372,I$3,FALSE),0)</f>
        <v>0</v>
      </c>
      <c r="J9" s="38">
        <f>IFERROR(VLOOKUP($A9,'[9]O&amp;M per TB'!$B$4:X$372,J$3,FALSE),0)</f>
        <v>0</v>
      </c>
      <c r="K9" s="38">
        <f>IFERROR(VLOOKUP($A9,'[9]O&amp;M per TB'!$B$4:Y$372,K$3,FALSE),0)</f>
        <v>0</v>
      </c>
      <c r="L9" s="38">
        <f>IFERROR(VLOOKUP($A9,'[9]O&amp;M per TB'!$B$4:Z$372,L$3,FALSE),0)</f>
        <v>0</v>
      </c>
      <c r="M9" s="38">
        <f>IFERROR(VLOOKUP($A9,'[9]O&amp;M per TB'!$B$4:AA$372,M$3,FALSE),0)</f>
        <v>0</v>
      </c>
      <c r="N9" s="38">
        <f>IFERROR(VLOOKUP($A9,'[9]O&amp;M per TB'!$B$4:AB$372,N$3,FALSE),0)</f>
        <v>0</v>
      </c>
      <c r="O9" s="38">
        <f>IFERROR(VLOOKUP($A9,'[9]O&amp;M per TB'!$B$4:AC$372,O$3,FALSE),0)</f>
        <v>0</v>
      </c>
      <c r="P9" s="14">
        <f t="shared" si="0"/>
        <v>0</v>
      </c>
    </row>
    <row r="10" spans="1:18" s="2" customFormat="1" x14ac:dyDescent="0.3">
      <c r="A10" s="11">
        <v>7045</v>
      </c>
      <c r="B10" s="2" t="s">
        <v>19</v>
      </c>
      <c r="C10" s="15"/>
      <c r="D10" s="38">
        <f>IFERROR(VLOOKUP($A10,'[9]O&amp;M per TB'!$B$4:R$372,D$3,FALSE),0)</f>
        <v>0</v>
      </c>
      <c r="E10" s="38">
        <f>IFERROR(VLOOKUP($A10,'[9]O&amp;M per TB'!$B$4:S$372,E$3,FALSE),0)</f>
        <v>0</v>
      </c>
      <c r="F10" s="38">
        <f>IFERROR(VLOOKUP($A10,'[9]O&amp;M per TB'!$B$4:T$372,F$3,FALSE),0)</f>
        <v>0</v>
      </c>
      <c r="G10" s="38">
        <f>IFERROR(VLOOKUP($A10,'[9]O&amp;M per TB'!$B$4:U$372,G$3,FALSE),0)</f>
        <v>0</v>
      </c>
      <c r="H10" s="38">
        <f>IFERROR(VLOOKUP($A10,'[9]O&amp;M per TB'!$B$4:V$372,H$3,FALSE),0)</f>
        <v>0</v>
      </c>
      <c r="I10" s="38">
        <f>IFERROR(VLOOKUP($A10,'[9]O&amp;M per TB'!$B$4:W$372,I$3,FALSE),0)</f>
        <v>0</v>
      </c>
      <c r="J10" s="38">
        <f>IFERROR(VLOOKUP($A10,'[9]O&amp;M per TB'!$B$4:X$372,J$3,FALSE),0)</f>
        <v>0</v>
      </c>
      <c r="K10" s="38">
        <f>IFERROR(VLOOKUP($A10,'[9]O&amp;M per TB'!$B$4:Y$372,K$3,FALSE),0)</f>
        <v>0</v>
      </c>
      <c r="L10" s="38">
        <f>IFERROR(VLOOKUP($A10,'[9]O&amp;M per TB'!$B$4:Z$372,L$3,FALSE),0)</f>
        <v>0</v>
      </c>
      <c r="M10" s="38">
        <f>IFERROR(VLOOKUP($A10,'[9]O&amp;M per TB'!$B$4:AA$372,M$3,FALSE),0)</f>
        <v>0</v>
      </c>
      <c r="N10" s="38">
        <f>IFERROR(VLOOKUP($A10,'[9]O&amp;M per TB'!$B$4:AB$372,N$3,FALSE),0)</f>
        <v>0</v>
      </c>
      <c r="O10" s="38">
        <f>IFERROR(VLOOKUP($A10,'[9]O&amp;M per TB'!$B$4:AC$372,O$3,FALSE),0)</f>
        <v>0</v>
      </c>
      <c r="P10" s="14">
        <f t="shared" si="0"/>
        <v>0</v>
      </c>
    </row>
    <row r="11" spans="1:18" s="2" customFormat="1" x14ac:dyDescent="0.3">
      <c r="A11" s="11">
        <v>7050</v>
      </c>
      <c r="B11" s="2" t="s">
        <v>20</v>
      </c>
      <c r="C11" s="17"/>
      <c r="D11" s="38">
        <f>IFERROR(VLOOKUP($A11,'[9]O&amp;M per TB'!$B$4:R$372,D$3,FALSE),0)</f>
        <v>0</v>
      </c>
      <c r="E11" s="38">
        <f>IFERROR(VLOOKUP($A11,'[9]O&amp;M per TB'!$B$4:S$372,E$3,FALSE),0)</f>
        <v>0</v>
      </c>
      <c r="F11" s="38">
        <f>IFERROR(VLOOKUP($A11,'[9]O&amp;M per TB'!$B$4:T$372,F$3,FALSE),0)</f>
        <v>0</v>
      </c>
      <c r="G11" s="38">
        <f>IFERROR(VLOOKUP($A11,'[9]O&amp;M per TB'!$B$4:U$372,G$3,FALSE),0)</f>
        <v>0</v>
      </c>
      <c r="H11" s="38">
        <f>IFERROR(VLOOKUP($A11,'[9]O&amp;M per TB'!$B$4:V$372,H$3,FALSE),0)</f>
        <v>0</v>
      </c>
      <c r="I11" s="38">
        <f>IFERROR(VLOOKUP($A11,'[9]O&amp;M per TB'!$B$4:W$372,I$3,FALSE),0)</f>
        <v>0</v>
      </c>
      <c r="J11" s="38">
        <f>IFERROR(VLOOKUP($A11,'[9]O&amp;M per TB'!$B$4:X$372,J$3,FALSE),0)</f>
        <v>0</v>
      </c>
      <c r="K11" s="38">
        <f>IFERROR(VLOOKUP($A11,'[9]O&amp;M per TB'!$B$4:Y$372,K$3,FALSE),0)</f>
        <v>0</v>
      </c>
      <c r="L11" s="38">
        <f>IFERROR(VLOOKUP($A11,'[9]O&amp;M per TB'!$B$4:Z$372,L$3,FALSE),0)</f>
        <v>0</v>
      </c>
      <c r="M11" s="38">
        <f>IFERROR(VLOOKUP($A11,'[9]O&amp;M per TB'!$B$4:AA$372,M$3,FALSE),0)</f>
        <v>0</v>
      </c>
      <c r="N11" s="38">
        <f>IFERROR(VLOOKUP($A11,'[9]O&amp;M per TB'!$B$4:AB$372,N$3,FALSE),0)</f>
        <v>0</v>
      </c>
      <c r="O11" s="38">
        <f>IFERROR(VLOOKUP($A11,'[9]O&amp;M per TB'!$B$4:AC$372,O$3,FALSE),0)</f>
        <v>0</v>
      </c>
      <c r="P11" s="14">
        <f t="shared" si="0"/>
        <v>0</v>
      </c>
    </row>
    <row r="12" spans="1:18" s="2" customFormat="1" x14ac:dyDescent="0.3">
      <c r="A12" s="11">
        <v>7055</v>
      </c>
      <c r="B12" s="2" t="s">
        <v>21</v>
      </c>
      <c r="C12" s="17"/>
      <c r="D12" s="38">
        <f>IFERROR(VLOOKUP($A12,'[9]O&amp;M per TB'!$B$4:R$372,D$3,FALSE),0)</f>
        <v>0</v>
      </c>
      <c r="E12" s="38">
        <f>IFERROR(VLOOKUP($A12,'[9]O&amp;M per TB'!$B$4:S$372,E$3,FALSE),0)</f>
        <v>0</v>
      </c>
      <c r="F12" s="38">
        <f>IFERROR(VLOOKUP($A12,'[9]O&amp;M per TB'!$B$4:T$372,F$3,FALSE),0)</f>
        <v>0</v>
      </c>
      <c r="G12" s="38">
        <f>IFERROR(VLOOKUP($A12,'[9]O&amp;M per TB'!$B$4:U$372,G$3,FALSE),0)</f>
        <v>0</v>
      </c>
      <c r="H12" s="38">
        <f>IFERROR(VLOOKUP($A12,'[9]O&amp;M per TB'!$B$4:V$372,H$3,FALSE),0)</f>
        <v>0</v>
      </c>
      <c r="I12" s="38">
        <f>IFERROR(VLOOKUP($A12,'[9]O&amp;M per TB'!$B$4:W$372,I$3,FALSE),0)</f>
        <v>0</v>
      </c>
      <c r="J12" s="38">
        <f>IFERROR(VLOOKUP($A12,'[9]O&amp;M per TB'!$B$4:X$372,J$3,FALSE),0)</f>
        <v>0</v>
      </c>
      <c r="K12" s="38">
        <f>IFERROR(VLOOKUP($A12,'[9]O&amp;M per TB'!$B$4:Y$372,K$3,FALSE),0)</f>
        <v>0</v>
      </c>
      <c r="L12" s="38">
        <f>IFERROR(VLOOKUP($A12,'[9]O&amp;M per TB'!$B$4:Z$372,L$3,FALSE),0)</f>
        <v>0</v>
      </c>
      <c r="M12" s="38">
        <f>IFERROR(VLOOKUP($A12,'[9]O&amp;M per TB'!$B$4:AA$372,M$3,FALSE),0)</f>
        <v>0</v>
      </c>
      <c r="N12" s="38">
        <f>IFERROR(VLOOKUP($A12,'[9]O&amp;M per TB'!$B$4:AB$372,N$3,FALSE),0)</f>
        <v>0</v>
      </c>
      <c r="O12" s="38">
        <f>IFERROR(VLOOKUP($A12,'[9]O&amp;M per TB'!$B$4:AC$372,O$3,FALSE),0)</f>
        <v>0</v>
      </c>
      <c r="P12" s="14">
        <f t="shared" si="0"/>
        <v>0</v>
      </c>
    </row>
    <row r="13" spans="1:18" s="2" customFormat="1" x14ac:dyDescent="0.3">
      <c r="A13" s="11">
        <v>7060</v>
      </c>
      <c r="B13" s="2" t="s">
        <v>22</v>
      </c>
      <c r="C13" s="17"/>
      <c r="D13" s="38">
        <f>IFERROR(VLOOKUP($A13,'[9]O&amp;M per TB'!$B$4:R$372,D$3,FALSE),0)</f>
        <v>0</v>
      </c>
      <c r="E13" s="38">
        <f>IFERROR(VLOOKUP($A13,'[9]O&amp;M per TB'!$B$4:S$372,E$3,FALSE),0)</f>
        <v>0</v>
      </c>
      <c r="F13" s="38">
        <f>IFERROR(VLOOKUP($A13,'[9]O&amp;M per TB'!$B$4:T$372,F$3,FALSE),0)</f>
        <v>0</v>
      </c>
      <c r="G13" s="38">
        <f>IFERROR(VLOOKUP($A13,'[9]O&amp;M per TB'!$B$4:U$372,G$3,FALSE),0)</f>
        <v>0</v>
      </c>
      <c r="H13" s="38">
        <f>IFERROR(VLOOKUP($A13,'[9]O&amp;M per TB'!$B$4:V$372,H$3,FALSE),0)</f>
        <v>0</v>
      </c>
      <c r="I13" s="38">
        <f>IFERROR(VLOOKUP($A13,'[9]O&amp;M per TB'!$B$4:W$372,I$3,FALSE),0)</f>
        <v>0</v>
      </c>
      <c r="J13" s="38">
        <f>IFERROR(VLOOKUP($A13,'[9]O&amp;M per TB'!$B$4:X$372,J$3,FALSE),0)</f>
        <v>0</v>
      </c>
      <c r="K13" s="38">
        <f>IFERROR(VLOOKUP($A13,'[9]O&amp;M per TB'!$B$4:Y$372,K$3,FALSE),0)</f>
        <v>0</v>
      </c>
      <c r="L13" s="38">
        <f>IFERROR(VLOOKUP($A13,'[9]O&amp;M per TB'!$B$4:Z$372,L$3,FALSE),0)</f>
        <v>0</v>
      </c>
      <c r="M13" s="38">
        <f>IFERROR(VLOOKUP($A13,'[9]O&amp;M per TB'!$B$4:AA$372,M$3,FALSE),0)</f>
        <v>0</v>
      </c>
      <c r="N13" s="38">
        <f>IFERROR(VLOOKUP($A13,'[9]O&amp;M per TB'!$B$4:AB$372,N$3,FALSE),0)</f>
        <v>0</v>
      </c>
      <c r="O13" s="38">
        <f>IFERROR(VLOOKUP($A13,'[9]O&amp;M per TB'!$B$4:AC$372,O$3,FALSE),0)</f>
        <v>0</v>
      </c>
      <c r="P13" s="14">
        <f t="shared" si="0"/>
        <v>0</v>
      </c>
    </row>
    <row r="14" spans="1:18" s="2" customFormat="1" x14ac:dyDescent="0.3">
      <c r="A14" s="11">
        <v>7065</v>
      </c>
      <c r="B14" s="2" t="s">
        <v>23</v>
      </c>
      <c r="C14" s="17"/>
      <c r="D14" s="38">
        <f>IFERROR(VLOOKUP($A14,'[9]O&amp;M per TB'!$B$4:R$372,D$3,FALSE),0)</f>
        <v>0</v>
      </c>
      <c r="E14" s="38">
        <f>IFERROR(VLOOKUP($A14,'[9]O&amp;M per TB'!$B$4:S$372,E$3,FALSE),0)</f>
        <v>0</v>
      </c>
      <c r="F14" s="38">
        <f>IFERROR(VLOOKUP($A14,'[9]O&amp;M per TB'!$B$4:T$372,F$3,FALSE),0)</f>
        <v>0</v>
      </c>
      <c r="G14" s="38">
        <f>IFERROR(VLOOKUP($A14,'[9]O&amp;M per TB'!$B$4:U$372,G$3,FALSE),0)</f>
        <v>0</v>
      </c>
      <c r="H14" s="38">
        <f>IFERROR(VLOOKUP($A14,'[9]O&amp;M per TB'!$B$4:V$372,H$3,FALSE),0)</f>
        <v>0</v>
      </c>
      <c r="I14" s="38">
        <f>IFERROR(VLOOKUP($A14,'[9]O&amp;M per TB'!$B$4:W$372,I$3,FALSE),0)</f>
        <v>0</v>
      </c>
      <c r="J14" s="38">
        <f>IFERROR(VLOOKUP($A14,'[9]O&amp;M per TB'!$B$4:X$372,J$3,FALSE),0)</f>
        <v>0</v>
      </c>
      <c r="K14" s="38">
        <f>IFERROR(VLOOKUP($A14,'[9]O&amp;M per TB'!$B$4:Y$372,K$3,FALSE),0)</f>
        <v>0</v>
      </c>
      <c r="L14" s="38">
        <f>IFERROR(VLOOKUP($A14,'[9]O&amp;M per TB'!$B$4:Z$372,L$3,FALSE),0)</f>
        <v>0</v>
      </c>
      <c r="M14" s="38">
        <f>IFERROR(VLOOKUP($A14,'[9]O&amp;M per TB'!$B$4:AA$372,M$3,FALSE),0)</f>
        <v>0</v>
      </c>
      <c r="N14" s="38">
        <f>IFERROR(VLOOKUP($A14,'[9]O&amp;M per TB'!$B$4:AB$372,N$3,FALSE),0)</f>
        <v>0</v>
      </c>
      <c r="O14" s="38">
        <f>IFERROR(VLOOKUP($A14,'[9]O&amp;M per TB'!$B$4:AC$372,O$3,FALSE),0)</f>
        <v>0</v>
      </c>
      <c r="P14" s="14">
        <f t="shared" si="0"/>
        <v>0</v>
      </c>
    </row>
    <row r="15" spans="1:18" s="2" customFormat="1" x14ac:dyDescent="0.3">
      <c r="A15" s="11">
        <v>7070</v>
      </c>
      <c r="B15" s="2" t="s">
        <v>24</v>
      </c>
      <c r="C15" s="17"/>
      <c r="D15" s="38">
        <f>IFERROR(VLOOKUP($A15,'[9]O&amp;M per TB'!$B$4:R$372,D$3,FALSE),0)</f>
        <v>0</v>
      </c>
      <c r="E15" s="38">
        <f>IFERROR(VLOOKUP($A15,'[9]O&amp;M per TB'!$B$4:S$372,E$3,FALSE),0)</f>
        <v>0</v>
      </c>
      <c r="F15" s="38">
        <f>IFERROR(VLOOKUP($A15,'[9]O&amp;M per TB'!$B$4:T$372,F$3,FALSE),0)</f>
        <v>0</v>
      </c>
      <c r="G15" s="38">
        <f>IFERROR(VLOOKUP($A15,'[9]O&amp;M per TB'!$B$4:U$372,G$3,FALSE),0)</f>
        <v>0</v>
      </c>
      <c r="H15" s="38">
        <f>IFERROR(VLOOKUP($A15,'[9]O&amp;M per TB'!$B$4:V$372,H$3,FALSE),0)</f>
        <v>0</v>
      </c>
      <c r="I15" s="38">
        <f>IFERROR(VLOOKUP($A15,'[9]O&amp;M per TB'!$B$4:W$372,I$3,FALSE),0)</f>
        <v>0</v>
      </c>
      <c r="J15" s="38">
        <f>IFERROR(VLOOKUP($A15,'[9]O&amp;M per TB'!$B$4:X$372,J$3,FALSE),0)</f>
        <v>0</v>
      </c>
      <c r="K15" s="38">
        <f>IFERROR(VLOOKUP($A15,'[9]O&amp;M per TB'!$B$4:Y$372,K$3,FALSE),0)</f>
        <v>0</v>
      </c>
      <c r="L15" s="38">
        <f>IFERROR(VLOOKUP($A15,'[9]O&amp;M per TB'!$B$4:Z$372,L$3,FALSE),0)</f>
        <v>0</v>
      </c>
      <c r="M15" s="38">
        <f>IFERROR(VLOOKUP($A15,'[9]O&amp;M per TB'!$B$4:AA$372,M$3,FALSE),0)</f>
        <v>0</v>
      </c>
      <c r="N15" s="38">
        <f>IFERROR(VLOOKUP($A15,'[9]O&amp;M per TB'!$B$4:AB$372,N$3,FALSE),0)</f>
        <v>0</v>
      </c>
      <c r="O15" s="38">
        <f>IFERROR(VLOOKUP($A15,'[9]O&amp;M per TB'!$B$4:AC$372,O$3,FALSE),0)</f>
        <v>0</v>
      </c>
      <c r="P15" s="14">
        <f t="shared" si="0"/>
        <v>0</v>
      </c>
    </row>
    <row r="16" spans="1:18" s="2" customFormat="1" x14ac:dyDescent="0.3">
      <c r="A16" s="11">
        <v>7075</v>
      </c>
      <c r="B16" s="2" t="s">
        <v>25</v>
      </c>
      <c r="C16" s="17"/>
      <c r="D16" s="38">
        <f>IFERROR(VLOOKUP($A16,'[9]O&amp;M per TB'!$B$4:R$372,D$3,FALSE),0)</f>
        <v>0</v>
      </c>
      <c r="E16" s="38">
        <f>IFERROR(VLOOKUP($A16,'[9]O&amp;M per TB'!$B$4:S$372,E$3,FALSE),0)</f>
        <v>0</v>
      </c>
      <c r="F16" s="38">
        <f>IFERROR(VLOOKUP($A16,'[9]O&amp;M per TB'!$B$4:T$372,F$3,FALSE),0)</f>
        <v>0</v>
      </c>
      <c r="G16" s="38">
        <f>IFERROR(VLOOKUP($A16,'[9]O&amp;M per TB'!$B$4:U$372,G$3,FALSE),0)</f>
        <v>0</v>
      </c>
      <c r="H16" s="38">
        <f>IFERROR(VLOOKUP($A16,'[9]O&amp;M per TB'!$B$4:V$372,H$3,FALSE),0)</f>
        <v>0</v>
      </c>
      <c r="I16" s="38">
        <f>IFERROR(VLOOKUP($A16,'[9]O&amp;M per TB'!$B$4:W$372,I$3,FALSE),0)</f>
        <v>0</v>
      </c>
      <c r="J16" s="38">
        <f>IFERROR(VLOOKUP($A16,'[9]O&amp;M per TB'!$B$4:X$372,J$3,FALSE),0)</f>
        <v>0</v>
      </c>
      <c r="K16" s="38">
        <f>IFERROR(VLOOKUP($A16,'[9]O&amp;M per TB'!$B$4:Y$372,K$3,FALSE),0)</f>
        <v>0</v>
      </c>
      <c r="L16" s="38">
        <f>IFERROR(VLOOKUP($A16,'[9]O&amp;M per TB'!$B$4:Z$372,L$3,FALSE),0)</f>
        <v>0</v>
      </c>
      <c r="M16" s="38">
        <f>IFERROR(VLOOKUP($A16,'[9]O&amp;M per TB'!$B$4:AA$372,M$3,FALSE),0)</f>
        <v>0</v>
      </c>
      <c r="N16" s="38">
        <f>IFERROR(VLOOKUP($A16,'[9]O&amp;M per TB'!$B$4:AB$372,N$3,FALSE),0)</f>
        <v>0</v>
      </c>
      <c r="O16" s="38">
        <f>IFERROR(VLOOKUP($A16,'[9]O&amp;M per TB'!$B$4:AC$372,O$3,FALSE),0)</f>
        <v>0</v>
      </c>
      <c r="P16" s="14">
        <f t="shared" si="0"/>
        <v>0</v>
      </c>
    </row>
    <row r="17" spans="1:16" s="2" customFormat="1" x14ac:dyDescent="0.3">
      <c r="A17" s="11">
        <v>7080</v>
      </c>
      <c r="B17" s="2" t="s">
        <v>26</v>
      </c>
      <c r="C17" s="17"/>
      <c r="D17" s="38">
        <f>IFERROR(VLOOKUP($A17,'[9]O&amp;M per TB'!$B$4:R$372,D$3,FALSE),0)</f>
        <v>0</v>
      </c>
      <c r="E17" s="38">
        <f>IFERROR(VLOOKUP($A17,'[9]O&amp;M per TB'!$B$4:S$372,E$3,FALSE),0)</f>
        <v>0</v>
      </c>
      <c r="F17" s="38">
        <f>IFERROR(VLOOKUP($A17,'[9]O&amp;M per TB'!$B$4:T$372,F$3,FALSE),0)</f>
        <v>0</v>
      </c>
      <c r="G17" s="38">
        <f>IFERROR(VLOOKUP($A17,'[9]O&amp;M per TB'!$B$4:U$372,G$3,FALSE),0)</f>
        <v>0</v>
      </c>
      <c r="H17" s="38">
        <f>IFERROR(VLOOKUP($A17,'[9]O&amp;M per TB'!$B$4:V$372,H$3,FALSE),0)</f>
        <v>0</v>
      </c>
      <c r="I17" s="38">
        <f>IFERROR(VLOOKUP($A17,'[9]O&amp;M per TB'!$B$4:W$372,I$3,FALSE),0)</f>
        <v>0</v>
      </c>
      <c r="J17" s="38">
        <f>IFERROR(VLOOKUP($A17,'[9]O&amp;M per TB'!$B$4:X$372,J$3,FALSE),0)</f>
        <v>0</v>
      </c>
      <c r="K17" s="38">
        <f>IFERROR(VLOOKUP($A17,'[9]O&amp;M per TB'!$B$4:Y$372,K$3,FALSE),0)</f>
        <v>0</v>
      </c>
      <c r="L17" s="38">
        <f>IFERROR(VLOOKUP($A17,'[9]O&amp;M per TB'!$B$4:Z$372,L$3,FALSE),0)</f>
        <v>0</v>
      </c>
      <c r="M17" s="38">
        <f>IFERROR(VLOOKUP($A17,'[9]O&amp;M per TB'!$B$4:AA$372,M$3,FALSE),0)</f>
        <v>0</v>
      </c>
      <c r="N17" s="38">
        <f>IFERROR(VLOOKUP($A17,'[9]O&amp;M per TB'!$B$4:AB$372,N$3,FALSE),0)</f>
        <v>0</v>
      </c>
      <c r="O17" s="38">
        <f>IFERROR(VLOOKUP($A17,'[9]O&amp;M per TB'!$B$4:AC$372,O$3,FALSE),0)</f>
        <v>0</v>
      </c>
      <c r="P17" s="14">
        <f t="shared" si="0"/>
        <v>0</v>
      </c>
    </row>
    <row r="18" spans="1:16" s="2" customFormat="1" x14ac:dyDescent="0.3">
      <c r="A18" s="11">
        <v>7085</v>
      </c>
      <c r="B18" s="2" t="s">
        <v>27</v>
      </c>
      <c r="C18" s="17"/>
      <c r="D18" s="38">
        <f>IFERROR(VLOOKUP($A18,'[9]O&amp;M per TB'!$B$4:R$372,D$3,FALSE),0)</f>
        <v>0</v>
      </c>
      <c r="E18" s="38">
        <f>IFERROR(VLOOKUP($A18,'[9]O&amp;M per TB'!$B$4:S$372,E$3,FALSE),0)</f>
        <v>0</v>
      </c>
      <c r="F18" s="38">
        <f>IFERROR(VLOOKUP($A18,'[9]O&amp;M per TB'!$B$4:T$372,F$3,FALSE),0)</f>
        <v>0</v>
      </c>
      <c r="G18" s="38">
        <f>IFERROR(VLOOKUP($A18,'[9]O&amp;M per TB'!$B$4:U$372,G$3,FALSE),0)</f>
        <v>0</v>
      </c>
      <c r="H18" s="38">
        <f>IFERROR(VLOOKUP($A18,'[9]O&amp;M per TB'!$B$4:V$372,H$3,FALSE),0)</f>
        <v>0</v>
      </c>
      <c r="I18" s="38">
        <f>IFERROR(VLOOKUP($A18,'[9]O&amp;M per TB'!$B$4:W$372,I$3,FALSE),0)</f>
        <v>0</v>
      </c>
      <c r="J18" s="38">
        <f>IFERROR(VLOOKUP($A18,'[9]O&amp;M per TB'!$B$4:X$372,J$3,FALSE),0)</f>
        <v>0</v>
      </c>
      <c r="K18" s="38">
        <f>IFERROR(VLOOKUP($A18,'[9]O&amp;M per TB'!$B$4:Y$372,K$3,FALSE),0)</f>
        <v>0</v>
      </c>
      <c r="L18" s="38">
        <f>IFERROR(VLOOKUP($A18,'[9]O&amp;M per TB'!$B$4:Z$372,L$3,FALSE),0)</f>
        <v>0</v>
      </c>
      <c r="M18" s="38">
        <f>IFERROR(VLOOKUP($A18,'[9]O&amp;M per TB'!$B$4:AA$372,M$3,FALSE),0)</f>
        <v>0</v>
      </c>
      <c r="N18" s="38">
        <f>IFERROR(VLOOKUP($A18,'[9]O&amp;M per TB'!$B$4:AB$372,N$3,FALSE),0)</f>
        <v>0</v>
      </c>
      <c r="O18" s="38">
        <f>IFERROR(VLOOKUP($A18,'[9]O&amp;M per TB'!$B$4:AC$372,O$3,FALSE),0)</f>
        <v>0</v>
      </c>
      <c r="P18" s="14">
        <f t="shared" si="0"/>
        <v>0</v>
      </c>
    </row>
    <row r="19" spans="1:16" s="2" customFormat="1" x14ac:dyDescent="0.3">
      <c r="A19" s="11">
        <v>7090</v>
      </c>
      <c r="B19" s="2" t="s">
        <v>28</v>
      </c>
      <c r="C19" s="15"/>
      <c r="D19" s="38">
        <f>IFERROR(VLOOKUP($A19,'[9]O&amp;M per TB'!$B$4:R$372,D$3,FALSE),0)</f>
        <v>0</v>
      </c>
      <c r="E19" s="38">
        <f>IFERROR(VLOOKUP($A19,'[9]O&amp;M per TB'!$B$4:S$372,E$3,FALSE),0)</f>
        <v>0</v>
      </c>
      <c r="F19" s="38">
        <f>IFERROR(VLOOKUP($A19,'[9]O&amp;M per TB'!$B$4:T$372,F$3,FALSE),0)</f>
        <v>0</v>
      </c>
      <c r="G19" s="38">
        <f>IFERROR(VLOOKUP($A19,'[9]O&amp;M per TB'!$B$4:U$372,G$3,FALSE),0)</f>
        <v>0</v>
      </c>
      <c r="H19" s="38">
        <f>IFERROR(VLOOKUP($A19,'[9]O&amp;M per TB'!$B$4:V$372,H$3,FALSE),0)</f>
        <v>0</v>
      </c>
      <c r="I19" s="38">
        <f>IFERROR(VLOOKUP($A19,'[9]O&amp;M per TB'!$B$4:W$372,I$3,FALSE),0)</f>
        <v>0</v>
      </c>
      <c r="J19" s="38">
        <f>IFERROR(VLOOKUP($A19,'[9]O&amp;M per TB'!$B$4:X$372,J$3,FALSE),0)</f>
        <v>0</v>
      </c>
      <c r="K19" s="38">
        <f>IFERROR(VLOOKUP($A19,'[9]O&amp;M per TB'!$B$4:Y$372,K$3,FALSE),0)</f>
        <v>0</v>
      </c>
      <c r="L19" s="38">
        <f>IFERROR(VLOOKUP($A19,'[9]O&amp;M per TB'!$B$4:Z$372,L$3,FALSE),0)</f>
        <v>0</v>
      </c>
      <c r="M19" s="38">
        <f>IFERROR(VLOOKUP($A19,'[9]O&amp;M per TB'!$B$4:AA$372,M$3,FALSE),0)</f>
        <v>0</v>
      </c>
      <c r="N19" s="38">
        <f>IFERROR(VLOOKUP($A19,'[9]O&amp;M per TB'!$B$4:AB$372,N$3,FALSE),0)</f>
        <v>0</v>
      </c>
      <c r="O19" s="38">
        <f>IFERROR(VLOOKUP($A19,'[9]O&amp;M per TB'!$B$4:AC$372,O$3,FALSE),0)</f>
        <v>0</v>
      </c>
      <c r="P19" s="14">
        <f t="shared" si="0"/>
        <v>0</v>
      </c>
    </row>
    <row r="20" spans="1:16" s="2" customFormat="1" x14ac:dyDescent="0.3">
      <c r="A20" s="11">
        <v>7160</v>
      </c>
      <c r="B20" s="2" t="s">
        <v>29</v>
      </c>
      <c r="C20" s="15"/>
      <c r="D20" s="38">
        <f>IFERROR(VLOOKUP($A20,'[9]O&amp;M per TB'!$B$4:R$372,D$3,FALSE),0)</f>
        <v>0</v>
      </c>
      <c r="E20" s="38">
        <f>IFERROR(VLOOKUP($A20,'[9]O&amp;M per TB'!$B$4:S$372,E$3,FALSE),0)</f>
        <v>0</v>
      </c>
      <c r="F20" s="38">
        <f>IFERROR(VLOOKUP($A20,'[9]O&amp;M per TB'!$B$4:T$372,F$3,FALSE),0)</f>
        <v>0</v>
      </c>
      <c r="G20" s="38">
        <f>IFERROR(VLOOKUP($A20,'[9]O&amp;M per TB'!$B$4:U$372,G$3,FALSE),0)</f>
        <v>0</v>
      </c>
      <c r="H20" s="38">
        <f>IFERROR(VLOOKUP($A20,'[9]O&amp;M per TB'!$B$4:V$372,H$3,FALSE),0)</f>
        <v>0</v>
      </c>
      <c r="I20" s="38">
        <f>IFERROR(VLOOKUP($A20,'[9]O&amp;M per TB'!$B$4:W$372,I$3,FALSE),0)</f>
        <v>0</v>
      </c>
      <c r="J20" s="38">
        <f>IFERROR(VLOOKUP($A20,'[9]O&amp;M per TB'!$B$4:X$372,J$3,FALSE),0)</f>
        <v>0</v>
      </c>
      <c r="K20" s="38">
        <f>IFERROR(VLOOKUP($A20,'[9]O&amp;M per TB'!$B$4:Y$372,K$3,FALSE),0)</f>
        <v>0</v>
      </c>
      <c r="L20" s="38">
        <f>IFERROR(VLOOKUP($A20,'[9]O&amp;M per TB'!$B$4:Z$372,L$3,FALSE),0)</f>
        <v>0</v>
      </c>
      <c r="M20" s="38">
        <f>IFERROR(VLOOKUP($A20,'[9]O&amp;M per TB'!$B$4:AA$372,M$3,FALSE),0)</f>
        <v>0</v>
      </c>
      <c r="N20" s="38">
        <f>IFERROR(VLOOKUP($A20,'[9]O&amp;M per TB'!$B$4:AB$372,N$3,FALSE),0)</f>
        <v>0</v>
      </c>
      <c r="O20" s="38">
        <f>IFERROR(VLOOKUP($A20,'[9]O&amp;M per TB'!$B$4:AC$372,O$3,FALSE),0)</f>
        <v>0</v>
      </c>
      <c r="P20" s="14">
        <f t="shared" si="0"/>
        <v>0</v>
      </c>
    </row>
    <row r="21" spans="1:16" s="2" customFormat="1" x14ac:dyDescent="0.3">
      <c r="A21" s="11">
        <v>7165</v>
      </c>
      <c r="B21" s="2" t="s">
        <v>30</v>
      </c>
      <c r="C21" s="15"/>
      <c r="D21" s="38">
        <f>IFERROR(VLOOKUP($A21,'[9]O&amp;M per TB'!$B$4:R$372,D$3,FALSE),0)</f>
        <v>0</v>
      </c>
      <c r="E21" s="38">
        <f>IFERROR(VLOOKUP($A21,'[9]O&amp;M per TB'!$B$4:S$372,E$3,FALSE),0)</f>
        <v>0</v>
      </c>
      <c r="F21" s="38">
        <f>IFERROR(VLOOKUP($A21,'[9]O&amp;M per TB'!$B$4:T$372,F$3,FALSE),0)</f>
        <v>0</v>
      </c>
      <c r="G21" s="38">
        <f>IFERROR(VLOOKUP($A21,'[9]O&amp;M per TB'!$B$4:U$372,G$3,FALSE),0)</f>
        <v>0</v>
      </c>
      <c r="H21" s="38">
        <f>IFERROR(VLOOKUP($A21,'[9]O&amp;M per TB'!$B$4:V$372,H$3,FALSE),0)</f>
        <v>0</v>
      </c>
      <c r="I21" s="38">
        <f>IFERROR(VLOOKUP($A21,'[9]O&amp;M per TB'!$B$4:W$372,I$3,FALSE),0)</f>
        <v>0</v>
      </c>
      <c r="J21" s="38">
        <f>IFERROR(VLOOKUP($A21,'[9]O&amp;M per TB'!$B$4:X$372,J$3,FALSE),0)</f>
        <v>0</v>
      </c>
      <c r="K21" s="38">
        <f>IFERROR(VLOOKUP($A21,'[9]O&amp;M per TB'!$B$4:Y$372,K$3,FALSE),0)</f>
        <v>0</v>
      </c>
      <c r="L21" s="38">
        <f>IFERROR(VLOOKUP($A21,'[9]O&amp;M per TB'!$B$4:Z$372,L$3,FALSE),0)</f>
        <v>0</v>
      </c>
      <c r="M21" s="38">
        <f>IFERROR(VLOOKUP($A21,'[9]O&amp;M per TB'!$B$4:AA$372,M$3,FALSE),0)</f>
        <v>0</v>
      </c>
      <c r="N21" s="38">
        <f>IFERROR(VLOOKUP($A21,'[9]O&amp;M per TB'!$B$4:AB$372,N$3,FALSE),0)</f>
        <v>0</v>
      </c>
      <c r="O21" s="38">
        <f>IFERROR(VLOOKUP($A21,'[9]O&amp;M per TB'!$B$4:AC$372,O$3,FALSE),0)</f>
        <v>0</v>
      </c>
      <c r="P21" s="14">
        <f t="shared" si="0"/>
        <v>0</v>
      </c>
    </row>
    <row r="22" spans="1:16" s="2" customFormat="1" x14ac:dyDescent="0.3">
      <c r="A22" s="11">
        <v>7175</v>
      </c>
      <c r="B22" s="2" t="s">
        <v>31</v>
      </c>
      <c r="C22" s="15"/>
      <c r="D22" s="38">
        <f>IFERROR(VLOOKUP($A22,'[9]O&amp;M per TB'!$B$4:R$372,D$3,FALSE),0)</f>
        <v>0</v>
      </c>
      <c r="E22" s="38">
        <f>IFERROR(VLOOKUP($A22,'[9]O&amp;M per TB'!$B$4:S$372,E$3,FALSE),0)</f>
        <v>0</v>
      </c>
      <c r="F22" s="38">
        <f>IFERROR(VLOOKUP($A22,'[9]O&amp;M per TB'!$B$4:T$372,F$3,FALSE),0)</f>
        <v>0</v>
      </c>
      <c r="G22" s="38">
        <f>IFERROR(VLOOKUP($A22,'[9]O&amp;M per TB'!$B$4:U$372,G$3,FALSE),0)</f>
        <v>0</v>
      </c>
      <c r="H22" s="38">
        <f>IFERROR(VLOOKUP($A22,'[9]O&amp;M per TB'!$B$4:V$372,H$3,FALSE),0)</f>
        <v>0</v>
      </c>
      <c r="I22" s="38">
        <f>IFERROR(VLOOKUP($A22,'[9]O&amp;M per TB'!$B$4:W$372,I$3,FALSE),0)</f>
        <v>0</v>
      </c>
      <c r="J22" s="38">
        <f>IFERROR(VLOOKUP($A22,'[9]O&amp;M per TB'!$B$4:X$372,J$3,FALSE),0)</f>
        <v>0</v>
      </c>
      <c r="K22" s="38">
        <f>IFERROR(VLOOKUP($A22,'[9]O&amp;M per TB'!$B$4:Y$372,K$3,FALSE),0)</f>
        <v>0</v>
      </c>
      <c r="L22" s="38">
        <f>IFERROR(VLOOKUP($A22,'[9]O&amp;M per TB'!$B$4:Z$372,L$3,FALSE),0)</f>
        <v>0</v>
      </c>
      <c r="M22" s="38">
        <f>IFERROR(VLOOKUP($A22,'[9]O&amp;M per TB'!$B$4:AA$372,M$3,FALSE),0)</f>
        <v>0</v>
      </c>
      <c r="N22" s="38">
        <f>IFERROR(VLOOKUP($A22,'[9]O&amp;M per TB'!$B$4:AB$372,N$3,FALSE),0)</f>
        <v>0</v>
      </c>
      <c r="O22" s="38">
        <f>IFERROR(VLOOKUP($A22,'[9]O&amp;M per TB'!$B$4:AC$372,O$3,FALSE),0)</f>
        <v>0</v>
      </c>
      <c r="P22" s="14">
        <f t="shared" si="0"/>
        <v>0</v>
      </c>
    </row>
    <row r="23" spans="1:16" s="2" customFormat="1" x14ac:dyDescent="0.3">
      <c r="A23" s="11">
        <v>7180</v>
      </c>
      <c r="B23" s="2" t="s">
        <v>32</v>
      </c>
      <c r="C23" s="17"/>
      <c r="D23" s="38">
        <f>IFERROR(VLOOKUP($A23,'[9]O&amp;M per TB'!$B$4:R$372,D$3,FALSE),0)</f>
        <v>0</v>
      </c>
      <c r="E23" s="38">
        <f>IFERROR(VLOOKUP($A23,'[9]O&amp;M per TB'!$B$4:S$372,E$3,FALSE),0)</f>
        <v>0</v>
      </c>
      <c r="F23" s="38">
        <f>IFERROR(VLOOKUP($A23,'[9]O&amp;M per TB'!$B$4:T$372,F$3,FALSE),0)</f>
        <v>0</v>
      </c>
      <c r="G23" s="38">
        <f>IFERROR(VLOOKUP($A23,'[9]O&amp;M per TB'!$B$4:U$372,G$3,FALSE),0)</f>
        <v>0</v>
      </c>
      <c r="H23" s="38">
        <f>IFERROR(VLOOKUP($A23,'[9]O&amp;M per TB'!$B$4:V$372,H$3,FALSE),0)</f>
        <v>0</v>
      </c>
      <c r="I23" s="38">
        <f>IFERROR(VLOOKUP($A23,'[9]O&amp;M per TB'!$B$4:W$372,I$3,FALSE),0)</f>
        <v>0</v>
      </c>
      <c r="J23" s="38">
        <f>IFERROR(VLOOKUP($A23,'[9]O&amp;M per TB'!$B$4:X$372,J$3,FALSE),0)</f>
        <v>0</v>
      </c>
      <c r="K23" s="38">
        <f>IFERROR(VLOOKUP($A23,'[9]O&amp;M per TB'!$B$4:Y$372,K$3,FALSE),0)</f>
        <v>0</v>
      </c>
      <c r="L23" s="38">
        <f>IFERROR(VLOOKUP($A23,'[9]O&amp;M per TB'!$B$4:Z$372,L$3,FALSE),0)</f>
        <v>0</v>
      </c>
      <c r="M23" s="38">
        <f>IFERROR(VLOOKUP($A23,'[9]O&amp;M per TB'!$B$4:AA$372,M$3,FALSE),0)</f>
        <v>0</v>
      </c>
      <c r="N23" s="38">
        <f>IFERROR(VLOOKUP($A23,'[9]O&amp;M per TB'!$B$4:AB$372,N$3,FALSE),0)</f>
        <v>0</v>
      </c>
      <c r="O23" s="38">
        <f>IFERROR(VLOOKUP($A23,'[9]O&amp;M per TB'!$B$4:AC$372,O$3,FALSE),0)</f>
        <v>0</v>
      </c>
      <c r="P23" s="14">
        <f t="shared" si="0"/>
        <v>0</v>
      </c>
    </row>
    <row r="24" spans="1:16" s="2" customFormat="1" x14ac:dyDescent="0.3">
      <c r="A24" s="11">
        <v>7185</v>
      </c>
      <c r="B24" s="2" t="s">
        <v>33</v>
      </c>
      <c r="C24" s="15"/>
      <c r="D24" s="38">
        <f>IFERROR(VLOOKUP($A24,'[9]O&amp;M per TB'!$B$4:R$372,D$3,FALSE),0)</f>
        <v>0</v>
      </c>
      <c r="E24" s="38">
        <f>IFERROR(VLOOKUP($A24,'[9]O&amp;M per TB'!$B$4:S$372,E$3,FALSE),0)</f>
        <v>0</v>
      </c>
      <c r="F24" s="38">
        <f>IFERROR(VLOOKUP($A24,'[9]O&amp;M per TB'!$B$4:T$372,F$3,FALSE),0)</f>
        <v>0</v>
      </c>
      <c r="G24" s="38">
        <f>IFERROR(VLOOKUP($A24,'[9]O&amp;M per TB'!$B$4:U$372,G$3,FALSE),0)</f>
        <v>0</v>
      </c>
      <c r="H24" s="38">
        <f>IFERROR(VLOOKUP($A24,'[9]O&amp;M per TB'!$B$4:V$372,H$3,FALSE),0)</f>
        <v>0</v>
      </c>
      <c r="I24" s="38">
        <f>IFERROR(VLOOKUP($A24,'[9]O&amp;M per TB'!$B$4:W$372,I$3,FALSE),0)</f>
        <v>0</v>
      </c>
      <c r="J24" s="38">
        <f>IFERROR(VLOOKUP($A24,'[9]O&amp;M per TB'!$B$4:X$372,J$3,FALSE),0)</f>
        <v>0</v>
      </c>
      <c r="K24" s="38">
        <f>IFERROR(VLOOKUP($A24,'[9]O&amp;M per TB'!$B$4:Y$372,K$3,FALSE),0)</f>
        <v>0</v>
      </c>
      <c r="L24" s="38">
        <f>IFERROR(VLOOKUP($A24,'[9]O&amp;M per TB'!$B$4:Z$372,L$3,FALSE),0)</f>
        <v>0</v>
      </c>
      <c r="M24" s="38">
        <f>IFERROR(VLOOKUP($A24,'[9]O&amp;M per TB'!$B$4:AA$372,M$3,FALSE),0)</f>
        <v>0</v>
      </c>
      <c r="N24" s="38">
        <f>IFERROR(VLOOKUP($A24,'[9]O&amp;M per TB'!$B$4:AB$372,N$3,FALSE),0)</f>
        <v>0</v>
      </c>
      <c r="O24" s="38">
        <f>IFERROR(VLOOKUP($A24,'[9]O&amp;M per TB'!$B$4:AC$372,O$3,FALSE),0)</f>
        <v>0</v>
      </c>
      <c r="P24" s="14">
        <f t="shared" si="0"/>
        <v>0</v>
      </c>
    </row>
    <row r="25" spans="1:16" s="2" customFormat="1" x14ac:dyDescent="0.3">
      <c r="A25" s="11"/>
      <c r="B25" s="19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4"/>
      <c r="P25" s="14"/>
    </row>
    <row r="26" spans="1:16" s="2" customFormat="1" x14ac:dyDescent="0.3">
      <c r="A26" s="11"/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4"/>
      <c r="P26" s="14"/>
    </row>
    <row r="27" spans="1:16" s="2" customFormat="1" ht="12" customHeight="1" thickBot="1" x14ac:dyDescent="0.35">
      <c r="A27" s="11"/>
      <c r="B27" s="12" t="s">
        <v>34</v>
      </c>
      <c r="C27" s="20"/>
      <c r="D27" s="21">
        <f t="shared" ref="D27:O27" si="1">SUM(D4:D26)</f>
        <v>0</v>
      </c>
      <c r="E27" s="21">
        <f t="shared" si="1"/>
        <v>0</v>
      </c>
      <c r="F27" s="21">
        <f t="shared" si="1"/>
        <v>0</v>
      </c>
      <c r="G27" s="21">
        <f t="shared" si="1"/>
        <v>0</v>
      </c>
      <c r="H27" s="21">
        <f t="shared" si="1"/>
        <v>0</v>
      </c>
      <c r="I27" s="21">
        <f t="shared" si="1"/>
        <v>0</v>
      </c>
      <c r="J27" s="21">
        <f t="shared" si="1"/>
        <v>0</v>
      </c>
      <c r="K27" s="21">
        <f t="shared" si="1"/>
        <v>0</v>
      </c>
      <c r="L27" s="21">
        <f t="shared" si="1"/>
        <v>0</v>
      </c>
      <c r="M27" s="21">
        <f t="shared" si="1"/>
        <v>0</v>
      </c>
      <c r="N27" s="21">
        <f t="shared" si="1"/>
        <v>0</v>
      </c>
      <c r="O27" s="21">
        <f t="shared" si="1"/>
        <v>0</v>
      </c>
      <c r="P27" s="21">
        <f>SUM(P4:P26)</f>
        <v>0</v>
      </c>
    </row>
    <row r="28" spans="1:16" s="2" customFormat="1" ht="12" customHeight="1" thickTop="1" x14ac:dyDescent="0.3">
      <c r="A28" s="11"/>
      <c r="B28" s="12"/>
      <c r="C28" s="20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s="19" customFormat="1" ht="13.5" customHeight="1" x14ac:dyDescent="0.3">
      <c r="A29" s="22"/>
      <c r="B29" s="23"/>
      <c r="C29" s="24"/>
      <c r="D29" s="25"/>
      <c r="E29" s="25"/>
      <c r="F29" s="25"/>
      <c r="G29" s="25"/>
      <c r="H29" s="14"/>
      <c r="I29" s="14"/>
      <c r="J29" s="14"/>
      <c r="K29" s="14"/>
      <c r="L29" s="14"/>
      <c r="M29" s="14"/>
      <c r="N29" s="14"/>
      <c r="O29" s="14"/>
      <c r="P29" s="14"/>
    </row>
    <row r="30" spans="1:16" s="27" customFormat="1" x14ac:dyDescent="0.3">
      <c r="A30" s="26"/>
      <c r="B30" s="5" t="s">
        <v>35</v>
      </c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  <c r="P30" s="34"/>
    </row>
    <row r="31" spans="1:16" s="2" customFormat="1" x14ac:dyDescent="0.3">
      <c r="A31" s="11"/>
      <c r="C31" s="28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14"/>
      <c r="P31" s="14"/>
    </row>
    <row r="32" spans="1:16" s="2" customFormat="1" x14ac:dyDescent="0.3">
      <c r="A32" s="11">
        <v>7205</v>
      </c>
      <c r="B32" s="2" t="s">
        <v>14</v>
      </c>
      <c r="C32" s="17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14">
        <f>SUM(D32:O32)</f>
        <v>0</v>
      </c>
    </row>
    <row r="33" spans="1:16" s="2" customFormat="1" x14ac:dyDescent="0.3">
      <c r="A33" s="11">
        <v>7225</v>
      </c>
      <c r="B33" s="2" t="s">
        <v>36</v>
      </c>
      <c r="C33" s="15"/>
      <c r="D33" s="38">
        <f>IFERROR(VLOOKUP($A33,'[9]O&amp;M per TB'!$B$4:R$372,D$3,FALSE),0)</f>
        <v>-1136.1500000000001</v>
      </c>
      <c r="E33" s="38">
        <f>IFERROR(VLOOKUP($A33,'[9]O&amp;M per TB'!$B$4:S$372,E$3,FALSE),0)</f>
        <v>-1136.1500000000001</v>
      </c>
      <c r="F33" s="38">
        <f>IFERROR(VLOOKUP($A33,'[9]O&amp;M per TB'!$B$4:T$372,F$3,FALSE),0)</f>
        <v>-1136.1499999999996</v>
      </c>
      <c r="G33" s="38">
        <f>IFERROR(VLOOKUP($A33,'[9]O&amp;M per TB'!$B$4:U$372,G$3,FALSE),0)</f>
        <v>-1136.1500000000005</v>
      </c>
      <c r="H33" s="38">
        <f>IFERROR(VLOOKUP($A33,'[9]O&amp;M per TB'!$B$4:V$372,H$3,FALSE),0)</f>
        <v>-1136.1499999999996</v>
      </c>
      <c r="I33" s="38">
        <f>IFERROR(VLOOKUP($A33,'[9]O&amp;M per TB'!$B$4:W$372,I$3,FALSE),0)</f>
        <v>-1136.1499999999996</v>
      </c>
      <c r="J33" s="38">
        <f>IFERROR(VLOOKUP($A33,'[9]O&amp;M per TB'!$B$4:X$372,J$3,FALSE),0)</f>
        <v>-1136.1500000000005</v>
      </c>
      <c r="K33" s="38">
        <f>IFERROR(VLOOKUP($A33,'[9]O&amp;M per TB'!$B$4:Y$372,K$3,FALSE),0)</f>
        <v>-1136.1500000000005</v>
      </c>
      <c r="L33" s="38">
        <f>IFERROR(VLOOKUP($A33,'[9]O&amp;M per TB'!$B$4:Z$372,L$3,FALSE),0)</f>
        <v>-1136.1499999999996</v>
      </c>
      <c r="M33" s="38">
        <f>IFERROR(VLOOKUP($A33,'[9]O&amp;M per TB'!$B$4:AA$372,M$3,FALSE),0)</f>
        <v>-1136.1499999999996</v>
      </c>
      <c r="N33" s="38">
        <f>IFERROR(VLOOKUP($A33,'[9]O&amp;M per TB'!$B$4:AB$372,N$3,FALSE),0)</f>
        <v>-1136.1499999999996</v>
      </c>
      <c r="O33" s="38">
        <f>IFERROR(VLOOKUP($A33,'[9]O&amp;M per TB'!$B$4:AC$372,O$3,FALSE),0)</f>
        <v>-1136.1499999999996</v>
      </c>
      <c r="P33" s="14">
        <f>SUM(D33:O33)</f>
        <v>-13633.8</v>
      </c>
    </row>
    <row r="34" spans="1:16" s="2" customFormat="1" x14ac:dyDescent="0.3">
      <c r="A34" s="11">
        <v>7230</v>
      </c>
      <c r="B34" s="2" t="s">
        <v>37</v>
      </c>
      <c r="C34" s="15"/>
      <c r="D34" s="38">
        <f>IFERROR(VLOOKUP($A34,'[9]O&amp;M per TB'!$B$4:R$372,D$3,FALSE),0)</f>
        <v>-1641.6</v>
      </c>
      <c r="E34" s="38">
        <f>IFERROR(VLOOKUP($A34,'[9]O&amp;M per TB'!$B$4:S$372,E$3,FALSE),0)</f>
        <v>-1641.6</v>
      </c>
      <c r="F34" s="38">
        <f>IFERROR(VLOOKUP($A34,'[9]O&amp;M per TB'!$B$4:T$372,F$3,FALSE),0)</f>
        <v>-1641.6000000000004</v>
      </c>
      <c r="G34" s="38">
        <f>IFERROR(VLOOKUP($A34,'[9]O&amp;M per TB'!$B$4:U$372,G$3,FALSE),0)</f>
        <v>-1641.5999999999995</v>
      </c>
      <c r="H34" s="38">
        <f>IFERROR(VLOOKUP($A34,'[9]O&amp;M per TB'!$B$4:V$372,H$3,FALSE),0)</f>
        <v>-1641.6000000000004</v>
      </c>
      <c r="I34" s="38">
        <f>IFERROR(VLOOKUP($A34,'[9]O&amp;M per TB'!$B$4:W$372,I$3,FALSE),0)</f>
        <v>-1641.6000000000004</v>
      </c>
      <c r="J34" s="38">
        <f>IFERROR(VLOOKUP($A34,'[9]O&amp;M per TB'!$B$4:X$372,J$3,FALSE),0)</f>
        <v>-1641.6000000000004</v>
      </c>
      <c r="K34" s="38">
        <f>IFERROR(VLOOKUP($A34,'[9]O&amp;M per TB'!$B$4:Y$372,K$3,FALSE),0)</f>
        <v>-1641.5999999999985</v>
      </c>
      <c r="L34" s="38">
        <f>IFERROR(VLOOKUP($A34,'[9]O&amp;M per TB'!$B$4:Z$372,L$3,FALSE),0)</f>
        <v>-1641.6000000000004</v>
      </c>
      <c r="M34" s="38">
        <f>IFERROR(VLOOKUP($A34,'[9]O&amp;M per TB'!$B$4:AA$372,M$3,FALSE),0)</f>
        <v>-1641.6000000000004</v>
      </c>
      <c r="N34" s="38">
        <f>IFERROR(VLOOKUP($A34,'[9]O&amp;M per TB'!$B$4:AB$372,N$3,FALSE),0)</f>
        <v>-1641.5999999999985</v>
      </c>
      <c r="O34" s="38">
        <f>IFERROR(VLOOKUP($A34,'[9]O&amp;M per TB'!$B$4:AC$372,O$3,FALSE),0)</f>
        <v>-1641.6000000000022</v>
      </c>
      <c r="P34" s="14">
        <f t="shared" ref="P34:P49" si="2">SUM(D34:O34)</f>
        <v>-19699.2</v>
      </c>
    </row>
    <row r="35" spans="1:16" s="2" customFormat="1" x14ac:dyDescent="0.3">
      <c r="A35" s="11">
        <v>7245</v>
      </c>
      <c r="B35" s="2" t="s">
        <v>38</v>
      </c>
      <c r="C35" s="20"/>
      <c r="D35" s="38">
        <f>IFERROR(VLOOKUP($A35,'[9]O&amp;M per TB'!$B$4:R$372,D$3,FALSE),0)</f>
        <v>0</v>
      </c>
      <c r="E35" s="38">
        <f>IFERROR(VLOOKUP($A35,'[9]O&amp;M per TB'!$B$4:S$372,E$3,FALSE),0)</f>
        <v>0</v>
      </c>
      <c r="F35" s="38">
        <f>IFERROR(VLOOKUP($A35,'[9]O&amp;M per TB'!$B$4:T$372,F$3,FALSE),0)</f>
        <v>0</v>
      </c>
      <c r="G35" s="38">
        <f>IFERROR(VLOOKUP($A35,'[9]O&amp;M per TB'!$B$4:U$372,G$3,FALSE),0)</f>
        <v>0</v>
      </c>
      <c r="H35" s="38">
        <f>IFERROR(VLOOKUP($A35,'[9]O&amp;M per TB'!$B$4:V$372,H$3,FALSE),0)</f>
        <v>0</v>
      </c>
      <c r="I35" s="38">
        <f>IFERROR(VLOOKUP($A35,'[9]O&amp;M per TB'!$B$4:W$372,I$3,FALSE),0)</f>
        <v>0</v>
      </c>
      <c r="J35" s="38">
        <f>IFERROR(VLOOKUP($A35,'[9]O&amp;M per TB'!$B$4:X$372,J$3,FALSE),0)</f>
        <v>0</v>
      </c>
      <c r="K35" s="38">
        <f>IFERROR(VLOOKUP($A35,'[9]O&amp;M per TB'!$B$4:Y$372,K$3,FALSE),0)</f>
        <v>0</v>
      </c>
      <c r="L35" s="38">
        <f>IFERROR(VLOOKUP($A35,'[9]O&amp;M per TB'!$B$4:Z$372,L$3,FALSE),0)</f>
        <v>0</v>
      </c>
      <c r="M35" s="38">
        <f>IFERROR(VLOOKUP($A35,'[9]O&amp;M per TB'!$B$4:AA$372,M$3,FALSE),0)</f>
        <v>0</v>
      </c>
      <c r="N35" s="38">
        <f>IFERROR(VLOOKUP($A35,'[9]O&amp;M per TB'!$B$4:AB$372,N$3,FALSE),0)</f>
        <v>0</v>
      </c>
      <c r="O35" s="38">
        <f>IFERROR(VLOOKUP($A35,'[9]O&amp;M per TB'!$B$4:AC$372,O$3,FALSE),0)</f>
        <v>0</v>
      </c>
      <c r="P35" s="14">
        <f t="shared" si="2"/>
        <v>0</v>
      </c>
    </row>
    <row r="36" spans="1:16" s="2" customFormat="1" x14ac:dyDescent="0.3">
      <c r="A36" s="11">
        <v>7275</v>
      </c>
      <c r="B36" s="2" t="s">
        <v>39</v>
      </c>
      <c r="C36" s="15"/>
      <c r="D36" s="38">
        <f>IFERROR(VLOOKUP($A36,'[9]O&amp;M per TB'!$B$4:R$372,D$3,FALSE),0)</f>
        <v>-211.86</v>
      </c>
      <c r="E36" s="38">
        <f>IFERROR(VLOOKUP($A36,'[9]O&amp;M per TB'!$B$4:S$372,E$3,FALSE),0)</f>
        <v>-211.86</v>
      </c>
      <c r="F36" s="38">
        <f>IFERROR(VLOOKUP($A36,'[9]O&amp;M per TB'!$B$4:T$372,F$3,FALSE),0)</f>
        <v>-211.86</v>
      </c>
      <c r="G36" s="38">
        <f>IFERROR(VLOOKUP($A36,'[9]O&amp;M per TB'!$B$4:U$372,G$3,FALSE),0)</f>
        <v>-211.86</v>
      </c>
      <c r="H36" s="38">
        <f>IFERROR(VLOOKUP($A36,'[9]O&amp;M per TB'!$B$4:V$372,H$3,FALSE),0)</f>
        <v>-211.8599999999999</v>
      </c>
      <c r="I36" s="38">
        <f>IFERROR(VLOOKUP($A36,'[9]O&amp;M per TB'!$B$4:W$372,I$3,FALSE),0)</f>
        <v>-211.86000000000013</v>
      </c>
      <c r="J36" s="38">
        <f>IFERROR(VLOOKUP($A36,'[9]O&amp;M per TB'!$B$4:X$372,J$3,FALSE),0)</f>
        <v>-211.8599999999999</v>
      </c>
      <c r="K36" s="38">
        <f>IFERROR(VLOOKUP($A36,'[9]O&amp;M per TB'!$B$4:Y$372,K$3,FALSE),0)</f>
        <v>-211.86000000000013</v>
      </c>
      <c r="L36" s="38">
        <f>IFERROR(VLOOKUP($A36,'[9]O&amp;M per TB'!$B$4:Z$372,L$3,FALSE),0)</f>
        <v>-211.8599999999999</v>
      </c>
      <c r="M36" s="38">
        <f>IFERROR(VLOOKUP($A36,'[9]O&amp;M per TB'!$B$4:AA$372,M$3,FALSE),0)</f>
        <v>-211.8599999999999</v>
      </c>
      <c r="N36" s="38">
        <f>IFERROR(VLOOKUP($A36,'[9]O&amp;M per TB'!$B$4:AB$372,N$3,FALSE),0)</f>
        <v>-211.86000000000013</v>
      </c>
      <c r="O36" s="38">
        <f>IFERROR(VLOOKUP($A36,'[9]O&amp;M per TB'!$B$4:AC$372,O$3,FALSE),0)</f>
        <v>-211.86000000000013</v>
      </c>
      <c r="P36" s="14">
        <f t="shared" si="2"/>
        <v>-2542.3200000000002</v>
      </c>
    </row>
    <row r="37" spans="1:16" s="2" customFormat="1" x14ac:dyDescent="0.3">
      <c r="A37" s="11">
        <v>7280</v>
      </c>
      <c r="B37" s="2" t="s">
        <v>40</v>
      </c>
      <c r="C37" s="15"/>
      <c r="D37" s="38">
        <f>IFERROR(VLOOKUP($A37,'[9]O&amp;M per TB'!$B$4:R$372,D$3,FALSE),0)</f>
        <v>-621.79999999999995</v>
      </c>
      <c r="E37" s="38">
        <f>IFERROR(VLOOKUP($A37,'[9]O&amp;M per TB'!$B$4:S$372,E$3,FALSE),0)</f>
        <v>-621.79999999999995</v>
      </c>
      <c r="F37" s="38">
        <f>IFERROR(VLOOKUP($A37,'[9]O&amp;M per TB'!$B$4:T$372,F$3,FALSE),0)</f>
        <v>-621.80000000000018</v>
      </c>
      <c r="G37" s="38">
        <f>IFERROR(VLOOKUP($A37,'[9]O&amp;M per TB'!$B$4:U$372,G$3,FALSE),0)</f>
        <v>-621.79999999999973</v>
      </c>
      <c r="H37" s="38">
        <f>IFERROR(VLOOKUP($A37,'[9]O&amp;M per TB'!$B$4:V$372,H$3,FALSE),0)</f>
        <v>-621.80000000000018</v>
      </c>
      <c r="I37" s="38">
        <f>IFERROR(VLOOKUP($A37,'[9]O&amp;M per TB'!$B$4:W$372,I$3,FALSE),0)</f>
        <v>-621.80000000000018</v>
      </c>
      <c r="J37" s="38">
        <f>IFERROR(VLOOKUP($A37,'[9]O&amp;M per TB'!$B$4:X$372,J$3,FALSE),0)</f>
        <v>-621.80000000000018</v>
      </c>
      <c r="K37" s="38">
        <f>IFERROR(VLOOKUP($A37,'[9]O&amp;M per TB'!$B$4:Y$372,K$3,FALSE),0)</f>
        <v>-621.79999999999927</v>
      </c>
      <c r="L37" s="38">
        <f>IFERROR(VLOOKUP($A37,'[9]O&amp;M per TB'!$B$4:Z$372,L$3,FALSE),0)</f>
        <v>-621.80000000000018</v>
      </c>
      <c r="M37" s="38">
        <f>IFERROR(VLOOKUP($A37,'[9]O&amp;M per TB'!$B$4:AA$372,M$3,FALSE),0)</f>
        <v>-621.80000000000018</v>
      </c>
      <c r="N37" s="38">
        <f>IFERROR(VLOOKUP($A37,'[9]O&amp;M per TB'!$B$4:AB$372,N$3,FALSE),0)</f>
        <v>-621.80000000000018</v>
      </c>
      <c r="O37" s="38">
        <f>IFERROR(VLOOKUP($A37,'[9]O&amp;M per TB'!$B$4:AC$372,O$3,FALSE),0)</f>
        <v>-621.80000000000018</v>
      </c>
      <c r="P37" s="14">
        <f t="shared" si="2"/>
        <v>-7461.6</v>
      </c>
    </row>
    <row r="38" spans="1:16" s="2" customFormat="1" x14ac:dyDescent="0.3">
      <c r="A38" s="11">
        <v>7283</v>
      </c>
      <c r="B38" s="2" t="s">
        <v>41</v>
      </c>
      <c r="C38" s="15"/>
      <c r="D38" s="38">
        <f>IFERROR(VLOOKUP($A38,'[9]O&amp;M per TB'!$B$4:R$372,D$3,FALSE),0)</f>
        <v>0</v>
      </c>
      <c r="E38" s="38">
        <f>IFERROR(VLOOKUP($A38,'[9]O&amp;M per TB'!$B$4:S$372,E$3,FALSE),0)</f>
        <v>0</v>
      </c>
      <c r="F38" s="38">
        <f>IFERROR(VLOOKUP($A38,'[9]O&amp;M per TB'!$B$4:T$372,F$3,FALSE),0)</f>
        <v>0</v>
      </c>
      <c r="G38" s="38">
        <f>IFERROR(VLOOKUP($A38,'[9]O&amp;M per TB'!$B$4:U$372,G$3,FALSE),0)</f>
        <v>0</v>
      </c>
      <c r="H38" s="38">
        <f>IFERROR(VLOOKUP($A38,'[9]O&amp;M per TB'!$B$4:V$372,H$3,FALSE),0)</f>
        <v>0</v>
      </c>
      <c r="I38" s="38">
        <f>IFERROR(VLOOKUP($A38,'[9]O&amp;M per TB'!$B$4:W$372,I$3,FALSE),0)</f>
        <v>0</v>
      </c>
      <c r="J38" s="38">
        <f>IFERROR(VLOOKUP($A38,'[9]O&amp;M per TB'!$B$4:X$372,J$3,FALSE),0)</f>
        <v>0</v>
      </c>
      <c r="K38" s="38">
        <f>IFERROR(VLOOKUP($A38,'[9]O&amp;M per TB'!$B$4:Y$372,K$3,FALSE),0)</f>
        <v>0</v>
      </c>
      <c r="L38" s="38">
        <f>IFERROR(VLOOKUP($A38,'[9]O&amp;M per TB'!$B$4:Z$372,L$3,FALSE),0)</f>
        <v>0</v>
      </c>
      <c r="M38" s="38">
        <f>IFERROR(VLOOKUP($A38,'[9]O&amp;M per TB'!$B$4:AA$372,M$3,FALSE),0)</f>
        <v>0</v>
      </c>
      <c r="N38" s="38">
        <f>IFERROR(VLOOKUP($A38,'[9]O&amp;M per TB'!$B$4:AB$372,N$3,FALSE),0)</f>
        <v>0</v>
      </c>
      <c r="O38" s="38">
        <f>IFERROR(VLOOKUP($A38,'[9]O&amp;M per TB'!$B$4:AC$372,O$3,FALSE),0)</f>
        <v>0</v>
      </c>
      <c r="P38" s="14">
        <f t="shared" si="2"/>
        <v>0</v>
      </c>
    </row>
    <row r="39" spans="1:16" s="2" customFormat="1" x14ac:dyDescent="0.3">
      <c r="A39" s="11">
        <v>7285</v>
      </c>
      <c r="C39" s="15"/>
      <c r="D39" s="38">
        <f>IFERROR(VLOOKUP($A39,'[9]O&amp;M per TB'!$B$4:R$372,D$3,FALSE),0)</f>
        <v>-180.75</v>
      </c>
      <c r="E39" s="38">
        <f>IFERROR(VLOOKUP($A39,'[9]O&amp;M per TB'!$B$4:S$372,E$3,FALSE),0)</f>
        <v>-180.75</v>
      </c>
      <c r="F39" s="38">
        <f>IFERROR(VLOOKUP($A39,'[9]O&amp;M per TB'!$B$4:T$372,F$3,FALSE),0)</f>
        <v>-180.75</v>
      </c>
      <c r="G39" s="38">
        <f>IFERROR(VLOOKUP($A39,'[9]O&amp;M per TB'!$B$4:U$372,G$3,FALSE),0)</f>
        <v>-180.75</v>
      </c>
      <c r="H39" s="38">
        <f>IFERROR(VLOOKUP($A39,'[9]O&amp;M per TB'!$B$4:V$372,H$3,FALSE),0)</f>
        <v>-180.75</v>
      </c>
      <c r="I39" s="38">
        <f>IFERROR(VLOOKUP($A39,'[9]O&amp;M per TB'!$B$4:W$372,I$3,FALSE),0)</f>
        <v>-180.75</v>
      </c>
      <c r="J39" s="38">
        <f>IFERROR(VLOOKUP($A39,'[9]O&amp;M per TB'!$B$4:X$372,J$3,FALSE),0)</f>
        <v>-180.75</v>
      </c>
      <c r="K39" s="38">
        <f>IFERROR(VLOOKUP($A39,'[9]O&amp;M per TB'!$B$4:Y$372,K$3,FALSE),0)</f>
        <v>-180.75</v>
      </c>
      <c r="L39" s="38">
        <f>IFERROR(VLOOKUP($A39,'[9]O&amp;M per TB'!$B$4:Z$372,L$3,FALSE),0)</f>
        <v>-180.75</v>
      </c>
      <c r="M39" s="38">
        <f>IFERROR(VLOOKUP($A39,'[9]O&amp;M per TB'!$B$4:AA$372,M$3,FALSE),0)</f>
        <v>-180.75</v>
      </c>
      <c r="N39" s="38">
        <f>IFERROR(VLOOKUP($A39,'[9]O&amp;M per TB'!$B$4:AB$372,N$3,FALSE),0)</f>
        <v>-180.75</v>
      </c>
      <c r="O39" s="38">
        <f>IFERROR(VLOOKUP($A39,'[9]O&amp;M per TB'!$B$4:AC$372,O$3,FALSE),0)</f>
        <v>-180.75</v>
      </c>
      <c r="P39" s="14">
        <f t="shared" si="2"/>
        <v>-2169</v>
      </c>
    </row>
    <row r="40" spans="1:16" s="2" customFormat="1" x14ac:dyDescent="0.3">
      <c r="A40" s="11">
        <v>7290</v>
      </c>
      <c r="B40" s="2" t="s">
        <v>42</v>
      </c>
      <c r="C40" s="15"/>
      <c r="D40" s="38">
        <f>IFERROR(VLOOKUP($A40,'[9]O&amp;M per TB'!$B$4:R$372,D$3,FALSE),0)</f>
        <v>-172.32</v>
      </c>
      <c r="E40" s="38">
        <f>IFERROR(VLOOKUP($A40,'[9]O&amp;M per TB'!$B$4:S$372,E$3,FALSE),0)</f>
        <v>-172.32</v>
      </c>
      <c r="F40" s="38">
        <f>IFERROR(VLOOKUP($A40,'[9]O&amp;M per TB'!$B$4:T$372,F$3,FALSE),0)</f>
        <v>-172.32000000000005</v>
      </c>
      <c r="G40" s="38">
        <f>IFERROR(VLOOKUP($A40,'[9]O&amp;M per TB'!$B$4:U$372,G$3,FALSE),0)</f>
        <v>-172.31999999999994</v>
      </c>
      <c r="H40" s="38">
        <f>IFERROR(VLOOKUP($A40,'[9]O&amp;M per TB'!$B$4:V$372,H$3,FALSE),0)</f>
        <v>-172.32000000000005</v>
      </c>
      <c r="I40" s="38">
        <f>IFERROR(VLOOKUP($A40,'[9]O&amp;M per TB'!$B$4:W$372,I$3,FALSE),0)</f>
        <v>-172.32000000000005</v>
      </c>
      <c r="J40" s="38">
        <f>IFERROR(VLOOKUP($A40,'[9]O&amp;M per TB'!$B$4:X$372,J$3,FALSE),0)</f>
        <v>-172.31999999999994</v>
      </c>
      <c r="K40" s="38">
        <f>IFERROR(VLOOKUP($A40,'[9]O&amp;M per TB'!$B$4:Y$372,K$3,FALSE),0)</f>
        <v>-172.31999999999994</v>
      </c>
      <c r="L40" s="38">
        <f>IFERROR(VLOOKUP($A40,'[9]O&amp;M per TB'!$B$4:Z$372,L$3,FALSE),0)</f>
        <v>-172.32000000000016</v>
      </c>
      <c r="M40" s="38">
        <f>IFERROR(VLOOKUP($A40,'[9]O&amp;M per TB'!$B$4:AA$372,M$3,FALSE),0)</f>
        <v>-172.31999999999994</v>
      </c>
      <c r="N40" s="38">
        <f>IFERROR(VLOOKUP($A40,'[9]O&amp;M per TB'!$B$4:AB$372,N$3,FALSE),0)</f>
        <v>-172.31999999999994</v>
      </c>
      <c r="O40" s="38">
        <f>IFERROR(VLOOKUP($A40,'[9]O&amp;M per TB'!$B$4:AC$372,O$3,FALSE),0)</f>
        <v>-172.32000000000016</v>
      </c>
      <c r="P40" s="14">
        <f t="shared" si="2"/>
        <v>-2067.84</v>
      </c>
    </row>
    <row r="41" spans="1:16" s="2" customFormat="1" x14ac:dyDescent="0.3">
      <c r="A41" s="11">
        <v>7325</v>
      </c>
      <c r="B41" s="2" t="s">
        <v>178</v>
      </c>
      <c r="C41" s="15"/>
      <c r="D41" s="38">
        <f>IFERROR(VLOOKUP($A41,'[9]O&amp;M per TB'!$B$4:R$372,D$3,FALSE),0)</f>
        <v>-0.85</v>
      </c>
      <c r="E41" s="38">
        <f>IFERROR(VLOOKUP($A41,'[9]O&amp;M per TB'!$B$4:S$372,E$3,FALSE),0)</f>
        <v>-0.85</v>
      </c>
      <c r="F41" s="38">
        <f>IFERROR(VLOOKUP($A41,'[9]O&amp;M per TB'!$B$4:T$372,F$3,FALSE),0)</f>
        <v>-0.84999999999999987</v>
      </c>
      <c r="G41" s="38">
        <f>IFERROR(VLOOKUP($A41,'[9]O&amp;M per TB'!$B$4:U$372,G$3,FALSE),0)</f>
        <v>-0.85000000000000009</v>
      </c>
      <c r="H41" s="38">
        <f>IFERROR(VLOOKUP($A41,'[9]O&amp;M per TB'!$B$4:V$372,H$3,FALSE),0)</f>
        <v>-0.85000000000000009</v>
      </c>
      <c r="I41" s="38">
        <f>IFERROR(VLOOKUP($A41,'[9]O&amp;M per TB'!$B$4:W$372,I$3,FALSE),0)</f>
        <v>-0.84999999999999964</v>
      </c>
      <c r="J41" s="38">
        <f>IFERROR(VLOOKUP($A41,'[9]O&amp;M per TB'!$B$4:X$372,J$3,FALSE),0)</f>
        <v>-0.85000000000000053</v>
      </c>
      <c r="K41" s="38">
        <f>IFERROR(VLOOKUP($A41,'[9]O&amp;M per TB'!$B$4:Y$372,K$3,FALSE),0)</f>
        <v>-0.84999999999999964</v>
      </c>
      <c r="L41" s="38">
        <f>IFERROR(VLOOKUP($A41,'[9]O&amp;M per TB'!$B$4:Z$372,L$3,FALSE),0)</f>
        <v>-0.85000000000000053</v>
      </c>
      <c r="M41" s="38">
        <f>IFERROR(VLOOKUP($A41,'[9]O&amp;M per TB'!$B$4:AA$372,M$3,FALSE),0)</f>
        <v>-0.84999999999999964</v>
      </c>
      <c r="N41" s="38">
        <f>IFERROR(VLOOKUP($A41,'[9]O&amp;M per TB'!$B$4:AB$372,N$3,FALSE),0)</f>
        <v>-0.84999999999999964</v>
      </c>
      <c r="O41" s="38">
        <f>IFERROR(VLOOKUP($A41,'[9]O&amp;M per TB'!$B$4:AC$372,O$3,FALSE),0)</f>
        <v>-0.84999999999999964</v>
      </c>
      <c r="P41" s="14">
        <f t="shared" si="2"/>
        <v>-10.199999999999999</v>
      </c>
    </row>
    <row r="42" spans="1:16" s="2" customFormat="1" x14ac:dyDescent="0.3">
      <c r="A42" s="11">
        <v>7330</v>
      </c>
      <c r="B42" s="2" t="s">
        <v>43</v>
      </c>
      <c r="C42" s="17"/>
      <c r="D42" s="38">
        <f>IFERROR(VLOOKUP($A42,'[9]O&amp;M per TB'!$B$4:R$372,D$3,FALSE),0)</f>
        <v>-291.33</v>
      </c>
      <c r="E42" s="38">
        <f>IFERROR(VLOOKUP($A42,'[9]O&amp;M per TB'!$B$4:S$372,E$3,FALSE),0)</f>
        <v>-291.33</v>
      </c>
      <c r="F42" s="38">
        <f>IFERROR(VLOOKUP($A42,'[9]O&amp;M per TB'!$B$4:T$372,F$3,FALSE),0)</f>
        <v>-291.33000000000004</v>
      </c>
      <c r="G42" s="38">
        <f>IFERROR(VLOOKUP($A42,'[9]O&amp;M per TB'!$B$4:U$372,G$3,FALSE),0)</f>
        <v>-291.32999999999993</v>
      </c>
      <c r="H42" s="38">
        <f>IFERROR(VLOOKUP($A42,'[9]O&amp;M per TB'!$B$4:V$372,H$3,FALSE),0)</f>
        <v>-291.33000000000015</v>
      </c>
      <c r="I42" s="38">
        <f>IFERROR(VLOOKUP($A42,'[9]O&amp;M per TB'!$B$4:W$372,I$3,FALSE),0)</f>
        <v>-291.32999999999993</v>
      </c>
      <c r="J42" s="38">
        <f>IFERROR(VLOOKUP($A42,'[9]O&amp;M per TB'!$B$4:X$372,J$3,FALSE),0)</f>
        <v>-291.32999999999993</v>
      </c>
      <c r="K42" s="38">
        <f>IFERROR(VLOOKUP($A42,'[9]O&amp;M per TB'!$B$4:Y$372,K$3,FALSE),0)</f>
        <v>-291.32999999999993</v>
      </c>
      <c r="L42" s="38">
        <f>IFERROR(VLOOKUP($A42,'[9]O&amp;M per TB'!$B$4:Z$372,L$3,FALSE),0)</f>
        <v>-291.32999999999993</v>
      </c>
      <c r="M42" s="38">
        <f>IFERROR(VLOOKUP($A42,'[9]O&amp;M per TB'!$B$4:AA$372,M$3,FALSE),0)</f>
        <v>-291.33000000000038</v>
      </c>
      <c r="N42" s="38">
        <f>IFERROR(VLOOKUP($A42,'[9]O&amp;M per TB'!$B$4:AB$372,N$3,FALSE),0)</f>
        <v>-291.32999999999993</v>
      </c>
      <c r="O42" s="38">
        <f>IFERROR(VLOOKUP($A42,'[9]O&amp;M per TB'!$B$4:AC$372,O$3,FALSE),0)</f>
        <v>-291.32999999999993</v>
      </c>
      <c r="P42" s="14">
        <f t="shared" si="2"/>
        <v>-3495.96</v>
      </c>
    </row>
    <row r="43" spans="1:16" s="2" customFormat="1" x14ac:dyDescent="0.3">
      <c r="A43" s="11">
        <v>7350</v>
      </c>
      <c r="B43" s="2" t="s">
        <v>44</v>
      </c>
      <c r="C43" s="15"/>
      <c r="D43" s="38">
        <f>IFERROR(VLOOKUP($A43,'[9]O&amp;M per TB'!$B$4:R$372,D$3,FALSE),0)</f>
        <v>0</v>
      </c>
      <c r="E43" s="38">
        <f>IFERROR(VLOOKUP($A43,'[9]O&amp;M per TB'!$B$4:S$372,E$3,FALSE),0)</f>
        <v>0</v>
      </c>
      <c r="F43" s="38">
        <f>IFERROR(VLOOKUP($A43,'[9]O&amp;M per TB'!$B$4:T$372,F$3,FALSE),0)</f>
        <v>0</v>
      </c>
      <c r="G43" s="38">
        <f>IFERROR(VLOOKUP($A43,'[9]O&amp;M per TB'!$B$4:U$372,G$3,FALSE),0)</f>
        <v>0</v>
      </c>
      <c r="H43" s="38">
        <f>IFERROR(VLOOKUP($A43,'[9]O&amp;M per TB'!$B$4:V$372,H$3,FALSE),0)</f>
        <v>0</v>
      </c>
      <c r="I43" s="38">
        <f>IFERROR(VLOOKUP($A43,'[9]O&amp;M per TB'!$B$4:W$372,I$3,FALSE),0)</f>
        <v>0</v>
      </c>
      <c r="J43" s="38">
        <f>IFERROR(VLOOKUP($A43,'[9]O&amp;M per TB'!$B$4:X$372,J$3,FALSE),0)</f>
        <v>0</v>
      </c>
      <c r="K43" s="38">
        <f>IFERROR(VLOOKUP($A43,'[9]O&amp;M per TB'!$B$4:Y$372,K$3,FALSE),0)</f>
        <v>0</v>
      </c>
      <c r="L43" s="38">
        <f>IFERROR(VLOOKUP($A43,'[9]O&amp;M per TB'!$B$4:Z$372,L$3,FALSE),0)</f>
        <v>0</v>
      </c>
      <c r="M43" s="38">
        <f>IFERROR(VLOOKUP($A43,'[9]O&amp;M per TB'!$B$4:AA$372,M$3,FALSE),0)</f>
        <v>0</v>
      </c>
      <c r="N43" s="38">
        <f>IFERROR(VLOOKUP($A43,'[9]O&amp;M per TB'!$B$4:AB$372,N$3,FALSE),0)</f>
        <v>0</v>
      </c>
      <c r="O43" s="38">
        <f>IFERROR(VLOOKUP($A43,'[9]O&amp;M per TB'!$B$4:AC$372,O$3,FALSE),0)</f>
        <v>0</v>
      </c>
      <c r="P43" s="14">
        <f t="shared" si="2"/>
        <v>0</v>
      </c>
    </row>
    <row r="44" spans="1:16" s="2" customFormat="1" x14ac:dyDescent="0.3">
      <c r="A44" s="11">
        <v>7425</v>
      </c>
      <c r="B44" s="2" t="s">
        <v>45</v>
      </c>
      <c r="C44" s="17"/>
      <c r="D44" s="38">
        <f>IFERROR(VLOOKUP($A44,'[9]O&amp;M per TB'!$B$4:R$372,D$3,FALSE),0)</f>
        <v>0</v>
      </c>
      <c r="E44" s="38">
        <f>IFERROR(VLOOKUP($A44,'[9]O&amp;M per TB'!$B$4:S$372,E$3,FALSE),0)</f>
        <v>0</v>
      </c>
      <c r="F44" s="38">
        <f>IFERROR(VLOOKUP($A44,'[9]O&amp;M per TB'!$B$4:T$372,F$3,FALSE),0)</f>
        <v>0</v>
      </c>
      <c r="G44" s="38">
        <f>IFERROR(VLOOKUP($A44,'[9]O&amp;M per TB'!$B$4:U$372,G$3,FALSE),0)</f>
        <v>0</v>
      </c>
      <c r="H44" s="38">
        <f>IFERROR(VLOOKUP($A44,'[9]O&amp;M per TB'!$B$4:V$372,H$3,FALSE),0)</f>
        <v>0</v>
      </c>
      <c r="I44" s="38">
        <f>IFERROR(VLOOKUP($A44,'[9]O&amp;M per TB'!$B$4:W$372,I$3,FALSE),0)</f>
        <v>0</v>
      </c>
      <c r="J44" s="38">
        <f>IFERROR(VLOOKUP($A44,'[9]O&amp;M per TB'!$B$4:X$372,J$3,FALSE),0)</f>
        <v>0</v>
      </c>
      <c r="K44" s="38">
        <f>IFERROR(VLOOKUP($A44,'[9]O&amp;M per TB'!$B$4:Y$372,K$3,FALSE),0)</f>
        <v>0</v>
      </c>
      <c r="L44" s="38">
        <f>IFERROR(VLOOKUP($A44,'[9]O&amp;M per TB'!$B$4:Z$372,L$3,FALSE),0)</f>
        <v>0</v>
      </c>
      <c r="M44" s="38">
        <f>IFERROR(VLOOKUP($A44,'[9]O&amp;M per TB'!$B$4:AA$372,M$3,FALSE),0)</f>
        <v>0</v>
      </c>
      <c r="N44" s="38">
        <f>IFERROR(VLOOKUP($A44,'[9]O&amp;M per TB'!$B$4:AB$372,N$3,FALSE),0)</f>
        <v>0</v>
      </c>
      <c r="O44" s="38">
        <f>IFERROR(VLOOKUP($A44,'[9]O&amp;M per TB'!$B$4:AC$372,O$3,FALSE),0)</f>
        <v>0</v>
      </c>
      <c r="P44" s="14">
        <f t="shared" si="2"/>
        <v>0</v>
      </c>
    </row>
    <row r="45" spans="1:16" s="2" customFormat="1" x14ac:dyDescent="0.3">
      <c r="A45" s="11">
        <v>7430</v>
      </c>
      <c r="B45" s="2" t="s">
        <v>46</v>
      </c>
      <c r="C45" s="17"/>
      <c r="D45" s="38">
        <f>IFERROR(VLOOKUP($A45,'[9]O&amp;M per TB'!$B$4:R$372,D$3,FALSE),0)</f>
        <v>-3319.94</v>
      </c>
      <c r="E45" s="38">
        <f>IFERROR(VLOOKUP($A45,'[9]O&amp;M per TB'!$B$4:S$372,E$3,FALSE),0)</f>
        <v>-3319.94</v>
      </c>
      <c r="F45" s="38">
        <f>IFERROR(VLOOKUP($A45,'[9]O&amp;M per TB'!$B$4:T$372,F$3,FALSE),0)</f>
        <v>-3319.9399999999996</v>
      </c>
      <c r="G45" s="38">
        <f>IFERROR(VLOOKUP($A45,'[9]O&amp;M per TB'!$B$4:U$372,G$3,FALSE),0)</f>
        <v>-3319.9400000000005</v>
      </c>
      <c r="H45" s="38">
        <f>IFERROR(VLOOKUP($A45,'[9]O&amp;M per TB'!$B$4:V$372,H$3,FALSE),0)</f>
        <v>-3328.42</v>
      </c>
      <c r="I45" s="38">
        <f>IFERROR(VLOOKUP($A45,'[9]O&amp;M per TB'!$B$4:W$372,I$3,FALSE),0)</f>
        <v>-3328.4199999999983</v>
      </c>
      <c r="J45" s="38">
        <f>IFERROR(VLOOKUP($A45,'[9]O&amp;M per TB'!$B$4:X$372,J$3,FALSE),0)</f>
        <v>-3328.4200000000019</v>
      </c>
      <c r="K45" s="38">
        <f>IFERROR(VLOOKUP($A45,'[9]O&amp;M per TB'!$B$4:Y$372,K$3,FALSE),0)</f>
        <v>-3337.0299999999988</v>
      </c>
      <c r="L45" s="38">
        <f>IFERROR(VLOOKUP($A45,'[9]O&amp;M per TB'!$B$4:Z$372,L$3,FALSE),0)</f>
        <v>-3337.0300000000025</v>
      </c>
      <c r="M45" s="38">
        <f>IFERROR(VLOOKUP($A45,'[9]O&amp;M per TB'!$B$4:AA$372,M$3,FALSE),0)</f>
        <v>-3345.8699999999953</v>
      </c>
      <c r="N45" s="38">
        <f>IFERROR(VLOOKUP($A45,'[9]O&amp;M per TB'!$B$4:AB$372,N$3,FALSE),0)</f>
        <v>-3351.3800000000047</v>
      </c>
      <c r="O45" s="38">
        <f>IFERROR(VLOOKUP($A45,'[9]O&amp;M per TB'!$B$4:AC$372,O$3,FALSE),0)</f>
        <v>-3351.3799999999974</v>
      </c>
      <c r="P45" s="14">
        <f t="shared" si="2"/>
        <v>-39987.71</v>
      </c>
    </row>
    <row r="46" spans="1:16" s="2" customFormat="1" x14ac:dyDescent="0.3">
      <c r="A46" s="11">
        <v>7440</v>
      </c>
      <c r="B46" s="2" t="s">
        <v>47</v>
      </c>
      <c r="C46" s="17"/>
      <c r="D46" s="38">
        <f>IFERROR(VLOOKUP($A46,'[9]O&amp;M per TB'!$B$4:R$372,D$3,FALSE),0)</f>
        <v>-162.27000000000001</v>
      </c>
      <c r="E46" s="38">
        <f>IFERROR(VLOOKUP($A46,'[9]O&amp;M per TB'!$B$4:S$372,E$3,FALSE),0)</f>
        <v>-162.27000000000001</v>
      </c>
      <c r="F46" s="38">
        <f>IFERROR(VLOOKUP($A46,'[9]O&amp;M per TB'!$B$4:T$372,F$3,FALSE),0)</f>
        <v>-162.26999999999998</v>
      </c>
      <c r="G46" s="38">
        <f>IFERROR(VLOOKUP($A46,'[9]O&amp;M per TB'!$B$4:U$372,G$3,FALSE),0)</f>
        <v>-162.27000000000004</v>
      </c>
      <c r="H46" s="38">
        <f>IFERROR(VLOOKUP($A46,'[9]O&amp;M per TB'!$B$4:V$372,H$3,FALSE),0)</f>
        <v>-162.26999999999998</v>
      </c>
      <c r="I46" s="38">
        <f>IFERROR(VLOOKUP($A46,'[9]O&amp;M per TB'!$B$4:W$372,I$3,FALSE),0)</f>
        <v>-162.26999999999998</v>
      </c>
      <c r="J46" s="38">
        <f>IFERROR(VLOOKUP($A46,'[9]O&amp;M per TB'!$B$4:X$372,J$3,FALSE),0)</f>
        <v>-162.2700000000001</v>
      </c>
      <c r="K46" s="38">
        <f>IFERROR(VLOOKUP($A46,'[9]O&amp;M per TB'!$B$4:Y$372,K$3,FALSE),0)</f>
        <v>-162.26999999999998</v>
      </c>
      <c r="L46" s="38">
        <f>IFERROR(VLOOKUP($A46,'[9]O&amp;M per TB'!$B$4:Z$372,L$3,FALSE),0)</f>
        <v>-162.26999999999998</v>
      </c>
      <c r="M46" s="38">
        <f>IFERROR(VLOOKUP($A46,'[9]O&amp;M per TB'!$B$4:AA$372,M$3,FALSE),0)</f>
        <v>-162.26999999999998</v>
      </c>
      <c r="N46" s="38">
        <f>IFERROR(VLOOKUP($A46,'[9]O&amp;M per TB'!$B$4:AB$372,N$3,FALSE),0)</f>
        <v>-166.70000000000005</v>
      </c>
      <c r="O46" s="38">
        <f>IFERROR(VLOOKUP($A46,'[9]O&amp;M per TB'!$B$4:AC$372,O$3,FALSE),0)</f>
        <v>-166.69999999999982</v>
      </c>
      <c r="P46" s="14">
        <f t="shared" si="2"/>
        <v>-1956.1</v>
      </c>
    </row>
    <row r="47" spans="1:16" s="2" customFormat="1" x14ac:dyDescent="0.3">
      <c r="A47" s="11">
        <v>7445</v>
      </c>
      <c r="B47" s="2" t="s">
        <v>48</v>
      </c>
      <c r="C47" s="15"/>
      <c r="D47" s="38">
        <f>IFERROR(VLOOKUP($A47,'[9]O&amp;M per TB'!$B$4:R$372,D$3,FALSE),0)</f>
        <v>0</v>
      </c>
      <c r="E47" s="38">
        <f>IFERROR(VLOOKUP($A47,'[9]O&amp;M per TB'!$B$4:S$372,E$3,FALSE),0)</f>
        <v>0</v>
      </c>
      <c r="F47" s="38">
        <f>IFERROR(VLOOKUP($A47,'[9]O&amp;M per TB'!$B$4:T$372,F$3,FALSE),0)</f>
        <v>0</v>
      </c>
      <c r="G47" s="38">
        <f>IFERROR(VLOOKUP($A47,'[9]O&amp;M per TB'!$B$4:U$372,G$3,FALSE),0)</f>
        <v>0</v>
      </c>
      <c r="H47" s="38">
        <f>IFERROR(VLOOKUP($A47,'[9]O&amp;M per TB'!$B$4:V$372,H$3,FALSE),0)</f>
        <v>0</v>
      </c>
      <c r="I47" s="38">
        <f>IFERROR(VLOOKUP($A47,'[9]O&amp;M per TB'!$B$4:W$372,I$3,FALSE),0)</f>
        <v>0</v>
      </c>
      <c r="J47" s="38">
        <f>IFERROR(VLOOKUP($A47,'[9]O&amp;M per TB'!$B$4:X$372,J$3,FALSE),0)</f>
        <v>0</v>
      </c>
      <c r="K47" s="38">
        <f>IFERROR(VLOOKUP($A47,'[9]O&amp;M per TB'!$B$4:Y$372,K$3,FALSE),0)</f>
        <v>0</v>
      </c>
      <c r="L47" s="38">
        <f>IFERROR(VLOOKUP($A47,'[9]O&amp;M per TB'!$B$4:Z$372,L$3,FALSE),0)</f>
        <v>0</v>
      </c>
      <c r="M47" s="38">
        <f>IFERROR(VLOOKUP($A47,'[9]O&amp;M per TB'!$B$4:AA$372,M$3,FALSE),0)</f>
        <v>0</v>
      </c>
      <c r="N47" s="38">
        <f>IFERROR(VLOOKUP($A47,'[9]O&amp;M per TB'!$B$4:AB$372,N$3,FALSE),0)</f>
        <v>0</v>
      </c>
      <c r="O47" s="38">
        <f>IFERROR(VLOOKUP($A47,'[9]O&amp;M per TB'!$B$4:AC$372,O$3,FALSE),0)</f>
        <v>0</v>
      </c>
      <c r="P47" s="14">
        <f t="shared" si="2"/>
        <v>0</v>
      </c>
    </row>
    <row r="48" spans="1:16" s="2" customFormat="1" x14ac:dyDescent="0.3">
      <c r="A48" s="11">
        <v>7470</v>
      </c>
      <c r="B48" s="2" t="s">
        <v>49</v>
      </c>
      <c r="C48" s="15"/>
      <c r="D48" s="38">
        <f>IFERROR(VLOOKUP($A48,'[9]O&amp;M per TB'!$B$4:R$372,D$3,FALSE),0)</f>
        <v>0</v>
      </c>
      <c r="E48" s="38">
        <f>IFERROR(VLOOKUP($A48,'[9]O&amp;M per TB'!$B$4:S$372,E$3,FALSE),0)</f>
        <v>0</v>
      </c>
      <c r="F48" s="38">
        <f>IFERROR(VLOOKUP($A48,'[9]O&amp;M per TB'!$B$4:T$372,F$3,FALSE),0)</f>
        <v>0</v>
      </c>
      <c r="G48" s="38">
        <f>IFERROR(VLOOKUP($A48,'[9]O&amp;M per TB'!$B$4:U$372,G$3,FALSE),0)</f>
        <v>0</v>
      </c>
      <c r="H48" s="38">
        <f>IFERROR(VLOOKUP($A48,'[9]O&amp;M per TB'!$B$4:V$372,H$3,FALSE),0)</f>
        <v>0</v>
      </c>
      <c r="I48" s="38">
        <f>IFERROR(VLOOKUP($A48,'[9]O&amp;M per TB'!$B$4:W$372,I$3,FALSE),0)</f>
        <v>0</v>
      </c>
      <c r="J48" s="38">
        <f>IFERROR(VLOOKUP($A48,'[9]O&amp;M per TB'!$B$4:X$372,J$3,FALSE),0)</f>
        <v>0</v>
      </c>
      <c r="K48" s="38">
        <f>IFERROR(VLOOKUP($A48,'[9]O&amp;M per TB'!$B$4:Y$372,K$3,FALSE),0)</f>
        <v>0</v>
      </c>
      <c r="L48" s="38">
        <f>IFERROR(VLOOKUP($A48,'[9]O&amp;M per TB'!$B$4:Z$372,L$3,FALSE),0)</f>
        <v>0</v>
      </c>
      <c r="M48" s="38">
        <f>IFERROR(VLOOKUP($A48,'[9]O&amp;M per TB'!$B$4:AA$372,M$3,FALSE),0)</f>
        <v>0</v>
      </c>
      <c r="N48" s="38">
        <f>IFERROR(VLOOKUP($A48,'[9]O&amp;M per TB'!$B$4:AB$372,N$3,FALSE),0)</f>
        <v>0</v>
      </c>
      <c r="O48" s="38">
        <f>IFERROR(VLOOKUP($A48,'[9]O&amp;M per TB'!$B$4:AC$372,O$3,FALSE),0)</f>
        <v>0</v>
      </c>
      <c r="P48" s="14">
        <f t="shared" si="2"/>
        <v>0</v>
      </c>
    </row>
    <row r="49" spans="1:19" s="2" customFormat="1" x14ac:dyDescent="0.3">
      <c r="A49" s="11">
        <v>7475</v>
      </c>
      <c r="B49" s="2" t="s">
        <v>50</v>
      </c>
      <c r="C49" s="17"/>
      <c r="D49" s="38">
        <f>IFERROR(VLOOKUP($A49,'[9]O&amp;M per TB'!$B$4:R$372,D$3,FALSE),0)</f>
        <v>0</v>
      </c>
      <c r="E49" s="38">
        <f>IFERROR(VLOOKUP($A49,'[9]O&amp;M per TB'!$B$4:S$372,E$3,FALSE),0)</f>
        <v>0</v>
      </c>
      <c r="F49" s="38">
        <f>IFERROR(VLOOKUP($A49,'[9]O&amp;M per TB'!$B$4:T$372,F$3,FALSE),0)</f>
        <v>0</v>
      </c>
      <c r="G49" s="38">
        <f>IFERROR(VLOOKUP($A49,'[9]O&amp;M per TB'!$B$4:U$372,G$3,FALSE),0)</f>
        <v>0</v>
      </c>
      <c r="H49" s="38">
        <f>IFERROR(VLOOKUP($A49,'[9]O&amp;M per TB'!$B$4:V$372,H$3,FALSE),0)</f>
        <v>0</v>
      </c>
      <c r="I49" s="38">
        <f>IFERROR(VLOOKUP($A49,'[9]O&amp;M per TB'!$B$4:W$372,I$3,FALSE),0)</f>
        <v>0</v>
      </c>
      <c r="J49" s="38">
        <f>IFERROR(VLOOKUP($A49,'[9]O&amp;M per TB'!$B$4:X$372,J$3,FALSE),0)</f>
        <v>0</v>
      </c>
      <c r="K49" s="38">
        <f>IFERROR(VLOOKUP($A49,'[9]O&amp;M per TB'!$B$4:Y$372,K$3,FALSE),0)</f>
        <v>0</v>
      </c>
      <c r="L49" s="38">
        <f>IFERROR(VLOOKUP($A49,'[9]O&amp;M per TB'!$B$4:Z$372,L$3,FALSE),0)</f>
        <v>0</v>
      </c>
      <c r="M49" s="38">
        <f>IFERROR(VLOOKUP($A49,'[9]O&amp;M per TB'!$B$4:AA$372,M$3,FALSE),0)</f>
        <v>0</v>
      </c>
      <c r="N49" s="38">
        <f>IFERROR(VLOOKUP($A49,'[9]O&amp;M per TB'!$B$4:AB$372,N$3,FALSE),0)</f>
        <v>0</v>
      </c>
      <c r="O49" s="38">
        <f>IFERROR(VLOOKUP($A49,'[9]O&amp;M per TB'!$B$4:AC$372,O$3,FALSE),0)</f>
        <v>0</v>
      </c>
      <c r="P49" s="14">
        <f t="shared" si="2"/>
        <v>0</v>
      </c>
    </row>
    <row r="50" spans="1:19" s="2" customFormat="1" x14ac:dyDescent="0.3">
      <c r="A50" s="11"/>
      <c r="C50" s="17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4"/>
      <c r="P50" s="14"/>
    </row>
    <row r="51" spans="1:19" s="2" customFormat="1" ht="19.5" customHeight="1" thickBot="1" x14ac:dyDescent="0.35">
      <c r="A51" s="11"/>
      <c r="B51" s="12" t="s">
        <v>51</v>
      </c>
      <c r="D51" s="21">
        <f>SUM(D31:D50)</f>
        <v>-7738.8700000000008</v>
      </c>
      <c r="E51" s="21">
        <f t="shared" ref="E51:N51" si="3">SUM(E31:E50)</f>
        <v>-7738.8700000000008</v>
      </c>
      <c r="F51" s="21">
        <f t="shared" si="3"/>
        <v>-7738.8700000000008</v>
      </c>
      <c r="G51" s="21">
        <f t="shared" si="3"/>
        <v>-7738.8700000000008</v>
      </c>
      <c r="H51" s="21">
        <f t="shared" si="3"/>
        <v>-7747.35</v>
      </c>
      <c r="I51" s="21">
        <f t="shared" si="3"/>
        <v>-7747.3499999999985</v>
      </c>
      <c r="J51" s="21">
        <f t="shared" si="3"/>
        <v>-7747.3500000000022</v>
      </c>
      <c r="K51" s="21">
        <f t="shared" si="3"/>
        <v>-7755.9599999999973</v>
      </c>
      <c r="L51" s="21">
        <f t="shared" si="3"/>
        <v>-7755.9600000000028</v>
      </c>
      <c r="M51" s="21">
        <f t="shared" si="3"/>
        <v>-7764.7999999999956</v>
      </c>
      <c r="N51" s="21">
        <f t="shared" si="3"/>
        <v>-7774.7400000000025</v>
      </c>
      <c r="O51" s="21">
        <f>SUM(O31:O50)</f>
        <v>-7774.7399999999989</v>
      </c>
      <c r="P51" s="21">
        <f>SUM(P31:P50)</f>
        <v>-93023.73</v>
      </c>
    </row>
    <row r="52" spans="1:19" s="2" customFormat="1" ht="12.5" thickTop="1" x14ac:dyDescent="0.3">
      <c r="A52" s="11"/>
      <c r="C52" s="17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4"/>
      <c r="P52" s="14"/>
    </row>
    <row r="53" spans="1:19" s="19" customFormat="1" x14ac:dyDescent="0.3">
      <c r="A53" s="22"/>
      <c r="C53" s="23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14"/>
      <c r="P53" s="14"/>
    </row>
    <row r="54" spans="1:19" s="2" customFormat="1" x14ac:dyDescent="0.3">
      <c r="A54" s="11"/>
      <c r="C54" s="17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4"/>
      <c r="P54" s="14"/>
    </row>
    <row r="55" spans="1:19" s="2" customFormat="1" x14ac:dyDescent="0.3">
      <c r="A55" s="11"/>
      <c r="C55" s="17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4"/>
      <c r="P55" s="14"/>
    </row>
    <row r="56" spans="1:19" s="2" customFormat="1" x14ac:dyDescent="0.3">
      <c r="A56" s="11"/>
      <c r="C56" s="17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4"/>
      <c r="P56" s="14"/>
    </row>
    <row r="57" spans="1:19" s="2" customFormat="1" x14ac:dyDescent="0.3">
      <c r="A57" s="11"/>
      <c r="C57" s="17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4"/>
      <c r="P57" s="14"/>
    </row>
    <row r="58" spans="1:19" s="2" customFormat="1" x14ac:dyDescent="0.3">
      <c r="A58" s="11"/>
      <c r="C58" s="17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4"/>
      <c r="P58" s="14"/>
    </row>
    <row r="59" spans="1:19" s="2" customFormat="1" x14ac:dyDescent="0.3">
      <c r="A59" s="11"/>
      <c r="C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4"/>
      <c r="P59" s="14"/>
    </row>
    <row r="60" spans="1:19" s="2" customFormat="1" x14ac:dyDescent="0.3">
      <c r="A60" s="11"/>
      <c r="C60" s="17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4"/>
      <c r="P60" s="14"/>
    </row>
    <row r="61" spans="1:19" s="2" customFormat="1" x14ac:dyDescent="0.3">
      <c r="A61" s="11"/>
      <c r="C61" s="17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4"/>
      <c r="P61" s="37"/>
    </row>
    <row r="62" spans="1:19" s="2" customFormat="1" x14ac:dyDescent="0.3">
      <c r="A62" s="11"/>
      <c r="C62" s="17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4"/>
      <c r="P62" s="37"/>
      <c r="R62" s="2">
        <v>6330</v>
      </c>
      <c r="S62" s="2" t="s">
        <v>179</v>
      </c>
    </row>
    <row r="63" spans="1:19" s="2" customFormat="1" x14ac:dyDescent="0.3">
      <c r="A63" s="11"/>
      <c r="C63" s="17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4"/>
      <c r="P63" s="37"/>
    </row>
    <row r="64" spans="1:19" s="2" customFormat="1" x14ac:dyDescent="0.3">
      <c r="A64" s="11"/>
      <c r="C64" s="17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4"/>
      <c r="P64" s="37"/>
    </row>
    <row r="65" spans="1:33" s="2" customFormat="1" x14ac:dyDescent="0.3">
      <c r="A65" s="11"/>
      <c r="C65" s="17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4"/>
      <c r="P65" s="37"/>
    </row>
    <row r="66" spans="1:33" s="2" customFormat="1" x14ac:dyDescent="0.3">
      <c r="A66" s="11"/>
      <c r="C66" s="17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4"/>
      <c r="P66" s="37"/>
    </row>
    <row r="67" spans="1:33" s="2" customFormat="1" x14ac:dyDescent="0.3">
      <c r="A67" s="11"/>
      <c r="C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4"/>
      <c r="P67" s="37"/>
    </row>
    <row r="68" spans="1:33" s="2" customFormat="1" x14ac:dyDescent="0.3">
      <c r="A68" s="11"/>
      <c r="C68" s="17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4"/>
      <c r="P68" s="37"/>
    </row>
    <row r="69" spans="1:33" s="2" customFormat="1" x14ac:dyDescent="0.3">
      <c r="A69" s="11"/>
      <c r="C69" s="17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4"/>
      <c r="P69" s="37"/>
    </row>
    <row r="70" spans="1:33" s="2" customFormat="1" x14ac:dyDescent="0.3">
      <c r="A70" s="11"/>
      <c r="C70" s="17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4"/>
      <c r="P70" s="37"/>
    </row>
    <row r="71" spans="1:33" s="2" customFormat="1" x14ac:dyDescent="0.3">
      <c r="A71" s="11"/>
      <c r="C71" s="17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4"/>
      <c r="P71" s="37"/>
    </row>
    <row r="72" spans="1:33" s="2" customFormat="1" x14ac:dyDescent="0.3">
      <c r="A72" s="11"/>
      <c r="C72" s="17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4"/>
      <c r="P72" s="37"/>
    </row>
    <row r="73" spans="1:33" s="2" customFormat="1" x14ac:dyDescent="0.3">
      <c r="A73" s="11"/>
      <c r="C73" s="17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4"/>
      <c r="P73" s="37"/>
    </row>
    <row r="74" spans="1:33" x14ac:dyDescent="0.3">
      <c r="P74" s="40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x14ac:dyDescent="0.3">
      <c r="P75" s="40"/>
    </row>
    <row r="76" spans="1:33" x14ac:dyDescent="0.3">
      <c r="P76" s="40"/>
    </row>
    <row r="77" spans="1:33" x14ac:dyDescent="0.3">
      <c r="P77" s="40"/>
    </row>
    <row r="78" spans="1:33" x14ac:dyDescent="0.3">
      <c r="P78" s="40"/>
    </row>
    <row r="79" spans="1:33" x14ac:dyDescent="0.3">
      <c r="P79" s="40"/>
    </row>
    <row r="80" spans="1:33" x14ac:dyDescent="0.3">
      <c r="P80" s="40"/>
    </row>
    <row r="81" spans="16:16" x14ac:dyDescent="0.3">
      <c r="P81" s="40"/>
    </row>
    <row r="82" spans="16:16" x14ac:dyDescent="0.3">
      <c r="P82" s="40"/>
    </row>
    <row r="83" spans="16:16" x14ac:dyDescent="0.3">
      <c r="P83" s="40"/>
    </row>
    <row r="84" spans="16:16" x14ac:dyDescent="0.3">
      <c r="P84" s="40"/>
    </row>
    <row r="85" spans="16:16" x14ac:dyDescent="0.3">
      <c r="P85" s="40"/>
    </row>
    <row r="86" spans="16:16" x14ac:dyDescent="0.3">
      <c r="P86" s="40"/>
    </row>
    <row r="87" spans="16:16" x14ac:dyDescent="0.3">
      <c r="P87" s="40"/>
    </row>
    <row r="88" spans="16:16" x14ac:dyDescent="0.3">
      <c r="P88" s="40"/>
    </row>
    <row r="89" spans="16:16" x14ac:dyDescent="0.3">
      <c r="P89" s="40"/>
    </row>
    <row r="90" spans="16:16" x14ac:dyDescent="0.3">
      <c r="P90" s="40"/>
    </row>
    <row r="91" spans="16:16" x14ac:dyDescent="0.3">
      <c r="P91" s="40"/>
    </row>
    <row r="92" spans="16:16" x14ac:dyDescent="0.3">
      <c r="P92" s="40"/>
    </row>
    <row r="93" spans="16:16" x14ac:dyDescent="0.3">
      <c r="P93" s="40"/>
    </row>
    <row r="94" spans="16:16" x14ac:dyDescent="0.3">
      <c r="P94" s="40"/>
    </row>
    <row r="95" spans="16:16" x14ac:dyDescent="0.3">
      <c r="P95" s="40"/>
    </row>
    <row r="96" spans="16:16" x14ac:dyDescent="0.3">
      <c r="P96" s="40"/>
    </row>
    <row r="97" spans="16:16" x14ac:dyDescent="0.3">
      <c r="P97" s="40"/>
    </row>
    <row r="98" spans="16:16" x14ac:dyDescent="0.3">
      <c r="P98" s="40"/>
    </row>
    <row r="99" spans="16:16" x14ac:dyDescent="0.3">
      <c r="P99" s="40"/>
    </row>
    <row r="100" spans="16:16" x14ac:dyDescent="0.3">
      <c r="P100" s="40"/>
    </row>
    <row r="101" spans="16:16" x14ac:dyDescent="0.3">
      <c r="P101" s="40"/>
    </row>
    <row r="102" spans="16:16" x14ac:dyDescent="0.3">
      <c r="P102" s="40"/>
    </row>
    <row r="103" spans="16:16" x14ac:dyDescent="0.3">
      <c r="P103" s="40"/>
    </row>
    <row r="104" spans="16:16" x14ac:dyDescent="0.3">
      <c r="P104" s="40"/>
    </row>
  </sheetData>
  <mergeCells count="1">
    <mergeCell ref="B1: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Cypress Lakes</vt:lpstr>
      <vt:lpstr>Eagle Ridge</vt:lpstr>
      <vt:lpstr>Labrador</vt:lpstr>
      <vt:lpstr>Lake Placid</vt:lpstr>
      <vt:lpstr>Longwood</vt:lpstr>
      <vt:lpstr>LUSI</vt:lpstr>
      <vt:lpstr>Mid-County</vt:lpstr>
      <vt:lpstr>Pennbrooke</vt:lpstr>
      <vt:lpstr>Sandalhaven</vt:lpstr>
      <vt:lpstr>Sanlando</vt:lpstr>
      <vt:lpstr>Tierra Verde</vt:lpstr>
      <vt:lpstr>UIF Marion</vt:lpstr>
      <vt:lpstr>UIF Orange</vt:lpstr>
      <vt:lpstr>UIF Pasco</vt:lpstr>
      <vt:lpstr>UIF Pinellas</vt:lpstr>
      <vt:lpstr>UIF Seminole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Jared Deason</dc:creator>
  <cp:lastModifiedBy>martyf</cp:lastModifiedBy>
  <dcterms:created xsi:type="dcterms:W3CDTF">2017-01-02T15:59:37Z</dcterms:created>
  <dcterms:modified xsi:type="dcterms:W3CDTF">2017-01-02T17:07:47Z</dcterms:modified>
</cp:coreProperties>
</file>