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M:\UTILITIES INC\(.227) 2016 CONSOLIDATED RATE CASE\Discovery from OPC (6th)\Documents to Produce\"/>
    </mc:Choice>
  </mc:AlternateContent>
  <bookViews>
    <workbookView xWindow="0" yWindow="0" windowWidth="19200" windowHeight="729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12" i="1"/>
  <c r="F13" i="1"/>
  <c r="F11" i="1"/>
  <c r="F10" i="1"/>
  <c r="F9" i="1"/>
  <c r="D9" i="1"/>
  <c r="F8" i="1"/>
  <c r="F7" i="1"/>
  <c r="D7" i="1"/>
  <c r="F14" i="1" l="1"/>
  <c r="D14" i="1"/>
</calcChain>
</file>

<file path=xl/sharedStrings.xml><?xml version="1.0" encoding="utf-8"?>
<sst xmlns="http://schemas.openxmlformats.org/spreadsheetml/2006/main" count="23" uniqueCount="22">
  <si>
    <t>Unamortized Rate Case Expense</t>
  </si>
  <si>
    <t>System</t>
  </si>
  <si>
    <t>Order No.</t>
  </si>
  <si>
    <t>Starting Balance</t>
  </si>
  <si>
    <t>Order Date</t>
  </si>
  <si>
    <t>Balance July 1, 2017</t>
  </si>
  <si>
    <t>Sanlando Water</t>
  </si>
  <si>
    <t>UIF Pasco Water</t>
  </si>
  <si>
    <t>UIF Seminole Water</t>
  </si>
  <si>
    <t>PSC-14-0025-PAA-WS</t>
  </si>
  <si>
    <t>UIF Marion Water</t>
  </si>
  <si>
    <t>Fully Amortized Date</t>
  </si>
  <si>
    <t>PSC-16-0295-PAA-WS</t>
  </si>
  <si>
    <t>PSC-16-0505-PAA-WS</t>
  </si>
  <si>
    <t>PSC-14-0335-PAA-WS</t>
  </si>
  <si>
    <t>PSC-15-0233-PAA-WS</t>
  </si>
  <si>
    <t>PSC-16-0013-PAA-SU</t>
  </si>
  <si>
    <t>PSC-15-0208-PAA-WS</t>
  </si>
  <si>
    <t xml:space="preserve">Sandalhaven </t>
  </si>
  <si>
    <t xml:space="preserve">Labrador </t>
  </si>
  <si>
    <t xml:space="preserve">UIF </t>
  </si>
  <si>
    <t xml:space="preserve">Lake Placid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</si>
</sst>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######"/>
    <numFmt numFmtId="165" formatCode="##"/>
    <numFmt numFmtId="166" formatCode="mm/yy"/>
    <numFmt numFmtId="167" formatCode="_([$€-2]* #,##0.00_);_([$€-2]* \(#,##0.00\);_([$€-2]* &quot;-&quot;??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Garmond (W1)"/>
    </font>
    <font>
      <sz val="10"/>
      <name val="Arial"/>
      <family val="2"/>
    </font>
    <font>
      <b/>
      <sz val="10"/>
      <name val="Garmond (W1)"/>
      <family val="1"/>
    </font>
    <font>
      <sz val="10"/>
      <color indexed="8"/>
      <name val="Arial"/>
      <family val="2"/>
    </font>
    <font>
      <sz val="10"/>
      <name val="Bookman Old Style"/>
      <family val="1"/>
    </font>
    <font>
      <sz val="10"/>
      <name val="Geneva"/>
    </font>
    <font>
      <sz val="10"/>
      <name val="Courier"/>
      <family val="3"/>
    </font>
    <font>
      <sz val="12"/>
      <name val="Arial"/>
      <family val="2"/>
    </font>
    <font>
      <b/>
      <sz val="10"/>
      <name val="Times New Roman"/>
      <family val="1"/>
    </font>
    <font>
      <sz val="10"/>
      <name val="Geneva"/>
      <family val="2"/>
    </font>
    <font>
      <sz val="11"/>
      <color indexed="8"/>
      <name val="Calibri"/>
      <family val="2"/>
    </font>
    <font>
      <sz val="11"/>
      <color theme="1"/>
      <name val="Georgia"/>
      <family val="2"/>
    </font>
    <font>
      <sz val="9"/>
      <color theme="1"/>
      <name val="Georgia"/>
      <family val="2"/>
    </font>
    <font>
      <sz val="10"/>
      <color theme="1"/>
      <name val="Arial"/>
      <family val="2"/>
    </font>
    <font>
      <sz val="9"/>
      <color theme="0"/>
      <name val="Georgia"/>
      <family val="2"/>
    </font>
    <font>
      <sz val="9"/>
      <color rgb="FF9C0006"/>
      <name val="Georgia"/>
      <family val="2"/>
    </font>
    <font>
      <b/>
      <sz val="9"/>
      <color rgb="FFFA7D00"/>
      <name val="Georgia"/>
      <family val="2"/>
    </font>
    <font>
      <b/>
      <sz val="9"/>
      <color theme="0"/>
      <name val="Georgia"/>
      <family val="2"/>
    </font>
    <font>
      <i/>
      <sz val="9"/>
      <color rgb="FF7F7F7F"/>
      <name val="Georgia"/>
      <family val="2"/>
    </font>
    <font>
      <sz val="9"/>
      <color rgb="FF006100"/>
      <name val="Georgia"/>
      <family val="2"/>
    </font>
    <font>
      <b/>
      <sz val="15"/>
      <color theme="3"/>
      <name val="Georgia"/>
      <family val="2"/>
    </font>
    <font>
      <b/>
      <sz val="13"/>
      <color theme="3"/>
      <name val="Georgia"/>
      <family val="2"/>
    </font>
    <font>
      <b/>
      <sz val="11"/>
      <color theme="3"/>
      <name val="Georgia"/>
      <family val="2"/>
    </font>
    <font>
      <sz val="9"/>
      <color rgb="FF3F3F76"/>
      <name val="Georgia"/>
      <family val="2"/>
    </font>
    <font>
      <sz val="9"/>
      <color rgb="FFFA7D00"/>
      <name val="Georgia"/>
      <family val="2"/>
    </font>
    <font>
      <sz val="9"/>
      <color rgb="FF9C6500"/>
      <name val="Georgia"/>
      <family val="2"/>
    </font>
    <font>
      <b/>
      <sz val="9"/>
      <color rgb="FF3F3F3F"/>
      <name val="Georgia"/>
      <family val="2"/>
    </font>
    <font>
      <b/>
      <sz val="9"/>
      <color theme="1"/>
      <name val="Georgia"/>
      <family val="2"/>
    </font>
    <font>
      <sz val="9"/>
      <color rgb="FFFF0000"/>
      <name val="Georgia"/>
      <family val="2"/>
    </font>
    <font>
      <u val="singleAccounting"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0">
    <xf numFmtId="0" fontId="0" fillId="0" borderId="0"/>
    <xf numFmtId="44" fontId="1" fillId="0" borderId="0" applyFont="0" applyFill="0" applyBorder="0" applyAlignment="0" applyProtection="0"/>
    <xf numFmtId="0" fontId="6" fillId="0" borderId="0"/>
    <xf numFmtId="164" fontId="10" fillId="0" borderId="0"/>
    <xf numFmtId="41" fontId="8" fillId="0" borderId="0" applyFont="0" applyAlignment="0">
      <alignment horizontal="centerContinuous"/>
    </xf>
    <xf numFmtId="43" fontId="7" fillId="0" borderId="0" applyFont="0" applyFill="0" applyBorder="0" applyAlignment="0" applyProtection="0"/>
    <xf numFmtId="42" fontId="8" fillId="0" borderId="0" applyFont="0" applyAlignment="0">
      <alignment horizontal="centerContinuous"/>
    </xf>
    <xf numFmtId="44" fontId="7" fillId="0" borderId="0" applyFont="0" applyFill="0" applyBorder="0" applyAlignment="0" applyProtection="0"/>
    <xf numFmtId="14" fontId="11" fillId="0" borderId="0"/>
    <xf numFmtId="0" fontId="7" fillId="0" borderId="0"/>
    <xf numFmtId="0" fontId="1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6" fillId="0" borderId="0"/>
    <xf numFmtId="42" fontId="8" fillId="0" borderId="0" applyFont="0" applyAlignment="0">
      <alignment horizontal="centerContinuous"/>
    </xf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7" fillId="0" borderId="0"/>
    <xf numFmtId="41" fontId="8" fillId="0" borderId="0" applyFont="0" applyAlignment="0">
      <alignment horizontal="centerContinuous"/>
    </xf>
    <xf numFmtId="43" fontId="7" fillId="0" borderId="0" applyFont="0" applyFill="0" applyBorder="0" applyAlignment="0" applyProtection="0"/>
    <xf numFmtId="0" fontId="11" fillId="0" borderId="0"/>
    <xf numFmtId="0" fontId="7" fillId="0" borderId="0"/>
    <xf numFmtId="0" fontId="6" fillId="0" borderId="0"/>
    <xf numFmtId="41" fontId="8" fillId="0" borderId="0" applyFont="0" applyAlignment="0">
      <alignment horizontal="centerContinuous"/>
    </xf>
    <xf numFmtId="0" fontId="7" fillId="0" borderId="0"/>
    <xf numFmtId="0" fontId="7" fillId="0" borderId="0"/>
    <xf numFmtId="41" fontId="8" fillId="0" borderId="0" applyFont="0" applyAlignment="0">
      <alignment horizontal="centerContinuous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4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0" fillId="0" borderId="0"/>
    <xf numFmtId="165" fontId="15" fillId="0" borderId="0" applyFont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8" fillId="0" borderId="0" applyFont="0" applyAlignment="0">
      <alignment horizontal="centerContinuous"/>
    </xf>
    <xf numFmtId="4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8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8" fillId="0" borderId="0" applyFont="0" applyAlignment="0">
      <alignment horizontal="centerContinuous"/>
    </xf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8" fontId="11" fillId="0" borderId="0" applyFont="0" applyFill="0" applyBorder="0" applyAlignment="0" applyProtection="0"/>
    <xf numFmtId="42" fontId="8" fillId="0" borderId="0" applyFont="0" applyAlignment="0">
      <alignment horizontal="centerContinuous"/>
    </xf>
    <xf numFmtId="44" fontId="7" fillId="0" borderId="0" applyFont="0" applyFill="0" applyBorder="0" applyAlignment="0" applyProtection="0"/>
    <xf numFmtId="44" fontId="19" fillId="0" borderId="0" applyFont="0" applyFill="0" applyBorder="0" applyAlignment="0" applyProtection="0"/>
    <xf numFmtId="8" fontId="11" fillId="0" borderId="0" applyFont="0" applyFill="0" applyBorder="0" applyAlignment="0" applyProtection="0"/>
    <xf numFmtId="166" fontId="10" fillId="0" borderId="0" applyFont="0" applyAlignment="0"/>
    <xf numFmtId="167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6" fillId="0" borderId="0" applyProtection="0"/>
    <xf numFmtId="0" fontId="17" fillId="0" borderId="0"/>
    <xf numFmtId="0" fontId="18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1" fillId="3" borderId="0" applyNumberFormat="0" applyBorder="0" applyAlignment="0" applyProtection="0"/>
    <xf numFmtId="0" fontId="22" fillId="6" borderId="4" applyNumberFormat="0" applyAlignment="0" applyProtection="0"/>
    <xf numFmtId="0" fontId="23" fillId="7" borderId="7" applyNumberFormat="0" applyAlignment="0" applyProtection="0"/>
    <xf numFmtId="4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26" fillId="0" borderId="1" applyNumberFormat="0" applyFill="0" applyAlignment="0" applyProtection="0"/>
    <xf numFmtId="0" fontId="27" fillId="0" borderId="2" applyNumberFormat="0" applyFill="0" applyAlignment="0" applyProtection="0"/>
    <xf numFmtId="0" fontId="28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9" fillId="5" borderId="4" applyNumberFormat="0" applyAlignment="0" applyProtection="0"/>
    <xf numFmtId="0" fontId="30" fillId="0" borderId="6" applyNumberFormat="0" applyFill="0" applyAlignment="0" applyProtection="0"/>
    <xf numFmtId="0" fontId="31" fillId="4" borderId="0" applyNumberFormat="0" applyBorder="0" applyAlignment="0" applyProtection="0"/>
    <xf numFmtId="0" fontId="18" fillId="8" borderId="8" applyNumberFormat="0" applyFont="0" applyAlignment="0" applyProtection="0"/>
    <xf numFmtId="0" fontId="32" fillId="6" borderId="5" applyNumberFormat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5">
    <xf numFmtId="0" fontId="0" fillId="0" borderId="0" xfId="0"/>
    <xf numFmtId="0" fontId="4" fillId="0" borderId="0" xfId="0" applyFont="1"/>
    <xf numFmtId="44" fontId="4" fillId="0" borderId="0" xfId="1" applyFont="1"/>
    <xf numFmtId="44" fontId="0" fillId="0" borderId="0" xfId="1" applyFont="1"/>
    <xf numFmtId="14" fontId="0" fillId="0" borderId="0" xfId="0" applyNumberFormat="1"/>
    <xf numFmtId="14" fontId="5" fillId="0" borderId="0" xfId="0" applyNumberFormat="1" applyFont="1"/>
    <xf numFmtId="0" fontId="2" fillId="0" borderId="0" xfId="0" applyFont="1"/>
    <xf numFmtId="44" fontId="2" fillId="0" borderId="0" xfId="1" applyFont="1"/>
    <xf numFmtId="0" fontId="5" fillId="0" borderId="0" xfId="0" applyFont="1"/>
    <xf numFmtId="44" fontId="5" fillId="0" borderId="0" xfId="1" applyFont="1"/>
    <xf numFmtId="37" fontId="14" fillId="0" borderId="0" xfId="2" applyNumberFormat="1" applyFont="1" applyAlignment="1">
      <alignment horizontal="center"/>
    </xf>
    <xf numFmtId="14" fontId="5" fillId="0" borderId="0" xfId="0" applyNumberFormat="1" applyFont="1" applyAlignment="1">
      <alignment horizontal="right"/>
    </xf>
    <xf numFmtId="44" fontId="35" fillId="0" borderId="0" xfId="1" applyFont="1"/>
    <xf numFmtId="37" fontId="14" fillId="0" borderId="0" xfId="217" applyNumberFormat="1" applyFont="1" applyAlignment="1">
      <alignment horizontal="center"/>
    </xf>
    <xf numFmtId="0" fontId="3" fillId="0" borderId="0" xfId="0" applyFont="1" applyAlignment="1"/>
  </cellXfs>
  <cellStyles count="220">
    <cellStyle name="########" xfId="3"/>
    <cellStyle name="######## 2" xfId="74"/>
    <cellStyle name="20% - Accent1 2" xfId="176"/>
    <cellStyle name="20% - Accent2 2" xfId="177"/>
    <cellStyle name="20% - Accent3 2" xfId="178"/>
    <cellStyle name="20% - Accent4 2" xfId="179"/>
    <cellStyle name="20% - Accent5 2" xfId="180"/>
    <cellStyle name="20% - Accent6 2" xfId="181"/>
    <cellStyle name="40% - Accent1 2" xfId="182"/>
    <cellStyle name="40% - Accent2 2" xfId="183"/>
    <cellStyle name="40% - Accent3 2" xfId="184"/>
    <cellStyle name="40% - Accent4 2" xfId="185"/>
    <cellStyle name="40% - Accent5 2" xfId="186"/>
    <cellStyle name="40% - Accent6 2" xfId="187"/>
    <cellStyle name="60% - Accent1 2" xfId="188"/>
    <cellStyle name="60% - Accent2 2" xfId="189"/>
    <cellStyle name="60% - Accent3 2" xfId="190"/>
    <cellStyle name="60% - Accent4 2" xfId="191"/>
    <cellStyle name="60% - Accent5 2" xfId="192"/>
    <cellStyle name="60% - Accent6 2" xfId="193"/>
    <cellStyle name="Accent1 2" xfId="194"/>
    <cellStyle name="Accent2 2" xfId="195"/>
    <cellStyle name="Accent3 2" xfId="196"/>
    <cellStyle name="Accent4 2" xfId="197"/>
    <cellStyle name="Accent5 2" xfId="198"/>
    <cellStyle name="Accent6 2" xfId="199"/>
    <cellStyle name="Bad 2" xfId="200"/>
    <cellStyle name="Calculation 2" xfId="201"/>
    <cellStyle name="Check Cell 2" xfId="202"/>
    <cellStyle name="Co #" xfId="75"/>
    <cellStyle name="Comma 10" xfId="76"/>
    <cellStyle name="Comma 10 2" xfId="77"/>
    <cellStyle name="Comma 10 3" xfId="78"/>
    <cellStyle name="Comma 10 4" xfId="79"/>
    <cellStyle name="Comma 11" xfId="80"/>
    <cellStyle name="Comma 11 2" xfId="81"/>
    <cellStyle name="Comma 11 2 2" xfId="82"/>
    <cellStyle name="Comma 11 2 3" xfId="83"/>
    <cellStyle name="Comma 11 3" xfId="84"/>
    <cellStyle name="Comma 11 4" xfId="85"/>
    <cellStyle name="Comma 12" xfId="86"/>
    <cellStyle name="Comma 13" xfId="87"/>
    <cellStyle name="Comma 14" xfId="88"/>
    <cellStyle name="Comma 15" xfId="26"/>
    <cellStyle name="Comma 16" xfId="4"/>
    <cellStyle name="Comma 2" xfId="5"/>
    <cellStyle name="Comma 2 2" xfId="22"/>
    <cellStyle name="Comma 2 2 2" xfId="73"/>
    <cellStyle name="Comma 2 2 3" xfId="89"/>
    <cellStyle name="Comma 2 2 4" xfId="90"/>
    <cellStyle name="Comma 2 3" xfId="35"/>
    <cellStyle name="Comma 2 3 2" xfId="203"/>
    <cellStyle name="Comma 2 4" xfId="27"/>
    <cellStyle name="Comma 2 5" xfId="36"/>
    <cellStyle name="Comma 2 6" xfId="91"/>
    <cellStyle name="Comma 2 7" xfId="92"/>
    <cellStyle name="Comma 2 8" xfId="93"/>
    <cellStyle name="Comma 3" xfId="15"/>
    <cellStyle name="Comma 3 2" xfId="94"/>
    <cellStyle name="Comma 3 3" xfId="95"/>
    <cellStyle name="Comma 3 4" xfId="96"/>
    <cellStyle name="Comma 4" xfId="34"/>
    <cellStyle name="Comma 4 2" xfId="97"/>
    <cellStyle name="Comma 4 3" xfId="98"/>
    <cellStyle name="Comma 5" xfId="31"/>
    <cellStyle name="Comma 5 2" xfId="99"/>
    <cellStyle name="Comma 5 3" xfId="100"/>
    <cellStyle name="Comma 5 4" xfId="101"/>
    <cellStyle name="Comma 6" xfId="102"/>
    <cellStyle name="Comma 7" xfId="103"/>
    <cellStyle name="Comma 8" xfId="104"/>
    <cellStyle name="Comma 9" xfId="105"/>
    <cellStyle name="Comma 9 2" xfId="106"/>
    <cellStyle name="Comma 9 3" xfId="107"/>
    <cellStyle name="Currency" xfId="1" builtinId="4"/>
    <cellStyle name="Currency 10" xfId="108"/>
    <cellStyle name="Currency 11" xfId="6"/>
    <cellStyle name="Currency 2" xfId="7"/>
    <cellStyle name="Currency 2 2" xfId="23"/>
    <cellStyle name="Currency 2 2 2" xfId="71"/>
    <cellStyle name="Currency 2 2 3" xfId="109"/>
    <cellStyle name="Currency 2 2 4" xfId="110"/>
    <cellStyle name="Currency 2 3" xfId="111"/>
    <cellStyle name="Currency 2 4" xfId="112"/>
    <cellStyle name="Currency 2 5" xfId="113"/>
    <cellStyle name="Currency 2 6" xfId="114"/>
    <cellStyle name="Currency 3" xfId="14"/>
    <cellStyle name="Currency 3 2" xfId="115"/>
    <cellStyle name="Currency 3 3" xfId="116"/>
    <cellStyle name="Currency 4" xfId="18"/>
    <cellStyle name="Currency 4 2" xfId="117"/>
    <cellStyle name="Currency 4 3" xfId="118"/>
    <cellStyle name="Currency 4 4" xfId="119"/>
    <cellStyle name="Currency 5" xfId="120"/>
    <cellStyle name="Currency 6" xfId="121"/>
    <cellStyle name="Currency 7" xfId="122"/>
    <cellStyle name="Currency 8" xfId="123"/>
    <cellStyle name="Currency 9" xfId="124"/>
    <cellStyle name="Date" xfId="8"/>
    <cellStyle name="Date 2" xfId="37"/>
    <cellStyle name="Date-Regulatory" xfId="125"/>
    <cellStyle name="Euro" xfId="126"/>
    <cellStyle name="Explanatory Text 2" xfId="204"/>
    <cellStyle name="Good 2" xfId="205"/>
    <cellStyle name="Heading 1 2" xfId="206"/>
    <cellStyle name="Heading 2 2" xfId="207"/>
    <cellStyle name="Heading 3 2" xfId="208"/>
    <cellStyle name="Heading 4 2" xfId="209"/>
    <cellStyle name="Input 2" xfId="210"/>
    <cellStyle name="Linked Cell 2" xfId="211"/>
    <cellStyle name="Neutral 2" xfId="212"/>
    <cellStyle name="Normal" xfId="0" builtinId="0"/>
    <cellStyle name="Normal 10" xfId="127"/>
    <cellStyle name="Normal 10 2" xfId="128"/>
    <cellStyle name="Normal 10 2 2" xfId="129"/>
    <cellStyle name="Normal 10 2 3" xfId="130"/>
    <cellStyle name="Normal 10 2 4" xfId="131"/>
    <cellStyle name="Normal 10 3" xfId="132"/>
    <cellStyle name="Normal 10 3 2" xfId="133"/>
    <cellStyle name="Normal 10 3 3" xfId="134"/>
    <cellStyle name="Normal 10 4" xfId="135"/>
    <cellStyle name="Normal 10 5" xfId="136"/>
    <cellStyle name="Normal 11" xfId="38"/>
    <cellStyle name="Normal 12" xfId="39"/>
    <cellStyle name="Normal 13" xfId="40"/>
    <cellStyle name="Normal 14" xfId="137"/>
    <cellStyle name="Normal 15" xfId="138"/>
    <cellStyle name="Normal 16" xfId="139"/>
    <cellStyle name="Normal 17" xfId="41"/>
    <cellStyle name="Normal 18" xfId="140"/>
    <cellStyle name="Normal 19" xfId="141"/>
    <cellStyle name="Normal 2" xfId="9"/>
    <cellStyle name="Normal 2 10" xfId="42"/>
    <cellStyle name="Normal 2 11" xfId="43"/>
    <cellStyle name="Normal 2 12" xfId="44"/>
    <cellStyle name="Normal 2 13" xfId="45"/>
    <cellStyle name="Normal 2 14" xfId="46"/>
    <cellStyle name="Normal 2 2" xfId="21"/>
    <cellStyle name="Normal 2 2 2" xfId="25"/>
    <cellStyle name="Normal 2 2 3" xfId="142"/>
    <cellStyle name="Normal 2 2 4" xfId="143"/>
    <cellStyle name="Normal 2 2 5" xfId="144"/>
    <cellStyle name="Normal 2 3" xfId="47"/>
    <cellStyle name="Normal 2 36" xfId="29"/>
    <cellStyle name="Normal 2 4" xfId="48"/>
    <cellStyle name="Normal 2 5" xfId="49"/>
    <cellStyle name="Normal 2 6" xfId="50"/>
    <cellStyle name="Normal 2 7" xfId="51"/>
    <cellStyle name="Normal 2 8" xfId="52"/>
    <cellStyle name="Normal 2 9" xfId="53"/>
    <cellStyle name="Normal 2_LUSIMFR22" xfId="145"/>
    <cellStyle name="Normal 20" xfId="146"/>
    <cellStyle name="Normal 21" xfId="147"/>
    <cellStyle name="Normal 22" xfId="54"/>
    <cellStyle name="Normal 23" xfId="24"/>
    <cellStyle name="Normal 24" xfId="175"/>
    <cellStyle name="Normal 25" xfId="2"/>
    <cellStyle name="Normal 26" xfId="217"/>
    <cellStyle name="Normal 27" xfId="219"/>
    <cellStyle name="Normal 28" xfId="218"/>
    <cellStyle name="Normal 3" xfId="10"/>
    <cellStyle name="Normal 3 10" xfId="55"/>
    <cellStyle name="Normal 3 11" xfId="56"/>
    <cellStyle name="Normal 3 12" xfId="57"/>
    <cellStyle name="Normal 3 13" xfId="58"/>
    <cellStyle name="Normal 3 14" xfId="59"/>
    <cellStyle name="Normal 3 2" xfId="60"/>
    <cellStyle name="Normal 3 3" xfId="61"/>
    <cellStyle name="Normal 3 4" xfId="62"/>
    <cellStyle name="Normal 3 5" xfId="63"/>
    <cellStyle name="Normal 3 6" xfId="64"/>
    <cellStyle name="Normal 3 7" xfId="65"/>
    <cellStyle name="Normal 3 8" xfId="66"/>
    <cellStyle name="Normal 3 9" xfId="67"/>
    <cellStyle name="Normal 4" xfId="13"/>
    <cellStyle name="Normal 4 2" xfId="68"/>
    <cellStyle name="Normal 4 3" xfId="69"/>
    <cellStyle name="Normal 4 4" xfId="70"/>
    <cellStyle name="Normal 4 5" xfId="33"/>
    <cellStyle name="Normal 5" xfId="16"/>
    <cellStyle name="Normal 5 2" xfId="148"/>
    <cellStyle name="Normal 5 3" xfId="149"/>
    <cellStyle name="Normal 6" xfId="17"/>
    <cellStyle name="Normal 6 2" xfId="150"/>
    <cellStyle name="Normal 6 3" xfId="151"/>
    <cellStyle name="Normal 6 4" xfId="152"/>
    <cellStyle name="Normal 62" xfId="28"/>
    <cellStyle name="Normal 7" xfId="30"/>
    <cellStyle name="Normal 8" xfId="32"/>
    <cellStyle name="Normal 9" xfId="153"/>
    <cellStyle name="Normal 9 2" xfId="154"/>
    <cellStyle name="Normal 9 2 2" xfId="155"/>
    <cellStyle name="Normal 9 2 3" xfId="156"/>
    <cellStyle name="Normal 9 2 4" xfId="157"/>
    <cellStyle name="Note 2" xfId="213"/>
    <cellStyle name="Output 2" xfId="214"/>
    <cellStyle name="Percent 10" xfId="11"/>
    <cellStyle name="Percent 2" xfId="12"/>
    <cellStyle name="Percent 2 2" xfId="20"/>
    <cellStyle name="Percent 2 2 2" xfId="72"/>
    <cellStyle name="Percent 2 2 3" xfId="158"/>
    <cellStyle name="Percent 2 2 4" xfId="159"/>
    <cellStyle name="Percent 2 3" xfId="160"/>
    <cellStyle name="Percent 2 4" xfId="161"/>
    <cellStyle name="Percent 2 5" xfId="162"/>
    <cellStyle name="Percent 2 6" xfId="163"/>
    <cellStyle name="Percent 3" xfId="19"/>
    <cellStyle name="Percent 3 2" xfId="164"/>
    <cellStyle name="Percent 3 3" xfId="165"/>
    <cellStyle name="Percent 3 4" xfId="166"/>
    <cellStyle name="Percent 4" xfId="167"/>
    <cellStyle name="Percent 5" xfId="168"/>
    <cellStyle name="Percent 5 2" xfId="169"/>
    <cellStyle name="Percent 5 3" xfId="170"/>
    <cellStyle name="Percent 6" xfId="171"/>
    <cellStyle name="Percent 7" xfId="172"/>
    <cellStyle name="Percent 8" xfId="173"/>
    <cellStyle name="Percent 9" xfId="174"/>
    <cellStyle name="Total 2" xfId="215"/>
    <cellStyle name="Warning Text 2" xfId="2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E17" sqref="E17"/>
    </sheetView>
  </sheetViews>
  <sheetFormatPr defaultRowHeight="14.5"/>
  <cols>
    <col min="1" max="1" width="21.7265625" bestFit="1" customWidth="1"/>
    <col min="2" max="2" width="20" bestFit="1" customWidth="1"/>
    <col min="3" max="3" width="10.7265625" bestFit="1" customWidth="1"/>
    <col min="4" max="4" width="16.7265625" style="3" bestFit="1" customWidth="1"/>
    <col min="5" max="5" width="19.81640625" bestFit="1" customWidth="1"/>
    <col min="6" max="6" width="18.453125" bestFit="1" customWidth="1"/>
    <col min="7" max="7" width="11.54296875" bestFit="1" customWidth="1"/>
    <col min="8" max="8" width="14.7265625" bestFit="1" customWidth="1"/>
  </cols>
  <sheetData>
    <row r="1" spans="1:10" ht="18.5">
      <c r="A1" s="14" t="s">
        <v>0</v>
      </c>
      <c r="B1" s="14"/>
      <c r="C1" s="14"/>
      <c r="D1" s="14"/>
      <c r="E1" s="14"/>
      <c r="F1" s="14"/>
    </row>
    <row r="5" spans="1:10">
      <c r="A5" s="1" t="s">
        <v>1</v>
      </c>
      <c r="B5" s="1" t="s">
        <v>2</v>
      </c>
      <c r="C5" s="1" t="s">
        <v>4</v>
      </c>
      <c r="D5" s="2" t="s">
        <v>3</v>
      </c>
      <c r="E5" s="1" t="s">
        <v>11</v>
      </c>
      <c r="F5" s="1" t="s">
        <v>5</v>
      </c>
    </row>
    <row r="6" spans="1:10">
      <c r="A6" s="8" t="s">
        <v>21</v>
      </c>
      <c r="B6" s="8" t="s">
        <v>14</v>
      </c>
      <c r="C6" s="5">
        <v>41820</v>
      </c>
      <c r="D6" s="9">
        <v>13798</v>
      </c>
      <c r="E6" s="4">
        <v>42977</v>
      </c>
      <c r="F6">
        <f>13798-(11236.01+(361.97*5))</f>
        <v>752.13999999999942</v>
      </c>
      <c r="G6" s="7"/>
      <c r="H6" s="6"/>
      <c r="I6" s="6"/>
      <c r="J6" s="6"/>
    </row>
    <row r="7" spans="1:10">
      <c r="A7" t="s">
        <v>6</v>
      </c>
      <c r="B7" t="s">
        <v>15</v>
      </c>
      <c r="C7" s="4">
        <v>42158</v>
      </c>
      <c r="D7" s="9">
        <f>180942</f>
        <v>180942</v>
      </c>
      <c r="E7" s="4">
        <v>43677</v>
      </c>
      <c r="F7" s="9">
        <f>180942-(54387.38+(2855.08*5))</f>
        <v>112279.22</v>
      </c>
      <c r="G7" s="3"/>
    </row>
    <row r="8" spans="1:10">
      <c r="A8" s="8" t="s">
        <v>18</v>
      </c>
      <c r="B8" s="8" t="s">
        <v>16</v>
      </c>
      <c r="C8" s="5">
        <v>42375</v>
      </c>
      <c r="D8" s="9">
        <v>123015</v>
      </c>
      <c r="E8" s="5">
        <v>43861</v>
      </c>
      <c r="F8" s="9">
        <f>123015-(30711+(2558.99*5))</f>
        <v>79509.05</v>
      </c>
    </row>
    <row r="9" spans="1:10">
      <c r="A9" s="8" t="s">
        <v>19</v>
      </c>
      <c r="B9" s="8" t="s">
        <v>17</v>
      </c>
      <c r="C9" s="5">
        <v>42150</v>
      </c>
      <c r="D9" s="9">
        <f>86733</f>
        <v>86733</v>
      </c>
      <c r="E9" s="11">
        <v>43646</v>
      </c>
      <c r="F9" s="9">
        <f>86733-(34894.11+(1741.6*5))</f>
        <v>43130.89</v>
      </c>
      <c r="G9" s="10"/>
      <c r="H9" s="13"/>
    </row>
    <row r="10" spans="1:10">
      <c r="A10" s="8" t="s">
        <v>20</v>
      </c>
      <c r="B10" s="8" t="s">
        <v>9</v>
      </c>
      <c r="C10" s="5">
        <v>41649</v>
      </c>
      <c r="D10" s="9">
        <v>426558</v>
      </c>
      <c r="E10" s="11">
        <v>43159</v>
      </c>
      <c r="F10" s="9">
        <f>426558-(319748.07+(8886.62*5))</f>
        <v>62376.829999999958</v>
      </c>
    </row>
    <row r="11" spans="1:10">
      <c r="A11" s="8" t="s">
        <v>10</v>
      </c>
      <c r="B11" s="8" t="s">
        <v>12</v>
      </c>
      <c r="C11" s="5">
        <v>42578</v>
      </c>
      <c r="D11" s="9">
        <v>9249</v>
      </c>
      <c r="E11" s="5">
        <v>44255</v>
      </c>
      <c r="F11" s="9">
        <f>9249-((9249/48)*5)</f>
        <v>8285.5625</v>
      </c>
    </row>
    <row r="12" spans="1:10">
      <c r="A12" s="8" t="s">
        <v>8</v>
      </c>
      <c r="B12" s="8" t="s">
        <v>12</v>
      </c>
      <c r="C12" s="5">
        <v>42578</v>
      </c>
      <c r="D12" s="9">
        <v>8719</v>
      </c>
      <c r="E12" s="5">
        <v>44255</v>
      </c>
      <c r="F12" s="9">
        <f>8719-((8719/48)*5)</f>
        <v>7810.770833333333</v>
      </c>
    </row>
    <row r="13" spans="1:10" ht="16">
      <c r="A13" s="8" t="s">
        <v>7</v>
      </c>
      <c r="B13" s="8" t="s">
        <v>13</v>
      </c>
      <c r="C13" s="5">
        <v>42674</v>
      </c>
      <c r="D13" s="12">
        <v>25090</v>
      </c>
      <c r="E13" s="5">
        <v>44255</v>
      </c>
      <c r="F13" s="12">
        <f>25090-((25090/48)*5)</f>
        <v>22476.458333333332</v>
      </c>
    </row>
    <row r="14" spans="1:10">
      <c r="D14" s="3">
        <f>SUM(D6:D13)</f>
        <v>874104</v>
      </c>
      <c r="F14" s="3">
        <f>SUM(F6:F13)</f>
        <v>336620.92166666657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Deason</dc:creator>
  <cp:lastModifiedBy>martyf</cp:lastModifiedBy>
  <dcterms:created xsi:type="dcterms:W3CDTF">2017-02-07T19:46:36Z</dcterms:created>
  <dcterms:modified xsi:type="dcterms:W3CDTF">2017-02-07T23:55:46Z</dcterms:modified>
</cp:coreProperties>
</file>