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9th)\Documents to Produce\"/>
    </mc:Choice>
  </mc:AlternateContent>
  <bookViews>
    <workbookView xWindow="0" yWindow="0" windowWidth="19200" windowHeight="7900"/>
  </bookViews>
  <sheets>
    <sheet name="PPO Accrual" sheetId="5" r:id="rId1"/>
    <sheet name="Drug Accrual" sheetId="12" r:id="rId2"/>
    <sheet name="PPO Total" sheetId="4" r:id="rId3"/>
    <sheet name="Drug" sheetId="6" r:id="rId4"/>
  </sheets>
  <definedNames>
    <definedName name="_xlnm.Print_Area" localSheetId="1">'Drug Accrual'!$A$1:$O$29</definedName>
    <definedName name="_xlnm.Print_Area" localSheetId="0">'PPO Accrual'!$A$1:$P$29</definedName>
  </definedNames>
  <calcPr calcId="152511"/>
</workbook>
</file>

<file path=xl/calcChain.xml><?xml version="1.0" encoding="utf-8"?>
<calcChain xmlns="http://schemas.openxmlformats.org/spreadsheetml/2006/main">
  <c r="O23" i="5" l="1"/>
  <c r="AY79" i="6"/>
  <c r="AZ79" i="6"/>
  <c r="BC79" i="6"/>
  <c r="BD79" i="6"/>
  <c r="BG79" i="6"/>
  <c r="BH79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Y72" i="6"/>
  <c r="AZ72" i="6"/>
  <c r="BA72" i="6"/>
  <c r="BA79" i="6" s="1"/>
  <c r="BB72" i="6"/>
  <c r="BB79" i="6" s="1"/>
  <c r="BC72" i="6"/>
  <c r="BD72" i="6"/>
  <c r="BE72" i="6"/>
  <c r="BE79" i="6" s="1"/>
  <c r="BF72" i="6"/>
  <c r="BF79" i="6" s="1"/>
  <c r="BG72" i="6"/>
  <c r="BH72" i="6"/>
  <c r="BI72" i="6"/>
  <c r="BI79" i="6" s="1"/>
  <c r="BJ72" i="6"/>
  <c r="BJ79" i="6" s="1"/>
  <c r="BP47" i="4"/>
  <c r="BQ47" i="4"/>
  <c r="BR47" i="4"/>
  <c r="BS47" i="4"/>
  <c r="BT47" i="4"/>
  <c r="BU47" i="4"/>
  <c r="BP48" i="4"/>
  <c r="BQ48" i="4"/>
  <c r="BR48" i="4"/>
  <c r="BS48" i="4"/>
  <c r="BT48" i="4"/>
  <c r="BU48" i="4"/>
  <c r="BP49" i="4"/>
  <c r="BQ49" i="4"/>
  <c r="BR49" i="4"/>
  <c r="BS49" i="4"/>
  <c r="BT49" i="4"/>
  <c r="BU49" i="4"/>
  <c r="BP50" i="4"/>
  <c r="BQ50" i="4"/>
  <c r="BR50" i="4"/>
  <c r="BS50" i="4"/>
  <c r="BT50" i="4"/>
  <c r="BU50" i="4"/>
  <c r="BP51" i="4"/>
  <c r="BQ51" i="4"/>
  <c r="BR51" i="4"/>
  <c r="BV51" i="4" s="1"/>
  <c r="BS51" i="4"/>
  <c r="BT51" i="4"/>
  <c r="BU51" i="4"/>
  <c r="BP52" i="4"/>
  <c r="BV52" i="4" s="1"/>
  <c r="BQ52" i="4"/>
  <c r="BR52" i="4"/>
  <c r="BS52" i="4"/>
  <c r="BT52" i="4"/>
  <c r="BU52" i="4"/>
  <c r="BP53" i="4"/>
  <c r="BQ53" i="4"/>
  <c r="BR53" i="4"/>
  <c r="BS53" i="4"/>
  <c r="BT53" i="4"/>
  <c r="BU53" i="4"/>
  <c r="BP54" i="4"/>
  <c r="BQ54" i="4"/>
  <c r="BR54" i="4"/>
  <c r="BS54" i="4"/>
  <c r="BT54" i="4"/>
  <c r="BU54" i="4"/>
  <c r="BP55" i="4"/>
  <c r="BQ55" i="4"/>
  <c r="BR55" i="4"/>
  <c r="BS55" i="4"/>
  <c r="BT55" i="4"/>
  <c r="BU55" i="4"/>
  <c r="BP56" i="4"/>
  <c r="BV56" i="4" s="1"/>
  <c r="BQ56" i="4"/>
  <c r="BR56" i="4"/>
  <c r="BS56" i="4"/>
  <c r="BT56" i="4"/>
  <c r="BU56" i="4"/>
  <c r="BP57" i="4"/>
  <c r="BQ57" i="4"/>
  <c r="BR57" i="4"/>
  <c r="BS57" i="4"/>
  <c r="BT57" i="4"/>
  <c r="BU57" i="4"/>
  <c r="BP58" i="4"/>
  <c r="BV58" i="4" s="1"/>
  <c r="BQ58" i="4"/>
  <c r="BR58" i="4"/>
  <c r="BS58" i="4"/>
  <c r="BT58" i="4"/>
  <c r="BU58" i="4"/>
  <c r="BO58" i="4"/>
  <c r="BO57" i="4"/>
  <c r="BV57" i="4"/>
  <c r="BO56" i="4"/>
  <c r="BO55" i="4"/>
  <c r="BO54" i="4"/>
  <c r="BO53" i="4"/>
  <c r="BV53" i="4" s="1"/>
  <c r="BO52" i="4"/>
  <c r="BO51" i="4"/>
  <c r="BO50" i="4"/>
  <c r="BV50" i="4" s="1"/>
  <c r="BO49" i="4"/>
  <c r="BV49" i="4" s="1"/>
  <c r="BO48" i="4"/>
  <c r="BV48" i="4" s="1"/>
  <c r="BO47" i="4"/>
  <c r="BV47" i="4" s="1"/>
  <c r="BX47" i="4" s="1"/>
  <c r="BO46" i="4"/>
  <c r="BV46" i="4" s="1"/>
  <c r="BK78" i="4"/>
  <c r="BK77" i="4"/>
  <c r="BK76" i="4"/>
  <c r="BK75" i="4"/>
  <c r="BK74" i="4"/>
  <c r="BK73" i="4"/>
  <c r="BJ78" i="4"/>
  <c r="BJ77" i="4"/>
  <c r="BJ76" i="4"/>
  <c r="BJ75" i="4"/>
  <c r="BJ74" i="4"/>
  <c r="BJ73" i="4"/>
  <c r="BJ79" i="4" s="1"/>
  <c r="BI78" i="4"/>
  <c r="BI77" i="4"/>
  <c r="BI76" i="4"/>
  <c r="BI75" i="4"/>
  <c r="BI74" i="4"/>
  <c r="BI73" i="4"/>
  <c r="BH78" i="4"/>
  <c r="BH77" i="4"/>
  <c r="BH76" i="4"/>
  <c r="BH75" i="4"/>
  <c r="BH74" i="4"/>
  <c r="BH73" i="4"/>
  <c r="BG78" i="4"/>
  <c r="BG77" i="4"/>
  <c r="BG76" i="4"/>
  <c r="BG79" i="4" s="1"/>
  <c r="BG75" i="4"/>
  <c r="BG74" i="4"/>
  <c r="BG73" i="4"/>
  <c r="BF78" i="4"/>
  <c r="BF77" i="4"/>
  <c r="BF76" i="4"/>
  <c r="BF75" i="4"/>
  <c r="BF74" i="4"/>
  <c r="BF79" i="4" s="1"/>
  <c r="BF73" i="4"/>
  <c r="BE78" i="4"/>
  <c r="BE77" i="4"/>
  <c r="BE76" i="4"/>
  <c r="BE75" i="4"/>
  <c r="BE74" i="4"/>
  <c r="BE73" i="4"/>
  <c r="BD78" i="4"/>
  <c r="BD77" i="4"/>
  <c r="BD76" i="4"/>
  <c r="BD75" i="4"/>
  <c r="BD74" i="4"/>
  <c r="BD73" i="4"/>
  <c r="BC78" i="4"/>
  <c r="BC77" i="4"/>
  <c r="BC76" i="4"/>
  <c r="BC75" i="4"/>
  <c r="BC74" i="4"/>
  <c r="BC73" i="4"/>
  <c r="BB78" i="4"/>
  <c r="BB77" i="4"/>
  <c r="BB76" i="4"/>
  <c r="BB75" i="4"/>
  <c r="BB74" i="4"/>
  <c r="BB73" i="4"/>
  <c r="BA78" i="4"/>
  <c r="BA77" i="4"/>
  <c r="BA76" i="4"/>
  <c r="BA75" i="4"/>
  <c r="BA74" i="4"/>
  <c r="BA73" i="4"/>
  <c r="AZ78" i="4"/>
  <c r="AZ77" i="4"/>
  <c r="AZ76" i="4"/>
  <c r="AZ75" i="4"/>
  <c r="AZ74" i="4"/>
  <c r="AZ73" i="4"/>
  <c r="AZ79" i="4" s="1"/>
  <c r="BM65" i="4"/>
  <c r="BK67" i="4"/>
  <c r="BK79" i="4" s="1"/>
  <c r="BM54" i="4"/>
  <c r="BM55" i="4"/>
  <c r="BM56" i="4"/>
  <c r="BM57" i="4"/>
  <c r="BM58" i="4"/>
  <c r="BM59" i="4"/>
  <c r="BM60" i="4"/>
  <c r="BM61" i="4"/>
  <c r="BM62" i="4"/>
  <c r="BM63" i="4"/>
  <c r="BM64" i="4"/>
  <c r="AZ67" i="4"/>
  <c r="BA67" i="4"/>
  <c r="BA79" i="4" s="1"/>
  <c r="BB67" i="4"/>
  <c r="BB79" i="4" s="1"/>
  <c r="BC67" i="4"/>
  <c r="BC79" i="4" s="1"/>
  <c r="BD67" i="4"/>
  <c r="BD79" i="4" s="1"/>
  <c r="BE67" i="4"/>
  <c r="BF67" i="4"/>
  <c r="BG67" i="4"/>
  <c r="BH67" i="4"/>
  <c r="BH79" i="4" s="1"/>
  <c r="BI67" i="4"/>
  <c r="BI79" i="4" s="1"/>
  <c r="BJ67" i="4"/>
  <c r="AX78" i="6"/>
  <c r="AX77" i="6"/>
  <c r="AX79" i="6" s="1"/>
  <c r="AW78" i="6"/>
  <c r="AW77" i="6"/>
  <c r="AV78" i="6"/>
  <c r="AV77" i="6"/>
  <c r="AU78" i="6"/>
  <c r="AU77" i="6"/>
  <c r="AT78" i="6"/>
  <c r="AT77" i="6"/>
  <c r="AS78" i="6"/>
  <c r="AS77" i="6"/>
  <c r="AR78" i="6"/>
  <c r="AR77" i="6"/>
  <c r="AQ78" i="6"/>
  <c r="AQ77" i="6"/>
  <c r="AP78" i="6"/>
  <c r="AP79" i="6" s="1"/>
  <c r="AP77" i="6"/>
  <c r="AO78" i="6"/>
  <c r="AO77" i="6"/>
  <c r="AN78" i="6"/>
  <c r="BL78" i="6" s="1"/>
  <c r="AN77" i="6"/>
  <c r="AM78" i="6"/>
  <c r="AM77" i="6"/>
  <c r="BL77" i="6" s="1"/>
  <c r="AL78" i="6"/>
  <c r="AM72" i="6"/>
  <c r="AM79" i="6"/>
  <c r="AN72" i="6"/>
  <c r="AX74" i="6" s="1"/>
  <c r="AO72" i="6"/>
  <c r="AP72" i="6"/>
  <c r="AQ72" i="6"/>
  <c r="AQ79" i="6" s="1"/>
  <c r="AR72" i="6"/>
  <c r="AS72" i="6"/>
  <c r="AS79" i="6" s="1"/>
  <c r="AT72" i="6"/>
  <c r="AT79" i="6" s="1"/>
  <c r="AU72" i="6"/>
  <c r="AU79" i="6"/>
  <c r="AV72" i="6"/>
  <c r="AV79" i="6" s="1"/>
  <c r="AW72" i="6"/>
  <c r="AX72" i="6"/>
  <c r="AL72" i="6"/>
  <c r="AL79" i="6" s="1"/>
  <c r="AL45" i="6"/>
  <c r="AL46" i="6"/>
  <c r="AL77" i="6" s="1"/>
  <c r="G26" i="5"/>
  <c r="G9" i="5" s="1"/>
  <c r="H11" i="5"/>
  <c r="D26" i="5"/>
  <c r="I19" i="5" s="1"/>
  <c r="J19" i="5" s="1"/>
  <c r="L19" i="5" s="1"/>
  <c r="M19" i="5" s="1"/>
  <c r="O19" i="5" s="1"/>
  <c r="AY78" i="4"/>
  <c r="AY77" i="4"/>
  <c r="AY76" i="4"/>
  <c r="AY75" i="4"/>
  <c r="AY74" i="4"/>
  <c r="AX78" i="4"/>
  <c r="AX77" i="4"/>
  <c r="AX76" i="4"/>
  <c r="AX75" i="4"/>
  <c r="AX74" i="4"/>
  <c r="AW78" i="4"/>
  <c r="AW77" i="4"/>
  <c r="AW76" i="4"/>
  <c r="AW75" i="4"/>
  <c r="AW79" i="4" s="1"/>
  <c r="AW74" i="4"/>
  <c r="AV76" i="4"/>
  <c r="AV78" i="4"/>
  <c r="AV77" i="4"/>
  <c r="AV75" i="4"/>
  <c r="AV74" i="4"/>
  <c r="AU78" i="4"/>
  <c r="AU77" i="4"/>
  <c r="AU76" i="4"/>
  <c r="AU75" i="4"/>
  <c r="AU74" i="4"/>
  <c r="AT78" i="4"/>
  <c r="AT77" i="4"/>
  <c r="AT76" i="4"/>
  <c r="AT75" i="4"/>
  <c r="AT74" i="4"/>
  <c r="AS78" i="4"/>
  <c r="AS77" i="4"/>
  <c r="AS76" i="4"/>
  <c r="AS75" i="4"/>
  <c r="AS74" i="4"/>
  <c r="AR78" i="4"/>
  <c r="AR77" i="4"/>
  <c r="AR76" i="4"/>
  <c r="AR75" i="4"/>
  <c r="AR74" i="4"/>
  <c r="AQ78" i="4"/>
  <c r="AQ77" i="4"/>
  <c r="AQ76" i="4"/>
  <c r="AQ75" i="4"/>
  <c r="AQ74" i="4"/>
  <c r="AP78" i="4"/>
  <c r="AP77" i="4"/>
  <c r="AP76" i="4"/>
  <c r="AP75" i="4"/>
  <c r="AP74" i="4"/>
  <c r="AO78" i="4"/>
  <c r="AO77" i="4"/>
  <c r="AO76" i="4"/>
  <c r="AO75" i="4"/>
  <c r="AO74" i="4"/>
  <c r="AN78" i="4"/>
  <c r="AN77" i="4"/>
  <c r="AN76" i="4"/>
  <c r="AN75" i="4"/>
  <c r="AN74" i="4"/>
  <c r="AM78" i="4"/>
  <c r="AM74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N79" i="4" s="1"/>
  <c r="BP46" i="4"/>
  <c r="BQ46" i="4"/>
  <c r="BR46" i="4"/>
  <c r="BS46" i="4"/>
  <c r="BT46" i="4"/>
  <c r="BU46" i="4"/>
  <c r="BP35" i="4"/>
  <c r="BQ35" i="4"/>
  <c r="BR35" i="4"/>
  <c r="BS35" i="4"/>
  <c r="BT35" i="4"/>
  <c r="BP36" i="4"/>
  <c r="BQ36" i="4"/>
  <c r="BR36" i="4"/>
  <c r="BS36" i="4"/>
  <c r="BT36" i="4"/>
  <c r="BU36" i="4"/>
  <c r="BP37" i="4"/>
  <c r="BV37" i="4" s="1"/>
  <c r="BQ37" i="4"/>
  <c r="BR37" i="4"/>
  <c r="BT37" i="4"/>
  <c r="BU37" i="4"/>
  <c r="BP38" i="4"/>
  <c r="BV38" i="4" s="1"/>
  <c r="BQ38" i="4"/>
  <c r="BS38" i="4"/>
  <c r="BT38" i="4"/>
  <c r="BU38" i="4"/>
  <c r="BP39" i="4"/>
  <c r="BR39" i="4"/>
  <c r="BS39" i="4"/>
  <c r="BT39" i="4"/>
  <c r="BU39" i="4"/>
  <c r="BP40" i="4"/>
  <c r="BQ40" i="4"/>
  <c r="BR40" i="4"/>
  <c r="BS40" i="4"/>
  <c r="BT40" i="4"/>
  <c r="BU40" i="4"/>
  <c r="BP41" i="4"/>
  <c r="BQ41" i="4"/>
  <c r="BV41" i="4"/>
  <c r="BR41" i="4"/>
  <c r="BS41" i="4"/>
  <c r="BT41" i="4"/>
  <c r="BU41" i="4"/>
  <c r="BP42" i="4"/>
  <c r="BQ42" i="4"/>
  <c r="BR42" i="4"/>
  <c r="BS42" i="4"/>
  <c r="BT42" i="4"/>
  <c r="BU42" i="4"/>
  <c r="BP43" i="4"/>
  <c r="BQ43" i="4"/>
  <c r="BR43" i="4"/>
  <c r="BS43" i="4"/>
  <c r="BT43" i="4"/>
  <c r="BU43" i="4"/>
  <c r="BP44" i="4"/>
  <c r="BQ44" i="4"/>
  <c r="BR44" i="4"/>
  <c r="BS44" i="4"/>
  <c r="BT44" i="4"/>
  <c r="BU44" i="4"/>
  <c r="BV44" i="4" s="1"/>
  <c r="BP45" i="4"/>
  <c r="BQ45" i="4"/>
  <c r="BR45" i="4"/>
  <c r="BS45" i="4"/>
  <c r="BT45" i="4"/>
  <c r="BU45" i="4"/>
  <c r="BP34" i="4"/>
  <c r="BV34" i="4" s="1"/>
  <c r="BO45" i="4"/>
  <c r="BV45" i="4" s="1"/>
  <c r="BO37" i="4"/>
  <c r="BO44" i="4"/>
  <c r="BO43" i="4"/>
  <c r="BV43" i="4" s="1"/>
  <c r="BO42" i="4"/>
  <c r="BV42" i="4" s="1"/>
  <c r="BO41" i="4"/>
  <c r="BO40" i="4"/>
  <c r="BV40" i="4" s="1"/>
  <c r="BO39" i="4"/>
  <c r="BV39" i="4" s="1"/>
  <c r="BO38" i="4"/>
  <c r="BO36" i="4"/>
  <c r="BO35" i="4"/>
  <c r="BV35" i="4" s="1"/>
  <c r="BX35" i="4" s="1"/>
  <c r="BM42" i="4"/>
  <c r="BM43" i="4"/>
  <c r="BM44" i="4"/>
  <c r="BM45" i="4"/>
  <c r="BM46" i="4"/>
  <c r="BM47" i="4"/>
  <c r="BM48" i="4"/>
  <c r="BM49" i="4"/>
  <c r="BM50" i="4"/>
  <c r="BM51" i="4"/>
  <c r="BM52" i="4"/>
  <c r="BM53" i="4"/>
  <c r="BM36" i="4"/>
  <c r="BM34" i="4"/>
  <c r="BM28" i="4"/>
  <c r="BM22" i="4"/>
  <c r="BU22" i="4" s="1"/>
  <c r="BM20" i="4"/>
  <c r="BU20" i="4"/>
  <c r="BM18" i="4"/>
  <c r="BM16" i="4"/>
  <c r="BU16" i="4"/>
  <c r="AW67" i="4"/>
  <c r="AS67" i="4"/>
  <c r="AS79" i="4" s="1"/>
  <c r="AN67" i="4"/>
  <c r="AO67" i="4"/>
  <c r="BK70" i="4" s="1"/>
  <c r="AO79" i="4"/>
  <c r="AP67" i="4"/>
  <c r="AP79" i="4" s="1"/>
  <c r="AQ67" i="4"/>
  <c r="AQ79" i="4"/>
  <c r="AR67" i="4"/>
  <c r="AR79" i="4" s="1"/>
  <c r="AT67" i="4"/>
  <c r="AT79" i="4"/>
  <c r="AU67" i="4"/>
  <c r="AU79" i="4" s="1"/>
  <c r="AV67" i="4"/>
  <c r="AV79" i="4"/>
  <c r="AX67" i="4"/>
  <c r="AX79" i="4" s="1"/>
  <c r="AY67" i="4"/>
  <c r="AY79" i="4" s="1"/>
  <c r="BM14" i="4"/>
  <c r="BU14" i="4" s="1"/>
  <c r="BM24" i="4"/>
  <c r="BM26" i="4"/>
  <c r="BM27" i="4"/>
  <c r="BM30" i="4"/>
  <c r="BM31" i="4"/>
  <c r="BM32" i="4"/>
  <c r="BU35" i="4"/>
  <c r="AM77" i="4"/>
  <c r="AM76" i="4"/>
  <c r="AM75" i="4"/>
  <c r="BM40" i="4"/>
  <c r="AM73" i="4"/>
  <c r="BM35" i="4"/>
  <c r="AK78" i="6"/>
  <c r="AK77" i="6"/>
  <c r="AJ78" i="6"/>
  <c r="AJ77" i="6"/>
  <c r="AI78" i="6"/>
  <c r="AI77" i="6"/>
  <c r="AH78" i="6"/>
  <c r="AH77" i="6"/>
  <c r="AH79" i="6"/>
  <c r="AG78" i="6"/>
  <c r="AG77" i="6"/>
  <c r="AF78" i="6"/>
  <c r="AF77" i="6"/>
  <c r="AE78" i="6"/>
  <c r="AE77" i="6"/>
  <c r="AD78" i="6"/>
  <c r="AD77" i="6"/>
  <c r="AC78" i="6"/>
  <c r="AC77" i="6"/>
  <c r="AB78" i="6"/>
  <c r="AB79" i="6" s="1"/>
  <c r="AB77" i="6"/>
  <c r="AA78" i="6"/>
  <c r="AA77" i="6"/>
  <c r="Z78" i="6"/>
  <c r="Z77" i="6"/>
  <c r="Z72" i="6"/>
  <c r="Z79" i="6" s="1"/>
  <c r="AA72" i="6"/>
  <c r="AX75" i="6" s="1"/>
  <c r="AB72" i="6"/>
  <c r="AC72" i="6"/>
  <c r="AC79" i="6"/>
  <c r="AD72" i="6"/>
  <c r="AD79" i="6" s="1"/>
  <c r="AE72" i="6"/>
  <c r="AE79" i="6"/>
  <c r="AF72" i="6"/>
  <c r="AG72" i="6"/>
  <c r="AG79" i="6"/>
  <c r="AH72" i="6"/>
  <c r="AI72" i="6"/>
  <c r="AI79" i="6" s="1"/>
  <c r="AJ72" i="6"/>
  <c r="AJ79" i="6"/>
  <c r="AK72" i="6"/>
  <c r="AK79" i="6" s="1"/>
  <c r="BP23" i="4"/>
  <c r="BQ23" i="4"/>
  <c r="BR23" i="4"/>
  <c r="BS23" i="4"/>
  <c r="BT23" i="4"/>
  <c r="BU23" i="4"/>
  <c r="BP24" i="4"/>
  <c r="BV24" i="4" s="1"/>
  <c r="BQ24" i="4"/>
  <c r="BR24" i="4"/>
  <c r="BS24" i="4"/>
  <c r="BT24" i="4"/>
  <c r="BU24" i="4"/>
  <c r="BP25" i="4"/>
  <c r="BQ25" i="4"/>
  <c r="BV25" i="4"/>
  <c r="BR25" i="4"/>
  <c r="BS25" i="4"/>
  <c r="BT25" i="4"/>
  <c r="BU25" i="4"/>
  <c r="BP26" i="4"/>
  <c r="BQ26" i="4"/>
  <c r="BR26" i="4"/>
  <c r="BS26" i="4"/>
  <c r="BT26" i="4"/>
  <c r="BU26" i="4"/>
  <c r="BP27" i="4"/>
  <c r="BQ27" i="4"/>
  <c r="BR27" i="4"/>
  <c r="BS27" i="4"/>
  <c r="BT27" i="4"/>
  <c r="BU27" i="4"/>
  <c r="BP28" i="4"/>
  <c r="BQ28" i="4"/>
  <c r="BR28" i="4"/>
  <c r="BS28" i="4"/>
  <c r="BT28" i="4"/>
  <c r="BU28" i="4"/>
  <c r="BP29" i="4"/>
  <c r="BV29" i="4" s="1"/>
  <c r="BQ29" i="4"/>
  <c r="BR29" i="4"/>
  <c r="BS29" i="4"/>
  <c r="BT29" i="4"/>
  <c r="BU29" i="4"/>
  <c r="BP30" i="4"/>
  <c r="BQ30" i="4"/>
  <c r="BV30" i="4" s="1"/>
  <c r="BR30" i="4"/>
  <c r="BS30" i="4"/>
  <c r="BT30" i="4"/>
  <c r="BU30" i="4"/>
  <c r="BP31" i="4"/>
  <c r="BQ31" i="4"/>
  <c r="BR31" i="4"/>
  <c r="BS31" i="4"/>
  <c r="BT31" i="4"/>
  <c r="BU31" i="4"/>
  <c r="BP32" i="4"/>
  <c r="BQ32" i="4"/>
  <c r="BR32" i="4"/>
  <c r="BS32" i="4"/>
  <c r="BT32" i="4"/>
  <c r="BU32" i="4"/>
  <c r="BP33" i="4"/>
  <c r="BQ33" i="4"/>
  <c r="BR33" i="4"/>
  <c r="BS33" i="4"/>
  <c r="BT33" i="4"/>
  <c r="BU33" i="4"/>
  <c r="BQ34" i="4"/>
  <c r="BR34" i="4"/>
  <c r="BS34" i="4"/>
  <c r="BT34" i="4"/>
  <c r="BU34" i="4"/>
  <c r="BO34" i="4"/>
  <c r="BO33" i="4"/>
  <c r="BV33" i="4" s="1"/>
  <c r="BO32" i="4"/>
  <c r="BV32" i="4" s="1"/>
  <c r="BO31" i="4"/>
  <c r="BV31" i="4" s="1"/>
  <c r="BO30" i="4"/>
  <c r="BO29" i="4"/>
  <c r="BO28" i="4"/>
  <c r="BV28" i="4" s="1"/>
  <c r="BO27" i="4"/>
  <c r="BV27" i="4" s="1"/>
  <c r="BO26" i="4"/>
  <c r="BV26" i="4"/>
  <c r="BO25" i="4"/>
  <c r="BO24" i="4"/>
  <c r="BO23" i="4"/>
  <c r="BV23" i="4" s="1"/>
  <c r="BM33" i="4"/>
  <c r="BM37" i="4"/>
  <c r="AL78" i="4"/>
  <c r="AL77" i="4"/>
  <c r="AL76" i="4"/>
  <c r="AL75" i="4"/>
  <c r="AL74" i="4"/>
  <c r="AL73" i="4"/>
  <c r="AK78" i="4"/>
  <c r="AK77" i="4"/>
  <c r="AK76" i="4"/>
  <c r="AK75" i="4"/>
  <c r="AK74" i="4"/>
  <c r="AK79" i="4" s="1"/>
  <c r="AK73" i="4"/>
  <c r="AJ78" i="4"/>
  <c r="AJ77" i="4"/>
  <c r="AJ76" i="4"/>
  <c r="AJ75" i="4"/>
  <c r="AJ74" i="4"/>
  <c r="AJ73" i="4"/>
  <c r="AI78" i="4"/>
  <c r="AI77" i="4"/>
  <c r="AI76" i="4"/>
  <c r="AI75" i="4"/>
  <c r="AI74" i="4"/>
  <c r="AI79" i="4" s="1"/>
  <c r="AI73" i="4"/>
  <c r="AH78" i="4"/>
  <c r="AH77" i="4"/>
  <c r="AH76" i="4"/>
  <c r="AH75" i="4"/>
  <c r="AH74" i="4"/>
  <c r="AH73" i="4"/>
  <c r="AG78" i="4"/>
  <c r="AG77" i="4"/>
  <c r="AG76" i="4"/>
  <c r="AG75" i="4"/>
  <c r="AG74" i="4"/>
  <c r="AG79" i="4" s="1"/>
  <c r="AG73" i="4"/>
  <c r="AF78" i="4"/>
  <c r="AF77" i="4"/>
  <c r="AF76" i="4"/>
  <c r="AF75" i="4"/>
  <c r="AF74" i="4"/>
  <c r="AF73" i="4"/>
  <c r="AE78" i="4"/>
  <c r="AE77" i="4"/>
  <c r="AE76" i="4"/>
  <c r="AE75" i="4"/>
  <c r="AE74" i="4"/>
  <c r="AE79" i="4" s="1"/>
  <c r="AE73" i="4"/>
  <c r="AD78" i="4"/>
  <c r="AD77" i="4"/>
  <c r="AD76" i="4"/>
  <c r="AD75" i="4"/>
  <c r="AD74" i="4"/>
  <c r="AD73" i="4"/>
  <c r="AC78" i="4"/>
  <c r="AC77" i="4"/>
  <c r="AC76" i="4"/>
  <c r="AC75" i="4"/>
  <c r="AC74" i="4"/>
  <c r="AC73" i="4"/>
  <c r="AA78" i="4"/>
  <c r="AA77" i="4"/>
  <c r="AA76" i="4"/>
  <c r="AA75" i="4"/>
  <c r="AA74" i="4"/>
  <c r="AA73" i="4"/>
  <c r="AB78" i="4"/>
  <c r="AB77" i="4"/>
  <c r="AB76" i="4"/>
  <c r="AB75" i="4"/>
  <c r="AB74" i="4"/>
  <c r="AB79" i="4" s="1"/>
  <c r="AB73" i="4"/>
  <c r="AB67" i="4"/>
  <c r="AC67" i="4"/>
  <c r="AC79" i="4"/>
  <c r="AD67" i="4"/>
  <c r="AD79" i="4" s="1"/>
  <c r="AE67" i="4"/>
  <c r="AF67" i="4"/>
  <c r="AF79" i="4" s="1"/>
  <c r="AG67" i="4"/>
  <c r="AH67" i="4"/>
  <c r="AH79" i="4" s="1"/>
  <c r="AI67" i="4"/>
  <c r="AJ67" i="4"/>
  <c r="AJ79" i="4" s="1"/>
  <c r="AK67" i="4"/>
  <c r="AL67" i="4"/>
  <c r="AA67" i="4"/>
  <c r="AA79" i="4" s="1"/>
  <c r="BM29" i="4"/>
  <c r="Y78" i="6"/>
  <c r="Y77" i="6"/>
  <c r="Y79" i="6" s="1"/>
  <c r="Y72" i="6"/>
  <c r="BP22" i="4"/>
  <c r="BQ22" i="4"/>
  <c r="BR22" i="4"/>
  <c r="BS22" i="4"/>
  <c r="BT22" i="4"/>
  <c r="BO22" i="4"/>
  <c r="Z78" i="4"/>
  <c r="Z77" i="4"/>
  <c r="Z76" i="4"/>
  <c r="Z75" i="4"/>
  <c r="Z74" i="4"/>
  <c r="Z79" i="4" s="1"/>
  <c r="Z73" i="4"/>
  <c r="Z67" i="4"/>
  <c r="X78" i="6"/>
  <c r="X77" i="6"/>
  <c r="W78" i="6"/>
  <c r="W77" i="6"/>
  <c r="V78" i="6"/>
  <c r="V77" i="6"/>
  <c r="U78" i="6"/>
  <c r="U77" i="6"/>
  <c r="U79" i="6"/>
  <c r="T78" i="6"/>
  <c r="T77" i="6"/>
  <c r="S78" i="6"/>
  <c r="S77" i="6"/>
  <c r="R78" i="6"/>
  <c r="R77" i="6"/>
  <c r="Q78" i="6"/>
  <c r="Q77" i="6"/>
  <c r="P78" i="6"/>
  <c r="P77" i="6"/>
  <c r="O78" i="6"/>
  <c r="O79" i="6" s="1"/>
  <c r="O77" i="6"/>
  <c r="O72" i="6"/>
  <c r="P72" i="6"/>
  <c r="Q72" i="6"/>
  <c r="Q79" i="6"/>
  <c r="R72" i="6"/>
  <c r="R79" i="6" s="1"/>
  <c r="S72" i="6"/>
  <c r="S79" i="6"/>
  <c r="T72" i="6"/>
  <c r="T79" i="6" s="1"/>
  <c r="U72" i="6"/>
  <c r="V72" i="6"/>
  <c r="V79" i="6" s="1"/>
  <c r="W72" i="6"/>
  <c r="W79" i="6" s="1"/>
  <c r="X72" i="6"/>
  <c r="X79" i="6"/>
  <c r="N72" i="6"/>
  <c r="BT21" i="4"/>
  <c r="BT20" i="4"/>
  <c r="BT19" i="4"/>
  <c r="BT18" i="4"/>
  <c r="BT17" i="4"/>
  <c r="BT16" i="4"/>
  <c r="BT15" i="4"/>
  <c r="BT14" i="4"/>
  <c r="BT13" i="4"/>
  <c r="BT12" i="4"/>
  <c r="BS21" i="4"/>
  <c r="BS20" i="4"/>
  <c r="BS19" i="4"/>
  <c r="BS18" i="4"/>
  <c r="BS17" i="4"/>
  <c r="BS16" i="4"/>
  <c r="BS15" i="4"/>
  <c r="BS14" i="4"/>
  <c r="BS13" i="4"/>
  <c r="BS12" i="4"/>
  <c r="BR21" i="4"/>
  <c r="BR20" i="4"/>
  <c r="BR19" i="4"/>
  <c r="BR18" i="4"/>
  <c r="BR17" i="4"/>
  <c r="BR16" i="4"/>
  <c r="BR15" i="4"/>
  <c r="BR14" i="4"/>
  <c r="BR13" i="4"/>
  <c r="BR12" i="4"/>
  <c r="BQ21" i="4"/>
  <c r="BQ20" i="4"/>
  <c r="BQ19" i="4"/>
  <c r="BQ18" i="4"/>
  <c r="BQ17" i="4"/>
  <c r="BQ16" i="4"/>
  <c r="BQ15" i="4"/>
  <c r="BQ14" i="4"/>
  <c r="BQ13" i="4"/>
  <c r="BQ12" i="4"/>
  <c r="BP21" i="4"/>
  <c r="BP20" i="4"/>
  <c r="BP19" i="4"/>
  <c r="BU19" i="4" s="1"/>
  <c r="BV19" i="4" s="1"/>
  <c r="BP18" i="4"/>
  <c r="BP17" i="4"/>
  <c r="BP16" i="4"/>
  <c r="BP15" i="4"/>
  <c r="BV15" i="4" s="1"/>
  <c r="BP14" i="4"/>
  <c r="BP13" i="4"/>
  <c r="BP12" i="4"/>
  <c r="BO21" i="4"/>
  <c r="BO20" i="4"/>
  <c r="BV20" i="4" s="1"/>
  <c r="BO19" i="4"/>
  <c r="BO18" i="4"/>
  <c r="BV18" i="4" s="1"/>
  <c r="BO17" i="4"/>
  <c r="BU17" i="4" s="1"/>
  <c r="BV17" i="4" s="1"/>
  <c r="BO16" i="4"/>
  <c r="BV16" i="4" s="1"/>
  <c r="BO15" i="4"/>
  <c r="BO14" i="4"/>
  <c r="BV14" i="4" s="1"/>
  <c r="BO13" i="4"/>
  <c r="BV13" i="4" s="1"/>
  <c r="BO12" i="4"/>
  <c r="Y78" i="4"/>
  <c r="Y77" i="4"/>
  <c r="Y76" i="4"/>
  <c r="Y75" i="4"/>
  <c r="Y74" i="4"/>
  <c r="Y73" i="4"/>
  <c r="X78" i="4"/>
  <c r="X77" i="4"/>
  <c r="X76" i="4"/>
  <c r="X75" i="4"/>
  <c r="X74" i="4"/>
  <c r="X73" i="4"/>
  <c r="W78" i="4"/>
  <c r="W77" i="4"/>
  <c r="W76" i="4"/>
  <c r="W75" i="4"/>
  <c r="W74" i="4"/>
  <c r="W73" i="4"/>
  <c r="V78" i="4"/>
  <c r="V77" i="4"/>
  <c r="V76" i="4"/>
  <c r="V75" i="4"/>
  <c r="V74" i="4"/>
  <c r="V73" i="4"/>
  <c r="U78" i="4"/>
  <c r="U77" i="4"/>
  <c r="U76" i="4"/>
  <c r="U75" i="4"/>
  <c r="U74" i="4"/>
  <c r="U73" i="4"/>
  <c r="T78" i="4"/>
  <c r="T77" i="4"/>
  <c r="T76" i="4"/>
  <c r="T75" i="4"/>
  <c r="T74" i="4"/>
  <c r="T73" i="4"/>
  <c r="S78" i="4"/>
  <c r="S77" i="4"/>
  <c r="S76" i="4"/>
  <c r="S75" i="4"/>
  <c r="S74" i="4"/>
  <c r="S79" i="4" s="1"/>
  <c r="S73" i="4"/>
  <c r="R78" i="4"/>
  <c r="R77" i="4"/>
  <c r="R76" i="4"/>
  <c r="R75" i="4"/>
  <c r="R74" i="4"/>
  <c r="R73" i="4"/>
  <c r="Q78" i="4"/>
  <c r="Q77" i="4"/>
  <c r="Q76" i="4"/>
  <c r="Q75" i="4"/>
  <c r="Q74" i="4"/>
  <c r="Q79" i="4" s="1"/>
  <c r="Q73" i="4"/>
  <c r="P78" i="4"/>
  <c r="P77" i="4"/>
  <c r="P76" i="4"/>
  <c r="P75" i="4"/>
  <c r="P74" i="4"/>
  <c r="P73" i="4"/>
  <c r="BM15" i="4"/>
  <c r="BU15" i="4" s="1"/>
  <c r="BM17" i="4"/>
  <c r="BM19" i="4"/>
  <c r="BM21" i="4"/>
  <c r="BU21" i="4" s="1"/>
  <c r="BM23" i="4"/>
  <c r="BM25" i="4"/>
  <c r="BM6" i="4"/>
  <c r="BM7" i="4"/>
  <c r="BM8" i="4"/>
  <c r="BM9" i="4"/>
  <c r="BM10" i="4"/>
  <c r="BM11" i="4"/>
  <c r="BU11" i="4"/>
  <c r="BM12" i="4"/>
  <c r="BU12" i="4" s="1"/>
  <c r="BV12" i="4" s="1"/>
  <c r="BM13" i="4"/>
  <c r="BU13" i="4" s="1"/>
  <c r="V67" i="4"/>
  <c r="V79" i="4" s="1"/>
  <c r="W67" i="4"/>
  <c r="W79" i="4" s="1"/>
  <c r="X67" i="4"/>
  <c r="X79" i="4" s="1"/>
  <c r="Y67" i="4"/>
  <c r="Y79" i="4" s="1"/>
  <c r="Q67" i="4"/>
  <c r="R67" i="4"/>
  <c r="R79" i="4"/>
  <c r="S67" i="4"/>
  <c r="T67" i="4"/>
  <c r="U67" i="4"/>
  <c r="P67" i="4"/>
  <c r="P79" i="4" s="1"/>
  <c r="N78" i="6"/>
  <c r="N77" i="6"/>
  <c r="O78" i="4"/>
  <c r="O77" i="4"/>
  <c r="O76" i="4"/>
  <c r="O75" i="4"/>
  <c r="O74" i="4"/>
  <c r="O73" i="4"/>
  <c r="BT11" i="4"/>
  <c r="BS11" i="4"/>
  <c r="BR11" i="4"/>
  <c r="BQ11" i="4"/>
  <c r="BP11" i="4"/>
  <c r="BO11" i="4"/>
  <c r="BV11" i="4" s="1"/>
  <c r="O67" i="4"/>
  <c r="O79" i="4" s="1"/>
  <c r="M78" i="6"/>
  <c r="M77" i="6"/>
  <c r="L78" i="6"/>
  <c r="L77" i="6"/>
  <c r="L72" i="6"/>
  <c r="L79" i="6" s="1"/>
  <c r="M72" i="6"/>
  <c r="N78" i="4"/>
  <c r="N77" i="4"/>
  <c r="N76" i="4"/>
  <c r="N75" i="4"/>
  <c r="N74" i="4"/>
  <c r="N73" i="4"/>
  <c r="BM73" i="4" s="1"/>
  <c r="M78" i="4"/>
  <c r="M77" i="4"/>
  <c r="M76" i="4"/>
  <c r="M75" i="4"/>
  <c r="M74" i="4"/>
  <c r="M73" i="4"/>
  <c r="BT10" i="4"/>
  <c r="BS10" i="4"/>
  <c r="BR10" i="4"/>
  <c r="BQ10" i="4"/>
  <c r="BP10" i="4"/>
  <c r="BO10" i="4"/>
  <c r="BU10" i="4" s="1"/>
  <c r="BT9" i="4"/>
  <c r="BS9" i="4"/>
  <c r="BR9" i="4"/>
  <c r="BQ9" i="4"/>
  <c r="BP9" i="4"/>
  <c r="BO9" i="4"/>
  <c r="BU9" i="4" s="1"/>
  <c r="N67" i="4"/>
  <c r="M67" i="4"/>
  <c r="M79" i="4" s="1"/>
  <c r="K78" i="6"/>
  <c r="K77" i="6"/>
  <c r="J78" i="6"/>
  <c r="J79" i="6" s="1"/>
  <c r="J77" i="6"/>
  <c r="I78" i="6"/>
  <c r="I77" i="6"/>
  <c r="I79" i="6" s="1"/>
  <c r="H78" i="6"/>
  <c r="H77" i="6"/>
  <c r="G78" i="6"/>
  <c r="G77" i="6"/>
  <c r="F78" i="6"/>
  <c r="F77" i="6"/>
  <c r="E78" i="6"/>
  <c r="E79" i="6" s="1"/>
  <c r="E77" i="6"/>
  <c r="D78" i="6"/>
  <c r="D77" i="6"/>
  <c r="D79" i="6"/>
  <c r="C72" i="6"/>
  <c r="D72" i="6"/>
  <c r="E72" i="6"/>
  <c r="F72" i="6"/>
  <c r="F79" i="6"/>
  <c r="G72" i="6"/>
  <c r="G79" i="6" s="1"/>
  <c r="H72" i="6"/>
  <c r="H79" i="6"/>
  <c r="I72" i="6"/>
  <c r="J72" i="6"/>
  <c r="K72" i="6"/>
  <c r="K79" i="6" s="1"/>
  <c r="L78" i="4"/>
  <c r="L77" i="4"/>
  <c r="L76" i="4"/>
  <c r="L75" i="4"/>
  <c r="L74" i="4"/>
  <c r="L73" i="4"/>
  <c r="L67" i="4"/>
  <c r="L79" i="4" s="1"/>
  <c r="K78" i="4"/>
  <c r="K77" i="4"/>
  <c r="K76" i="4"/>
  <c r="K75" i="4"/>
  <c r="K74" i="4"/>
  <c r="BM74" i="4" s="1"/>
  <c r="K73" i="4"/>
  <c r="J78" i="4"/>
  <c r="J77" i="4"/>
  <c r="BM77" i="4" s="1"/>
  <c r="J76" i="4"/>
  <c r="J75" i="4"/>
  <c r="J74" i="4"/>
  <c r="J73" i="4"/>
  <c r="I78" i="4"/>
  <c r="BM78" i="4" s="1"/>
  <c r="I77" i="4"/>
  <c r="I76" i="4"/>
  <c r="BM76" i="4" s="1"/>
  <c r="I75" i="4"/>
  <c r="I74" i="4"/>
  <c r="I73" i="4"/>
  <c r="BP6" i="4"/>
  <c r="BQ6" i="4"/>
  <c r="BQ68" i="4" s="1"/>
  <c r="BR6" i="4"/>
  <c r="BS6" i="4"/>
  <c r="BT6" i="4"/>
  <c r="BT68" i="4" s="1"/>
  <c r="BP7" i="4"/>
  <c r="BU7" i="4" s="1"/>
  <c r="BQ7" i="4"/>
  <c r="BR7" i="4"/>
  <c r="BS7" i="4"/>
  <c r="BT7" i="4"/>
  <c r="BP8" i="4"/>
  <c r="BQ8" i="4"/>
  <c r="BR8" i="4"/>
  <c r="BU8" i="4" s="1"/>
  <c r="BS8" i="4"/>
  <c r="BV8" i="4" s="1"/>
  <c r="BT8" i="4"/>
  <c r="BO8" i="4"/>
  <c r="BO7" i="4"/>
  <c r="BO6" i="4"/>
  <c r="BO68" i="4" s="1"/>
  <c r="D67" i="4"/>
  <c r="E67" i="4"/>
  <c r="F67" i="4"/>
  <c r="G67" i="4"/>
  <c r="H67" i="4"/>
  <c r="I67" i="4"/>
  <c r="J67" i="4"/>
  <c r="J79" i="4"/>
  <c r="K67" i="4"/>
  <c r="H23" i="12"/>
  <c r="G22" i="12"/>
  <c r="G9" i="12"/>
  <c r="F22" i="12"/>
  <c r="G11" i="12" s="1"/>
  <c r="F9" i="12"/>
  <c r="E22" i="12"/>
  <c r="G13" i="12" s="1"/>
  <c r="H13" i="12" s="1"/>
  <c r="J13" i="12" s="1"/>
  <c r="K13" i="12" s="1"/>
  <c r="M13" i="12" s="1"/>
  <c r="D22" i="12"/>
  <c r="D9" i="12"/>
  <c r="E11" i="12"/>
  <c r="E26" i="5"/>
  <c r="E9" i="5" s="1"/>
  <c r="J9" i="5" s="1"/>
  <c r="L9" i="5" s="1"/>
  <c r="M9" i="5" s="1"/>
  <c r="O9" i="5" s="1"/>
  <c r="F26" i="5"/>
  <c r="I15" i="5" s="1"/>
  <c r="J15" i="5" s="1"/>
  <c r="L15" i="5" s="1"/>
  <c r="M15" i="5" s="1"/>
  <c r="O15" i="5" s="1"/>
  <c r="F9" i="5"/>
  <c r="H26" i="5"/>
  <c r="I11" i="5" s="1"/>
  <c r="I26" i="5"/>
  <c r="I9" i="5"/>
  <c r="J26" i="5"/>
  <c r="L27" i="5"/>
  <c r="N79" i="6"/>
  <c r="M79" i="6"/>
  <c r="BV36" i="4"/>
  <c r="BM39" i="4"/>
  <c r="BR38" i="4"/>
  <c r="BQ39" i="4"/>
  <c r="BM41" i="4"/>
  <c r="BS37" i="4"/>
  <c r="BM38" i="4"/>
  <c r="AM67" i="4"/>
  <c r="K79" i="4"/>
  <c r="U79" i="4"/>
  <c r="AL79" i="4"/>
  <c r="N79" i="4"/>
  <c r="AF79" i="6"/>
  <c r="F13" i="12"/>
  <c r="P79" i="6"/>
  <c r="T79" i="4"/>
  <c r="AM79" i="4"/>
  <c r="H9" i="5"/>
  <c r="G13" i="5"/>
  <c r="F11" i="5"/>
  <c r="BP68" i="4"/>
  <c r="BU18" i="4"/>
  <c r="G15" i="12"/>
  <c r="H15" i="12"/>
  <c r="J15" i="12" s="1"/>
  <c r="K15" i="12" s="1"/>
  <c r="M15" i="12" s="1"/>
  <c r="AO79" i="6"/>
  <c r="AW79" i="6"/>
  <c r="AR79" i="6"/>
  <c r="H13" i="5"/>
  <c r="I17" i="5"/>
  <c r="H15" i="5"/>
  <c r="D9" i="5"/>
  <c r="F13" i="5"/>
  <c r="E11" i="5"/>
  <c r="I13" i="5"/>
  <c r="J13" i="5"/>
  <c r="L13" i="5" s="1"/>
  <c r="M13" i="5" s="1"/>
  <c r="O13" i="5" s="1"/>
  <c r="H17" i="5"/>
  <c r="J17" i="5" s="1"/>
  <c r="L17" i="5" s="1"/>
  <c r="M17" i="5" s="1"/>
  <c r="O17" i="5" s="1"/>
  <c r="G15" i="5"/>
  <c r="BV54" i="4"/>
  <c r="BR68" i="4"/>
  <c r="BE79" i="4"/>
  <c r="BV55" i="4"/>
  <c r="BM75" i="4"/>
  <c r="AY70" i="4"/>
  <c r="BS68" i="4"/>
  <c r="BV21" i="4" l="1"/>
  <c r="BX11" i="4" s="1"/>
  <c r="H11" i="12"/>
  <c r="J11" i="12" s="1"/>
  <c r="K11" i="12" s="1"/>
  <c r="M11" i="12" s="1"/>
  <c r="BV7" i="4"/>
  <c r="BV22" i="4"/>
  <c r="BX23" i="4"/>
  <c r="BJ74" i="6"/>
  <c r="F11" i="12"/>
  <c r="BJ75" i="6"/>
  <c r="BK69" i="4"/>
  <c r="AY69" i="4"/>
  <c r="G11" i="5"/>
  <c r="J11" i="5" s="1"/>
  <c r="L11" i="5" s="1"/>
  <c r="M11" i="5" s="1"/>
  <c r="O11" i="5" s="1"/>
  <c r="O21" i="5" s="1"/>
  <c r="BV9" i="4"/>
  <c r="BV10" i="4"/>
  <c r="I79" i="4"/>
  <c r="BM79" i="4" s="1"/>
  <c r="AN79" i="6"/>
  <c r="BL79" i="6" s="1"/>
  <c r="E9" i="12"/>
  <c r="H9" i="12" s="1"/>
  <c r="J9" i="12" s="1"/>
  <c r="K9" i="12" s="1"/>
  <c r="M9" i="12" s="1"/>
  <c r="M17" i="12" s="1"/>
  <c r="AA79" i="6"/>
  <c r="BU6" i="4"/>
  <c r="BU68" i="4" s="1"/>
  <c r="BL80" i="6" l="1"/>
  <c r="BV6" i="4"/>
  <c r="BV68" i="4" s="1"/>
  <c r="BM80" i="4"/>
  <c r="BO69" i="4" l="1"/>
  <c r="BQ69" i="4"/>
  <c r="BT69" i="4"/>
  <c r="BR69" i="4"/>
  <c r="BR71" i="4" s="1"/>
  <c r="BP69" i="4"/>
  <c r="BP71" i="4" s="1"/>
  <c r="BS69" i="4"/>
  <c r="BS71" i="4" s="1"/>
  <c r="BM77" i="6"/>
  <c r="BM78" i="6"/>
  <c r="BN76" i="4"/>
  <c r="BN75" i="4"/>
  <c r="BN78" i="4"/>
  <c r="BN74" i="4"/>
  <c r="BN77" i="4"/>
  <c r="BN73" i="4"/>
  <c r="BN79" i="4"/>
  <c r="BU69" i="4"/>
  <c r="BU71" i="4" s="1"/>
  <c r="BM79" i="6"/>
  <c r="BT71" i="4" l="1"/>
  <c r="BQ71" i="4"/>
  <c r="BN80" i="4"/>
  <c r="BV69" i="4"/>
  <c r="BO71" i="4"/>
  <c r="BV71" i="4" s="1"/>
</calcChain>
</file>

<file path=xl/sharedStrings.xml><?xml version="1.0" encoding="utf-8"?>
<sst xmlns="http://schemas.openxmlformats.org/spreadsheetml/2006/main" count="675" uniqueCount="64">
  <si>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</si>
  <si>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</si>
  <si>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</si>
  <si>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</si>
  <si>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</si>
  <si>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</si>
  <si>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</si>
  <si>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</si>
  <si>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</si>
  <si>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</si>
  <si>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</si>
  <si>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</si>
  <si>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</si>
  <si>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Month</t>
  </si>
  <si>
    <t>Incurred</t>
  </si>
  <si>
    <t>Paid In</t>
  </si>
  <si>
    <t>2 Months</t>
  </si>
  <si>
    <t>1 Month</t>
  </si>
  <si>
    <t>After</t>
  </si>
  <si>
    <t>3 Months</t>
  </si>
  <si>
    <t>4 Months</t>
  </si>
  <si>
    <t>5 Months</t>
  </si>
  <si>
    <t>&gt; 5 Months</t>
  </si>
  <si>
    <t>Totals</t>
  </si>
  <si>
    <t>IBNR Analysis - Medical</t>
  </si>
  <si>
    <t>%</t>
  </si>
  <si>
    <t>Accrual</t>
  </si>
  <si>
    <t>Expensed</t>
  </si>
  <si>
    <t>Accrued</t>
  </si>
  <si>
    <t>Required</t>
  </si>
  <si>
    <t>Month 1</t>
  </si>
  <si>
    <t>Month 2</t>
  </si>
  <si>
    <t>Month 3</t>
  </si>
  <si>
    <t>Month 4</t>
  </si>
  <si>
    <t>Month 5</t>
  </si>
  <si>
    <t>Month 6</t>
  </si>
  <si>
    <t>Month 7</t>
  </si>
  <si>
    <t>IBNR Analysis - Drug</t>
  </si>
  <si>
    <t>Month      Paid</t>
  </si>
  <si>
    <t>Month    Paid</t>
  </si>
  <si>
    <t>Month     Paid</t>
  </si>
  <si>
    <t>Thereafter</t>
  </si>
  <si>
    <t>average</t>
  </si>
  <si>
    <t xml:space="preserve">Month </t>
  </si>
  <si>
    <t>1 yr avg</t>
  </si>
  <si>
    <t>2 yr avg</t>
  </si>
  <si>
    <t>Sep 2014</t>
  </si>
  <si>
    <t>Oct 2014</t>
  </si>
  <si>
    <t>Nov 2014</t>
  </si>
  <si>
    <t>Dec 2014</t>
  </si>
  <si>
    <t>Jul 14</t>
  </si>
  <si>
    <t>Aug 14</t>
  </si>
  <si>
    <t>Sep 14</t>
  </si>
  <si>
    <t>Oct 14</t>
  </si>
  <si>
    <t>Nov 14</t>
  </si>
  <si>
    <t>Dec 14</t>
  </si>
  <si>
    <t/>
  </si>
  <si>
    <t>Jul 2015</t>
  </si>
  <si>
    <t>Aug 2015</t>
  </si>
  <si>
    <t>Sep 2015</t>
  </si>
  <si>
    <t>Oct 2015</t>
  </si>
  <si>
    <t>Nov 2015</t>
  </si>
  <si>
    <t>Dec 2015</t>
  </si>
  <si>
    <t>TOTAL IBNR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</si>
</sst>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(&quot;$&quot;* #,##0_);_(&quot;$&quot;* \(#,##0\);_(&quot;$&quot;* &quot;-&quot;??_);_(@_)"/>
    <numFmt numFmtId="165" formatCode="0.0%"/>
    <numFmt numFmtId="166" formatCode="\$#,##0.00"/>
  </numFmts>
  <fonts count="20" x14ac:knownFonts="1">
    <font>
      <sz val="10"/>
      <name val="Arial"/>
    </font>
    <font>
      <sz val="10"/>
      <name val="Arial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0"/>
      <name val="Arial"/>
      <family val="2"/>
    </font>
    <font>
      <b/>
      <sz val="10"/>
      <name val="Arial"/>
      <family val="2"/>
    </font>
    <font>
      <b/>
      <sz val="10"/>
      <color indexed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20"/>
      <color rgb="FF333399"/>
      <name val="Arial"/>
      <family val="2"/>
    </font>
    <font>
      <sz val="18"/>
      <color rgb="FF333399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</borders>
  <cellStyleXfs count="17">
    <xf numFmtId="0" fontId="0" fillId="0" borderId="0"/>
    <xf numFmtId="0" fontId="9" fillId="2" borderId="9" applyProtection="0">
      <alignment horizontal="right" vertical="top"/>
    </xf>
    <xf numFmtId="166" fontId="9" fillId="2" borderId="9" applyProtection="0">
      <alignment horizontal="right" vertical="top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9" fontId="1" fillId="0" borderId="0" applyFont="0" applyFill="0" applyBorder="0" applyAlignment="0" applyProtection="0"/>
  </cellStyleXfs>
  <cellXfs count="118">
    <xf numFmtId="0" fontId="2" fillId="0" borderId="0" xfId="0" applyFont="1"/>
    <xf numFmtId="0" fontId="4" fillId="0" borderId="0" xfId="0" applyFont="1"/>
    <xf numFmtId="41" fontId="14" fillId="15" borderId="0" xfId="15" applyNumberFormat="1"/>
    <xf numFmtId="41" fontId="2" fillId="0" borderId="0" xfId="0" applyNumberFormat="1" applyFont="1"/>
    <xf numFmtId="0" fontId="10" fillId="9" borderId="0" xfId="9"/>
    <xf numFmtId="41" fontId="5" fillId="0" borderId="1" xfId="0" applyNumberFormat="1" applyFont="1" applyBorder="1"/>
    <xf numFmtId="0" fontId="14" fillId="15" borderId="0" xfId="15"/>
    <xf numFmtId="9" fontId="14" fillId="15" borderId="0" xfId="15" applyNumberFormat="1"/>
    <xf numFmtId="41" fontId="13" fillId="14" borderId="0" xfId="14" applyNumberFormat="1"/>
    <xf numFmtId="0" fontId="13" fillId="14" borderId="0" xfId="14"/>
    <xf numFmtId="0" fontId="13" fillId="14" borderId="0" xfId="14" applyAlignment="1">
      <alignment horizontal="center"/>
    </xf>
    <xf numFmtId="17" fontId="15" fillId="0" borderId="2" xfId="0" applyNumberFormat="1" applyFont="1" applyFill="1" applyBorder="1"/>
    <xf numFmtId="0" fontId="6" fillId="0" borderId="2" xfId="0" applyFont="1" applyFill="1" applyBorder="1"/>
    <xf numFmtId="0" fontId="6" fillId="0" borderId="2" xfId="0" applyFont="1" applyBorder="1"/>
    <xf numFmtId="0" fontId="0" fillId="0" borderId="0" xfId="0"/>
    <xf numFmtId="0" fontId="0" fillId="0" borderId="0" xfId="0" applyAlignment="1"/>
    <xf numFmtId="41" fontId="0" fillId="0" borderId="0" xfId="0" applyNumberFormat="1"/>
    <xf numFmtId="9" fontId="0" fillId="0" borderId="0" xfId="16" applyFont="1"/>
    <xf numFmtId="41" fontId="12" fillId="10" borderId="0" xfId="10" applyNumberFormat="1" applyFont="1"/>
    <xf numFmtId="41" fontId="10" fillId="5" borderId="0" xfId="5" applyNumberFormat="1"/>
    <xf numFmtId="0" fontId="10" fillId="5" borderId="0" xfId="5"/>
    <xf numFmtId="9" fontId="10" fillId="5" borderId="0" xfId="5" applyNumberFormat="1"/>
    <xf numFmtId="0" fontId="0" fillId="0" borderId="0" xfId="0" quotePrefix="1"/>
    <xf numFmtId="0" fontId="6" fillId="0" borderId="0" xfId="0" quotePrefix="1" applyFont="1" applyFill="1" applyAlignment="1">
      <alignment horizontal="left"/>
    </xf>
    <xf numFmtId="0" fontId="0" fillId="0" borderId="0" xfId="0" applyFill="1"/>
    <xf numFmtId="41" fontId="5" fillId="0" borderId="3" xfId="0" applyNumberFormat="1" applyFont="1" applyBorder="1"/>
    <xf numFmtId="41" fontId="5" fillId="0" borderId="4" xfId="0" applyNumberFormat="1" applyFont="1" applyBorder="1" applyAlignment="1"/>
    <xf numFmtId="0" fontId="6" fillId="0" borderId="0" xfId="0" applyFont="1" applyFill="1" applyBorder="1"/>
    <xf numFmtId="0" fontId="0" fillId="0" borderId="0" xfId="0" applyBorder="1"/>
    <xf numFmtId="0" fontId="3" fillId="0" borderId="4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6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10" fillId="7" borderId="0" xfId="7"/>
    <xf numFmtId="41" fontId="10" fillId="7" borderId="0" xfId="7" applyNumberFormat="1"/>
    <xf numFmtId="41" fontId="3" fillId="0" borderId="0" xfId="0" applyNumberFormat="1" applyFont="1"/>
    <xf numFmtId="0" fontId="10" fillId="16" borderId="0" xfId="9" applyFill="1"/>
    <xf numFmtId="0" fontId="10" fillId="16" borderId="0" xfId="9" applyFill="1" applyAlignment="1">
      <alignment horizontal="center" wrapText="1"/>
    </xf>
    <xf numFmtId="0" fontId="10" fillId="17" borderId="0" xfId="4" applyFill="1" applyAlignment="1">
      <alignment horizontal="center"/>
    </xf>
    <xf numFmtId="41" fontId="8" fillId="0" borderId="0" xfId="0" applyNumberFormat="1" applyFont="1" applyAlignment="1">
      <alignment horizontal="right"/>
    </xf>
    <xf numFmtId="165" fontId="2" fillId="0" borderId="0" xfId="16" applyNumberFormat="1" applyFont="1"/>
    <xf numFmtId="41" fontId="0" fillId="0" borderId="0" xfId="0" quotePrefix="1" applyNumberFormat="1"/>
    <xf numFmtId="9" fontId="10" fillId="8" borderId="0" xfId="8" applyNumberFormat="1"/>
    <xf numFmtId="165" fontId="0" fillId="0" borderId="0" xfId="16" applyNumberFormat="1" applyFont="1"/>
    <xf numFmtId="0" fontId="10" fillId="18" borderId="0" xfId="9" applyFill="1"/>
    <xf numFmtId="0" fontId="10" fillId="18" borderId="0" xfId="9" applyFill="1" applyAlignment="1">
      <alignment horizontal="center" wrapText="1"/>
    </xf>
    <xf numFmtId="17" fontId="16" fillId="0" borderId="2" xfId="0" applyNumberFormat="1" applyFont="1" applyFill="1" applyBorder="1"/>
    <xf numFmtId="17" fontId="16" fillId="0" borderId="0" xfId="0" applyNumberFormat="1" applyFont="1" applyFill="1" applyBorder="1"/>
    <xf numFmtId="17" fontId="15" fillId="0" borderId="0" xfId="0" applyNumberFormat="1" applyFont="1" applyFill="1" applyBorder="1"/>
    <xf numFmtId="0" fontId="6" fillId="0" borderId="0" xfId="0" applyFont="1" applyBorder="1"/>
    <xf numFmtId="0" fontId="10" fillId="9" borderId="2" xfId="9" applyFont="1" applyBorder="1" applyAlignment="1">
      <alignment horizontal="center"/>
    </xf>
    <xf numFmtId="0" fontId="10" fillId="9" borderId="2" xfId="9" applyFont="1" applyBorder="1"/>
    <xf numFmtId="0" fontId="3" fillId="0" borderId="0" xfId="0" quotePrefix="1" applyFont="1"/>
    <xf numFmtId="0" fontId="3" fillId="0" borderId="0" xfId="0" applyFont="1"/>
    <xf numFmtId="0" fontId="14" fillId="15" borderId="0" xfId="15" applyFont="1"/>
    <xf numFmtId="164" fontId="4" fillId="19" borderId="0" xfId="0" applyNumberFormat="1" applyFont="1" applyFill="1" applyAlignment="1">
      <alignment horizontal="center"/>
    </xf>
    <xf numFmtId="0" fontId="3" fillId="19" borderId="0" xfId="0" applyFont="1" applyFill="1"/>
    <xf numFmtId="0" fontId="3" fillId="19" borderId="0" xfId="0" applyFont="1" applyFill="1" applyAlignment="1">
      <alignment horizontal="center"/>
    </xf>
    <xf numFmtId="164" fontId="10" fillId="3" borderId="8" xfId="3" quotePrefix="1" applyNumberFormat="1" applyFont="1" applyBorder="1" applyAlignment="1">
      <alignment horizontal="center"/>
    </xf>
    <xf numFmtId="0" fontId="14" fillId="15" borderId="8" xfId="15" applyFont="1" applyBorder="1" applyAlignment="1">
      <alignment horizontal="center"/>
    </xf>
    <xf numFmtId="0" fontId="3" fillId="0" borderId="0" xfId="0" applyFont="1" applyBorder="1" applyAlignment="1"/>
    <xf numFmtId="164" fontId="4" fillId="19" borderId="8" xfId="0" applyNumberFormat="1" applyFont="1" applyFill="1" applyBorder="1" applyAlignment="1">
      <alignment horizontal="center"/>
    </xf>
    <xf numFmtId="0" fontId="3" fillId="19" borderId="8" xfId="0" applyFont="1" applyFill="1" applyBorder="1" applyAlignment="1"/>
    <xf numFmtId="0" fontId="3" fillId="19" borderId="8" xfId="0" applyFont="1" applyFill="1" applyBorder="1" applyAlignment="1">
      <alignment horizontal="center"/>
    </xf>
    <xf numFmtId="0" fontId="3" fillId="0" borderId="0" xfId="0" applyFont="1" applyAlignment="1"/>
    <xf numFmtId="41" fontId="14" fillId="15" borderId="0" xfId="15" applyNumberFormat="1" applyFont="1"/>
    <xf numFmtId="9" fontId="3" fillId="0" borderId="0" xfId="16" applyFont="1"/>
    <xf numFmtId="41" fontId="11" fillId="10" borderId="0" xfId="10" applyNumberFormat="1" applyFont="1"/>
    <xf numFmtId="41" fontId="10" fillId="5" borderId="0" xfId="5" applyNumberFormat="1" applyFont="1"/>
    <xf numFmtId="9" fontId="10" fillId="5" borderId="0" xfId="5" applyNumberFormat="1" applyFont="1"/>
    <xf numFmtId="0" fontId="17" fillId="0" borderId="10" xfId="0" applyFont="1" applyFill="1" applyBorder="1"/>
    <xf numFmtId="0" fontId="17" fillId="0" borderId="11" xfId="0" applyFont="1" applyFill="1" applyBorder="1" applyAlignment="1">
      <alignment horizontal="right"/>
    </xf>
    <xf numFmtId="0" fontId="17" fillId="0" borderId="12" xfId="0" applyFont="1" applyFill="1" applyBorder="1"/>
    <xf numFmtId="0" fontId="17" fillId="0" borderId="13" xfId="0" applyFont="1" applyFill="1" applyBorder="1"/>
    <xf numFmtId="0" fontId="17" fillId="0" borderId="14" xfId="0" applyFont="1" applyFill="1" applyBorder="1"/>
    <xf numFmtId="0" fontId="17" fillId="0" borderId="15" xfId="0" applyFont="1" applyBorder="1"/>
    <xf numFmtId="0" fontId="4" fillId="0" borderId="5" xfId="0" applyFont="1" applyBorder="1" applyAlignment="1">
      <alignment horizontal="right"/>
    </xf>
    <xf numFmtId="41" fontId="5" fillId="0" borderId="6" xfId="0" applyNumberFormat="1" applyFont="1" applyBorder="1"/>
    <xf numFmtId="0" fontId="4" fillId="0" borderId="7" xfId="0" applyFont="1" applyBorder="1"/>
    <xf numFmtId="0" fontId="10" fillId="20" borderId="0" xfId="9" applyFill="1" applyAlignment="1">
      <alignment horizontal="center" wrapText="1"/>
    </xf>
    <xf numFmtId="41" fontId="13" fillId="14" borderId="0" xfId="14" applyNumberFormat="1" applyBorder="1"/>
    <xf numFmtId="0" fontId="10" fillId="21" borderId="0" xfId="9" applyFill="1"/>
    <xf numFmtId="0" fontId="10" fillId="21" borderId="0" xfId="9" applyFill="1" applyAlignment="1">
      <alignment horizontal="center" wrapText="1"/>
    </xf>
    <xf numFmtId="0" fontId="2" fillId="0" borderId="0" xfId="0" applyFont="1" applyFill="1"/>
    <xf numFmtId="41" fontId="2" fillId="0" borderId="0" xfId="0" applyNumberFormat="1" applyFont="1" applyBorder="1"/>
    <xf numFmtId="0" fontId="18" fillId="0" borderId="0" xfId="0" applyFont="1" applyFill="1" applyBorder="1"/>
    <xf numFmtId="41" fontId="18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22" borderId="0" xfId="0" applyFont="1" applyFill="1"/>
    <xf numFmtId="41" fontId="2" fillId="22" borderId="0" xfId="0" applyNumberFormat="1" applyFont="1" applyFill="1"/>
    <xf numFmtId="165" fontId="10" fillId="5" borderId="0" xfId="5" applyNumberFormat="1"/>
    <xf numFmtId="165" fontId="0" fillId="0" borderId="0" xfId="0" applyNumberFormat="1"/>
    <xf numFmtId="0" fontId="10" fillId="23" borderId="0" xfId="9" applyFill="1"/>
    <xf numFmtId="0" fontId="10" fillId="23" borderId="0" xfId="9" applyFill="1" applyAlignment="1">
      <alignment horizontal="center" wrapText="1"/>
    </xf>
    <xf numFmtId="0" fontId="19" fillId="31" borderId="0" xfId="0" applyFont="1" applyFill="1"/>
    <xf numFmtId="41" fontId="19" fillId="31" borderId="0" xfId="0" applyNumberFormat="1" applyFont="1" applyFill="1"/>
    <xf numFmtId="0" fontId="10" fillId="24" borderId="0" xfId="6" applyFont="1" applyFill="1" applyAlignment="1">
      <alignment horizontal="center"/>
    </xf>
    <xf numFmtId="0" fontId="12" fillId="25" borderId="0" xfId="13" applyFont="1" applyFill="1" applyAlignment="1">
      <alignment horizontal="center" vertical="center" textRotation="90" wrapText="1"/>
    </xf>
    <xf numFmtId="0" fontId="7" fillId="25" borderId="0" xfId="0" applyFont="1" applyFill="1" applyAlignment="1">
      <alignment horizontal="center" vertical="center" textRotation="90" wrapText="1"/>
    </xf>
    <xf numFmtId="0" fontId="12" fillId="25" borderId="0" xfId="0" applyFont="1" applyFill="1" applyAlignment="1">
      <alignment horizontal="center"/>
    </xf>
    <xf numFmtId="41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26" borderId="0" xfId="13" applyFont="1" applyFill="1" applyAlignment="1">
      <alignment horizontal="center" vertical="center" textRotation="90" wrapText="1"/>
    </xf>
    <xf numFmtId="0" fontId="7" fillId="26" borderId="0" xfId="0" applyFont="1" applyFill="1" applyAlignment="1">
      <alignment horizontal="center" vertical="center" textRotation="90" wrapText="1"/>
    </xf>
    <xf numFmtId="0" fontId="12" fillId="26" borderId="0" xfId="0" applyFont="1" applyFill="1" applyAlignment="1">
      <alignment horizontal="center"/>
    </xf>
    <xf numFmtId="0" fontId="12" fillId="13" borderId="0" xfId="13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12" fillId="27" borderId="0" xfId="0" applyFont="1" applyFill="1" applyAlignment="1">
      <alignment horizontal="center"/>
    </xf>
    <xf numFmtId="0" fontId="12" fillId="30" borderId="0" xfId="11" applyFont="1" applyFill="1" applyAlignment="1">
      <alignment horizontal="center"/>
    </xf>
    <xf numFmtId="0" fontId="11" fillId="28" borderId="0" xfId="12" applyFill="1" applyAlignment="1">
      <alignment horizontal="center" vertical="center" textRotation="90" wrapText="1"/>
    </xf>
    <xf numFmtId="0" fontId="12" fillId="28" borderId="0" xfId="0" applyFont="1" applyFill="1" applyAlignment="1">
      <alignment horizontal="center"/>
    </xf>
    <xf numFmtId="0" fontId="12" fillId="29" borderId="0" xfId="13" applyFont="1" applyFill="1" applyAlignment="1">
      <alignment horizontal="center" vertical="center" textRotation="90" wrapText="1"/>
    </xf>
    <xf numFmtId="0" fontId="12" fillId="29" borderId="0" xfId="13" applyFont="1" applyFill="1" applyAlignment="1">
      <alignment horizontal="center"/>
    </xf>
  </cellXfs>
  <cellStyles count="17">
    <cellStyle name="1832807762" xfId="1"/>
    <cellStyle name="-1946638753" xfId="2"/>
    <cellStyle name="20% - Accent1" xfId="3" builtinId="30"/>
    <cellStyle name="20% - Accent4" xfId="4" builtinId="42"/>
    <cellStyle name="20% - Accent6" xfId="5" builtinId="50"/>
    <cellStyle name="40% - Accent1" xfId="6" builtinId="31"/>
    <cellStyle name="40% - Accent3" xfId="7" builtinId="39"/>
    <cellStyle name="40% - Accent4" xfId="8" builtinId="43"/>
    <cellStyle name="40% - Accent6" xfId="9" builtinId="51"/>
    <cellStyle name="Accent2" xfId="10" builtinId="33"/>
    <cellStyle name="Accent4" xfId="11" builtinId="41"/>
    <cellStyle name="Accent5" xfId="12" builtinId="45"/>
    <cellStyle name="Accent6" xfId="13" builtinId="49"/>
    <cellStyle name="Good" xfId="14" builtinId="26"/>
    <cellStyle name="Neutral" xfId="15" builtinId="28"/>
    <cellStyle name="Normal" xfId="0" builtinId="0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3</xdr:col>
      <xdr:colOff>9525</xdr:colOff>
      <xdr:row>8</xdr:row>
      <xdr:rowOff>9525</xdr:rowOff>
    </xdr:to>
    <xdr:cxnSp macro="">
      <xdr:nvCxnSpPr>
        <xdr:cNvPr id="2" name="Straight Connector 1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3</xdr:col>
      <xdr:colOff>0</xdr:colOff>
      <xdr:row>8</xdr:row>
      <xdr:rowOff>9525</xdr:rowOff>
    </xdr:to>
    <xdr:cxnSp macro="">
      <xdr:nvCxnSpPr>
        <xdr:cNvPr id="2" name="Straight Connector 1"/>
        <xdr:cNvCxnSpPr/>
      </xdr:nvCxnSpPr>
      <xdr:spPr>
        <a:xfrm>
          <a:off x="190500" y="809625"/>
          <a:ext cx="847725" cy="581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609600" y="161925"/>
          <a:ext cx="139065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132451</xdr:colOff>
      <xdr:row>10</xdr:row>
      <xdr:rowOff>9525</xdr:rowOff>
    </xdr:from>
    <xdr:to>
      <xdr:col>74</xdr:col>
      <xdr:colOff>351526</xdr:colOff>
      <xdr:row>21</xdr:row>
      <xdr:rowOff>114301</xdr:rowOff>
    </xdr:to>
    <xdr:sp macro="" textlink="">
      <xdr:nvSpPr>
        <xdr:cNvPr id="4" name="Right Brace 3"/>
        <xdr:cNvSpPr/>
      </xdr:nvSpPr>
      <xdr:spPr>
        <a:xfrm>
          <a:off x="31080075" y="1914525"/>
          <a:ext cx="219075" cy="22002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22</xdr:row>
      <xdr:rowOff>58049</xdr:rowOff>
    </xdr:from>
    <xdr:to>
      <xdr:col>74</xdr:col>
      <xdr:colOff>351526</xdr:colOff>
      <xdr:row>33</xdr:row>
      <xdr:rowOff>162823</xdr:rowOff>
    </xdr:to>
    <xdr:sp macro="" textlink="">
      <xdr:nvSpPr>
        <xdr:cNvPr id="5" name="Right Brace 4"/>
        <xdr:cNvSpPr/>
      </xdr:nvSpPr>
      <xdr:spPr>
        <a:xfrm>
          <a:off x="31061026" y="4257675"/>
          <a:ext cx="238124" cy="22002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34</xdr:row>
      <xdr:rowOff>58049</xdr:rowOff>
    </xdr:from>
    <xdr:to>
      <xdr:col>74</xdr:col>
      <xdr:colOff>351526</xdr:colOff>
      <xdr:row>45</xdr:row>
      <xdr:rowOff>162823</xdr:rowOff>
    </xdr:to>
    <xdr:sp macro="" textlink="">
      <xdr:nvSpPr>
        <xdr:cNvPr id="6" name="Right Brace 5"/>
        <xdr:cNvSpPr/>
      </xdr:nvSpPr>
      <xdr:spPr>
        <a:xfrm>
          <a:off x="38490526" y="4257675"/>
          <a:ext cx="238124" cy="220027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74</xdr:col>
      <xdr:colOff>113402</xdr:colOff>
      <xdr:row>46</xdr:row>
      <xdr:rowOff>58049</xdr:rowOff>
    </xdr:from>
    <xdr:to>
      <xdr:col>74</xdr:col>
      <xdr:colOff>351526</xdr:colOff>
      <xdr:row>57</xdr:row>
      <xdr:rowOff>162823</xdr:rowOff>
    </xdr:to>
    <xdr:sp macro="" textlink="">
      <xdr:nvSpPr>
        <xdr:cNvPr id="7" name="Right Brace 6"/>
        <xdr:cNvSpPr/>
      </xdr:nvSpPr>
      <xdr:spPr>
        <a:xfrm>
          <a:off x="47403410" y="6243189"/>
          <a:ext cx="238124" cy="20974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0</xdr:colOff>
      <xdr:row>9</xdr:row>
      <xdr:rowOff>9525</xdr:rowOff>
    </xdr:to>
    <xdr:cxnSp macro="">
      <xdr:nvCxnSpPr>
        <xdr:cNvPr id="3" name="Straight Connector 2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9</xdr:row>
      <xdr:rowOff>9525</xdr:rowOff>
    </xdr:to>
    <xdr:cxnSp macro="">
      <xdr:nvCxnSpPr>
        <xdr:cNvPr id="4" name="Straight Connector 3"/>
        <xdr:cNvCxnSpPr/>
      </xdr:nvCxnSpPr>
      <xdr:spPr>
        <a:xfrm>
          <a:off x="0" y="1133475"/>
          <a:ext cx="8667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O23" sqref="O23"/>
    </sheetView>
  </sheetViews>
  <sheetFormatPr defaultColWidth="9.08984375" defaultRowHeight="12.5" x14ac:dyDescent="0.25"/>
  <cols>
    <col min="1" max="1" width="2.90625" style="14" customWidth="1"/>
    <col min="2" max="2" width="9.08984375" style="14"/>
    <col min="3" max="3" width="3.6328125" style="14" customWidth="1"/>
    <col min="4" max="10" width="9.08984375" style="14"/>
    <col min="11" max="11" width="3.6328125" style="14" customWidth="1"/>
    <col min="12" max="12" width="10.36328125" style="14" customWidth="1"/>
    <col min="13" max="13" width="9.08984375" style="14"/>
    <col min="14" max="14" width="3.6328125" style="14" customWidth="1"/>
    <col min="15" max="15" width="9.1796875" style="14" bestFit="1" customWidth="1"/>
    <col min="16" max="16" width="4" style="14" customWidth="1"/>
    <col min="17" max="16384" width="9.08984375" style="14"/>
  </cols>
  <sheetData>
    <row r="1" spans="1:17" ht="25" x14ac:dyDescent="0.5">
      <c r="A1" s="48" t="s">
        <v>24</v>
      </c>
      <c r="B1" s="11"/>
      <c r="C1" s="11"/>
      <c r="D1" s="12"/>
      <c r="E1" s="13"/>
      <c r="F1" s="13"/>
      <c r="G1" s="13"/>
      <c r="H1" s="13"/>
      <c r="I1" s="13"/>
      <c r="J1" s="12"/>
      <c r="K1" s="13"/>
      <c r="L1" s="13"/>
      <c r="M1" s="13"/>
      <c r="N1" s="13"/>
      <c r="O1" s="13"/>
      <c r="P1" s="13"/>
    </row>
    <row r="6" spans="1:17" ht="14.5" x14ac:dyDescent="0.35">
      <c r="B6" s="72"/>
      <c r="C6" s="73" t="s">
        <v>43</v>
      </c>
      <c r="D6" s="99"/>
      <c r="E6" s="99"/>
      <c r="F6" s="99"/>
      <c r="G6" s="99"/>
      <c r="H6" s="99"/>
      <c r="I6" s="99"/>
      <c r="J6" s="56"/>
      <c r="K6" s="55"/>
      <c r="L6" s="57" t="s">
        <v>25</v>
      </c>
      <c r="M6" s="57" t="s">
        <v>25</v>
      </c>
      <c r="N6" s="58"/>
      <c r="O6" s="59" t="s">
        <v>26</v>
      </c>
    </row>
    <row r="7" spans="1:17" s="15" customFormat="1" ht="14.5" x14ac:dyDescent="0.35">
      <c r="B7" s="74" t="s">
        <v>39</v>
      </c>
      <c r="C7" s="75"/>
      <c r="D7" s="60" t="s">
        <v>50</v>
      </c>
      <c r="E7" s="60" t="s">
        <v>51</v>
      </c>
      <c r="F7" s="60" t="s">
        <v>52</v>
      </c>
      <c r="G7" s="60" t="s">
        <v>53</v>
      </c>
      <c r="H7" s="60" t="s">
        <v>54</v>
      </c>
      <c r="I7" s="60" t="s">
        <v>55</v>
      </c>
      <c r="J7" s="61" t="s">
        <v>12</v>
      </c>
      <c r="K7" s="62"/>
      <c r="L7" s="63" t="s">
        <v>27</v>
      </c>
      <c r="M7" s="63" t="s">
        <v>28</v>
      </c>
      <c r="N7" s="64"/>
      <c r="O7" s="65" t="s">
        <v>29</v>
      </c>
    </row>
    <row r="8" spans="1:17" ht="14.5" x14ac:dyDescent="0.35">
      <c r="B8" s="76" t="s">
        <v>14</v>
      </c>
      <c r="C8" s="77"/>
      <c r="J8" s="6"/>
    </row>
    <row r="9" spans="1:17" ht="14.5" x14ac:dyDescent="0.35">
      <c r="B9" s="54" t="s">
        <v>57</v>
      </c>
      <c r="C9" s="55"/>
      <c r="D9" s="16">
        <f t="shared" ref="D9:I9" si="0">D26</f>
        <v>142458.568</v>
      </c>
      <c r="E9" s="16">
        <f t="shared" si="0"/>
        <v>155911.07200000001</v>
      </c>
      <c r="F9" s="16">
        <f t="shared" si="0"/>
        <v>22420.84</v>
      </c>
      <c r="G9" s="16">
        <f t="shared" si="0"/>
        <v>7243.6560000000009</v>
      </c>
      <c r="H9" s="16">
        <f t="shared" si="0"/>
        <v>11037.952000000001</v>
      </c>
      <c r="I9" s="16">
        <f t="shared" si="0"/>
        <v>1034.808</v>
      </c>
      <c r="J9" s="2">
        <f>SUM(D9:I9)</f>
        <v>340106.89600000007</v>
      </c>
      <c r="L9" s="17">
        <f>J9/L$26</f>
        <v>0.98600000000000021</v>
      </c>
      <c r="M9" s="17">
        <f>1-L9</f>
        <v>1.399999999999979E-2</v>
      </c>
      <c r="O9" s="16">
        <f>M9*L$26</f>
        <v>4829.1039999999275</v>
      </c>
      <c r="Q9" s="16"/>
    </row>
    <row r="10" spans="1:17" ht="14.5" x14ac:dyDescent="0.35">
      <c r="B10" s="55"/>
      <c r="C10" s="55"/>
      <c r="J10" s="6"/>
      <c r="L10" s="17"/>
      <c r="M10" s="17"/>
    </row>
    <row r="11" spans="1:17" ht="14.5" x14ac:dyDescent="0.35">
      <c r="B11" s="54" t="s">
        <v>58</v>
      </c>
      <c r="C11" s="55"/>
      <c r="E11" s="16">
        <f>D26</f>
        <v>142458.568</v>
      </c>
      <c r="F11" s="16">
        <f>E26</f>
        <v>155911.07200000001</v>
      </c>
      <c r="G11" s="16">
        <f>F26</f>
        <v>22420.84</v>
      </c>
      <c r="H11" s="16">
        <f>G26</f>
        <v>7243.6560000000009</v>
      </c>
      <c r="I11" s="16">
        <f>H26</f>
        <v>11037.952000000001</v>
      </c>
      <c r="J11" s="2">
        <f>SUM(D11:I11)</f>
        <v>339072.08800000005</v>
      </c>
      <c r="L11" s="17">
        <f>J11/L$26</f>
        <v>0.9830000000000001</v>
      </c>
      <c r="M11" s="17">
        <f>1-L11</f>
        <v>1.6999999999999904E-2</v>
      </c>
      <c r="O11" s="16">
        <f>M11*L$26</f>
        <v>5863.9119999999666</v>
      </c>
      <c r="Q11" s="16"/>
    </row>
    <row r="12" spans="1:17" ht="14.5" x14ac:dyDescent="0.35">
      <c r="B12" s="54"/>
      <c r="C12" s="55"/>
      <c r="J12" s="6"/>
      <c r="L12" s="17"/>
      <c r="M12" s="17"/>
    </row>
    <row r="13" spans="1:17" ht="14.5" x14ac:dyDescent="0.35">
      <c r="B13" s="54" t="s">
        <v>59</v>
      </c>
      <c r="C13" s="55"/>
      <c r="F13" s="16">
        <f>D26</f>
        <v>142458.568</v>
      </c>
      <c r="G13" s="16">
        <f>E26</f>
        <v>155911.07200000001</v>
      </c>
      <c r="H13" s="16">
        <f>F26</f>
        <v>22420.84</v>
      </c>
      <c r="I13" s="16">
        <f>G26</f>
        <v>7243.6560000000009</v>
      </c>
      <c r="J13" s="2">
        <f>SUM(D13:I13)</f>
        <v>328034.13600000006</v>
      </c>
      <c r="L13" s="17">
        <f>J13/L$26</f>
        <v>0.95100000000000018</v>
      </c>
      <c r="M13" s="17">
        <f>1-L13</f>
        <v>4.8999999999999821E-2</v>
      </c>
      <c r="O13" s="16">
        <f>M13*L$26</f>
        <v>16901.86399999994</v>
      </c>
      <c r="Q13" s="16"/>
    </row>
    <row r="14" spans="1:17" ht="14.5" x14ac:dyDescent="0.35">
      <c r="B14" s="54"/>
      <c r="C14" s="55"/>
      <c r="J14" s="6"/>
      <c r="L14" s="17"/>
      <c r="M14" s="17"/>
    </row>
    <row r="15" spans="1:17" ht="14.5" x14ac:dyDescent="0.35">
      <c r="B15" s="54" t="s">
        <v>60</v>
      </c>
      <c r="C15" s="55"/>
      <c r="G15" s="16">
        <f>D26</f>
        <v>142458.568</v>
      </c>
      <c r="H15" s="16">
        <f>E26</f>
        <v>155911.07200000001</v>
      </c>
      <c r="I15" s="16">
        <f>F26</f>
        <v>22420.84</v>
      </c>
      <c r="J15" s="2">
        <f>SUM(D15:I15)</f>
        <v>320790.48000000004</v>
      </c>
      <c r="L15" s="17">
        <f>J15/L$26</f>
        <v>0.93000000000000016</v>
      </c>
      <c r="M15" s="17">
        <f>1-L15</f>
        <v>6.999999999999984E-2</v>
      </c>
      <c r="O15" s="16">
        <f>M15*L$26</f>
        <v>24145.519999999946</v>
      </c>
      <c r="Q15" s="16"/>
    </row>
    <row r="16" spans="1:17" ht="14.5" x14ac:dyDescent="0.35">
      <c r="B16" s="54"/>
      <c r="C16" s="55"/>
      <c r="J16" s="6"/>
      <c r="L16" s="17"/>
      <c r="M16" s="17"/>
    </row>
    <row r="17" spans="2:17" ht="14.5" x14ac:dyDescent="0.35">
      <c r="B17" s="54" t="s">
        <v>61</v>
      </c>
      <c r="C17" s="55"/>
      <c r="H17" s="16">
        <f>D26</f>
        <v>142458.568</v>
      </c>
      <c r="I17" s="16">
        <f>E26</f>
        <v>155911.07200000001</v>
      </c>
      <c r="J17" s="2">
        <f>SUM(D17:I17)</f>
        <v>298369.64</v>
      </c>
      <c r="L17" s="17">
        <f>J17/L$26</f>
        <v>0.86499999999999999</v>
      </c>
      <c r="M17" s="17">
        <f>1-L17</f>
        <v>0.13500000000000001</v>
      </c>
      <c r="O17" s="16">
        <f>M17*L$26</f>
        <v>46566.36</v>
      </c>
      <c r="Q17" s="16"/>
    </row>
    <row r="18" spans="2:17" ht="14.5" x14ac:dyDescent="0.35">
      <c r="B18" s="54"/>
      <c r="C18" s="55"/>
      <c r="J18" s="6"/>
      <c r="L18" s="17"/>
      <c r="M18" s="17"/>
    </row>
    <row r="19" spans="2:17" ht="14.5" x14ac:dyDescent="0.35">
      <c r="B19" s="54" t="s">
        <v>62</v>
      </c>
      <c r="C19" s="55"/>
      <c r="I19" s="16">
        <f>D26</f>
        <v>142458.568</v>
      </c>
      <c r="J19" s="2">
        <f>SUM(D19:I19)</f>
        <v>142458.568</v>
      </c>
      <c r="L19" s="17">
        <f>J19/L$26</f>
        <v>0.41299999999999998</v>
      </c>
      <c r="M19" s="17">
        <f>1-L19</f>
        <v>0.58699999999999997</v>
      </c>
      <c r="O19" s="16">
        <f>M19*L$26</f>
        <v>202477.432</v>
      </c>
      <c r="Q19" s="16"/>
    </row>
    <row r="21" spans="2:17" ht="14.5" x14ac:dyDescent="0.35">
      <c r="O21" s="18">
        <f>SUM(O9:O19)</f>
        <v>300784.19199999981</v>
      </c>
      <c r="Q21" s="16"/>
    </row>
    <row r="23" spans="2:17" ht="13" x14ac:dyDescent="0.3">
      <c r="M23" s="97" t="s">
        <v>63</v>
      </c>
      <c r="N23" s="97"/>
      <c r="O23" s="98">
        <f>O21+'Drug Accrual'!M17</f>
        <v>326724.59199999983</v>
      </c>
    </row>
    <row r="25" spans="2:17" ht="14.5" x14ac:dyDescent="0.35">
      <c r="D25" s="52" t="s">
        <v>30</v>
      </c>
      <c r="E25" s="52" t="s">
        <v>31</v>
      </c>
      <c r="F25" s="52" t="s">
        <v>32</v>
      </c>
      <c r="G25" s="52" t="s">
        <v>33</v>
      </c>
      <c r="H25" s="52" t="s">
        <v>34</v>
      </c>
      <c r="I25" s="52" t="s">
        <v>35</v>
      </c>
      <c r="J25" s="52" t="s">
        <v>36</v>
      </c>
      <c r="K25" s="53"/>
      <c r="L25" s="52" t="s">
        <v>12</v>
      </c>
      <c r="N25" s="16"/>
    </row>
    <row r="26" spans="2:17" ht="14.5" x14ac:dyDescent="0.35">
      <c r="D26" s="19">
        <f t="shared" ref="D26:J26" si="1">$L26*D27</f>
        <v>142458.568</v>
      </c>
      <c r="E26" s="19">
        <f t="shared" si="1"/>
        <v>155911.07200000001</v>
      </c>
      <c r="F26" s="19">
        <f t="shared" si="1"/>
        <v>22420.84</v>
      </c>
      <c r="G26" s="19">
        <f t="shared" si="1"/>
        <v>7243.6560000000009</v>
      </c>
      <c r="H26" s="19">
        <f t="shared" si="1"/>
        <v>11037.952000000001</v>
      </c>
      <c r="I26" s="19">
        <f t="shared" si="1"/>
        <v>1034.808</v>
      </c>
      <c r="J26" s="19">
        <f t="shared" si="1"/>
        <v>4829.1040000000003</v>
      </c>
      <c r="K26" s="20"/>
      <c r="L26" s="19">
        <v>344936</v>
      </c>
    </row>
    <row r="27" spans="2:17" ht="14.5" x14ac:dyDescent="0.35">
      <c r="D27" s="93">
        <v>0.41299999999999998</v>
      </c>
      <c r="E27" s="93">
        <v>0.45200000000000001</v>
      </c>
      <c r="F27" s="93">
        <v>6.5000000000000002E-2</v>
      </c>
      <c r="G27" s="93">
        <v>2.1000000000000001E-2</v>
      </c>
      <c r="H27" s="93">
        <v>3.2000000000000001E-2</v>
      </c>
      <c r="I27" s="93">
        <v>3.0000000000000001E-3</v>
      </c>
      <c r="J27" s="93">
        <v>1.4E-2</v>
      </c>
      <c r="K27" s="20"/>
      <c r="L27" s="21">
        <f>SUM(D27:K27)</f>
        <v>1</v>
      </c>
      <c r="O27" s="16"/>
    </row>
    <row r="28" spans="2:17" x14ac:dyDescent="0.25">
      <c r="D28" s="94"/>
      <c r="E28" s="94"/>
      <c r="F28" s="94"/>
      <c r="G28" s="94"/>
      <c r="H28" s="94"/>
      <c r="I28" s="94"/>
      <c r="J28" s="94"/>
    </row>
    <row r="29" spans="2:17" x14ac:dyDescent="0.25">
      <c r="D29" s="94"/>
      <c r="E29" s="94"/>
      <c r="F29" s="94"/>
      <c r="G29" s="94"/>
      <c r="H29" s="94"/>
      <c r="I29" s="94"/>
      <c r="J29" s="94"/>
      <c r="L29" s="16"/>
    </row>
    <row r="30" spans="2:17" x14ac:dyDescent="0.25">
      <c r="D30" s="94"/>
      <c r="E30" s="94"/>
      <c r="F30" s="94"/>
      <c r="G30" s="94"/>
      <c r="H30" s="94"/>
      <c r="I30" s="94"/>
      <c r="J30" s="94"/>
      <c r="K30" s="94"/>
    </row>
  </sheetData>
  <mergeCells count="1">
    <mergeCell ref="D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2" workbookViewId="0">
      <selection activeCell="H29" sqref="H29"/>
    </sheetView>
  </sheetViews>
  <sheetFormatPr defaultColWidth="9.08984375" defaultRowHeight="12.5" x14ac:dyDescent="0.25"/>
  <cols>
    <col min="1" max="1" width="2.90625" style="14" customWidth="1"/>
    <col min="2" max="2" width="9.08984375" style="14"/>
    <col min="3" max="3" width="3.6328125" style="14" customWidth="1"/>
    <col min="4" max="8" width="9.08984375" style="14"/>
    <col min="9" max="9" width="3.6328125" style="14" customWidth="1"/>
    <col min="10" max="10" width="10.36328125" style="14" customWidth="1"/>
    <col min="11" max="11" width="9.08984375" style="14"/>
    <col min="12" max="12" width="3.6328125" style="14" customWidth="1"/>
    <col min="13" max="13" width="9.1796875" style="14" bestFit="1" customWidth="1"/>
    <col min="14" max="16384" width="9.08984375" style="14"/>
  </cols>
  <sheetData>
    <row r="1" spans="1:16" ht="25" x14ac:dyDescent="0.5">
      <c r="A1" s="48" t="s">
        <v>37</v>
      </c>
      <c r="B1" s="11"/>
      <c r="C1" s="11"/>
      <c r="D1" s="13"/>
      <c r="E1" s="13"/>
      <c r="F1" s="13"/>
      <c r="G1" s="13"/>
      <c r="H1" s="12"/>
      <c r="I1" s="13"/>
      <c r="J1" s="13"/>
      <c r="K1" s="13"/>
      <c r="L1" s="13"/>
      <c r="M1" s="13"/>
      <c r="N1" s="13"/>
      <c r="O1" s="13"/>
      <c r="P1" s="13"/>
    </row>
    <row r="2" spans="1:16" ht="25" x14ac:dyDescent="0.5">
      <c r="A2" s="49"/>
      <c r="B2" s="50"/>
      <c r="C2" s="50"/>
      <c r="D2" s="51"/>
      <c r="E2" s="51"/>
      <c r="F2" s="51"/>
      <c r="G2" s="51"/>
      <c r="H2" s="27"/>
      <c r="I2" s="51"/>
      <c r="J2" s="51"/>
      <c r="K2" s="51"/>
      <c r="L2" s="51"/>
      <c r="M2" s="51"/>
      <c r="N2" s="51"/>
      <c r="O2" s="51"/>
      <c r="P2" s="51"/>
    </row>
    <row r="4" spans="1:16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4.5" x14ac:dyDescent="0.35">
      <c r="B6" s="72"/>
      <c r="C6" s="73" t="s">
        <v>13</v>
      </c>
      <c r="D6" s="99"/>
      <c r="E6" s="99"/>
      <c r="F6" s="99"/>
      <c r="G6" s="99"/>
      <c r="H6" s="56"/>
      <c r="I6" s="55"/>
      <c r="J6" s="57" t="s">
        <v>25</v>
      </c>
      <c r="K6" s="57" t="s">
        <v>25</v>
      </c>
      <c r="L6" s="58"/>
      <c r="M6" s="59" t="s">
        <v>26</v>
      </c>
      <c r="N6" s="55"/>
      <c r="O6" s="55"/>
      <c r="P6" s="55"/>
    </row>
    <row r="7" spans="1:16" s="15" customFormat="1" ht="14.5" x14ac:dyDescent="0.35">
      <c r="B7" s="74" t="s">
        <v>39</v>
      </c>
      <c r="C7" s="75"/>
      <c r="D7" s="60" t="s">
        <v>52</v>
      </c>
      <c r="E7" s="60" t="s">
        <v>53</v>
      </c>
      <c r="F7" s="60" t="s">
        <v>54</v>
      </c>
      <c r="G7" s="60" t="s">
        <v>55</v>
      </c>
      <c r="H7" s="61" t="s">
        <v>12</v>
      </c>
      <c r="I7" s="62"/>
      <c r="J7" s="63" t="s">
        <v>27</v>
      </c>
      <c r="K7" s="63" t="s">
        <v>28</v>
      </c>
      <c r="L7" s="64"/>
      <c r="M7" s="65" t="s">
        <v>29</v>
      </c>
      <c r="N7" s="66"/>
      <c r="O7" s="66"/>
      <c r="P7" s="66"/>
    </row>
    <row r="8" spans="1:16" ht="14.5" x14ac:dyDescent="0.35">
      <c r="B8" s="76" t="s">
        <v>14</v>
      </c>
      <c r="C8" s="77"/>
      <c r="D8" s="55"/>
      <c r="E8" s="55"/>
      <c r="F8" s="55"/>
      <c r="G8" s="55"/>
      <c r="H8" s="56"/>
      <c r="I8" s="55"/>
      <c r="J8" s="55"/>
      <c r="K8" s="55"/>
      <c r="L8" s="55"/>
      <c r="M8" s="55"/>
      <c r="N8" s="55"/>
      <c r="O8" s="55"/>
      <c r="P8" s="55"/>
    </row>
    <row r="9" spans="1:16" ht="14.5" x14ac:dyDescent="0.35">
      <c r="B9" s="54" t="s">
        <v>46</v>
      </c>
      <c r="C9" s="55"/>
      <c r="D9" s="37">
        <f>D22</f>
        <v>60527.6</v>
      </c>
      <c r="E9" s="37">
        <f>E22</f>
        <v>25940.399999999998</v>
      </c>
      <c r="F9" s="37">
        <f>F22</f>
        <v>0</v>
      </c>
      <c r="G9" s="37">
        <f>G22</f>
        <v>0</v>
      </c>
      <c r="H9" s="67">
        <f>SUM(D9:G9)</f>
        <v>86468</v>
      </c>
      <c r="I9" s="55"/>
      <c r="J9" s="68">
        <f>H9/H$22</f>
        <v>1</v>
      </c>
      <c r="K9" s="68">
        <f>1-J9</f>
        <v>0</v>
      </c>
      <c r="L9" s="55"/>
      <c r="M9" s="37">
        <f>K9*H$22</f>
        <v>0</v>
      </c>
      <c r="N9" s="55"/>
      <c r="O9" s="55"/>
      <c r="P9" s="55"/>
    </row>
    <row r="10" spans="1:16" ht="14.5" x14ac:dyDescent="0.35">
      <c r="B10" s="54"/>
      <c r="C10" s="55"/>
      <c r="D10" s="55"/>
      <c r="E10" s="55"/>
      <c r="F10" s="55"/>
      <c r="G10" s="55"/>
      <c r="H10" s="56"/>
      <c r="I10" s="55"/>
      <c r="J10" s="68"/>
      <c r="K10" s="68"/>
      <c r="L10" s="55"/>
      <c r="M10" s="55"/>
      <c r="N10" s="55"/>
      <c r="O10" s="55"/>
      <c r="P10" s="55"/>
    </row>
    <row r="11" spans="1:16" ht="14.5" x14ac:dyDescent="0.35">
      <c r="B11" s="54" t="s">
        <v>47</v>
      </c>
      <c r="C11" s="55"/>
      <c r="D11" s="55"/>
      <c r="E11" s="37">
        <f>D22</f>
        <v>60527.6</v>
      </c>
      <c r="F11" s="37">
        <f>E22</f>
        <v>25940.399999999998</v>
      </c>
      <c r="G11" s="37">
        <f>F22</f>
        <v>0</v>
      </c>
      <c r="H11" s="67">
        <f>SUM(D11:G11)</f>
        <v>86468</v>
      </c>
      <c r="I11" s="55"/>
      <c r="J11" s="68">
        <f>H11/H$22</f>
        <v>1</v>
      </c>
      <c r="K11" s="68">
        <f>1-J11</f>
        <v>0</v>
      </c>
      <c r="L11" s="55"/>
      <c r="M11" s="37">
        <f>K11*H$22</f>
        <v>0</v>
      </c>
      <c r="N11" s="55"/>
      <c r="O11" s="55"/>
      <c r="P11" s="55"/>
    </row>
    <row r="12" spans="1:16" ht="14.5" x14ac:dyDescent="0.35">
      <c r="B12" s="54"/>
      <c r="C12" s="55"/>
      <c r="D12" s="55"/>
      <c r="E12" s="55"/>
      <c r="F12" s="55"/>
      <c r="G12" s="55"/>
      <c r="H12" s="56"/>
      <c r="I12" s="55"/>
      <c r="J12" s="68"/>
      <c r="K12" s="68"/>
      <c r="L12" s="55"/>
      <c r="M12" s="55"/>
      <c r="N12" s="55"/>
      <c r="O12" s="55"/>
      <c r="P12" s="55"/>
    </row>
    <row r="13" spans="1:16" ht="14.5" x14ac:dyDescent="0.35">
      <c r="B13" s="54" t="s">
        <v>48</v>
      </c>
      <c r="C13" s="55"/>
      <c r="D13" s="55"/>
      <c r="E13" s="55"/>
      <c r="F13" s="37">
        <f>D22</f>
        <v>60527.6</v>
      </c>
      <c r="G13" s="37">
        <f>E22</f>
        <v>25940.399999999998</v>
      </c>
      <c r="H13" s="67">
        <f>SUM(D13:G13)</f>
        <v>86468</v>
      </c>
      <c r="I13" s="55"/>
      <c r="J13" s="68">
        <f>H13/H$22</f>
        <v>1</v>
      </c>
      <c r="K13" s="68">
        <f>1-J13</f>
        <v>0</v>
      </c>
      <c r="L13" s="55"/>
      <c r="M13" s="37">
        <f>K13*H$22</f>
        <v>0</v>
      </c>
      <c r="N13" s="55"/>
      <c r="O13" s="55"/>
      <c r="P13" s="55"/>
    </row>
    <row r="14" spans="1:16" ht="14.5" x14ac:dyDescent="0.35">
      <c r="B14" s="54"/>
      <c r="C14" s="55"/>
      <c r="D14" s="55"/>
      <c r="E14" s="55"/>
      <c r="F14" s="55"/>
      <c r="G14" s="55"/>
      <c r="H14" s="56"/>
      <c r="I14" s="55"/>
      <c r="J14" s="68"/>
      <c r="K14" s="68"/>
      <c r="L14" s="55"/>
      <c r="M14" s="55"/>
      <c r="N14" s="55"/>
      <c r="O14" s="55"/>
      <c r="P14" s="55"/>
    </row>
    <row r="15" spans="1:16" ht="14.5" x14ac:dyDescent="0.35">
      <c r="B15" s="54" t="s">
        <v>49</v>
      </c>
      <c r="C15" s="55"/>
      <c r="D15" s="55"/>
      <c r="E15" s="55"/>
      <c r="F15" s="55"/>
      <c r="G15" s="37">
        <f>D22</f>
        <v>60527.6</v>
      </c>
      <c r="H15" s="67">
        <f>SUM(D15:G15)</f>
        <v>60527.6</v>
      </c>
      <c r="I15" s="55"/>
      <c r="J15" s="68">
        <f>H15/H$22</f>
        <v>0.7</v>
      </c>
      <c r="K15" s="68">
        <f>1-J15</f>
        <v>0.30000000000000004</v>
      </c>
      <c r="L15" s="55"/>
      <c r="M15" s="37">
        <f>K15*H$22</f>
        <v>25940.400000000005</v>
      </c>
      <c r="N15" s="55"/>
      <c r="O15" s="55"/>
      <c r="P15" s="55"/>
    </row>
    <row r="16" spans="1:16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2:16" ht="14.5" x14ac:dyDescent="0.35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69">
        <f>SUM(M9:M15)</f>
        <v>25940.400000000005</v>
      </c>
      <c r="N17" s="55"/>
      <c r="O17" s="37"/>
      <c r="P17" s="55"/>
    </row>
    <row r="18" spans="2:16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2:16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2:16" x14ac:dyDescent="0.25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2:16" ht="14.5" x14ac:dyDescent="0.35">
      <c r="B21" s="55"/>
      <c r="C21" s="55"/>
      <c r="D21" s="52" t="s">
        <v>30</v>
      </c>
      <c r="E21" s="52" t="s">
        <v>31</v>
      </c>
      <c r="F21" s="52" t="s">
        <v>32</v>
      </c>
      <c r="G21" s="52" t="s">
        <v>33</v>
      </c>
      <c r="H21" s="52" t="s">
        <v>12</v>
      </c>
      <c r="I21" s="55"/>
      <c r="J21" s="55"/>
      <c r="K21" s="55"/>
      <c r="L21" s="37"/>
      <c r="M21" s="55"/>
      <c r="N21" s="55"/>
      <c r="O21" s="55"/>
      <c r="P21" s="55"/>
    </row>
    <row r="22" spans="2:16" ht="14.5" x14ac:dyDescent="0.35">
      <c r="B22" s="55"/>
      <c r="C22" s="55"/>
      <c r="D22" s="70">
        <f>$H22*D23</f>
        <v>60527.6</v>
      </c>
      <c r="E22" s="70">
        <f>$H22*E23</f>
        <v>25940.399999999998</v>
      </c>
      <c r="F22" s="70">
        <f>$H22*F23</f>
        <v>0</v>
      </c>
      <c r="G22" s="70">
        <f>$H22*G23</f>
        <v>0</v>
      </c>
      <c r="H22" s="70">
        <v>86468</v>
      </c>
      <c r="I22" s="55"/>
      <c r="J22" s="37"/>
      <c r="K22" s="55"/>
      <c r="L22" s="55"/>
      <c r="M22" s="55"/>
      <c r="N22" s="55"/>
      <c r="O22" s="55"/>
      <c r="P22" s="55"/>
    </row>
    <row r="23" spans="2:16" ht="14.5" x14ac:dyDescent="0.35">
      <c r="B23" s="55"/>
      <c r="C23" s="55"/>
      <c r="D23" s="71">
        <v>0.7</v>
      </c>
      <c r="E23" s="71">
        <v>0.3</v>
      </c>
      <c r="F23" s="71">
        <v>0</v>
      </c>
      <c r="G23" s="71">
        <v>0</v>
      </c>
      <c r="H23" s="71">
        <f>SUM(D23:G23)</f>
        <v>1</v>
      </c>
      <c r="I23" s="55"/>
      <c r="J23" s="55"/>
      <c r="K23" s="55"/>
      <c r="L23" s="55"/>
      <c r="M23" s="55"/>
      <c r="N23" s="55"/>
      <c r="O23" s="55"/>
      <c r="P23" s="55"/>
    </row>
    <row r="24" spans="2:16" x14ac:dyDescent="0.25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2:16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2:16" x14ac:dyDescent="0.25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2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x14ac:dyDescent="0.25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</sheetData>
  <mergeCells count="1">
    <mergeCell ref="D6:G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G86"/>
  <sheetViews>
    <sheetView workbookViewId="0">
      <pane xSplit="3" ySplit="4" topLeftCell="AS5" activePane="bottomRight" state="frozen"/>
      <selection pane="topRight" activeCell="E1" sqref="E1"/>
      <selection pane="bottomLeft" activeCell="A5" sqref="A5"/>
      <selection pane="bottomRight" activeCell="AZ2" sqref="AZ2:BK3"/>
    </sheetView>
  </sheetViews>
  <sheetFormatPr defaultRowHeight="12.5" x14ac:dyDescent="0.25"/>
  <cols>
    <col min="1" max="1" width="2.90625" customWidth="1"/>
    <col min="2" max="2" width="3.90625" customWidth="1"/>
    <col min="3" max="3" width="10.81640625" style="1" customWidth="1"/>
    <col min="4" max="63" width="9.1796875" customWidth="1"/>
    <col min="64" max="64" width="4.08984375" customWidth="1"/>
    <col min="65" max="65" width="11.6328125" bestFit="1" customWidth="1"/>
    <col min="66" max="66" width="9.1796875" bestFit="1" customWidth="1"/>
    <col min="67" max="73" width="10.90625" customWidth="1"/>
    <col min="74" max="74" width="11.6328125" bestFit="1" customWidth="1"/>
    <col min="75" max="75" width="7" customWidth="1"/>
    <col min="76" max="76" width="8.81640625" bestFit="1" customWidth="1"/>
  </cols>
  <sheetData>
    <row r="1" spans="2:85" ht="15" customHeight="1" x14ac:dyDescent="0.35">
      <c r="BO1" s="113" t="s">
        <v>15</v>
      </c>
      <c r="BP1" s="113"/>
      <c r="BQ1" s="113"/>
      <c r="BR1" s="113"/>
      <c r="BS1" s="113"/>
      <c r="BT1" s="113"/>
      <c r="BU1" s="113"/>
      <c r="BV1" s="113"/>
    </row>
    <row r="2" spans="2:85" ht="15" customHeight="1" x14ac:dyDescent="0.35">
      <c r="B2" s="26"/>
      <c r="C2" s="78" t="s">
        <v>13</v>
      </c>
      <c r="D2" s="117">
        <v>2011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5">
        <v>2012</v>
      </c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2">
        <v>2013</v>
      </c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09">
        <v>2014</v>
      </c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2">
        <v>2015</v>
      </c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M2" s="9"/>
      <c r="BO2" s="40" t="s">
        <v>13</v>
      </c>
      <c r="BP2" s="40" t="s">
        <v>17</v>
      </c>
      <c r="BQ2" s="40" t="s">
        <v>16</v>
      </c>
      <c r="BR2" s="40" t="s">
        <v>19</v>
      </c>
      <c r="BS2" s="40" t="s">
        <v>20</v>
      </c>
      <c r="BT2" s="40" t="s">
        <v>21</v>
      </c>
      <c r="BU2" s="40" t="s">
        <v>22</v>
      </c>
      <c r="BV2" s="40"/>
    </row>
    <row r="3" spans="2:85" ht="14.5" x14ac:dyDescent="0.35">
      <c r="B3" s="25" t="s">
        <v>38</v>
      </c>
      <c r="C3" s="79"/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0</v>
      </c>
      <c r="M3" s="39" t="s">
        <v>1</v>
      </c>
      <c r="N3" s="39" t="s">
        <v>2</v>
      </c>
      <c r="O3" s="39" t="s">
        <v>3</v>
      </c>
      <c r="P3" s="47" t="s">
        <v>4</v>
      </c>
      <c r="Q3" s="47" t="s">
        <v>5</v>
      </c>
      <c r="R3" s="47" t="s">
        <v>6</v>
      </c>
      <c r="S3" s="47" t="s">
        <v>7</v>
      </c>
      <c r="T3" s="47" t="s">
        <v>8</v>
      </c>
      <c r="U3" s="47" t="s">
        <v>9</v>
      </c>
      <c r="V3" s="47" t="s">
        <v>10</v>
      </c>
      <c r="W3" s="47" t="s">
        <v>11</v>
      </c>
      <c r="X3" s="47" t="s">
        <v>0</v>
      </c>
      <c r="Y3" s="47" t="s">
        <v>1</v>
      </c>
      <c r="Z3" s="47" t="s">
        <v>2</v>
      </c>
      <c r="AA3" s="47" t="s">
        <v>3</v>
      </c>
      <c r="AB3" s="81" t="s">
        <v>4</v>
      </c>
      <c r="AC3" s="81" t="s">
        <v>5</v>
      </c>
      <c r="AD3" s="81" t="s">
        <v>6</v>
      </c>
      <c r="AE3" s="81" t="s">
        <v>7</v>
      </c>
      <c r="AF3" s="81" t="s">
        <v>8</v>
      </c>
      <c r="AG3" s="81" t="s">
        <v>9</v>
      </c>
      <c r="AH3" s="81" t="s">
        <v>10</v>
      </c>
      <c r="AI3" s="81" t="s">
        <v>11</v>
      </c>
      <c r="AJ3" s="81" t="s">
        <v>0</v>
      </c>
      <c r="AK3" s="81" t="s">
        <v>1</v>
      </c>
      <c r="AL3" s="81" t="s">
        <v>2</v>
      </c>
      <c r="AM3" s="81" t="s">
        <v>3</v>
      </c>
      <c r="AN3" s="84" t="s">
        <v>4</v>
      </c>
      <c r="AO3" s="84" t="s">
        <v>5</v>
      </c>
      <c r="AP3" s="84" t="s">
        <v>6</v>
      </c>
      <c r="AQ3" s="84" t="s">
        <v>7</v>
      </c>
      <c r="AR3" s="84" t="s">
        <v>8</v>
      </c>
      <c r="AS3" s="84" t="s">
        <v>9</v>
      </c>
      <c r="AT3" s="84" t="s">
        <v>10</v>
      </c>
      <c r="AU3" s="84" t="s">
        <v>11</v>
      </c>
      <c r="AV3" s="84" t="s">
        <v>0</v>
      </c>
      <c r="AW3" s="84" t="s">
        <v>1</v>
      </c>
      <c r="AX3" s="84" t="s">
        <v>2</v>
      </c>
      <c r="AY3" s="84" t="s">
        <v>3</v>
      </c>
      <c r="AZ3" s="96" t="s">
        <v>4</v>
      </c>
      <c r="BA3" s="96" t="s">
        <v>5</v>
      </c>
      <c r="BB3" s="96" t="s">
        <v>6</v>
      </c>
      <c r="BC3" s="96" t="s">
        <v>7</v>
      </c>
      <c r="BD3" s="96" t="s">
        <v>8</v>
      </c>
      <c r="BE3" s="96" t="s">
        <v>9</v>
      </c>
      <c r="BF3" s="96" t="s">
        <v>10</v>
      </c>
      <c r="BG3" s="96" t="s">
        <v>11</v>
      </c>
      <c r="BH3" s="96" t="s">
        <v>0</v>
      </c>
      <c r="BI3" s="96" t="s">
        <v>1</v>
      </c>
      <c r="BJ3" s="96" t="s">
        <v>2</v>
      </c>
      <c r="BK3" s="96" t="s">
        <v>3</v>
      </c>
      <c r="BM3" s="10" t="s">
        <v>23</v>
      </c>
      <c r="BO3" s="40" t="s">
        <v>14</v>
      </c>
      <c r="BP3" s="40" t="s">
        <v>18</v>
      </c>
      <c r="BQ3" s="40" t="s">
        <v>18</v>
      </c>
      <c r="BR3" s="40" t="s">
        <v>18</v>
      </c>
      <c r="BS3" s="40" t="s">
        <v>18</v>
      </c>
      <c r="BT3" s="40" t="s">
        <v>18</v>
      </c>
      <c r="BU3" s="40" t="s">
        <v>18</v>
      </c>
      <c r="BV3" s="40" t="s">
        <v>12</v>
      </c>
    </row>
    <row r="4" spans="2:85" ht="15" customHeight="1" x14ac:dyDescent="0.35">
      <c r="B4" s="5" t="s">
        <v>14</v>
      </c>
      <c r="C4" s="80"/>
      <c r="BM4" s="9"/>
    </row>
    <row r="5" spans="2:85" ht="14.5" x14ac:dyDescent="0.35"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M5" s="9"/>
    </row>
    <row r="6" spans="2:85" ht="14.5" x14ac:dyDescent="0.35">
      <c r="B6" s="116">
        <v>2011</v>
      </c>
      <c r="C6" s="38" t="s">
        <v>4</v>
      </c>
      <c r="D6" s="3">
        <v>78872.649999999994</v>
      </c>
      <c r="E6" s="3">
        <v>88528.05</v>
      </c>
      <c r="F6" s="3">
        <v>19233.43</v>
      </c>
      <c r="G6" s="3">
        <v>-3200.98</v>
      </c>
      <c r="H6" s="3">
        <v>1168.47</v>
      </c>
      <c r="I6" s="3">
        <v>1375.38</v>
      </c>
      <c r="J6" s="3">
        <v>798.71</v>
      </c>
      <c r="K6" s="3">
        <v>-288.67</v>
      </c>
      <c r="L6" s="3">
        <v>465</v>
      </c>
      <c r="M6" s="3">
        <v>17.13</v>
      </c>
      <c r="N6" s="3">
        <v>0</v>
      </c>
      <c r="O6" s="3">
        <v>0</v>
      </c>
      <c r="P6" s="3">
        <v>112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8">
        <f t="shared" ref="BM6:BM40" si="0">SUM(D6:BL6)</f>
        <v>187081.16999999998</v>
      </c>
      <c r="BN6" s="3"/>
      <c r="BO6" s="2">
        <f t="shared" ref="BO6:BT6" si="1">D6</f>
        <v>78872.649999999994</v>
      </c>
      <c r="BP6" s="2">
        <f t="shared" si="1"/>
        <v>88528.05</v>
      </c>
      <c r="BQ6" s="2">
        <f t="shared" si="1"/>
        <v>19233.43</v>
      </c>
      <c r="BR6" s="2">
        <f t="shared" si="1"/>
        <v>-3200.98</v>
      </c>
      <c r="BS6" s="2">
        <f t="shared" si="1"/>
        <v>1168.47</v>
      </c>
      <c r="BT6" s="2">
        <f t="shared" si="1"/>
        <v>1375.38</v>
      </c>
      <c r="BU6" s="2">
        <f t="shared" ref="BU6:BU11" si="2">BM6-SUM(BO6:BT6)</f>
        <v>1104.1699999999837</v>
      </c>
      <c r="BV6" s="2">
        <f t="shared" ref="BV6:BV11" si="3">SUM(BO6:BU6)</f>
        <v>187081.16999999998</v>
      </c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2:85" ht="14.5" x14ac:dyDescent="0.35">
      <c r="B7" s="116"/>
      <c r="C7" s="38" t="s">
        <v>5</v>
      </c>
      <c r="D7" s="3">
        <v>0</v>
      </c>
      <c r="E7" s="3">
        <v>63376.1</v>
      </c>
      <c r="F7" s="3">
        <v>124771.08</v>
      </c>
      <c r="G7" s="3">
        <v>9653.4599999999991</v>
      </c>
      <c r="H7" s="3">
        <v>508.34</v>
      </c>
      <c r="I7" s="3">
        <v>553.01</v>
      </c>
      <c r="J7" s="3">
        <v>935.7</v>
      </c>
      <c r="K7" s="3">
        <v>0</v>
      </c>
      <c r="L7" s="3">
        <v>0</v>
      </c>
      <c r="M7" s="3">
        <v>17079.84</v>
      </c>
      <c r="N7" s="3">
        <v>0</v>
      </c>
      <c r="O7" s="3">
        <v>75</v>
      </c>
      <c r="P7" s="3"/>
      <c r="Q7" s="3">
        <v>193</v>
      </c>
      <c r="R7" s="3">
        <v>572</v>
      </c>
      <c r="S7" s="3"/>
      <c r="T7" s="3"/>
      <c r="U7" s="3"/>
      <c r="V7" s="3"/>
      <c r="W7" s="3"/>
      <c r="X7" s="3"/>
      <c r="Y7" s="3">
        <v>-139</v>
      </c>
      <c r="Z7" s="3">
        <v>-28</v>
      </c>
      <c r="AA7" s="3"/>
      <c r="AB7" s="3"/>
      <c r="AC7" s="3"/>
      <c r="AD7" s="3"/>
      <c r="AE7" s="3"/>
      <c r="AF7" s="3">
        <v>139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8">
        <f t="shared" si="0"/>
        <v>217689.53</v>
      </c>
      <c r="BN7" s="3"/>
      <c r="BO7" s="2">
        <f t="shared" ref="BO7:BT7" si="4">E7</f>
        <v>63376.1</v>
      </c>
      <c r="BP7" s="2">
        <f t="shared" si="4"/>
        <v>124771.08</v>
      </c>
      <c r="BQ7" s="2">
        <f t="shared" si="4"/>
        <v>9653.4599999999991</v>
      </c>
      <c r="BR7" s="2">
        <f t="shared" si="4"/>
        <v>508.34</v>
      </c>
      <c r="BS7" s="2">
        <f t="shared" si="4"/>
        <v>553.01</v>
      </c>
      <c r="BT7" s="2">
        <f t="shared" si="4"/>
        <v>935.7</v>
      </c>
      <c r="BU7" s="2">
        <f t="shared" si="2"/>
        <v>17891.839999999997</v>
      </c>
      <c r="BV7" s="2">
        <f t="shared" si="3"/>
        <v>217689.53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2:85" ht="14.5" x14ac:dyDescent="0.35">
      <c r="B8" s="116"/>
      <c r="C8" s="38" t="s">
        <v>6</v>
      </c>
      <c r="D8" s="3">
        <v>0</v>
      </c>
      <c r="E8" s="3">
        <v>0</v>
      </c>
      <c r="F8" s="3">
        <v>114991.5</v>
      </c>
      <c r="G8" s="3">
        <v>104047.73</v>
      </c>
      <c r="H8" s="3">
        <v>8878.15</v>
      </c>
      <c r="I8" s="3">
        <v>6245.02</v>
      </c>
      <c r="J8" s="3">
        <v>892.62</v>
      </c>
      <c r="K8" s="3">
        <v>832.85</v>
      </c>
      <c r="L8" s="3">
        <v>547</v>
      </c>
      <c r="M8" s="3">
        <v>-484.55</v>
      </c>
      <c r="N8" s="3">
        <v>253</v>
      </c>
      <c r="O8" s="3">
        <v>209</v>
      </c>
      <c r="P8" s="3">
        <v>79</v>
      </c>
      <c r="Q8" s="3"/>
      <c r="R8" s="3">
        <v>-45</v>
      </c>
      <c r="S8" s="3">
        <v>-313</v>
      </c>
      <c r="T8" s="3"/>
      <c r="U8" s="3">
        <v>-980</v>
      </c>
      <c r="V8" s="3">
        <v>13</v>
      </c>
      <c r="W8" s="3"/>
      <c r="X8" s="3">
        <v>65</v>
      </c>
      <c r="Y8" s="3"/>
      <c r="Z8" s="3"/>
      <c r="AA8" s="3"/>
      <c r="AB8" s="3"/>
      <c r="AC8" s="3"/>
      <c r="AD8" s="3"/>
      <c r="AE8" s="3"/>
      <c r="AF8" s="3"/>
      <c r="AG8" s="3">
        <v>10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>
        <v>-11.5</v>
      </c>
      <c r="BD8" s="3"/>
      <c r="BE8" s="3"/>
      <c r="BF8" s="3"/>
      <c r="BG8" s="3"/>
      <c r="BH8" s="3"/>
      <c r="BI8" s="3"/>
      <c r="BJ8" s="3"/>
      <c r="BK8" s="3"/>
      <c r="BL8" s="3"/>
      <c r="BM8" s="8">
        <f t="shared" si="0"/>
        <v>235229.81999999998</v>
      </c>
      <c r="BN8" s="3"/>
      <c r="BO8" s="2">
        <f t="shared" ref="BO8:BT8" si="5">F8</f>
        <v>114991.5</v>
      </c>
      <c r="BP8" s="2">
        <f t="shared" si="5"/>
        <v>104047.73</v>
      </c>
      <c r="BQ8" s="2">
        <f t="shared" si="5"/>
        <v>8878.15</v>
      </c>
      <c r="BR8" s="2">
        <f t="shared" si="5"/>
        <v>6245.02</v>
      </c>
      <c r="BS8" s="2">
        <f t="shared" si="5"/>
        <v>892.62</v>
      </c>
      <c r="BT8" s="2">
        <f t="shared" si="5"/>
        <v>832.85</v>
      </c>
      <c r="BU8" s="2">
        <f t="shared" si="2"/>
        <v>-658.04999999998836</v>
      </c>
      <c r="BV8" s="2">
        <f t="shared" si="3"/>
        <v>235229.81999999998</v>
      </c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2:85" ht="14.5" x14ac:dyDescent="0.35">
      <c r="B9" s="116"/>
      <c r="C9" s="38" t="s">
        <v>7</v>
      </c>
      <c r="D9" s="3">
        <v>0</v>
      </c>
      <c r="E9" s="3">
        <v>0</v>
      </c>
      <c r="F9" s="3">
        <v>0</v>
      </c>
      <c r="G9" s="3">
        <v>2309.7199999999998</v>
      </c>
      <c r="H9" s="3">
        <v>152139.85999999999</v>
      </c>
      <c r="I9" s="3">
        <v>8540.56</v>
      </c>
      <c r="J9" s="3">
        <v>816.65</v>
      </c>
      <c r="K9" s="3">
        <v>851.63</v>
      </c>
      <c r="L9" s="3">
        <v>1572</v>
      </c>
      <c r="M9" s="3">
        <v>254.92</v>
      </c>
      <c r="N9" s="3">
        <v>89</v>
      </c>
      <c r="O9" s="3">
        <v>5</v>
      </c>
      <c r="P9" s="3"/>
      <c r="Q9" s="3">
        <v>56</v>
      </c>
      <c r="R9" s="3"/>
      <c r="S9" s="3"/>
      <c r="T9" s="3"/>
      <c r="U9" s="3"/>
      <c r="V9" s="3">
        <v>505</v>
      </c>
      <c r="W9" s="3">
        <v>33</v>
      </c>
      <c r="X9" s="3"/>
      <c r="Y9" s="3"/>
      <c r="Z9" s="3"/>
      <c r="AA9" s="3"/>
      <c r="AB9" s="3"/>
      <c r="AC9" s="3"/>
      <c r="AD9" s="3"/>
      <c r="AE9" s="3"/>
      <c r="AF9" s="3">
        <v>2</v>
      </c>
      <c r="AG9" s="3">
        <v>-34</v>
      </c>
      <c r="AH9" s="3">
        <v>189</v>
      </c>
      <c r="AI9" s="3"/>
      <c r="AJ9" s="3">
        <v>-3039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D9" s="3"/>
      <c r="BE9" s="3"/>
      <c r="BF9" s="3"/>
      <c r="BG9" s="3"/>
      <c r="BH9" s="3"/>
      <c r="BI9" s="3"/>
      <c r="BJ9" s="3"/>
      <c r="BK9" s="3"/>
      <c r="BL9" s="3"/>
      <c r="BM9" s="8">
        <f t="shared" si="0"/>
        <v>164291.34</v>
      </c>
      <c r="BN9" s="3"/>
      <c r="BO9" s="2">
        <f t="shared" ref="BO9:BT9" si="6">G9</f>
        <v>2309.7199999999998</v>
      </c>
      <c r="BP9" s="2">
        <f t="shared" si="6"/>
        <v>152139.85999999999</v>
      </c>
      <c r="BQ9" s="2">
        <f t="shared" si="6"/>
        <v>8540.56</v>
      </c>
      <c r="BR9" s="2">
        <f t="shared" si="6"/>
        <v>816.65</v>
      </c>
      <c r="BS9" s="2">
        <f t="shared" si="6"/>
        <v>851.63</v>
      </c>
      <c r="BT9" s="2">
        <f t="shared" si="6"/>
        <v>1572</v>
      </c>
      <c r="BU9" s="2">
        <f t="shared" si="2"/>
        <v>-1939.0799999999872</v>
      </c>
      <c r="BV9" s="2">
        <f t="shared" si="3"/>
        <v>164291.34</v>
      </c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2:85" ht="14.5" x14ac:dyDescent="0.35">
      <c r="B10" s="116"/>
      <c r="C10" s="38" t="s">
        <v>8</v>
      </c>
      <c r="D10" s="3">
        <v>0</v>
      </c>
      <c r="E10" s="3">
        <v>0</v>
      </c>
      <c r="F10" s="3">
        <v>0</v>
      </c>
      <c r="G10" s="3">
        <v>0</v>
      </c>
      <c r="H10" s="3">
        <v>80028.800000000003</v>
      </c>
      <c r="I10" s="3">
        <v>103262.35</v>
      </c>
      <c r="J10" s="3">
        <v>3784.12</v>
      </c>
      <c r="K10" s="3">
        <v>1562.23</v>
      </c>
      <c r="L10" s="3">
        <v>1957</v>
      </c>
      <c r="M10" s="3">
        <v>917.71</v>
      </c>
      <c r="N10" s="3">
        <v>133</v>
      </c>
      <c r="O10" s="3">
        <v>213</v>
      </c>
      <c r="P10" s="3"/>
      <c r="Q10" s="3">
        <v>-54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>
        <v>186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D10" s="3"/>
      <c r="BE10" s="3"/>
      <c r="BF10" s="3"/>
      <c r="BG10" s="3"/>
      <c r="BH10" s="3"/>
      <c r="BI10" s="3"/>
      <c r="BJ10" s="3"/>
      <c r="BK10" s="3"/>
      <c r="BL10" s="3"/>
      <c r="BM10" s="8">
        <f t="shared" si="0"/>
        <v>191990.21000000002</v>
      </c>
      <c r="BN10" s="3"/>
      <c r="BO10" s="2">
        <f t="shared" ref="BO10:BT10" si="7">H10</f>
        <v>80028.800000000003</v>
      </c>
      <c r="BP10" s="2">
        <f t="shared" si="7"/>
        <v>103262.35</v>
      </c>
      <c r="BQ10" s="2">
        <f t="shared" si="7"/>
        <v>3784.12</v>
      </c>
      <c r="BR10" s="2">
        <f t="shared" si="7"/>
        <v>1562.23</v>
      </c>
      <c r="BS10" s="2">
        <f t="shared" si="7"/>
        <v>1957</v>
      </c>
      <c r="BT10" s="2">
        <f t="shared" si="7"/>
        <v>917.71</v>
      </c>
      <c r="BU10" s="2">
        <f t="shared" si="2"/>
        <v>478</v>
      </c>
      <c r="BV10" s="2">
        <f t="shared" si="3"/>
        <v>191990.21000000002</v>
      </c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2:85" ht="14.5" x14ac:dyDescent="0.35">
      <c r="B11" s="116"/>
      <c r="C11" s="38" t="s">
        <v>9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80106.52</v>
      </c>
      <c r="J11" s="3">
        <v>170573.99</v>
      </c>
      <c r="K11" s="3">
        <v>14884.94</v>
      </c>
      <c r="L11" s="3">
        <v>392</v>
      </c>
      <c r="M11" s="3">
        <v>1447.03</v>
      </c>
      <c r="N11" s="3">
        <v>247</v>
      </c>
      <c r="O11" s="3">
        <v>632</v>
      </c>
      <c r="P11" s="3">
        <v>78</v>
      </c>
      <c r="Q11" s="3">
        <v>8</v>
      </c>
      <c r="R11" s="3"/>
      <c r="S11" s="3"/>
      <c r="T11" s="3">
        <v>981</v>
      </c>
      <c r="U11" s="3"/>
      <c r="V11" s="3"/>
      <c r="W11" s="3"/>
      <c r="X11" s="3"/>
      <c r="Y11" s="3"/>
      <c r="Z11" s="3">
        <v>141</v>
      </c>
      <c r="AA11" s="3">
        <v>313</v>
      </c>
      <c r="AB11" s="3">
        <v>53</v>
      </c>
      <c r="AC11" s="3"/>
      <c r="AD11" s="3"/>
      <c r="AE11" s="3"/>
      <c r="AF11" s="3"/>
      <c r="AG11" s="3">
        <v>206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8">
        <f t="shared" si="0"/>
        <v>270063.48000000004</v>
      </c>
      <c r="BN11" s="3"/>
      <c r="BO11" s="2">
        <f t="shared" ref="BO11:BT11" si="8">I11</f>
        <v>80106.52</v>
      </c>
      <c r="BP11" s="2">
        <f t="shared" si="8"/>
        <v>170573.99</v>
      </c>
      <c r="BQ11" s="2">
        <f t="shared" si="8"/>
        <v>14884.94</v>
      </c>
      <c r="BR11" s="2">
        <f t="shared" si="8"/>
        <v>392</v>
      </c>
      <c r="BS11" s="2">
        <f t="shared" si="8"/>
        <v>1447.03</v>
      </c>
      <c r="BT11" s="2">
        <f t="shared" si="8"/>
        <v>247</v>
      </c>
      <c r="BU11" s="2">
        <f t="shared" si="2"/>
        <v>2412</v>
      </c>
      <c r="BV11" s="2">
        <f t="shared" si="3"/>
        <v>270063.48000000004</v>
      </c>
      <c r="BW11" s="3"/>
      <c r="BX11" s="103">
        <f>AVERAGE(BV11:BV22)</f>
        <v>267117.13333333336</v>
      </c>
      <c r="BY11" s="105" t="s">
        <v>42</v>
      </c>
      <c r="BZ11" s="3"/>
      <c r="CA11" s="3"/>
      <c r="CB11" s="3"/>
      <c r="CC11" s="3"/>
      <c r="CD11" s="3"/>
      <c r="CE11" s="3"/>
      <c r="CF11" s="3"/>
      <c r="CG11" s="3"/>
    </row>
    <row r="12" spans="2:85" ht="14.5" x14ac:dyDescent="0.35">
      <c r="B12" s="116"/>
      <c r="C12" s="38" t="s">
        <v>10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65180.35</v>
      </c>
      <c r="K12" s="3">
        <v>184959.4</v>
      </c>
      <c r="L12" s="3">
        <v>14559</v>
      </c>
      <c r="M12" s="3">
        <v>3585.04</v>
      </c>
      <c r="N12" s="3">
        <v>568</v>
      </c>
      <c r="O12" s="3">
        <v>769</v>
      </c>
      <c r="P12" s="3">
        <v>713</v>
      </c>
      <c r="Q12" s="3">
        <v>64</v>
      </c>
      <c r="R12" s="3"/>
      <c r="S12" s="3"/>
      <c r="T12" s="3">
        <v>35</v>
      </c>
      <c r="U12" s="3"/>
      <c r="V12" s="3">
        <v>12</v>
      </c>
      <c r="W12" s="3">
        <v>1</v>
      </c>
      <c r="X12" s="3"/>
      <c r="Y12" s="3"/>
      <c r="Z12" s="3"/>
      <c r="AA12" s="3">
        <v>110</v>
      </c>
      <c r="AB12" s="3">
        <v>-150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8">
        <f t="shared" si="0"/>
        <v>270405.78999999998</v>
      </c>
      <c r="BN12" s="3"/>
      <c r="BO12" s="2">
        <f t="shared" ref="BO12:BT12" si="9">J12</f>
        <v>65180.35</v>
      </c>
      <c r="BP12" s="2">
        <f t="shared" si="9"/>
        <v>184959.4</v>
      </c>
      <c r="BQ12" s="2">
        <f t="shared" si="9"/>
        <v>14559</v>
      </c>
      <c r="BR12" s="2">
        <f t="shared" si="9"/>
        <v>3585.04</v>
      </c>
      <c r="BS12" s="2">
        <f t="shared" si="9"/>
        <v>568</v>
      </c>
      <c r="BT12" s="2">
        <f t="shared" si="9"/>
        <v>769</v>
      </c>
      <c r="BU12" s="2">
        <f t="shared" ref="BU12:BU21" si="10">BM12-SUM(BO12:BT12)</f>
        <v>785</v>
      </c>
      <c r="BV12" s="2">
        <f t="shared" ref="BV12:BV21" si="11">SUM(BO12:BU12)</f>
        <v>270405.78999999998</v>
      </c>
      <c r="BW12" s="3"/>
      <c r="BX12" s="104"/>
      <c r="BY12" s="106"/>
      <c r="BZ12" s="3"/>
      <c r="CA12" s="3"/>
      <c r="CB12" s="3"/>
      <c r="CC12" s="3"/>
      <c r="CD12" s="3"/>
      <c r="CE12" s="3"/>
      <c r="CF12" s="3"/>
      <c r="CG12" s="3"/>
    </row>
    <row r="13" spans="2:85" ht="14.5" x14ac:dyDescent="0.35">
      <c r="B13" s="116"/>
      <c r="C13" s="38" t="s">
        <v>11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137086.16</v>
      </c>
      <c r="L13" s="3">
        <v>342035</v>
      </c>
      <c r="M13" s="3">
        <v>13723.44</v>
      </c>
      <c r="N13" s="3">
        <v>3120</v>
      </c>
      <c r="O13" s="3">
        <v>14363</v>
      </c>
      <c r="P13" s="3">
        <v>4561</v>
      </c>
      <c r="Q13" s="3">
        <v>839</v>
      </c>
      <c r="R13" s="3">
        <v>-131</v>
      </c>
      <c r="S13" s="3"/>
      <c r="T13" s="3">
        <v>3635</v>
      </c>
      <c r="U13" s="3"/>
      <c r="V13" s="3">
        <v>-60</v>
      </c>
      <c r="W13" s="3"/>
      <c r="X13" s="3"/>
      <c r="Y13" s="3">
        <v>225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>
        <v>125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8">
        <f t="shared" si="0"/>
        <v>519521.60000000003</v>
      </c>
      <c r="BN13" s="41"/>
      <c r="BO13" s="2">
        <f t="shared" ref="BO13:BT13" si="12">K13</f>
        <v>137086.16</v>
      </c>
      <c r="BP13" s="2">
        <f t="shared" si="12"/>
        <v>342035</v>
      </c>
      <c r="BQ13" s="2">
        <f t="shared" si="12"/>
        <v>13723.44</v>
      </c>
      <c r="BR13" s="2">
        <f t="shared" si="12"/>
        <v>3120</v>
      </c>
      <c r="BS13" s="2">
        <f t="shared" si="12"/>
        <v>14363</v>
      </c>
      <c r="BT13" s="2">
        <f t="shared" si="12"/>
        <v>4561</v>
      </c>
      <c r="BU13" s="2">
        <f t="shared" si="10"/>
        <v>4633</v>
      </c>
      <c r="BV13" s="2">
        <f t="shared" si="11"/>
        <v>519521.60000000003</v>
      </c>
      <c r="BW13" s="3"/>
      <c r="BX13" s="104"/>
      <c r="BY13" s="106"/>
      <c r="BZ13" s="3"/>
      <c r="CA13" s="3"/>
      <c r="CB13" s="3"/>
      <c r="CC13" s="3"/>
      <c r="CD13" s="3"/>
      <c r="CE13" s="3"/>
      <c r="CF13" s="3"/>
      <c r="CG13" s="3"/>
    </row>
    <row r="14" spans="2:85" ht="14.5" x14ac:dyDescent="0.35">
      <c r="B14" s="116"/>
      <c r="C14" s="38" t="s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69727</v>
      </c>
      <c r="M14" s="3">
        <v>60519.93</v>
      </c>
      <c r="N14" s="3">
        <v>10640</v>
      </c>
      <c r="O14" s="3">
        <v>1562</v>
      </c>
      <c r="P14" s="3">
        <v>2125</v>
      </c>
      <c r="Q14" s="3">
        <v>327</v>
      </c>
      <c r="R14" s="3">
        <v>408</v>
      </c>
      <c r="S14" s="3"/>
      <c r="T14" s="3"/>
      <c r="U14" s="3">
        <v>122</v>
      </c>
      <c r="V14" s="3"/>
      <c r="W14" s="3">
        <v>190</v>
      </c>
      <c r="X14" s="3"/>
      <c r="Y14" s="3">
        <v>30</v>
      </c>
      <c r="Z14" s="3">
        <v>162</v>
      </c>
      <c r="AA14" s="3"/>
      <c r="AB14" s="3">
        <v>55</v>
      </c>
      <c r="AC14" s="3"/>
      <c r="AD14" s="3"/>
      <c r="AE14" s="3"/>
      <c r="AF14" s="3"/>
      <c r="AG14" s="3"/>
      <c r="AH14" s="3"/>
      <c r="AI14" s="3"/>
      <c r="AJ14" s="3"/>
      <c r="AK14" s="3">
        <v>10</v>
      </c>
      <c r="AL14" s="3"/>
      <c r="AM14" s="3"/>
      <c r="AN14" s="3"/>
      <c r="AO14" s="3"/>
      <c r="AP14" s="3">
        <v>3184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>
        <v>-11.25</v>
      </c>
      <c r="BD14" s="3"/>
      <c r="BE14" s="3"/>
      <c r="BF14" s="3"/>
      <c r="BG14" s="3"/>
      <c r="BH14" s="3"/>
      <c r="BI14" s="3"/>
      <c r="BJ14" s="3"/>
      <c r="BK14" s="3"/>
      <c r="BL14" s="3"/>
      <c r="BM14" s="8">
        <f t="shared" si="0"/>
        <v>149050.68</v>
      </c>
      <c r="BN14" s="3"/>
      <c r="BO14" s="2">
        <f t="shared" ref="BO14:BT14" si="13">L14</f>
        <v>69727</v>
      </c>
      <c r="BP14" s="2">
        <f t="shared" si="13"/>
        <v>60519.93</v>
      </c>
      <c r="BQ14" s="2">
        <f t="shared" si="13"/>
        <v>10640</v>
      </c>
      <c r="BR14" s="2">
        <f t="shared" si="13"/>
        <v>1562</v>
      </c>
      <c r="BS14" s="2">
        <f t="shared" si="13"/>
        <v>2125</v>
      </c>
      <c r="BT14" s="2">
        <f t="shared" si="13"/>
        <v>327</v>
      </c>
      <c r="BU14" s="2">
        <f t="shared" si="10"/>
        <v>4149.75</v>
      </c>
      <c r="BV14" s="2">
        <f t="shared" si="11"/>
        <v>149050.68</v>
      </c>
      <c r="BW14" s="3"/>
      <c r="BX14" s="104"/>
      <c r="BY14" s="106"/>
      <c r="BZ14" s="3"/>
      <c r="CA14" s="3"/>
      <c r="CB14" s="3"/>
      <c r="CC14" s="3"/>
      <c r="CD14" s="3"/>
      <c r="CE14" s="3"/>
      <c r="CF14" s="3"/>
      <c r="CG14" s="3"/>
    </row>
    <row r="15" spans="2:85" ht="14.5" x14ac:dyDescent="0.35">
      <c r="B15" s="116"/>
      <c r="C15" s="38" t="s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114029.3</v>
      </c>
      <c r="N15" s="3">
        <v>82609</v>
      </c>
      <c r="O15" s="3">
        <v>14884</v>
      </c>
      <c r="P15" s="3">
        <v>5286</v>
      </c>
      <c r="Q15" s="3">
        <v>612</v>
      </c>
      <c r="R15" s="3">
        <v>1195</v>
      </c>
      <c r="S15" s="3">
        <v>107</v>
      </c>
      <c r="T15" s="3">
        <v>19</v>
      </c>
      <c r="U15" s="3">
        <v>175</v>
      </c>
      <c r="V15" s="3"/>
      <c r="W15" s="3"/>
      <c r="X15" s="3"/>
      <c r="Y15" s="3">
        <v>106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8">
        <f t="shared" si="0"/>
        <v>219022.3</v>
      </c>
      <c r="BN15" s="3"/>
      <c r="BO15" s="2">
        <f t="shared" ref="BO15:BT15" si="14">M15</f>
        <v>114029.3</v>
      </c>
      <c r="BP15" s="2">
        <f t="shared" si="14"/>
        <v>82609</v>
      </c>
      <c r="BQ15" s="2">
        <f t="shared" si="14"/>
        <v>14884</v>
      </c>
      <c r="BR15" s="2">
        <f t="shared" si="14"/>
        <v>5286</v>
      </c>
      <c r="BS15" s="2">
        <f t="shared" si="14"/>
        <v>612</v>
      </c>
      <c r="BT15" s="2">
        <f t="shared" si="14"/>
        <v>1195</v>
      </c>
      <c r="BU15" s="2">
        <f t="shared" si="10"/>
        <v>407</v>
      </c>
      <c r="BV15" s="2">
        <f t="shared" si="11"/>
        <v>219022.3</v>
      </c>
      <c r="BW15" s="3"/>
      <c r="BX15" s="104"/>
      <c r="BY15" s="106"/>
      <c r="BZ15" s="3"/>
      <c r="CA15" s="3"/>
      <c r="CB15" s="3"/>
      <c r="CC15" s="3"/>
      <c r="CD15" s="3"/>
      <c r="CE15" s="3"/>
      <c r="CF15" s="3"/>
      <c r="CG15" s="3"/>
    </row>
    <row r="16" spans="2:85" ht="14.5" x14ac:dyDescent="0.35">
      <c r="B16" s="116"/>
      <c r="C16" s="38" t="s">
        <v>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62017</v>
      </c>
      <c r="O16" s="3">
        <v>101590</v>
      </c>
      <c r="P16" s="3">
        <v>10709</v>
      </c>
      <c r="Q16" s="3">
        <v>3928</v>
      </c>
      <c r="R16" s="3">
        <v>1838</v>
      </c>
      <c r="S16" s="3">
        <v>28</v>
      </c>
      <c r="T16" s="3">
        <v>154</v>
      </c>
      <c r="U16" s="3">
        <v>73</v>
      </c>
      <c r="V16" s="3">
        <v>209</v>
      </c>
      <c r="W16" s="3">
        <v>15</v>
      </c>
      <c r="X16" s="3"/>
      <c r="Y16" s="3"/>
      <c r="Z16" s="3"/>
      <c r="AA16" s="3">
        <v>325</v>
      </c>
      <c r="AB16" s="3"/>
      <c r="AC16" s="3">
        <v>29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8">
        <f t="shared" si="0"/>
        <v>180915</v>
      </c>
      <c r="BN16" s="41"/>
      <c r="BO16" s="2">
        <f t="shared" ref="BO16:BT16" si="15">N16</f>
        <v>62017</v>
      </c>
      <c r="BP16" s="2">
        <f t="shared" si="15"/>
        <v>101590</v>
      </c>
      <c r="BQ16" s="2">
        <f t="shared" si="15"/>
        <v>10709</v>
      </c>
      <c r="BR16" s="2">
        <f t="shared" si="15"/>
        <v>3928</v>
      </c>
      <c r="BS16" s="2">
        <f t="shared" si="15"/>
        <v>1838</v>
      </c>
      <c r="BT16" s="2">
        <f t="shared" si="15"/>
        <v>28</v>
      </c>
      <c r="BU16" s="2">
        <f t="shared" si="10"/>
        <v>805</v>
      </c>
      <c r="BV16" s="2">
        <f t="shared" si="11"/>
        <v>180915</v>
      </c>
      <c r="BW16" s="3"/>
      <c r="BX16" s="104"/>
      <c r="BY16" s="106"/>
      <c r="BZ16" s="3"/>
      <c r="CA16" s="3"/>
      <c r="CB16" s="3"/>
      <c r="CC16" s="3"/>
      <c r="CD16" s="3"/>
      <c r="CE16" s="3"/>
      <c r="CF16" s="3"/>
      <c r="CG16" s="3"/>
    </row>
    <row r="17" spans="2:85" ht="14.5" x14ac:dyDescent="0.35">
      <c r="B17" s="116"/>
      <c r="C17" s="38" t="s">
        <v>3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119897</v>
      </c>
      <c r="P17" s="3">
        <v>113973</v>
      </c>
      <c r="Q17" s="3">
        <v>13721</v>
      </c>
      <c r="R17" s="3">
        <v>16260</v>
      </c>
      <c r="S17" s="3">
        <v>454</v>
      </c>
      <c r="T17" s="3">
        <v>747</v>
      </c>
      <c r="U17" s="3">
        <v>550</v>
      </c>
      <c r="V17" s="3"/>
      <c r="W17" s="3"/>
      <c r="X17" s="3">
        <v>563</v>
      </c>
      <c r="Y17" s="3"/>
      <c r="Z17" s="3">
        <v>179</v>
      </c>
      <c r="AA17" s="3"/>
      <c r="AB17" s="3"/>
      <c r="AC17" s="3"/>
      <c r="AD17" s="3">
        <v>39</v>
      </c>
      <c r="AE17" s="3"/>
      <c r="AF17" s="3"/>
      <c r="AG17" s="3"/>
      <c r="AH17" s="3">
        <v>1212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v>40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8">
        <f t="shared" si="0"/>
        <v>267635</v>
      </c>
      <c r="BN17" s="3"/>
      <c r="BO17" s="2">
        <f t="shared" ref="BO17:BT17" si="16">O17</f>
        <v>119897</v>
      </c>
      <c r="BP17" s="2">
        <f t="shared" si="16"/>
        <v>113973</v>
      </c>
      <c r="BQ17" s="2">
        <f t="shared" si="16"/>
        <v>13721</v>
      </c>
      <c r="BR17" s="2">
        <f t="shared" si="16"/>
        <v>16260</v>
      </c>
      <c r="BS17" s="2">
        <f t="shared" si="16"/>
        <v>454</v>
      </c>
      <c r="BT17" s="2">
        <f t="shared" si="16"/>
        <v>747</v>
      </c>
      <c r="BU17" s="2">
        <f t="shared" si="10"/>
        <v>2583</v>
      </c>
      <c r="BV17" s="2">
        <f t="shared" si="11"/>
        <v>267635</v>
      </c>
      <c r="BW17" s="3"/>
      <c r="BX17" s="104"/>
      <c r="BY17" s="106"/>
      <c r="BZ17" s="3"/>
      <c r="CA17" s="3"/>
      <c r="CB17" s="3"/>
      <c r="CC17" s="3"/>
      <c r="CD17" s="3"/>
      <c r="CE17" s="3"/>
      <c r="CF17" s="3"/>
      <c r="CG17" s="3"/>
    </row>
    <row r="18" spans="2:85" ht="14.5" x14ac:dyDescent="0.35">
      <c r="B18" s="114">
        <v>2012</v>
      </c>
      <c r="C18" s="46" t="s">
        <v>4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75747</v>
      </c>
      <c r="Q18" s="3">
        <v>82236</v>
      </c>
      <c r="R18" s="3">
        <v>48474</v>
      </c>
      <c r="S18" s="3">
        <v>1399</v>
      </c>
      <c r="T18" s="3">
        <v>696</v>
      </c>
      <c r="U18" s="3">
        <v>832</v>
      </c>
      <c r="V18" s="3">
        <v>37</v>
      </c>
      <c r="W18" s="3">
        <v>154</v>
      </c>
      <c r="X18" s="3">
        <v>1733</v>
      </c>
      <c r="Y18" s="3">
        <v>426</v>
      </c>
      <c r="Z18" s="3">
        <v>1218</v>
      </c>
      <c r="AA18" s="3"/>
      <c r="AB18" s="3">
        <v>382</v>
      </c>
      <c r="AC18" s="3">
        <v>74</v>
      </c>
      <c r="AD18" s="3">
        <v>8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>
        <v>104</v>
      </c>
      <c r="AP18" s="3"/>
      <c r="AQ18" s="3"/>
      <c r="AR18" s="3"/>
      <c r="AS18" s="3"/>
      <c r="AT18" s="3">
        <v>79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M18" s="8">
        <f t="shared" si="0"/>
        <v>213599</v>
      </c>
      <c r="BO18" s="2">
        <f t="shared" ref="BO18:BT18" si="17">P18</f>
        <v>75747</v>
      </c>
      <c r="BP18" s="2">
        <f t="shared" si="17"/>
        <v>82236</v>
      </c>
      <c r="BQ18" s="2">
        <f t="shared" si="17"/>
        <v>48474</v>
      </c>
      <c r="BR18" s="2">
        <f t="shared" si="17"/>
        <v>1399</v>
      </c>
      <c r="BS18" s="2">
        <f t="shared" si="17"/>
        <v>696</v>
      </c>
      <c r="BT18" s="2">
        <f t="shared" si="17"/>
        <v>832</v>
      </c>
      <c r="BU18" s="2">
        <f t="shared" si="10"/>
        <v>4215</v>
      </c>
      <c r="BV18" s="2">
        <f t="shared" si="11"/>
        <v>213599</v>
      </c>
      <c r="BX18" s="104"/>
      <c r="BY18" s="106"/>
    </row>
    <row r="19" spans="2:85" ht="14.5" x14ac:dyDescent="0.35">
      <c r="B19" s="114"/>
      <c r="C19" s="46" t="s">
        <v>5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79677</v>
      </c>
      <c r="R19" s="3">
        <v>193784</v>
      </c>
      <c r="S19" s="3">
        <v>11704</v>
      </c>
      <c r="T19" s="3">
        <v>7792</v>
      </c>
      <c r="U19" s="3">
        <v>1187</v>
      </c>
      <c r="V19" s="3">
        <v>242</v>
      </c>
      <c r="W19" s="3">
        <v>22144</v>
      </c>
      <c r="X19" s="3">
        <v>1027</v>
      </c>
      <c r="Y19" s="3">
        <v>207</v>
      </c>
      <c r="Z19" s="3">
        <v>38</v>
      </c>
      <c r="AA19" s="3"/>
      <c r="AB19" s="3"/>
      <c r="AC19" s="3">
        <v>64</v>
      </c>
      <c r="AD19" s="3">
        <v>-31</v>
      </c>
      <c r="AE19" s="3">
        <v>93</v>
      </c>
      <c r="AF19" s="3">
        <v>10</v>
      </c>
      <c r="AG19" s="3"/>
      <c r="AH19" s="3"/>
      <c r="AI19" s="3"/>
      <c r="AJ19" s="3"/>
      <c r="AK19" s="3"/>
      <c r="AL19" s="3"/>
      <c r="AM19" s="3"/>
      <c r="AN19" s="3"/>
      <c r="AO19" s="3">
        <v>104</v>
      </c>
      <c r="AP19" s="3"/>
      <c r="AQ19" s="3"/>
      <c r="AR19" s="3"/>
      <c r="AS19" s="3"/>
      <c r="AT19" s="3">
        <v>79</v>
      </c>
      <c r="AU19" s="3"/>
      <c r="AV19" s="3"/>
      <c r="AW19" s="3"/>
      <c r="AX19" s="3"/>
      <c r="AY19" s="3"/>
      <c r="AZ19" s="3"/>
      <c r="BA19" s="3"/>
      <c r="BB19" s="3"/>
      <c r="BC19" s="3">
        <v>-14.25</v>
      </c>
      <c r="BD19" s="3"/>
      <c r="BE19" s="3"/>
      <c r="BF19" s="3"/>
      <c r="BG19" s="3"/>
      <c r="BH19" s="3"/>
      <c r="BI19" s="3"/>
      <c r="BJ19" s="3"/>
      <c r="BK19" s="3"/>
      <c r="BM19" s="8">
        <f t="shared" si="0"/>
        <v>318106.75</v>
      </c>
      <c r="BO19" s="2">
        <f t="shared" ref="BO19:BT19" si="18">Q19</f>
        <v>79677</v>
      </c>
      <c r="BP19" s="2">
        <f t="shared" si="18"/>
        <v>193784</v>
      </c>
      <c r="BQ19" s="2">
        <f t="shared" si="18"/>
        <v>11704</v>
      </c>
      <c r="BR19" s="2">
        <f t="shared" si="18"/>
        <v>7792</v>
      </c>
      <c r="BS19" s="2">
        <f t="shared" si="18"/>
        <v>1187</v>
      </c>
      <c r="BT19" s="2">
        <f t="shared" si="18"/>
        <v>242</v>
      </c>
      <c r="BU19" s="2">
        <f t="shared" si="10"/>
        <v>23720.75</v>
      </c>
      <c r="BV19" s="2">
        <f t="shared" si="11"/>
        <v>318106.75</v>
      </c>
      <c r="BX19" s="104"/>
      <c r="BY19" s="106"/>
    </row>
    <row r="20" spans="2:85" ht="14.5" x14ac:dyDescent="0.35">
      <c r="B20" s="114"/>
      <c r="C20" s="46" t="s">
        <v>6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110855</v>
      </c>
      <c r="S20" s="3">
        <v>81921</v>
      </c>
      <c r="T20" s="3">
        <v>8392</v>
      </c>
      <c r="U20" s="3">
        <v>571</v>
      </c>
      <c r="V20" s="3">
        <v>468</v>
      </c>
      <c r="W20" s="3">
        <v>723</v>
      </c>
      <c r="X20" s="3">
        <v>654</v>
      </c>
      <c r="Y20" s="3">
        <v>380</v>
      </c>
      <c r="Z20" s="3">
        <v>132</v>
      </c>
      <c r="AA20" s="3"/>
      <c r="AB20" s="3">
        <v>4271</v>
      </c>
      <c r="AC20" s="3">
        <v>64</v>
      </c>
      <c r="AD20" s="3"/>
      <c r="AE20" s="3"/>
      <c r="AF20" s="3"/>
      <c r="AG20" s="3"/>
      <c r="AH20" s="3"/>
      <c r="AI20" s="3"/>
      <c r="AJ20" s="3"/>
      <c r="AK20" s="3">
        <v>5</v>
      </c>
      <c r="AL20" s="3"/>
      <c r="AM20" s="3"/>
      <c r="AN20" s="3">
        <v>-723</v>
      </c>
      <c r="AO20" s="3">
        <v>-173</v>
      </c>
      <c r="AP20" s="3"/>
      <c r="AQ20" s="3"/>
      <c r="AR20" s="3"/>
      <c r="AS20" s="3"/>
      <c r="AT20" s="3">
        <v>119</v>
      </c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M20" s="8">
        <f t="shared" si="0"/>
        <v>207659</v>
      </c>
      <c r="BO20" s="2">
        <f t="shared" ref="BO20:BT20" si="19">R20</f>
        <v>110855</v>
      </c>
      <c r="BP20" s="2">
        <f t="shared" si="19"/>
        <v>81921</v>
      </c>
      <c r="BQ20" s="2">
        <f t="shared" si="19"/>
        <v>8392</v>
      </c>
      <c r="BR20" s="2">
        <f t="shared" si="19"/>
        <v>571</v>
      </c>
      <c r="BS20" s="2">
        <f t="shared" si="19"/>
        <v>468</v>
      </c>
      <c r="BT20" s="2">
        <f t="shared" si="19"/>
        <v>723</v>
      </c>
      <c r="BU20" s="2">
        <f t="shared" si="10"/>
        <v>4729</v>
      </c>
      <c r="BV20" s="2">
        <f t="shared" si="11"/>
        <v>207659</v>
      </c>
      <c r="BX20" s="104"/>
      <c r="BY20" s="106"/>
    </row>
    <row r="21" spans="2:85" ht="14.5" x14ac:dyDescent="0.35">
      <c r="B21" s="114"/>
      <c r="C21" s="46" t="s">
        <v>7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114930</v>
      </c>
      <c r="T21" s="3">
        <v>145828</v>
      </c>
      <c r="U21" s="3">
        <v>68577</v>
      </c>
      <c r="V21" s="3">
        <v>6582</v>
      </c>
      <c r="W21" s="3">
        <v>3963</v>
      </c>
      <c r="X21" s="3"/>
      <c r="Y21" s="3">
        <v>2423</v>
      </c>
      <c r="Z21" s="3">
        <v>235</v>
      </c>
      <c r="AA21" s="3"/>
      <c r="AB21" s="3">
        <v>-82</v>
      </c>
      <c r="AC21" s="3">
        <v>64</v>
      </c>
      <c r="AD21" s="3">
        <v>-1047</v>
      </c>
      <c r="AE21" s="3"/>
      <c r="AF21" s="3"/>
      <c r="AG21" s="3"/>
      <c r="AH21" s="3"/>
      <c r="AI21" s="3"/>
      <c r="AJ21" s="3">
        <v>83</v>
      </c>
      <c r="AK21" s="3"/>
      <c r="AL21" s="3">
        <v>51</v>
      </c>
      <c r="AM21" s="3"/>
      <c r="AN21" s="3">
        <v>-272</v>
      </c>
      <c r="AO21" s="3"/>
      <c r="AP21" s="3">
        <v>-143</v>
      </c>
      <c r="AQ21" s="3"/>
      <c r="AR21" s="3"/>
      <c r="AS21" s="3">
        <v>109</v>
      </c>
      <c r="AT21" s="3">
        <v>79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M21" s="8">
        <f t="shared" si="0"/>
        <v>341380</v>
      </c>
      <c r="BO21" s="2">
        <f t="shared" ref="BO21:BT21" si="20">S21</f>
        <v>114930</v>
      </c>
      <c r="BP21" s="2">
        <f t="shared" si="20"/>
        <v>145828</v>
      </c>
      <c r="BQ21" s="2">
        <f t="shared" si="20"/>
        <v>68577</v>
      </c>
      <c r="BR21" s="2">
        <f t="shared" si="20"/>
        <v>6582</v>
      </c>
      <c r="BS21" s="2">
        <f t="shared" si="20"/>
        <v>3963</v>
      </c>
      <c r="BT21" s="2">
        <f t="shared" si="20"/>
        <v>0</v>
      </c>
      <c r="BU21" s="2">
        <f t="shared" si="10"/>
        <v>1500</v>
      </c>
      <c r="BV21" s="2">
        <f t="shared" si="11"/>
        <v>341380</v>
      </c>
      <c r="BX21" s="104"/>
      <c r="BY21" s="106"/>
    </row>
    <row r="22" spans="2:85" ht="14.5" x14ac:dyDescent="0.35">
      <c r="B22" s="114"/>
      <c r="C22" s="46" t="s">
        <v>8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112225</v>
      </c>
      <c r="U22" s="3">
        <v>107388</v>
      </c>
      <c r="V22" s="3">
        <v>23873</v>
      </c>
      <c r="W22" s="3">
        <v>3022</v>
      </c>
      <c r="X22" s="3">
        <v>874</v>
      </c>
      <c r="Y22" s="3">
        <v>246</v>
      </c>
      <c r="Z22" s="3"/>
      <c r="AA22" s="3"/>
      <c r="AB22" s="3"/>
      <c r="AC22" s="3">
        <v>64</v>
      </c>
      <c r="AD22" s="3">
        <v>231</v>
      </c>
      <c r="AE22" s="3">
        <v>45</v>
      </c>
      <c r="AF22" s="3">
        <v>49</v>
      </c>
      <c r="AG22" s="3"/>
      <c r="AH22" s="3"/>
      <c r="AI22" s="3"/>
      <c r="AJ22" s="3"/>
      <c r="AK22" s="3">
        <v>15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>
        <v>15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M22" s="8">
        <f t="shared" si="0"/>
        <v>248047</v>
      </c>
      <c r="BO22" s="2">
        <f t="shared" ref="BO22:BT22" si="21">T22</f>
        <v>112225</v>
      </c>
      <c r="BP22" s="2">
        <f t="shared" si="21"/>
        <v>107388</v>
      </c>
      <c r="BQ22" s="2">
        <f t="shared" si="21"/>
        <v>23873</v>
      </c>
      <c r="BR22" s="2">
        <f t="shared" si="21"/>
        <v>3022</v>
      </c>
      <c r="BS22" s="2">
        <f t="shared" si="21"/>
        <v>874</v>
      </c>
      <c r="BT22" s="2">
        <f t="shared" si="21"/>
        <v>246</v>
      </c>
      <c r="BU22" s="2">
        <f>BM22-SUM(BO22:BT22)</f>
        <v>419</v>
      </c>
      <c r="BV22" s="2">
        <f>SUM(BO22:BU22)</f>
        <v>248047</v>
      </c>
      <c r="BX22" s="104"/>
      <c r="BY22" s="106"/>
    </row>
    <row r="23" spans="2:85" ht="14.5" x14ac:dyDescent="0.35">
      <c r="B23" s="114"/>
      <c r="C23" s="46" t="s">
        <v>9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101452</v>
      </c>
      <c r="V23" s="3">
        <v>63927</v>
      </c>
      <c r="W23" s="3">
        <v>2416</v>
      </c>
      <c r="X23" s="3">
        <v>984</v>
      </c>
      <c r="Y23" s="3">
        <v>1023</v>
      </c>
      <c r="Z23" s="3"/>
      <c r="AA23" s="3">
        <v>689</v>
      </c>
      <c r="AB23" s="3">
        <v>581</v>
      </c>
      <c r="AC23" s="3">
        <v>166</v>
      </c>
      <c r="AD23" s="3">
        <v>235</v>
      </c>
      <c r="AE23" s="3"/>
      <c r="AF23" s="3"/>
      <c r="AG23" s="3"/>
      <c r="AH23" s="3"/>
      <c r="AI23" s="3"/>
      <c r="AJ23" s="3"/>
      <c r="AK23" s="3">
        <v>14</v>
      </c>
      <c r="AL23" s="3">
        <v>116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M23" s="8">
        <f t="shared" si="0"/>
        <v>171603</v>
      </c>
      <c r="BO23" s="2">
        <f t="shared" ref="BO23:BU23" si="22">U23</f>
        <v>101452</v>
      </c>
      <c r="BP23" s="2">
        <f t="shared" si="22"/>
        <v>63927</v>
      </c>
      <c r="BQ23" s="2">
        <f t="shared" si="22"/>
        <v>2416</v>
      </c>
      <c r="BR23" s="2">
        <f t="shared" si="22"/>
        <v>984</v>
      </c>
      <c r="BS23" s="2">
        <f t="shared" si="22"/>
        <v>1023</v>
      </c>
      <c r="BT23" s="2">
        <f t="shared" si="22"/>
        <v>0</v>
      </c>
      <c r="BU23" s="2">
        <f t="shared" si="22"/>
        <v>689</v>
      </c>
      <c r="BV23" s="2">
        <f t="shared" ref="BV23:BV58" si="23">SUM(BO23:BU23)</f>
        <v>170491</v>
      </c>
      <c r="BW23" s="3"/>
      <c r="BX23" s="103">
        <f>AVERAGE(BV23:BV34)</f>
        <v>234827.66666666666</v>
      </c>
      <c r="BY23" s="105" t="s">
        <v>42</v>
      </c>
    </row>
    <row r="24" spans="2:85" ht="14.5" x14ac:dyDescent="0.35">
      <c r="B24" s="114"/>
      <c r="C24" s="46" t="s">
        <v>10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114163</v>
      </c>
      <c r="W24" s="3">
        <v>100401</v>
      </c>
      <c r="X24" s="3">
        <v>3015</v>
      </c>
      <c r="Y24" s="3">
        <v>2718</v>
      </c>
      <c r="Z24" s="3">
        <v>1588</v>
      </c>
      <c r="AA24" s="3">
        <v>380</v>
      </c>
      <c r="AB24" s="3">
        <v>25</v>
      </c>
      <c r="AC24" s="3">
        <v>509</v>
      </c>
      <c r="AD24" s="3">
        <v>339</v>
      </c>
      <c r="AE24" s="3">
        <v>252</v>
      </c>
      <c r="AF24" s="3">
        <v>228</v>
      </c>
      <c r="AG24" s="3"/>
      <c r="AH24" s="3"/>
      <c r="AI24" s="3"/>
      <c r="AJ24" s="3"/>
      <c r="AK24" s="3"/>
      <c r="AL24" s="3"/>
      <c r="AM24" s="3">
        <v>25.833333333333332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M24" s="8">
        <f t="shared" si="0"/>
        <v>223643.83333333334</v>
      </c>
      <c r="BO24" s="2">
        <f t="shared" ref="BO24:BU24" si="24">V24</f>
        <v>114163</v>
      </c>
      <c r="BP24" s="2">
        <f t="shared" si="24"/>
        <v>100401</v>
      </c>
      <c r="BQ24" s="2">
        <f t="shared" si="24"/>
        <v>3015</v>
      </c>
      <c r="BR24" s="2">
        <f t="shared" si="24"/>
        <v>2718</v>
      </c>
      <c r="BS24" s="2">
        <f t="shared" si="24"/>
        <v>1588</v>
      </c>
      <c r="BT24" s="2">
        <f t="shared" si="24"/>
        <v>380</v>
      </c>
      <c r="BU24" s="2">
        <f t="shared" si="24"/>
        <v>25</v>
      </c>
      <c r="BV24" s="2">
        <f t="shared" si="23"/>
        <v>222290</v>
      </c>
      <c r="BW24" s="3"/>
      <c r="BX24" s="104"/>
      <c r="BY24" s="106"/>
    </row>
    <row r="25" spans="2:85" ht="14.5" x14ac:dyDescent="0.35">
      <c r="B25" s="114"/>
      <c r="C25" s="46" t="s">
        <v>11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111360</v>
      </c>
      <c r="X25" s="3">
        <v>78713</v>
      </c>
      <c r="Y25" s="3">
        <v>10424</v>
      </c>
      <c r="Z25" s="3">
        <v>3355</v>
      </c>
      <c r="AA25" s="3">
        <v>2352</v>
      </c>
      <c r="AB25" s="3">
        <v>88</v>
      </c>
      <c r="AC25" s="3">
        <v>503</v>
      </c>
      <c r="AD25" s="3">
        <v>598</v>
      </c>
      <c r="AE25" s="3">
        <v>1520</v>
      </c>
      <c r="AF25" s="3">
        <v>232</v>
      </c>
      <c r="AG25" s="3"/>
      <c r="AH25" s="3"/>
      <c r="AI25" s="3"/>
      <c r="AJ25" s="3"/>
      <c r="AK25" s="3"/>
      <c r="AL25" s="3"/>
      <c r="AM25" s="3">
        <v>6.3888888888888893</v>
      </c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M25" s="8">
        <f t="shared" si="0"/>
        <v>209151.38888888888</v>
      </c>
      <c r="BO25" s="2">
        <f t="shared" ref="BO25:BU25" si="25">W25</f>
        <v>111360</v>
      </c>
      <c r="BP25" s="2">
        <f t="shared" si="25"/>
        <v>78713</v>
      </c>
      <c r="BQ25" s="2">
        <f t="shared" si="25"/>
        <v>10424</v>
      </c>
      <c r="BR25" s="2">
        <f t="shared" si="25"/>
        <v>3355</v>
      </c>
      <c r="BS25" s="2">
        <f t="shared" si="25"/>
        <v>2352</v>
      </c>
      <c r="BT25" s="2">
        <f t="shared" si="25"/>
        <v>88</v>
      </c>
      <c r="BU25" s="2">
        <f t="shared" si="25"/>
        <v>503</v>
      </c>
      <c r="BV25" s="2">
        <f t="shared" si="23"/>
        <v>206795</v>
      </c>
      <c r="BW25" s="3"/>
      <c r="BX25" s="104"/>
      <c r="BY25" s="106"/>
    </row>
    <row r="26" spans="2:85" ht="14.5" x14ac:dyDescent="0.35">
      <c r="B26" s="114"/>
      <c r="C26" s="46" t="s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49349</v>
      </c>
      <c r="Y26" s="3">
        <v>70020</v>
      </c>
      <c r="Z26" s="3">
        <v>1914</v>
      </c>
      <c r="AA26" s="3">
        <v>22785</v>
      </c>
      <c r="AB26" s="3">
        <v>198</v>
      </c>
      <c r="AC26" s="3"/>
      <c r="AD26" s="3">
        <v>517</v>
      </c>
      <c r="AE26" s="3">
        <v>-365</v>
      </c>
      <c r="AF26" s="3">
        <v>133</v>
      </c>
      <c r="AG26" s="3"/>
      <c r="AH26" s="3"/>
      <c r="AI26" s="3"/>
      <c r="AJ26" s="3"/>
      <c r="AK26" s="3"/>
      <c r="AL26" s="3"/>
      <c r="AM26" s="3">
        <v>-22.055555555555557</v>
      </c>
      <c r="AN26" s="3">
        <v>44327</v>
      </c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M26" s="8">
        <f t="shared" si="0"/>
        <v>188855.94444444444</v>
      </c>
      <c r="BO26" s="2">
        <f t="shared" ref="BO26:BU26" si="26">X26</f>
        <v>49349</v>
      </c>
      <c r="BP26" s="2">
        <f t="shared" si="26"/>
        <v>70020</v>
      </c>
      <c r="BQ26" s="2">
        <f t="shared" si="26"/>
        <v>1914</v>
      </c>
      <c r="BR26" s="2">
        <f t="shared" si="26"/>
        <v>22785</v>
      </c>
      <c r="BS26" s="2">
        <f t="shared" si="26"/>
        <v>198</v>
      </c>
      <c r="BT26" s="2">
        <f t="shared" si="26"/>
        <v>0</v>
      </c>
      <c r="BU26" s="2">
        <f t="shared" si="26"/>
        <v>517</v>
      </c>
      <c r="BV26" s="2">
        <f t="shared" si="23"/>
        <v>144783</v>
      </c>
      <c r="BW26" s="3"/>
      <c r="BX26" s="104"/>
      <c r="BY26" s="106"/>
    </row>
    <row r="27" spans="2:85" ht="14.5" x14ac:dyDescent="0.35">
      <c r="B27" s="114"/>
      <c r="C27" s="46" t="s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120546</v>
      </c>
      <c r="Z27" s="3">
        <v>40203</v>
      </c>
      <c r="AA27" s="3">
        <v>3030</v>
      </c>
      <c r="AB27" s="3">
        <v>3033</v>
      </c>
      <c r="AC27" s="3">
        <v>510</v>
      </c>
      <c r="AD27" s="3">
        <v>737</v>
      </c>
      <c r="AE27" s="3">
        <v>159</v>
      </c>
      <c r="AF27" s="3">
        <v>62</v>
      </c>
      <c r="AG27" s="3">
        <v>333</v>
      </c>
      <c r="AH27" s="3"/>
      <c r="AI27" s="3"/>
      <c r="AJ27" s="3"/>
      <c r="AK27" s="3"/>
      <c r="AL27" s="3">
        <v>15</v>
      </c>
      <c r="AM27" s="3">
        <v>14.611111111111111</v>
      </c>
      <c r="AN27" s="3">
        <v>-435</v>
      </c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M27" s="8">
        <f t="shared" si="0"/>
        <v>168207.61111111112</v>
      </c>
      <c r="BO27" s="2">
        <f t="shared" ref="BO27:BU27" si="27">Y27</f>
        <v>120546</v>
      </c>
      <c r="BP27" s="2">
        <f t="shared" si="27"/>
        <v>40203</v>
      </c>
      <c r="BQ27" s="2">
        <f t="shared" si="27"/>
        <v>3030</v>
      </c>
      <c r="BR27" s="2">
        <f t="shared" si="27"/>
        <v>3033</v>
      </c>
      <c r="BS27" s="2">
        <f t="shared" si="27"/>
        <v>510</v>
      </c>
      <c r="BT27" s="2">
        <f t="shared" si="27"/>
        <v>737</v>
      </c>
      <c r="BU27" s="2">
        <f t="shared" si="27"/>
        <v>159</v>
      </c>
      <c r="BV27" s="2">
        <f t="shared" si="23"/>
        <v>168218</v>
      </c>
      <c r="BW27" s="3"/>
      <c r="BX27" s="104"/>
      <c r="BY27" s="106"/>
    </row>
    <row r="28" spans="2:85" ht="14.5" x14ac:dyDescent="0.35">
      <c r="B28" s="114"/>
      <c r="C28" s="46" t="s">
        <v>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111466</v>
      </c>
      <c r="AA28" s="3">
        <v>117660</v>
      </c>
      <c r="AB28" s="3">
        <v>7634</v>
      </c>
      <c r="AC28" s="3">
        <v>363</v>
      </c>
      <c r="AD28" s="3">
        <v>418</v>
      </c>
      <c r="AE28" s="3">
        <v>420</v>
      </c>
      <c r="AF28" s="3">
        <v>4559</v>
      </c>
      <c r="AG28" s="3"/>
      <c r="AH28" s="3">
        <v>-9587</v>
      </c>
      <c r="AI28" s="3">
        <v>4831</v>
      </c>
      <c r="AJ28" s="3"/>
      <c r="AK28" s="3">
        <v>-15</v>
      </c>
      <c r="AL28" s="3">
        <v>1368</v>
      </c>
      <c r="AM28" s="3">
        <v>3.9444444444444446</v>
      </c>
      <c r="AN28" s="3"/>
      <c r="AO28" s="3"/>
      <c r="AP28" s="3"/>
      <c r="AQ28" s="3">
        <v>-3</v>
      </c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M28" s="8">
        <f t="shared" si="0"/>
        <v>239117.94444444444</v>
      </c>
      <c r="BO28" s="2">
        <f t="shared" ref="BO28:BU28" si="28">Z28</f>
        <v>111466</v>
      </c>
      <c r="BP28" s="2">
        <f t="shared" si="28"/>
        <v>117660</v>
      </c>
      <c r="BQ28" s="2">
        <f t="shared" si="28"/>
        <v>7634</v>
      </c>
      <c r="BR28" s="2">
        <f t="shared" si="28"/>
        <v>363</v>
      </c>
      <c r="BS28" s="2">
        <f t="shared" si="28"/>
        <v>418</v>
      </c>
      <c r="BT28" s="2">
        <f t="shared" si="28"/>
        <v>420</v>
      </c>
      <c r="BU28" s="2">
        <f t="shared" si="28"/>
        <v>4559</v>
      </c>
      <c r="BV28" s="2">
        <f t="shared" si="23"/>
        <v>242520</v>
      </c>
      <c r="BW28" s="3"/>
      <c r="BX28" s="104"/>
      <c r="BY28" s="106"/>
    </row>
    <row r="29" spans="2:85" ht="14.5" x14ac:dyDescent="0.35">
      <c r="B29" s="114"/>
      <c r="C29" s="46" t="s">
        <v>3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70169</v>
      </c>
      <c r="AB29" s="3">
        <v>78140</v>
      </c>
      <c r="AC29" s="3">
        <v>14200</v>
      </c>
      <c r="AD29" s="3">
        <v>964</v>
      </c>
      <c r="AE29" s="3">
        <v>115</v>
      </c>
      <c r="AF29" s="3">
        <v>420</v>
      </c>
      <c r="AG29" s="3">
        <v>-427</v>
      </c>
      <c r="AH29" s="3">
        <v>-38</v>
      </c>
      <c r="AI29" s="3">
        <v>-61</v>
      </c>
      <c r="AJ29" s="3">
        <v>20</v>
      </c>
      <c r="AK29" s="3">
        <v>151</v>
      </c>
      <c r="AL29" s="3">
        <v>2067</v>
      </c>
      <c r="AM29" s="3">
        <v>104.16666666666667</v>
      </c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M29" s="8">
        <f t="shared" si="0"/>
        <v>165824.16666666666</v>
      </c>
      <c r="BO29" s="2">
        <f t="shared" ref="BO29:BU29" si="29">AA29</f>
        <v>70169</v>
      </c>
      <c r="BP29" s="2">
        <f t="shared" si="29"/>
        <v>78140</v>
      </c>
      <c r="BQ29" s="2">
        <f t="shared" si="29"/>
        <v>14200</v>
      </c>
      <c r="BR29" s="2">
        <f t="shared" si="29"/>
        <v>964</v>
      </c>
      <c r="BS29" s="2">
        <f t="shared" si="29"/>
        <v>115</v>
      </c>
      <c r="BT29" s="2">
        <f t="shared" si="29"/>
        <v>420</v>
      </c>
      <c r="BU29" s="2">
        <f t="shared" si="29"/>
        <v>-427</v>
      </c>
      <c r="BV29" s="2">
        <f t="shared" si="23"/>
        <v>163581</v>
      </c>
      <c r="BW29" s="3"/>
      <c r="BX29" s="104"/>
      <c r="BY29" s="106"/>
    </row>
    <row r="30" spans="2:85" ht="14.5" x14ac:dyDescent="0.35">
      <c r="B30" s="110">
        <v>2013</v>
      </c>
      <c r="C30" s="4" t="s">
        <v>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>
        <v>180087</v>
      </c>
      <c r="AC30" s="3">
        <v>280377</v>
      </c>
      <c r="AD30" s="3">
        <v>13850</v>
      </c>
      <c r="AE30" s="3">
        <v>24692</v>
      </c>
      <c r="AF30" s="3">
        <v>1002</v>
      </c>
      <c r="AG30" s="3">
        <v>147</v>
      </c>
      <c r="AH30" s="3">
        <v>1028</v>
      </c>
      <c r="AI30" s="3">
        <v>325</v>
      </c>
      <c r="AJ30" s="3"/>
      <c r="AK30" s="3">
        <v>53</v>
      </c>
      <c r="AL30" s="3">
        <v>4634</v>
      </c>
      <c r="AM30" s="3">
        <v>133.55555555555554</v>
      </c>
      <c r="AN30" s="3"/>
      <c r="AO30" s="3">
        <v>25</v>
      </c>
      <c r="AP30" s="3"/>
      <c r="AQ30" s="3"/>
      <c r="AR30" s="3">
        <v>291</v>
      </c>
      <c r="AS30" s="3"/>
      <c r="AT30" s="3"/>
      <c r="AU30" s="3"/>
      <c r="AV30" s="3">
        <v>-25</v>
      </c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M30" s="8">
        <f t="shared" si="0"/>
        <v>506619.55555555556</v>
      </c>
      <c r="BO30" s="2">
        <f t="shared" ref="BO30:BU30" si="30">AB30</f>
        <v>180087</v>
      </c>
      <c r="BP30" s="2">
        <f t="shared" si="30"/>
        <v>280377</v>
      </c>
      <c r="BQ30" s="2">
        <f t="shared" si="30"/>
        <v>13850</v>
      </c>
      <c r="BR30" s="2">
        <f t="shared" si="30"/>
        <v>24692</v>
      </c>
      <c r="BS30" s="2">
        <f t="shared" si="30"/>
        <v>1002</v>
      </c>
      <c r="BT30" s="2">
        <f t="shared" si="30"/>
        <v>147</v>
      </c>
      <c r="BU30" s="2">
        <f t="shared" si="30"/>
        <v>1028</v>
      </c>
      <c r="BV30" s="2">
        <f t="shared" si="23"/>
        <v>501183</v>
      </c>
      <c r="BX30" s="104"/>
      <c r="BY30" s="106"/>
    </row>
    <row r="31" spans="2:85" ht="14.5" x14ac:dyDescent="0.35">
      <c r="B31" s="110"/>
      <c r="C31" s="4" t="s">
        <v>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81836</v>
      </c>
      <c r="AD31" s="3">
        <v>170494</v>
      </c>
      <c r="AE31" s="3">
        <v>6458</v>
      </c>
      <c r="AF31" s="3">
        <v>1639</v>
      </c>
      <c r="AG31" s="3">
        <v>250</v>
      </c>
      <c r="AH31" s="3">
        <v>3110</v>
      </c>
      <c r="AI31" s="3">
        <v>115</v>
      </c>
      <c r="AJ31" s="3">
        <v>402</v>
      </c>
      <c r="AK31" s="3"/>
      <c r="AL31" s="3">
        <v>-1</v>
      </c>
      <c r="AM31" s="3">
        <v>601.77777777777783</v>
      </c>
      <c r="AN31" s="3"/>
      <c r="AO31" s="3">
        <v>118</v>
      </c>
      <c r="AP31" s="3"/>
      <c r="AQ31" s="3"/>
      <c r="AR31" s="3">
        <v>5</v>
      </c>
      <c r="AS31" s="3"/>
      <c r="AT31" s="3"/>
      <c r="AU31" s="3"/>
      <c r="AV31" s="3"/>
      <c r="AW31" s="3"/>
      <c r="AX31" s="3"/>
      <c r="AY31" s="3"/>
      <c r="AZ31" s="3" t="s">
        <v>56</v>
      </c>
      <c r="BA31" s="3" t="s">
        <v>56</v>
      </c>
      <c r="BB31" s="3" t="s">
        <v>56</v>
      </c>
      <c r="BC31" s="3" t="s">
        <v>56</v>
      </c>
      <c r="BD31" s="3" t="s">
        <v>56</v>
      </c>
      <c r="BE31" s="3" t="s">
        <v>56</v>
      </c>
      <c r="BF31" s="3">
        <v>0</v>
      </c>
      <c r="BG31" s="3" t="s">
        <v>56</v>
      </c>
      <c r="BH31" s="3">
        <v>0</v>
      </c>
      <c r="BI31" s="3" t="s">
        <v>56</v>
      </c>
      <c r="BJ31" s="3" t="s">
        <v>56</v>
      </c>
      <c r="BK31" s="3" t="s">
        <v>56</v>
      </c>
      <c r="BM31" s="8">
        <f t="shared" si="0"/>
        <v>265027.77777777775</v>
      </c>
      <c r="BO31" s="2">
        <f t="shared" ref="BO31:BU31" si="31">AC31</f>
        <v>81836</v>
      </c>
      <c r="BP31" s="2">
        <f t="shared" si="31"/>
        <v>170494</v>
      </c>
      <c r="BQ31" s="2">
        <f t="shared" si="31"/>
        <v>6458</v>
      </c>
      <c r="BR31" s="2">
        <f t="shared" si="31"/>
        <v>1639</v>
      </c>
      <c r="BS31" s="2">
        <f t="shared" si="31"/>
        <v>250</v>
      </c>
      <c r="BT31" s="2">
        <f t="shared" si="31"/>
        <v>3110</v>
      </c>
      <c r="BU31" s="2">
        <f t="shared" si="31"/>
        <v>115</v>
      </c>
      <c r="BV31" s="2">
        <f t="shared" si="23"/>
        <v>263902</v>
      </c>
      <c r="BX31" s="104"/>
      <c r="BY31" s="106"/>
    </row>
    <row r="32" spans="2:85" ht="14.5" x14ac:dyDescent="0.35">
      <c r="B32" s="110"/>
      <c r="C32" s="4" t="s">
        <v>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>
        <v>82952</v>
      </c>
      <c r="AE32" s="3">
        <v>102145</v>
      </c>
      <c r="AF32" s="3">
        <v>2882</v>
      </c>
      <c r="AG32" s="3">
        <v>953</v>
      </c>
      <c r="AH32" s="3">
        <v>3362</v>
      </c>
      <c r="AI32" s="3">
        <v>1695</v>
      </c>
      <c r="AJ32" s="3">
        <v>781</v>
      </c>
      <c r="AK32" s="3">
        <v>55</v>
      </c>
      <c r="AL32" s="3">
        <v>163</v>
      </c>
      <c r="AM32" s="3">
        <v>523</v>
      </c>
      <c r="AN32" s="3"/>
      <c r="AO32" s="3">
        <v>39</v>
      </c>
      <c r="AP32" s="3"/>
      <c r="AQ32" s="3">
        <v>-175</v>
      </c>
      <c r="AR32" s="3">
        <v>67</v>
      </c>
      <c r="AS32" s="3"/>
      <c r="AT32" s="3"/>
      <c r="AU32" s="3"/>
      <c r="AV32" s="3"/>
      <c r="AW32" s="3"/>
      <c r="AX32" s="3"/>
      <c r="AY32" s="3">
        <v>44</v>
      </c>
      <c r="AZ32" s="3">
        <v>0</v>
      </c>
      <c r="BA32" s="3" t="s">
        <v>56</v>
      </c>
      <c r="BB32" s="3" t="s">
        <v>56</v>
      </c>
      <c r="BC32" s="3" t="s">
        <v>56</v>
      </c>
      <c r="BD32" s="3" t="s">
        <v>56</v>
      </c>
      <c r="BE32" s="3">
        <v>206.33</v>
      </c>
      <c r="BF32" s="3" t="s">
        <v>56</v>
      </c>
      <c r="BG32" s="3" t="s">
        <v>56</v>
      </c>
      <c r="BH32" s="3">
        <v>-72.59</v>
      </c>
      <c r="BI32" s="3" t="s">
        <v>56</v>
      </c>
      <c r="BJ32" s="3" t="s">
        <v>56</v>
      </c>
      <c r="BK32" s="3" t="s">
        <v>56</v>
      </c>
      <c r="BM32" s="8">
        <f t="shared" si="0"/>
        <v>195619.74</v>
      </c>
      <c r="BO32" s="2">
        <f t="shared" ref="BO32:BU32" si="32">AD32</f>
        <v>82952</v>
      </c>
      <c r="BP32" s="2">
        <f t="shared" si="32"/>
        <v>102145</v>
      </c>
      <c r="BQ32" s="2">
        <f t="shared" si="32"/>
        <v>2882</v>
      </c>
      <c r="BR32" s="2">
        <f t="shared" si="32"/>
        <v>953</v>
      </c>
      <c r="BS32" s="2">
        <f t="shared" si="32"/>
        <v>3362</v>
      </c>
      <c r="BT32" s="2">
        <f t="shared" si="32"/>
        <v>1695</v>
      </c>
      <c r="BU32" s="2">
        <f t="shared" si="32"/>
        <v>781</v>
      </c>
      <c r="BV32" s="2">
        <f t="shared" si="23"/>
        <v>194770</v>
      </c>
      <c r="BX32" s="104"/>
      <c r="BY32" s="106"/>
    </row>
    <row r="33" spans="2:77" ht="14.5" x14ac:dyDescent="0.35">
      <c r="B33" s="110"/>
      <c r="C33" s="4" t="s">
        <v>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>
        <v>122868</v>
      </c>
      <c r="AF33" s="3">
        <v>96942</v>
      </c>
      <c r="AG33" s="3">
        <v>4175</v>
      </c>
      <c r="AH33" s="3">
        <v>3119</v>
      </c>
      <c r="AI33" s="3">
        <v>705</v>
      </c>
      <c r="AJ33" s="3">
        <v>540</v>
      </c>
      <c r="AK33" s="3">
        <v>59</v>
      </c>
      <c r="AL33" s="3"/>
      <c r="AM33" s="3">
        <v>-359.88888888888891</v>
      </c>
      <c r="AN33" s="3">
        <v>466</v>
      </c>
      <c r="AO33" s="3">
        <v>6</v>
      </c>
      <c r="AP33" s="3"/>
      <c r="AQ33" s="3">
        <v>203</v>
      </c>
      <c r="AR33" s="3">
        <v>14</v>
      </c>
      <c r="AS33" s="3"/>
      <c r="AT33" s="3"/>
      <c r="AU33" s="3"/>
      <c r="AV33" s="3"/>
      <c r="AW33" s="3"/>
      <c r="AX33" s="3">
        <v>-143</v>
      </c>
      <c r="AY33" s="3">
        <v>44</v>
      </c>
      <c r="AZ33" s="3" t="s">
        <v>56</v>
      </c>
      <c r="BA33" s="3" t="s">
        <v>56</v>
      </c>
      <c r="BB33" s="3">
        <v>0</v>
      </c>
      <c r="BC33" s="3" t="s">
        <v>56</v>
      </c>
      <c r="BD33" s="3" t="s">
        <v>56</v>
      </c>
      <c r="BE33" s="3" t="s">
        <v>56</v>
      </c>
      <c r="BF33" s="3">
        <v>0.39</v>
      </c>
      <c r="BG33" s="3">
        <v>0</v>
      </c>
      <c r="BH33" s="3" t="s">
        <v>56</v>
      </c>
      <c r="BI33" s="3" t="s">
        <v>56</v>
      </c>
      <c r="BJ33" s="3" t="s">
        <v>56</v>
      </c>
      <c r="BK33" s="3" t="s">
        <v>56</v>
      </c>
      <c r="BM33" s="8">
        <f t="shared" si="0"/>
        <v>228638.50111111114</v>
      </c>
      <c r="BO33" s="2">
        <f t="shared" ref="BO33:BU33" si="33">AE33</f>
        <v>122868</v>
      </c>
      <c r="BP33" s="2">
        <f t="shared" si="33"/>
        <v>96942</v>
      </c>
      <c r="BQ33" s="2">
        <f t="shared" si="33"/>
        <v>4175</v>
      </c>
      <c r="BR33" s="2">
        <f t="shared" si="33"/>
        <v>3119</v>
      </c>
      <c r="BS33" s="2">
        <f t="shared" si="33"/>
        <v>705</v>
      </c>
      <c r="BT33" s="2">
        <f t="shared" si="33"/>
        <v>540</v>
      </c>
      <c r="BU33" s="2">
        <f t="shared" si="33"/>
        <v>59</v>
      </c>
      <c r="BV33" s="2">
        <f t="shared" si="23"/>
        <v>228408</v>
      </c>
      <c r="BX33" s="104"/>
      <c r="BY33" s="106"/>
    </row>
    <row r="34" spans="2:77" ht="14.5" x14ac:dyDescent="0.35">
      <c r="B34" s="110"/>
      <c r="C34" s="4" t="s">
        <v>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>
        <v>100056</v>
      </c>
      <c r="AG34" s="3">
        <v>177147</v>
      </c>
      <c r="AH34" s="3">
        <v>30970</v>
      </c>
      <c r="AI34" s="3">
        <v>963</v>
      </c>
      <c r="AJ34" s="3">
        <v>715</v>
      </c>
      <c r="AK34" s="3">
        <v>419</v>
      </c>
      <c r="AL34" s="3">
        <v>721</v>
      </c>
      <c r="AM34" s="3">
        <v>145</v>
      </c>
      <c r="AN34" s="3">
        <v>161</v>
      </c>
      <c r="AO34" s="3">
        <v>721</v>
      </c>
      <c r="AP34" s="3"/>
      <c r="AQ34" s="3">
        <v>117</v>
      </c>
      <c r="AR34" s="3">
        <v>25</v>
      </c>
      <c r="AS34" s="3"/>
      <c r="AT34" s="3"/>
      <c r="AU34" s="3"/>
      <c r="AV34" s="3"/>
      <c r="AW34" s="3"/>
      <c r="AX34" s="3">
        <v>5290</v>
      </c>
      <c r="AY34" s="3">
        <v>215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M34" s="8">
        <f t="shared" si="0"/>
        <v>317665</v>
      </c>
      <c r="BO34" s="2">
        <f t="shared" ref="BO34:BU34" si="34">AF34</f>
        <v>100056</v>
      </c>
      <c r="BP34" s="2">
        <f t="shared" si="34"/>
        <v>177147</v>
      </c>
      <c r="BQ34" s="2">
        <f t="shared" si="34"/>
        <v>30970</v>
      </c>
      <c r="BR34" s="2">
        <f t="shared" si="34"/>
        <v>963</v>
      </c>
      <c r="BS34" s="2">
        <f t="shared" si="34"/>
        <v>715</v>
      </c>
      <c r="BT34" s="2">
        <f t="shared" si="34"/>
        <v>419</v>
      </c>
      <c r="BU34" s="2">
        <f t="shared" si="34"/>
        <v>721</v>
      </c>
      <c r="BV34" s="2">
        <f t="shared" si="23"/>
        <v>310991</v>
      </c>
      <c r="BX34" s="104"/>
      <c r="BY34" s="106"/>
    </row>
    <row r="35" spans="2:77" ht="14.5" x14ac:dyDescent="0.35">
      <c r="B35" s="110"/>
      <c r="C35" s="4" t="s">
        <v>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61680</v>
      </c>
      <c r="AH35" s="3">
        <v>72216</v>
      </c>
      <c r="AI35" s="3">
        <v>30724</v>
      </c>
      <c r="AJ35" s="3">
        <v>489</v>
      </c>
      <c r="AK35" s="3">
        <v>1031</v>
      </c>
      <c r="AL35" s="3">
        <v>1778</v>
      </c>
      <c r="AM35" s="3">
        <v>1762.2777777777778</v>
      </c>
      <c r="AN35" s="3">
        <v>-1778</v>
      </c>
      <c r="AO35" s="3">
        <v>651</v>
      </c>
      <c r="AP35" s="3">
        <v>-255</v>
      </c>
      <c r="AQ35" s="3">
        <v>-31</v>
      </c>
      <c r="AR35" s="3"/>
      <c r="AS35" s="3"/>
      <c r="AT35" s="3"/>
      <c r="AU35" s="3">
        <v>229</v>
      </c>
      <c r="AV35" s="3"/>
      <c r="AW35" s="3"/>
      <c r="AX35" s="3"/>
      <c r="AY35" s="3">
        <v>148</v>
      </c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M35" s="8">
        <f t="shared" si="0"/>
        <v>168644.27777777778</v>
      </c>
      <c r="BO35" s="2">
        <f t="shared" ref="BO35:BU35" si="35">AG35</f>
        <v>61680</v>
      </c>
      <c r="BP35" s="2">
        <f t="shared" si="35"/>
        <v>72216</v>
      </c>
      <c r="BQ35" s="2">
        <f t="shared" si="35"/>
        <v>30724</v>
      </c>
      <c r="BR35" s="2">
        <f t="shared" si="35"/>
        <v>489</v>
      </c>
      <c r="BS35" s="2">
        <f t="shared" si="35"/>
        <v>1031</v>
      </c>
      <c r="BT35" s="2">
        <f t="shared" si="35"/>
        <v>1778</v>
      </c>
      <c r="BU35" s="2">
        <f t="shared" si="35"/>
        <v>1762.2777777777778</v>
      </c>
      <c r="BV35" s="2">
        <f t="shared" si="23"/>
        <v>169680.27777777778</v>
      </c>
      <c r="BW35" s="3"/>
      <c r="BX35" s="103">
        <f>AVERAGE(BV35:BV46)</f>
        <v>235245.45370370368</v>
      </c>
      <c r="BY35" s="105" t="s">
        <v>42</v>
      </c>
    </row>
    <row r="36" spans="2:77" ht="14.5" x14ac:dyDescent="0.35">
      <c r="B36" s="110"/>
      <c r="C36" s="4" t="s">
        <v>10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>
        <v>100750</v>
      </c>
      <c r="AI36" s="3">
        <v>57405</v>
      </c>
      <c r="AJ36" s="3">
        <v>78335</v>
      </c>
      <c r="AK36" s="3">
        <v>367</v>
      </c>
      <c r="AL36" s="3">
        <v>343</v>
      </c>
      <c r="AM36" s="3">
        <v>683.66666666666663</v>
      </c>
      <c r="AN36" s="3">
        <v>10</v>
      </c>
      <c r="AO36" s="3"/>
      <c r="AP36" s="3"/>
      <c r="AQ36" s="3">
        <v>493</v>
      </c>
      <c r="AR36" s="3"/>
      <c r="AS36" s="3"/>
      <c r="AT36" s="3"/>
      <c r="AU36" s="3"/>
      <c r="AV36" s="3"/>
      <c r="AW36" s="3"/>
      <c r="AX36" s="3"/>
      <c r="AY36" s="3"/>
      <c r="AZ36" s="3">
        <v>0</v>
      </c>
      <c r="BA36" s="3">
        <v>0</v>
      </c>
      <c r="BB36" s="3" t="s">
        <v>56</v>
      </c>
      <c r="BC36" s="3">
        <v>-2113</v>
      </c>
      <c r="BD36" s="3" t="s">
        <v>56</v>
      </c>
      <c r="BE36" s="3" t="s">
        <v>56</v>
      </c>
      <c r="BF36" s="3" t="s">
        <v>56</v>
      </c>
      <c r="BG36" s="3" t="s">
        <v>56</v>
      </c>
      <c r="BH36" s="3" t="s">
        <v>56</v>
      </c>
      <c r="BI36" s="3" t="s">
        <v>56</v>
      </c>
      <c r="BJ36" s="3" t="s">
        <v>56</v>
      </c>
      <c r="BK36" s="3" t="s">
        <v>56</v>
      </c>
      <c r="BM36" s="8">
        <f t="shared" si="0"/>
        <v>236273.66666666666</v>
      </c>
      <c r="BO36" s="2">
        <f t="shared" ref="BO36:BU36" si="36">AH36</f>
        <v>100750</v>
      </c>
      <c r="BP36" s="2">
        <f t="shared" si="36"/>
        <v>57405</v>
      </c>
      <c r="BQ36" s="2">
        <f t="shared" si="36"/>
        <v>78335</v>
      </c>
      <c r="BR36" s="2">
        <f t="shared" si="36"/>
        <v>367</v>
      </c>
      <c r="BS36" s="2">
        <f t="shared" si="36"/>
        <v>343</v>
      </c>
      <c r="BT36" s="2">
        <f t="shared" si="36"/>
        <v>683.66666666666663</v>
      </c>
      <c r="BU36" s="2">
        <f t="shared" si="36"/>
        <v>10</v>
      </c>
      <c r="BV36" s="2">
        <f t="shared" si="23"/>
        <v>237893.66666666666</v>
      </c>
      <c r="BW36" s="3"/>
      <c r="BX36" s="104"/>
      <c r="BY36" s="106"/>
    </row>
    <row r="37" spans="2:77" ht="14.5" x14ac:dyDescent="0.35">
      <c r="B37" s="110"/>
      <c r="C37" s="4" t="s">
        <v>11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>
        <v>66252</v>
      </c>
      <c r="AJ37" s="3">
        <v>44584</v>
      </c>
      <c r="AK37" s="3">
        <v>6130</v>
      </c>
      <c r="AL37" s="3">
        <v>706</v>
      </c>
      <c r="AM37" s="3">
        <v>1075.3888888888889</v>
      </c>
      <c r="AN37" s="3">
        <v>123</v>
      </c>
      <c r="AO37" s="3">
        <v>203</v>
      </c>
      <c r="AP37" s="3"/>
      <c r="AQ37" s="3"/>
      <c r="AR37" s="3">
        <v>46</v>
      </c>
      <c r="AS37" s="3"/>
      <c r="AT37" s="3"/>
      <c r="AU37" s="3">
        <v>7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M37" s="8">
        <f t="shared" si="0"/>
        <v>119126.38888888889</v>
      </c>
      <c r="BO37" s="2">
        <f t="shared" ref="BO37:BU37" si="37">AI37</f>
        <v>66252</v>
      </c>
      <c r="BP37" s="2">
        <f t="shared" si="37"/>
        <v>44584</v>
      </c>
      <c r="BQ37" s="2">
        <f t="shared" si="37"/>
        <v>6130</v>
      </c>
      <c r="BR37" s="2">
        <f t="shared" si="37"/>
        <v>706</v>
      </c>
      <c r="BS37" s="2">
        <f t="shared" si="37"/>
        <v>1075.3888888888889</v>
      </c>
      <c r="BT37" s="2">
        <f t="shared" si="37"/>
        <v>123</v>
      </c>
      <c r="BU37" s="2">
        <f t="shared" si="37"/>
        <v>203</v>
      </c>
      <c r="BV37" s="2">
        <f t="shared" si="23"/>
        <v>119073.38888888889</v>
      </c>
      <c r="BW37" s="3"/>
      <c r="BX37" s="104"/>
      <c r="BY37" s="106"/>
    </row>
    <row r="38" spans="2:77" ht="14.5" x14ac:dyDescent="0.35">
      <c r="B38" s="111"/>
      <c r="C38" s="4" t="s"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169933</v>
      </c>
      <c r="AK38" s="3">
        <v>133423</v>
      </c>
      <c r="AL38" s="3">
        <v>12314</v>
      </c>
      <c r="AM38" s="3">
        <v>4599.666666666667</v>
      </c>
      <c r="AN38" s="3">
        <v>780</v>
      </c>
      <c r="AO38" s="3">
        <v>1932</v>
      </c>
      <c r="AP38" s="3">
        <v>75</v>
      </c>
      <c r="AQ38" s="3">
        <v>225</v>
      </c>
      <c r="AR38" s="3">
        <v>654</v>
      </c>
      <c r="AS38" s="3"/>
      <c r="AT38" s="3"/>
      <c r="AU38" s="3"/>
      <c r="AV38" s="3"/>
      <c r="AW38" s="3"/>
      <c r="AX38" s="3"/>
      <c r="AY38" s="3"/>
      <c r="AZ38" s="3">
        <v>0</v>
      </c>
      <c r="BA38" s="3" t="s">
        <v>56</v>
      </c>
      <c r="BB38" s="3" t="s">
        <v>56</v>
      </c>
      <c r="BC38" s="3" t="s">
        <v>56</v>
      </c>
      <c r="BD38" s="3" t="s">
        <v>56</v>
      </c>
      <c r="BE38" s="3" t="s">
        <v>56</v>
      </c>
      <c r="BF38" s="3" t="s">
        <v>56</v>
      </c>
      <c r="BG38" s="3" t="s">
        <v>56</v>
      </c>
      <c r="BH38" s="3" t="s">
        <v>56</v>
      </c>
      <c r="BI38" s="3" t="s">
        <v>56</v>
      </c>
      <c r="BJ38" s="3" t="s">
        <v>56</v>
      </c>
      <c r="BK38" s="3" t="s">
        <v>56</v>
      </c>
      <c r="BM38" s="8">
        <f t="shared" si="0"/>
        <v>323935.66666666669</v>
      </c>
      <c r="BO38" s="2">
        <f t="shared" ref="BO38:BU38" si="38">AJ38</f>
        <v>169933</v>
      </c>
      <c r="BP38" s="2">
        <f t="shared" si="38"/>
        <v>133423</v>
      </c>
      <c r="BQ38" s="2">
        <f t="shared" si="38"/>
        <v>12314</v>
      </c>
      <c r="BR38" s="2">
        <f t="shared" si="38"/>
        <v>4599.666666666667</v>
      </c>
      <c r="BS38" s="2">
        <f t="shared" si="38"/>
        <v>780</v>
      </c>
      <c r="BT38" s="2">
        <f t="shared" si="38"/>
        <v>1932</v>
      </c>
      <c r="BU38" s="2">
        <f t="shared" si="38"/>
        <v>75</v>
      </c>
      <c r="BV38" s="2">
        <f t="shared" si="23"/>
        <v>323056.66666666669</v>
      </c>
      <c r="BW38" s="3"/>
      <c r="BX38" s="104"/>
      <c r="BY38" s="106"/>
    </row>
    <row r="39" spans="2:77" ht="14.5" x14ac:dyDescent="0.35">
      <c r="B39" s="111"/>
      <c r="C39" s="4" t="s">
        <v>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>
        <v>124000</v>
      </c>
      <c r="AL39" s="3">
        <v>154365</v>
      </c>
      <c r="AM39" s="3">
        <v>18198.777777777777</v>
      </c>
      <c r="AN39" s="3">
        <v>2038</v>
      </c>
      <c r="AO39" s="3">
        <v>218</v>
      </c>
      <c r="AP39" s="3">
        <v>-3085</v>
      </c>
      <c r="AQ39" s="3">
        <v>522</v>
      </c>
      <c r="AR39" s="3">
        <v>1785</v>
      </c>
      <c r="AS39" s="3">
        <v>18</v>
      </c>
      <c r="AT39" s="3"/>
      <c r="AU39" s="3">
        <v>290</v>
      </c>
      <c r="AV39" s="3"/>
      <c r="AW39" s="3"/>
      <c r="AX39" s="3"/>
      <c r="AY39" s="3"/>
      <c r="AZ39" s="3" t="s">
        <v>56</v>
      </c>
      <c r="BA39" s="3" t="s">
        <v>56</v>
      </c>
      <c r="BB39" s="3">
        <v>0</v>
      </c>
      <c r="BC39" s="3">
        <v>30</v>
      </c>
      <c r="BD39" s="3" t="s">
        <v>56</v>
      </c>
      <c r="BE39" s="3">
        <v>0.01</v>
      </c>
      <c r="BF39" s="3" t="s">
        <v>56</v>
      </c>
      <c r="BG39" s="3" t="s">
        <v>56</v>
      </c>
      <c r="BH39" s="3" t="s">
        <v>56</v>
      </c>
      <c r="BI39" s="3" t="s">
        <v>56</v>
      </c>
      <c r="BJ39" s="3" t="s">
        <v>56</v>
      </c>
      <c r="BK39" s="3" t="s">
        <v>56</v>
      </c>
      <c r="BM39" s="8">
        <f t="shared" si="0"/>
        <v>298379.78777777776</v>
      </c>
      <c r="BO39" s="2">
        <f t="shared" ref="BO39:BU39" si="39">AK39</f>
        <v>124000</v>
      </c>
      <c r="BP39" s="2">
        <f t="shared" si="39"/>
        <v>154365</v>
      </c>
      <c r="BQ39" s="2">
        <f t="shared" si="39"/>
        <v>18198.777777777777</v>
      </c>
      <c r="BR39" s="2">
        <f t="shared" si="39"/>
        <v>2038</v>
      </c>
      <c r="BS39" s="2">
        <f t="shared" si="39"/>
        <v>218</v>
      </c>
      <c r="BT39" s="2">
        <f t="shared" si="39"/>
        <v>-3085</v>
      </c>
      <c r="BU39" s="2">
        <f t="shared" si="39"/>
        <v>522</v>
      </c>
      <c r="BV39" s="2">
        <f t="shared" si="23"/>
        <v>296256.77777777775</v>
      </c>
      <c r="BW39" s="3"/>
      <c r="BX39" s="104"/>
      <c r="BY39" s="106"/>
    </row>
    <row r="40" spans="2:77" ht="14.5" x14ac:dyDescent="0.35">
      <c r="B40" s="111"/>
      <c r="C40" s="4" t="s">
        <v>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>
        <v>131137</v>
      </c>
      <c r="AM40" s="3">
        <v>112475.88888888889</v>
      </c>
      <c r="AN40" s="3">
        <v>2417</v>
      </c>
      <c r="AO40" s="3">
        <v>945</v>
      </c>
      <c r="AP40" s="3">
        <v>3385</v>
      </c>
      <c r="AQ40" s="3">
        <v>628</v>
      </c>
      <c r="AR40" s="3">
        <v>400</v>
      </c>
      <c r="AS40" s="3"/>
      <c r="AT40" s="3"/>
      <c r="AU40" s="3"/>
      <c r="AV40" s="3"/>
      <c r="AW40" s="3"/>
      <c r="AX40" s="3"/>
      <c r="AY40" s="3"/>
      <c r="AZ40" s="3">
        <v>0</v>
      </c>
      <c r="BA40" s="3" t="s">
        <v>56</v>
      </c>
      <c r="BB40" s="3" t="s">
        <v>56</v>
      </c>
      <c r="BC40" s="3" t="s">
        <v>56</v>
      </c>
      <c r="BD40" s="3" t="s">
        <v>56</v>
      </c>
      <c r="BE40" s="3" t="s">
        <v>56</v>
      </c>
      <c r="BF40" s="3" t="s">
        <v>56</v>
      </c>
      <c r="BG40" s="3" t="s">
        <v>56</v>
      </c>
      <c r="BH40" s="3" t="s">
        <v>56</v>
      </c>
      <c r="BI40" s="3" t="s">
        <v>56</v>
      </c>
      <c r="BJ40" s="3" t="s">
        <v>56</v>
      </c>
      <c r="BK40" s="3" t="s">
        <v>56</v>
      </c>
      <c r="BM40" s="8">
        <f t="shared" si="0"/>
        <v>251387.88888888888</v>
      </c>
      <c r="BO40" s="2">
        <f t="shared" ref="BO40:BU40" si="40">AL40</f>
        <v>131137</v>
      </c>
      <c r="BP40" s="2">
        <f t="shared" si="40"/>
        <v>112475.88888888889</v>
      </c>
      <c r="BQ40" s="2">
        <f t="shared" si="40"/>
        <v>2417</v>
      </c>
      <c r="BR40" s="2">
        <f t="shared" si="40"/>
        <v>945</v>
      </c>
      <c r="BS40" s="2">
        <f t="shared" si="40"/>
        <v>3385</v>
      </c>
      <c r="BT40" s="2">
        <f t="shared" si="40"/>
        <v>628</v>
      </c>
      <c r="BU40" s="2">
        <f t="shared" si="40"/>
        <v>400</v>
      </c>
      <c r="BV40" s="2">
        <f t="shared" si="23"/>
        <v>251387.88888888888</v>
      </c>
      <c r="BW40" s="3"/>
      <c r="BX40" s="104"/>
      <c r="BY40" s="106"/>
    </row>
    <row r="41" spans="2:77" ht="14.5" x14ac:dyDescent="0.35">
      <c r="B41" s="111"/>
      <c r="C41" s="4" t="s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>
        <v>108739.77777777778</v>
      </c>
      <c r="AN41" s="3">
        <v>204593</v>
      </c>
      <c r="AO41" s="3">
        <v>5128</v>
      </c>
      <c r="AP41" s="3">
        <v>5879</v>
      </c>
      <c r="AQ41" s="3">
        <v>402</v>
      </c>
      <c r="AR41" s="3">
        <v>657</v>
      </c>
      <c r="AS41" s="3">
        <v>120</v>
      </c>
      <c r="AT41" s="3">
        <v>153</v>
      </c>
      <c r="AU41" s="3">
        <v>369</v>
      </c>
      <c r="AV41" s="3"/>
      <c r="AW41" s="3">
        <v>7675</v>
      </c>
      <c r="AX41" s="3">
        <v>261</v>
      </c>
      <c r="AY41" s="3">
        <v>-56</v>
      </c>
      <c r="AZ41" s="3" t="s">
        <v>56</v>
      </c>
      <c r="BA41" s="3" t="s">
        <v>56</v>
      </c>
      <c r="BB41" s="3" t="s">
        <v>56</v>
      </c>
      <c r="BC41" s="3">
        <v>47.06</v>
      </c>
      <c r="BD41" s="3">
        <v>-12.87</v>
      </c>
      <c r="BE41" s="3" t="s">
        <v>56</v>
      </c>
      <c r="BF41" s="3" t="s">
        <v>56</v>
      </c>
      <c r="BG41" s="3">
        <v>216.81</v>
      </c>
      <c r="BH41" s="3" t="s">
        <v>56</v>
      </c>
      <c r="BI41" s="3" t="s">
        <v>56</v>
      </c>
      <c r="BJ41" s="3" t="s">
        <v>56</v>
      </c>
      <c r="BK41" s="3" t="s">
        <v>56</v>
      </c>
      <c r="BM41" s="8">
        <f t="shared" ref="BM41:BM65" si="41">SUM(D41:BL41)</f>
        <v>334171.77777777775</v>
      </c>
      <c r="BO41" s="2">
        <f t="shared" ref="BO41:BU41" si="42">AM41</f>
        <v>108739.77777777778</v>
      </c>
      <c r="BP41" s="2">
        <f t="shared" si="42"/>
        <v>204593</v>
      </c>
      <c r="BQ41" s="2">
        <f t="shared" si="42"/>
        <v>5128</v>
      </c>
      <c r="BR41" s="2">
        <f t="shared" si="42"/>
        <v>5879</v>
      </c>
      <c r="BS41" s="2">
        <f t="shared" si="42"/>
        <v>402</v>
      </c>
      <c r="BT41" s="2">
        <f t="shared" si="42"/>
        <v>657</v>
      </c>
      <c r="BU41" s="2">
        <f t="shared" si="42"/>
        <v>120</v>
      </c>
      <c r="BV41" s="2">
        <f t="shared" si="23"/>
        <v>325518.77777777775</v>
      </c>
      <c r="BW41" s="3"/>
      <c r="BX41" s="104"/>
      <c r="BY41" s="106"/>
    </row>
    <row r="42" spans="2:77" ht="14.5" x14ac:dyDescent="0.35">
      <c r="B42" s="107">
        <v>2014</v>
      </c>
      <c r="C42" s="83" t="s">
        <v>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>
        <v>106389</v>
      </c>
      <c r="AO42" s="3">
        <v>69848</v>
      </c>
      <c r="AP42" s="3">
        <v>4943</v>
      </c>
      <c r="AQ42" s="3">
        <v>165</v>
      </c>
      <c r="AR42" s="3">
        <v>697</v>
      </c>
      <c r="AS42" s="3">
        <v>159</v>
      </c>
      <c r="AT42" s="3">
        <v>-211</v>
      </c>
      <c r="AU42" s="3">
        <v>195</v>
      </c>
      <c r="AV42" s="3">
        <v>307</v>
      </c>
      <c r="AW42" s="3">
        <v>21886</v>
      </c>
      <c r="AX42" s="3">
        <v>5864</v>
      </c>
      <c r="AY42" s="3">
        <v>-5</v>
      </c>
      <c r="AZ42" s="3" t="s">
        <v>56</v>
      </c>
      <c r="BA42" s="3">
        <v>0</v>
      </c>
      <c r="BB42" s="3" t="s">
        <v>56</v>
      </c>
      <c r="BC42" s="3" t="s">
        <v>56</v>
      </c>
      <c r="BD42" s="3" t="s">
        <v>56</v>
      </c>
      <c r="BE42" s="3" t="s">
        <v>56</v>
      </c>
      <c r="BF42" s="3" t="s">
        <v>56</v>
      </c>
      <c r="BG42" s="3" t="s">
        <v>56</v>
      </c>
      <c r="BH42" s="3" t="s">
        <v>56</v>
      </c>
      <c r="BI42" s="3">
        <v>64.62</v>
      </c>
      <c r="BJ42" s="3" t="s">
        <v>56</v>
      </c>
      <c r="BK42" s="3">
        <v>0</v>
      </c>
      <c r="BM42" s="8">
        <f t="shared" si="41"/>
        <v>210301.62</v>
      </c>
      <c r="BO42" s="2">
        <f t="shared" ref="BO42:BU42" si="43">AN42</f>
        <v>106389</v>
      </c>
      <c r="BP42" s="2">
        <f t="shared" si="43"/>
        <v>69848</v>
      </c>
      <c r="BQ42" s="2">
        <f t="shared" si="43"/>
        <v>4943</v>
      </c>
      <c r="BR42" s="2">
        <f t="shared" si="43"/>
        <v>165</v>
      </c>
      <c r="BS42" s="2">
        <f t="shared" si="43"/>
        <v>697</v>
      </c>
      <c r="BT42" s="2">
        <f t="shared" si="43"/>
        <v>159</v>
      </c>
      <c r="BU42" s="2">
        <f t="shared" si="43"/>
        <v>-211</v>
      </c>
      <c r="BV42" s="2">
        <f t="shared" si="23"/>
        <v>181990</v>
      </c>
      <c r="BX42" s="104"/>
      <c r="BY42" s="106"/>
    </row>
    <row r="43" spans="2:77" ht="14.5" x14ac:dyDescent="0.35">
      <c r="B43" s="107"/>
      <c r="C43" s="83" t="s">
        <v>5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>
        <v>85747</v>
      </c>
      <c r="AP43" s="3">
        <v>162740</v>
      </c>
      <c r="AQ43" s="3">
        <v>4250</v>
      </c>
      <c r="AR43" s="3">
        <v>20194</v>
      </c>
      <c r="AS43" s="3">
        <v>987</v>
      </c>
      <c r="AT43" s="3">
        <v>166</v>
      </c>
      <c r="AU43" s="3">
        <v>195</v>
      </c>
      <c r="AV43" s="3">
        <v>367</v>
      </c>
      <c r="AW43" s="3">
        <v>55</v>
      </c>
      <c r="AX43" s="3">
        <v>13895</v>
      </c>
      <c r="AY43" s="3">
        <v>0</v>
      </c>
      <c r="AZ43" s="3" t="s">
        <v>56</v>
      </c>
      <c r="BA43" s="3">
        <v>0</v>
      </c>
      <c r="BB43" s="3">
        <v>0</v>
      </c>
      <c r="BC43" s="3">
        <v>69.2</v>
      </c>
      <c r="BD43" s="3">
        <v>307.56</v>
      </c>
      <c r="BE43" s="3" t="s">
        <v>56</v>
      </c>
      <c r="BF43" s="3" t="s">
        <v>56</v>
      </c>
      <c r="BG43" s="3">
        <v>-169.63</v>
      </c>
      <c r="BH43" s="3" t="s">
        <v>56</v>
      </c>
      <c r="BI43" s="3">
        <v>120.74</v>
      </c>
      <c r="BJ43" s="3" t="s">
        <v>56</v>
      </c>
      <c r="BK43" s="3" t="s">
        <v>56</v>
      </c>
      <c r="BM43" s="8">
        <f t="shared" si="41"/>
        <v>288923.87</v>
      </c>
      <c r="BO43" s="2">
        <f t="shared" ref="BO43:BU43" si="44">AO43</f>
        <v>85747</v>
      </c>
      <c r="BP43" s="2">
        <f t="shared" si="44"/>
        <v>162740</v>
      </c>
      <c r="BQ43" s="2">
        <f t="shared" si="44"/>
        <v>4250</v>
      </c>
      <c r="BR43" s="2">
        <f t="shared" si="44"/>
        <v>20194</v>
      </c>
      <c r="BS43" s="2">
        <f t="shared" si="44"/>
        <v>987</v>
      </c>
      <c r="BT43" s="2">
        <f t="shared" si="44"/>
        <v>166</v>
      </c>
      <c r="BU43" s="2">
        <f t="shared" si="44"/>
        <v>195</v>
      </c>
      <c r="BV43" s="2">
        <f t="shared" si="23"/>
        <v>274279</v>
      </c>
      <c r="BX43" s="104"/>
      <c r="BY43" s="106"/>
    </row>
    <row r="44" spans="2:77" ht="14.5" x14ac:dyDescent="0.35">
      <c r="B44" s="107"/>
      <c r="C44" s="83" t="s">
        <v>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>
        <v>84033</v>
      </c>
      <c r="AQ44" s="3">
        <v>63708</v>
      </c>
      <c r="AR44" s="3">
        <v>14587</v>
      </c>
      <c r="AS44" s="3">
        <v>18976</v>
      </c>
      <c r="AT44" s="3">
        <v>509</v>
      </c>
      <c r="AU44" s="3">
        <v>1140</v>
      </c>
      <c r="AV44" s="3">
        <v>482</v>
      </c>
      <c r="AW44" s="3">
        <v>55</v>
      </c>
      <c r="AX44" s="3">
        <v>0</v>
      </c>
      <c r="AY44" s="3">
        <v>261.41000000000003</v>
      </c>
      <c r="AZ44" s="3" t="s">
        <v>56</v>
      </c>
      <c r="BA44" s="3">
        <v>104.43</v>
      </c>
      <c r="BB44" s="3">
        <v>-2796.8</v>
      </c>
      <c r="BC44" s="3">
        <v>28.65</v>
      </c>
      <c r="BD44" s="3" t="s">
        <v>56</v>
      </c>
      <c r="BE44" s="3">
        <v>0.85</v>
      </c>
      <c r="BF44" s="3" t="s">
        <v>56</v>
      </c>
      <c r="BG44" s="3" t="s">
        <v>56</v>
      </c>
      <c r="BH44" s="3" t="s">
        <v>56</v>
      </c>
      <c r="BI44" s="3">
        <v>120.74</v>
      </c>
      <c r="BJ44" s="3" t="s">
        <v>56</v>
      </c>
      <c r="BK44" s="3" t="s">
        <v>56</v>
      </c>
      <c r="BM44" s="8">
        <f t="shared" si="41"/>
        <v>181209.28</v>
      </c>
      <c r="BO44" s="2">
        <f t="shared" ref="BO44:BU44" si="45">AP44</f>
        <v>84033</v>
      </c>
      <c r="BP44" s="2">
        <f t="shared" si="45"/>
        <v>63708</v>
      </c>
      <c r="BQ44" s="2">
        <f t="shared" si="45"/>
        <v>14587</v>
      </c>
      <c r="BR44" s="2">
        <f t="shared" si="45"/>
        <v>18976</v>
      </c>
      <c r="BS44" s="2">
        <f t="shared" si="45"/>
        <v>509</v>
      </c>
      <c r="BT44" s="2">
        <f t="shared" si="45"/>
        <v>1140</v>
      </c>
      <c r="BU44" s="2">
        <f t="shared" si="45"/>
        <v>482</v>
      </c>
      <c r="BV44" s="2">
        <f t="shared" si="23"/>
        <v>183435</v>
      </c>
      <c r="BX44" s="104"/>
      <c r="BY44" s="106"/>
    </row>
    <row r="45" spans="2:77" ht="14.5" x14ac:dyDescent="0.35">
      <c r="B45" s="107"/>
      <c r="C45" s="83" t="s">
        <v>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>
        <v>90517</v>
      </c>
      <c r="AR45" s="3">
        <v>83113</v>
      </c>
      <c r="AS45" s="3">
        <v>3625</v>
      </c>
      <c r="AT45" s="3">
        <v>700</v>
      </c>
      <c r="AU45" s="3">
        <v>1020</v>
      </c>
      <c r="AV45" s="3"/>
      <c r="AW45" s="3">
        <v>-127</v>
      </c>
      <c r="AX45" s="3">
        <v>80</v>
      </c>
      <c r="AY45" s="3">
        <v>1523.45</v>
      </c>
      <c r="AZ45" s="3" t="s">
        <v>56</v>
      </c>
      <c r="BA45" s="3">
        <v>0</v>
      </c>
      <c r="BB45" s="3">
        <v>11.23</v>
      </c>
      <c r="BC45" s="3">
        <v>672.6</v>
      </c>
      <c r="BD45" s="3" t="s">
        <v>56</v>
      </c>
      <c r="BE45" s="3" t="s">
        <v>56</v>
      </c>
      <c r="BF45" s="3" t="s">
        <v>56</v>
      </c>
      <c r="BG45" s="3" t="s">
        <v>56</v>
      </c>
      <c r="BH45" s="3" t="s">
        <v>56</v>
      </c>
      <c r="BI45" s="3">
        <v>120.74</v>
      </c>
      <c r="BJ45" s="3" t="s">
        <v>56</v>
      </c>
      <c r="BK45" s="3" t="s">
        <v>56</v>
      </c>
      <c r="BM45" s="8">
        <f t="shared" si="41"/>
        <v>181256.02000000002</v>
      </c>
      <c r="BO45" s="2">
        <f t="shared" ref="BO45:BU45" si="46">AQ45</f>
        <v>90517</v>
      </c>
      <c r="BP45" s="2">
        <f t="shared" si="46"/>
        <v>83113</v>
      </c>
      <c r="BQ45" s="2">
        <f t="shared" si="46"/>
        <v>3625</v>
      </c>
      <c r="BR45" s="2">
        <f t="shared" si="46"/>
        <v>700</v>
      </c>
      <c r="BS45" s="2">
        <f t="shared" si="46"/>
        <v>1020</v>
      </c>
      <c r="BT45" s="2">
        <f t="shared" si="46"/>
        <v>0</v>
      </c>
      <c r="BU45" s="2">
        <f t="shared" si="46"/>
        <v>-127</v>
      </c>
      <c r="BV45" s="2">
        <f t="shared" si="23"/>
        <v>178848</v>
      </c>
      <c r="BX45" s="104"/>
      <c r="BY45" s="106"/>
    </row>
    <row r="46" spans="2:77" ht="14.5" x14ac:dyDescent="0.35">
      <c r="B46" s="107"/>
      <c r="C46" s="83" t="s">
        <v>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>
        <v>90210</v>
      </c>
      <c r="AS46" s="3">
        <v>94905</v>
      </c>
      <c r="AT46" s="3">
        <v>4342</v>
      </c>
      <c r="AU46" s="3">
        <v>729</v>
      </c>
      <c r="AV46" s="3">
        <v>1130</v>
      </c>
      <c r="AW46" s="3">
        <v>811</v>
      </c>
      <c r="AX46" s="3">
        <v>24</v>
      </c>
      <c r="AY46" s="3">
        <v>1288.01</v>
      </c>
      <c r="AZ46" s="3" t="s">
        <v>56</v>
      </c>
      <c r="BA46" s="3">
        <v>0</v>
      </c>
      <c r="BB46" s="3">
        <v>44.92</v>
      </c>
      <c r="BC46" s="3">
        <v>-17.89</v>
      </c>
      <c r="BD46" s="3" t="s">
        <v>56</v>
      </c>
      <c r="BE46" s="3" t="s">
        <v>56</v>
      </c>
      <c r="BF46" s="3" t="s">
        <v>56</v>
      </c>
      <c r="BG46" s="3" t="s">
        <v>56</v>
      </c>
      <c r="BH46" s="3">
        <v>-129.26</v>
      </c>
      <c r="BI46" s="3" t="s">
        <v>56</v>
      </c>
      <c r="BJ46" s="3" t="s">
        <v>56</v>
      </c>
      <c r="BK46" s="3" t="s">
        <v>56</v>
      </c>
      <c r="BM46" s="8">
        <f t="shared" si="41"/>
        <v>193336.78</v>
      </c>
      <c r="BO46" s="2">
        <f>AR46</f>
        <v>90210</v>
      </c>
      <c r="BP46" s="2">
        <f t="shared" ref="BP46:BU46" si="47">AQ46</f>
        <v>0</v>
      </c>
      <c r="BQ46" s="2">
        <f t="shared" si="47"/>
        <v>90210</v>
      </c>
      <c r="BR46" s="2">
        <f t="shared" si="47"/>
        <v>94905</v>
      </c>
      <c r="BS46" s="2">
        <f t="shared" si="47"/>
        <v>4342</v>
      </c>
      <c r="BT46" s="2">
        <f t="shared" si="47"/>
        <v>729</v>
      </c>
      <c r="BU46" s="2">
        <f t="shared" si="47"/>
        <v>1130</v>
      </c>
      <c r="BV46" s="2">
        <f t="shared" si="23"/>
        <v>281526</v>
      </c>
      <c r="BX46" s="104"/>
      <c r="BY46" s="106"/>
    </row>
    <row r="47" spans="2:77" ht="14.5" x14ac:dyDescent="0.35">
      <c r="B47" s="107"/>
      <c r="C47" s="83" t="s">
        <v>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v>139999</v>
      </c>
      <c r="AT47" s="3">
        <v>106471</v>
      </c>
      <c r="AU47" s="3">
        <v>8118</v>
      </c>
      <c r="AV47" s="3">
        <v>1979</v>
      </c>
      <c r="AW47" s="3">
        <v>1316</v>
      </c>
      <c r="AX47" s="3">
        <v>17</v>
      </c>
      <c r="AY47" s="3">
        <v>1238.3399999999999</v>
      </c>
      <c r="AZ47" s="3">
        <v>-437.46</v>
      </c>
      <c r="BA47" s="3">
        <v>47.76</v>
      </c>
      <c r="BB47" s="3">
        <v>83.47</v>
      </c>
      <c r="BC47" s="3" t="s">
        <v>56</v>
      </c>
      <c r="BD47" s="3" t="s">
        <v>56</v>
      </c>
      <c r="BE47" s="3">
        <v>481.62</v>
      </c>
      <c r="BF47" s="3" t="s">
        <v>56</v>
      </c>
      <c r="BG47" s="3" t="s">
        <v>56</v>
      </c>
      <c r="BH47" s="3" t="s">
        <v>56</v>
      </c>
      <c r="BI47" s="3" t="s">
        <v>56</v>
      </c>
      <c r="BJ47" s="3" t="s">
        <v>56</v>
      </c>
      <c r="BK47" s="3">
        <v>0</v>
      </c>
      <c r="BM47" s="8">
        <f t="shared" si="41"/>
        <v>259313.73</v>
      </c>
      <c r="BO47" s="2">
        <f>AS47</f>
        <v>139999</v>
      </c>
      <c r="BP47" s="2">
        <f t="shared" ref="BP47:BU47" si="48">AT47</f>
        <v>106471</v>
      </c>
      <c r="BQ47" s="2">
        <f t="shared" si="48"/>
        <v>8118</v>
      </c>
      <c r="BR47" s="2">
        <f t="shared" si="48"/>
        <v>1979</v>
      </c>
      <c r="BS47" s="2">
        <f t="shared" si="48"/>
        <v>1316</v>
      </c>
      <c r="BT47" s="2">
        <f t="shared" si="48"/>
        <v>17</v>
      </c>
      <c r="BU47" s="2">
        <f t="shared" si="48"/>
        <v>1238.3399999999999</v>
      </c>
      <c r="BV47" s="2">
        <f t="shared" si="23"/>
        <v>259138.34</v>
      </c>
      <c r="BW47" s="3"/>
      <c r="BX47" s="103">
        <f>AVERAGE(BV47:BV58)</f>
        <v>323314.63416666671</v>
      </c>
      <c r="BY47" s="105" t="s">
        <v>42</v>
      </c>
    </row>
    <row r="48" spans="2:77" ht="14.5" x14ac:dyDescent="0.35">
      <c r="B48" s="107"/>
      <c r="C48" s="83" t="s">
        <v>10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>
        <v>212412</v>
      </c>
      <c r="AU48" s="3">
        <v>83793</v>
      </c>
      <c r="AV48" s="3">
        <v>24465</v>
      </c>
      <c r="AW48" s="3">
        <v>2720</v>
      </c>
      <c r="AX48" s="3">
        <v>117</v>
      </c>
      <c r="AY48" s="3">
        <v>214.68</v>
      </c>
      <c r="AZ48" s="3">
        <v>-31.43</v>
      </c>
      <c r="BA48" s="3">
        <v>2930.98</v>
      </c>
      <c r="BB48" s="3">
        <v>663.33</v>
      </c>
      <c r="BC48" s="3" t="s">
        <v>56</v>
      </c>
      <c r="BD48" s="3">
        <v>0</v>
      </c>
      <c r="BE48" s="3">
        <v>-2558.54</v>
      </c>
      <c r="BF48" s="3" t="s">
        <v>56</v>
      </c>
      <c r="BG48" s="3" t="s">
        <v>56</v>
      </c>
      <c r="BH48" s="3">
        <v>0</v>
      </c>
      <c r="BI48" s="3">
        <v>-2700.91</v>
      </c>
      <c r="BJ48" s="3" t="s">
        <v>56</v>
      </c>
      <c r="BK48" s="3" t="s">
        <v>56</v>
      </c>
      <c r="BM48" s="8">
        <f t="shared" si="41"/>
        <v>322025.11000000004</v>
      </c>
      <c r="BO48" s="2">
        <f>AT48</f>
        <v>212412</v>
      </c>
      <c r="BP48" s="2">
        <f t="shared" ref="BP48:BU48" si="49">AU48</f>
        <v>83793</v>
      </c>
      <c r="BQ48" s="2">
        <f t="shared" si="49"/>
        <v>24465</v>
      </c>
      <c r="BR48" s="2">
        <f t="shared" si="49"/>
        <v>2720</v>
      </c>
      <c r="BS48" s="2">
        <f t="shared" si="49"/>
        <v>117</v>
      </c>
      <c r="BT48" s="2">
        <f t="shared" si="49"/>
        <v>214.68</v>
      </c>
      <c r="BU48" s="2">
        <f t="shared" si="49"/>
        <v>-31.43</v>
      </c>
      <c r="BV48" s="2">
        <f t="shared" si="23"/>
        <v>323690.25</v>
      </c>
      <c r="BW48" s="3"/>
      <c r="BX48" s="104"/>
      <c r="BY48" s="106"/>
    </row>
    <row r="49" spans="2:77" ht="14.5" x14ac:dyDescent="0.35">
      <c r="B49" s="107"/>
      <c r="C49" s="83" t="s">
        <v>11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>
        <v>89277</v>
      </c>
      <c r="AV49" s="3">
        <v>131329</v>
      </c>
      <c r="AW49" s="3">
        <v>4333</v>
      </c>
      <c r="AX49" s="3">
        <v>645</v>
      </c>
      <c r="AY49" s="3">
        <v>1492.43</v>
      </c>
      <c r="AZ49" s="3">
        <v>2213.77</v>
      </c>
      <c r="BA49" s="3">
        <v>8179.94</v>
      </c>
      <c r="BB49" s="3">
        <v>11.23</v>
      </c>
      <c r="BC49" s="3" t="s">
        <v>56</v>
      </c>
      <c r="BD49" s="3">
        <v>0</v>
      </c>
      <c r="BE49" s="3">
        <v>143.21</v>
      </c>
      <c r="BF49" s="3">
        <v>26.67</v>
      </c>
      <c r="BG49" s="3">
        <v>187.65</v>
      </c>
      <c r="BH49" s="3" t="s">
        <v>56</v>
      </c>
      <c r="BI49" s="3">
        <v>0</v>
      </c>
      <c r="BJ49" s="3" t="s">
        <v>56</v>
      </c>
      <c r="BK49" s="3" t="s">
        <v>56</v>
      </c>
      <c r="BM49" s="8">
        <f t="shared" si="41"/>
        <v>237838.9</v>
      </c>
      <c r="BO49" s="2">
        <f>AU49</f>
        <v>89277</v>
      </c>
      <c r="BP49" s="2">
        <f t="shared" ref="BP49:BU49" si="50">AV49</f>
        <v>131329</v>
      </c>
      <c r="BQ49" s="2">
        <f t="shared" si="50"/>
        <v>4333</v>
      </c>
      <c r="BR49" s="2">
        <f t="shared" si="50"/>
        <v>645</v>
      </c>
      <c r="BS49" s="2">
        <f t="shared" si="50"/>
        <v>1492.43</v>
      </c>
      <c r="BT49" s="2">
        <f t="shared" si="50"/>
        <v>2213.77</v>
      </c>
      <c r="BU49" s="2">
        <f t="shared" si="50"/>
        <v>8179.94</v>
      </c>
      <c r="BV49" s="2">
        <f t="shared" si="23"/>
        <v>237470.13999999998</v>
      </c>
      <c r="BW49" s="3"/>
      <c r="BX49" s="104"/>
      <c r="BY49" s="106"/>
    </row>
    <row r="50" spans="2:77" ht="14.5" x14ac:dyDescent="0.35">
      <c r="B50" s="108"/>
      <c r="C50" s="83" t="s">
        <v>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>
        <v>157177</v>
      </c>
      <c r="AW50" s="3">
        <v>163574</v>
      </c>
      <c r="AX50" s="3">
        <v>2018</v>
      </c>
      <c r="AY50" s="3">
        <v>3159.78</v>
      </c>
      <c r="AZ50" s="3">
        <v>16021.34</v>
      </c>
      <c r="BA50" s="3">
        <v>912.85</v>
      </c>
      <c r="BB50" s="3">
        <v>125.31</v>
      </c>
      <c r="BC50" s="3">
        <v>3842.68</v>
      </c>
      <c r="BD50" s="3">
        <v>148.44999999999999</v>
      </c>
      <c r="BE50" s="3">
        <v>78.569999999999993</v>
      </c>
      <c r="BF50" s="3">
        <v>1051.47</v>
      </c>
      <c r="BG50" s="3">
        <v>0</v>
      </c>
      <c r="BH50" s="3">
        <v>80.83</v>
      </c>
      <c r="BI50" s="3" t="s">
        <v>56</v>
      </c>
      <c r="BJ50" s="3" t="s">
        <v>56</v>
      </c>
      <c r="BK50" s="3">
        <v>112.52</v>
      </c>
      <c r="BM50" s="8">
        <f t="shared" si="41"/>
        <v>348302.80000000005</v>
      </c>
      <c r="BO50" s="2">
        <f>AV50</f>
        <v>157177</v>
      </c>
      <c r="BP50" s="2">
        <f t="shared" ref="BP50:BU50" si="51">AW50</f>
        <v>163574</v>
      </c>
      <c r="BQ50" s="2">
        <f t="shared" si="51"/>
        <v>2018</v>
      </c>
      <c r="BR50" s="2">
        <f t="shared" si="51"/>
        <v>3159.78</v>
      </c>
      <c r="BS50" s="2">
        <f t="shared" si="51"/>
        <v>16021.34</v>
      </c>
      <c r="BT50" s="2">
        <f t="shared" si="51"/>
        <v>912.85</v>
      </c>
      <c r="BU50" s="2">
        <f t="shared" si="51"/>
        <v>125.31</v>
      </c>
      <c r="BV50" s="2">
        <f t="shared" si="23"/>
        <v>342988.28</v>
      </c>
      <c r="BW50" s="3"/>
      <c r="BX50" s="104"/>
      <c r="BY50" s="106"/>
    </row>
    <row r="51" spans="2:77" ht="14.5" x14ac:dyDescent="0.35">
      <c r="B51" s="108"/>
      <c r="C51" s="83" t="s">
        <v>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>
        <v>163669</v>
      </c>
      <c r="AX51" s="3">
        <v>69467</v>
      </c>
      <c r="AY51" s="3">
        <v>30000.55</v>
      </c>
      <c r="AZ51" s="3">
        <v>1745.87</v>
      </c>
      <c r="BA51" s="3">
        <v>295405.90999999997</v>
      </c>
      <c r="BB51" s="3">
        <v>155.28</v>
      </c>
      <c r="BC51" s="3">
        <v>348.74</v>
      </c>
      <c r="BD51" s="3">
        <v>85.34</v>
      </c>
      <c r="BE51" s="3">
        <v>1345.55</v>
      </c>
      <c r="BF51" s="3" t="s">
        <v>56</v>
      </c>
      <c r="BG51" s="3">
        <v>246.29</v>
      </c>
      <c r="BH51" s="3">
        <v>0</v>
      </c>
      <c r="BI51" s="3" t="s">
        <v>56</v>
      </c>
      <c r="BJ51" s="3">
        <v>2.42</v>
      </c>
      <c r="BK51" s="3" t="s">
        <v>56</v>
      </c>
      <c r="BM51" s="8">
        <f t="shared" si="41"/>
        <v>562471.95000000007</v>
      </c>
      <c r="BO51" s="2">
        <f>AW51</f>
        <v>163669</v>
      </c>
      <c r="BP51" s="2">
        <f t="shared" ref="BP51:BU51" si="52">AX51</f>
        <v>69467</v>
      </c>
      <c r="BQ51" s="2">
        <f t="shared" si="52"/>
        <v>30000.55</v>
      </c>
      <c r="BR51" s="2">
        <f t="shared" si="52"/>
        <v>1745.87</v>
      </c>
      <c r="BS51" s="2">
        <f t="shared" si="52"/>
        <v>295405.90999999997</v>
      </c>
      <c r="BT51" s="2">
        <f t="shared" si="52"/>
        <v>155.28</v>
      </c>
      <c r="BU51" s="2">
        <f t="shared" si="52"/>
        <v>348.74</v>
      </c>
      <c r="BV51" s="2">
        <f t="shared" si="23"/>
        <v>560792.35</v>
      </c>
      <c r="BW51" s="3"/>
      <c r="BX51" s="104"/>
      <c r="BY51" s="106"/>
    </row>
    <row r="52" spans="2:77" ht="14.5" x14ac:dyDescent="0.35">
      <c r="B52" s="108"/>
      <c r="C52" s="83" t="s">
        <v>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>
        <v>90189</v>
      </c>
      <c r="AY52" s="3">
        <v>142303.28</v>
      </c>
      <c r="AZ52" s="3">
        <v>5467.53</v>
      </c>
      <c r="BA52" s="3">
        <v>2268.25</v>
      </c>
      <c r="BB52" s="3">
        <v>829.91</v>
      </c>
      <c r="BC52" s="3">
        <v>-3434.14</v>
      </c>
      <c r="BD52" s="3">
        <v>0</v>
      </c>
      <c r="BE52" s="3">
        <v>2005.66</v>
      </c>
      <c r="BF52" s="3">
        <v>0</v>
      </c>
      <c r="BG52" s="3">
        <v>4767.9399999999996</v>
      </c>
      <c r="BH52" s="3" t="s">
        <v>56</v>
      </c>
      <c r="BI52" s="3">
        <v>20</v>
      </c>
      <c r="BJ52" s="3">
        <v>346.42</v>
      </c>
      <c r="BK52" s="3">
        <v>-344.26</v>
      </c>
      <c r="BM52" s="8">
        <f t="shared" si="41"/>
        <v>244419.59</v>
      </c>
      <c r="BO52" s="2">
        <f>AX52</f>
        <v>90189</v>
      </c>
      <c r="BP52" s="2">
        <f t="shared" ref="BP52:BU52" si="53">AY52</f>
        <v>142303.28</v>
      </c>
      <c r="BQ52" s="2">
        <f t="shared" si="53"/>
        <v>5467.53</v>
      </c>
      <c r="BR52" s="2">
        <f t="shared" si="53"/>
        <v>2268.25</v>
      </c>
      <c r="BS52" s="2">
        <f t="shared" si="53"/>
        <v>829.91</v>
      </c>
      <c r="BT52" s="2">
        <f t="shared" si="53"/>
        <v>-3434.14</v>
      </c>
      <c r="BU52" s="2">
        <f t="shared" si="53"/>
        <v>0</v>
      </c>
      <c r="BV52" s="2">
        <f t="shared" si="23"/>
        <v>237623.83</v>
      </c>
      <c r="BW52" s="3"/>
      <c r="BX52" s="104"/>
      <c r="BY52" s="106"/>
    </row>
    <row r="53" spans="2:77" ht="14.5" x14ac:dyDescent="0.35">
      <c r="B53" s="108"/>
      <c r="C53" s="83" t="s">
        <v>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>
        <v>203125.92</v>
      </c>
      <c r="AZ53" s="3">
        <v>251206.23</v>
      </c>
      <c r="BA53" s="3">
        <v>110071.64</v>
      </c>
      <c r="BB53" s="3">
        <v>3058.35</v>
      </c>
      <c r="BC53" s="3">
        <v>528.12</v>
      </c>
      <c r="BD53" s="3">
        <v>4252.71</v>
      </c>
      <c r="BE53" s="3">
        <v>340.88</v>
      </c>
      <c r="BF53" s="3">
        <v>0</v>
      </c>
      <c r="BG53" s="3">
        <v>2992.1</v>
      </c>
      <c r="BH53" s="3">
        <v>200.24</v>
      </c>
      <c r="BI53" s="3">
        <v>151.9</v>
      </c>
      <c r="BJ53" s="3" t="s">
        <v>56</v>
      </c>
      <c r="BK53" s="3">
        <v>437.68</v>
      </c>
      <c r="BM53" s="8">
        <f t="shared" si="41"/>
        <v>576365.77</v>
      </c>
      <c r="BO53" s="2">
        <f>AY53</f>
        <v>203125.92</v>
      </c>
      <c r="BP53" s="2">
        <f t="shared" ref="BP53:BU53" si="54">AZ53</f>
        <v>251206.23</v>
      </c>
      <c r="BQ53" s="2">
        <f t="shared" si="54"/>
        <v>110071.64</v>
      </c>
      <c r="BR53" s="2">
        <f t="shared" si="54"/>
        <v>3058.35</v>
      </c>
      <c r="BS53" s="2">
        <f t="shared" si="54"/>
        <v>528.12</v>
      </c>
      <c r="BT53" s="2">
        <f t="shared" si="54"/>
        <v>4252.71</v>
      </c>
      <c r="BU53" s="2">
        <f t="shared" si="54"/>
        <v>340.88</v>
      </c>
      <c r="BV53" s="2">
        <f t="shared" si="23"/>
        <v>572583.85</v>
      </c>
      <c r="BW53" s="3"/>
      <c r="BX53" s="104"/>
      <c r="BY53" s="106"/>
    </row>
    <row r="54" spans="2:77" ht="14.5" x14ac:dyDescent="0.35">
      <c r="B54" s="100">
        <v>2015</v>
      </c>
      <c r="C54" s="95" t="s">
        <v>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>
        <v>121341.38</v>
      </c>
      <c r="BA54" s="3">
        <v>162330.26</v>
      </c>
      <c r="BB54" s="3">
        <v>6156.26</v>
      </c>
      <c r="BC54" s="3">
        <v>299.2</v>
      </c>
      <c r="BD54" s="3">
        <v>4471.32</v>
      </c>
      <c r="BE54" s="3">
        <v>7363.14</v>
      </c>
      <c r="BF54" s="3">
        <v>319.95</v>
      </c>
      <c r="BG54" s="3">
        <v>2617.36</v>
      </c>
      <c r="BH54" s="3">
        <v>360.42</v>
      </c>
      <c r="BI54" s="3">
        <v>-169.99</v>
      </c>
      <c r="BJ54" s="3">
        <v>3519.39</v>
      </c>
      <c r="BK54" s="3">
        <v>0</v>
      </c>
      <c r="BM54" s="8">
        <f t="shared" si="41"/>
        <v>308608.69000000006</v>
      </c>
      <c r="BO54" s="2">
        <f>AZ54</f>
        <v>121341.38</v>
      </c>
      <c r="BP54" s="2">
        <f t="shared" ref="BP54:BU54" si="55">BA54</f>
        <v>162330.26</v>
      </c>
      <c r="BQ54" s="2">
        <f t="shared" si="55"/>
        <v>6156.26</v>
      </c>
      <c r="BR54" s="2">
        <f t="shared" si="55"/>
        <v>299.2</v>
      </c>
      <c r="BS54" s="2">
        <f t="shared" si="55"/>
        <v>4471.32</v>
      </c>
      <c r="BT54" s="2">
        <f t="shared" si="55"/>
        <v>7363.14</v>
      </c>
      <c r="BU54" s="2">
        <f t="shared" si="55"/>
        <v>319.95</v>
      </c>
      <c r="BV54" s="2">
        <f t="shared" si="23"/>
        <v>302281.51000000007</v>
      </c>
      <c r="BX54" s="104"/>
      <c r="BY54" s="106"/>
    </row>
    <row r="55" spans="2:77" ht="14.5" x14ac:dyDescent="0.35">
      <c r="B55" s="100"/>
      <c r="C55" s="95" t="s">
        <v>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 t="s">
        <v>56</v>
      </c>
      <c r="BA55" s="3">
        <v>53489.93</v>
      </c>
      <c r="BB55" s="3">
        <v>88339.86</v>
      </c>
      <c r="BC55" s="3">
        <v>1316.73</v>
      </c>
      <c r="BD55" s="3">
        <v>13635.23</v>
      </c>
      <c r="BE55" s="3">
        <v>4604.54</v>
      </c>
      <c r="BF55" s="3">
        <v>144.01</v>
      </c>
      <c r="BG55" s="3">
        <v>6330.92</v>
      </c>
      <c r="BH55" s="3">
        <v>745.85</v>
      </c>
      <c r="BI55" s="3">
        <v>56.23</v>
      </c>
      <c r="BJ55" s="3" t="s">
        <v>56</v>
      </c>
      <c r="BK55" s="3">
        <v>300</v>
      </c>
      <c r="BM55" s="8">
        <f t="shared" si="41"/>
        <v>168963.30000000008</v>
      </c>
      <c r="BO55" s="2">
        <f>BA55</f>
        <v>53489.93</v>
      </c>
      <c r="BP55" s="2">
        <f t="shared" ref="BP55:BU55" si="56">BB55</f>
        <v>88339.86</v>
      </c>
      <c r="BQ55" s="2">
        <f t="shared" si="56"/>
        <v>1316.73</v>
      </c>
      <c r="BR55" s="2">
        <f t="shared" si="56"/>
        <v>13635.23</v>
      </c>
      <c r="BS55" s="2">
        <f t="shared" si="56"/>
        <v>4604.54</v>
      </c>
      <c r="BT55" s="2">
        <f t="shared" si="56"/>
        <v>144.01</v>
      </c>
      <c r="BU55" s="2">
        <f t="shared" si="56"/>
        <v>6330.92</v>
      </c>
      <c r="BV55" s="2">
        <f t="shared" si="23"/>
        <v>167861.22000000006</v>
      </c>
      <c r="BX55" s="104"/>
      <c r="BY55" s="106"/>
    </row>
    <row r="56" spans="2:77" ht="14.5" x14ac:dyDescent="0.35">
      <c r="B56" s="100"/>
      <c r="C56" s="95" t="s">
        <v>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 t="s">
        <v>56</v>
      </c>
      <c r="BA56" s="3" t="s">
        <v>56</v>
      </c>
      <c r="BB56" s="3">
        <v>146825.65</v>
      </c>
      <c r="BC56" s="3">
        <v>58156.68</v>
      </c>
      <c r="BD56" s="3">
        <v>3809.37</v>
      </c>
      <c r="BE56" s="3">
        <v>8574.7199999999993</v>
      </c>
      <c r="BF56" s="3">
        <v>56625.14</v>
      </c>
      <c r="BG56" s="3">
        <v>1665.77</v>
      </c>
      <c r="BH56" s="3">
        <v>56.5</v>
      </c>
      <c r="BI56" s="3">
        <v>218.51</v>
      </c>
      <c r="BJ56" s="3">
        <v>70254.41</v>
      </c>
      <c r="BK56" s="3">
        <v>-344.98</v>
      </c>
      <c r="BM56" s="8">
        <f t="shared" si="41"/>
        <v>345841.77</v>
      </c>
      <c r="BO56" s="2">
        <f>BB56</f>
        <v>146825.65</v>
      </c>
      <c r="BP56" s="2">
        <f t="shared" ref="BP56:BU56" si="57">BC56</f>
        <v>58156.68</v>
      </c>
      <c r="BQ56" s="2">
        <f t="shared" si="57"/>
        <v>3809.37</v>
      </c>
      <c r="BR56" s="2">
        <f t="shared" si="57"/>
        <v>8574.7199999999993</v>
      </c>
      <c r="BS56" s="2">
        <f t="shared" si="57"/>
        <v>56625.14</v>
      </c>
      <c r="BT56" s="2">
        <f t="shared" si="57"/>
        <v>1665.77</v>
      </c>
      <c r="BU56" s="2">
        <f t="shared" si="57"/>
        <v>56.5</v>
      </c>
      <c r="BV56" s="2">
        <f t="shared" si="23"/>
        <v>275713.83</v>
      </c>
      <c r="BX56" s="104"/>
      <c r="BY56" s="106"/>
    </row>
    <row r="57" spans="2:77" ht="14.5" x14ac:dyDescent="0.35">
      <c r="B57" s="100"/>
      <c r="C57" s="95" t="s">
        <v>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 t="s">
        <v>56</v>
      </c>
      <c r="BA57" s="3" t="s">
        <v>56</v>
      </c>
      <c r="BB57" s="3" t="s">
        <v>56</v>
      </c>
      <c r="BC57" s="3">
        <v>161574.81</v>
      </c>
      <c r="BD57" s="3">
        <v>81648.039999999994</v>
      </c>
      <c r="BE57" s="3">
        <v>6630.91</v>
      </c>
      <c r="BF57" s="3">
        <v>5055.8500000000004</v>
      </c>
      <c r="BG57" s="3">
        <v>1209.79</v>
      </c>
      <c r="BH57" s="3">
        <v>987.57</v>
      </c>
      <c r="BI57" s="3">
        <v>2276.44</v>
      </c>
      <c r="BJ57" s="3">
        <v>102.64</v>
      </c>
      <c r="BK57" s="3">
        <v>0</v>
      </c>
      <c r="BM57" s="8">
        <f t="shared" si="41"/>
        <v>259486.05000000002</v>
      </c>
      <c r="BO57" s="2">
        <f>BC57</f>
        <v>161574.81</v>
      </c>
      <c r="BP57" s="2">
        <f t="shared" ref="BP57:BU57" si="58">BD57</f>
        <v>81648.039999999994</v>
      </c>
      <c r="BQ57" s="2">
        <f t="shared" si="58"/>
        <v>6630.91</v>
      </c>
      <c r="BR57" s="2">
        <f t="shared" si="58"/>
        <v>5055.8500000000004</v>
      </c>
      <c r="BS57" s="2">
        <f t="shared" si="58"/>
        <v>1209.79</v>
      </c>
      <c r="BT57" s="2">
        <f t="shared" si="58"/>
        <v>987.57</v>
      </c>
      <c r="BU57" s="2">
        <f t="shared" si="58"/>
        <v>2276.44</v>
      </c>
      <c r="BV57" s="2">
        <f t="shared" si="23"/>
        <v>259383.41</v>
      </c>
      <c r="BX57" s="104"/>
      <c r="BY57" s="106"/>
    </row>
    <row r="58" spans="2:77" ht="14.5" x14ac:dyDescent="0.35">
      <c r="B58" s="100"/>
      <c r="C58" s="95" t="s">
        <v>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 t="s">
        <v>56</v>
      </c>
      <c r="BA58" s="3" t="s">
        <v>56</v>
      </c>
      <c r="BB58" s="3" t="s">
        <v>56</v>
      </c>
      <c r="BC58" s="3" t="s">
        <v>56</v>
      </c>
      <c r="BD58" s="3">
        <v>126558.85</v>
      </c>
      <c r="BE58" s="3">
        <v>189398.15</v>
      </c>
      <c r="BF58" s="3">
        <v>12039.03</v>
      </c>
      <c r="BG58" s="3">
        <v>4096.95</v>
      </c>
      <c r="BH58" s="3">
        <v>7488.16</v>
      </c>
      <c r="BI58" s="3">
        <v>663.48</v>
      </c>
      <c r="BJ58" s="3">
        <v>3.98</v>
      </c>
      <c r="BK58" s="3">
        <v>0</v>
      </c>
      <c r="BM58" s="8">
        <f t="shared" si="41"/>
        <v>340248.6</v>
      </c>
      <c r="BO58" s="2">
        <f>BD58</f>
        <v>126558.85</v>
      </c>
      <c r="BP58" s="2">
        <f t="shared" ref="BP58:BU58" si="59">BE58</f>
        <v>189398.15</v>
      </c>
      <c r="BQ58" s="2">
        <f t="shared" si="59"/>
        <v>12039.03</v>
      </c>
      <c r="BR58" s="2">
        <f t="shared" si="59"/>
        <v>4096.95</v>
      </c>
      <c r="BS58" s="2">
        <f t="shared" si="59"/>
        <v>7488.16</v>
      </c>
      <c r="BT58" s="2">
        <f t="shared" si="59"/>
        <v>663.48</v>
      </c>
      <c r="BU58" s="2">
        <f t="shared" si="59"/>
        <v>3.98</v>
      </c>
      <c r="BV58" s="2">
        <f t="shared" si="23"/>
        <v>340248.6</v>
      </c>
      <c r="BX58" s="104"/>
      <c r="BY58" s="106"/>
    </row>
    <row r="59" spans="2:77" ht="14.5" x14ac:dyDescent="0.35">
      <c r="B59" s="100"/>
      <c r="C59" s="95" t="s">
        <v>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 t="s">
        <v>56</v>
      </c>
      <c r="BA59" s="3" t="s">
        <v>56</v>
      </c>
      <c r="BB59" s="3" t="s">
        <v>56</v>
      </c>
      <c r="BC59" s="3" t="s">
        <v>56</v>
      </c>
      <c r="BD59" s="3" t="s">
        <v>56</v>
      </c>
      <c r="BE59" s="3">
        <v>211962.49</v>
      </c>
      <c r="BF59" s="3">
        <v>98526.55</v>
      </c>
      <c r="BG59" s="3">
        <v>24405.02</v>
      </c>
      <c r="BH59" s="3">
        <v>31336.03</v>
      </c>
      <c r="BI59" s="3">
        <v>136.08000000000001</v>
      </c>
      <c r="BJ59" s="3">
        <v>236.28</v>
      </c>
      <c r="BK59" s="3">
        <v>1121.55</v>
      </c>
      <c r="BM59" s="8">
        <f t="shared" si="41"/>
        <v>367724</v>
      </c>
      <c r="BO59" s="2"/>
      <c r="BP59" s="2"/>
      <c r="BQ59" s="2"/>
      <c r="BR59" s="2"/>
      <c r="BS59" s="2"/>
      <c r="BT59" s="2"/>
      <c r="BU59" s="2"/>
      <c r="BV59" s="2"/>
    </row>
    <row r="60" spans="2:77" ht="14.5" x14ac:dyDescent="0.35">
      <c r="B60" s="100"/>
      <c r="C60" s="95" t="s">
        <v>10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 t="s">
        <v>56</v>
      </c>
      <c r="BA60" s="3" t="s">
        <v>56</v>
      </c>
      <c r="BB60" s="3" t="s">
        <v>56</v>
      </c>
      <c r="BC60" s="3" t="s">
        <v>56</v>
      </c>
      <c r="BD60" s="3" t="s">
        <v>56</v>
      </c>
      <c r="BE60" s="3" t="s">
        <v>56</v>
      </c>
      <c r="BF60" s="3">
        <v>127257.52</v>
      </c>
      <c r="BG60" s="3">
        <v>140556.84</v>
      </c>
      <c r="BH60" s="3">
        <v>14888.79</v>
      </c>
      <c r="BI60" s="3">
        <v>1330.12</v>
      </c>
      <c r="BJ60" s="3">
        <v>256.08999999999997</v>
      </c>
      <c r="BK60" s="3">
        <v>1938.88</v>
      </c>
      <c r="BM60" s="8">
        <f t="shared" si="41"/>
        <v>286228.24</v>
      </c>
      <c r="BO60" s="2"/>
      <c r="BP60" s="6"/>
      <c r="BQ60" s="6"/>
      <c r="BR60" s="6"/>
      <c r="BS60" s="6"/>
      <c r="BT60" s="6"/>
      <c r="BU60" s="6"/>
      <c r="BV60" s="6"/>
    </row>
    <row r="61" spans="2:77" ht="14.5" x14ac:dyDescent="0.35">
      <c r="B61" s="100"/>
      <c r="C61" s="95" t="s">
        <v>11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 t="s">
        <v>56</v>
      </c>
      <c r="BA61" s="3" t="s">
        <v>56</v>
      </c>
      <c r="BB61" s="3" t="s">
        <v>56</v>
      </c>
      <c r="BC61" s="3" t="s">
        <v>56</v>
      </c>
      <c r="BD61" s="3" t="s">
        <v>56</v>
      </c>
      <c r="BE61" s="3" t="s">
        <v>56</v>
      </c>
      <c r="BF61" s="3" t="s">
        <v>56</v>
      </c>
      <c r="BG61" s="3">
        <v>155229.10999999999</v>
      </c>
      <c r="BH61" s="3">
        <v>103233.86</v>
      </c>
      <c r="BI61" s="3">
        <v>4219.55</v>
      </c>
      <c r="BJ61" s="3">
        <v>6084.73</v>
      </c>
      <c r="BK61" s="3">
        <v>13166.19</v>
      </c>
      <c r="BM61" s="8">
        <f t="shared" si="41"/>
        <v>281933.43999999994</v>
      </c>
      <c r="BO61" s="2"/>
      <c r="BP61" s="6"/>
      <c r="BQ61" s="6"/>
      <c r="BR61" s="6"/>
      <c r="BS61" s="6"/>
      <c r="BT61" s="6"/>
      <c r="BU61" s="6"/>
      <c r="BV61" s="6"/>
    </row>
    <row r="62" spans="2:77" ht="14.5" x14ac:dyDescent="0.35">
      <c r="B62" s="101"/>
      <c r="C62" s="95" t="s"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 t="s">
        <v>56</v>
      </c>
      <c r="BA62" s="3" t="s">
        <v>56</v>
      </c>
      <c r="BB62" s="3" t="s">
        <v>56</v>
      </c>
      <c r="BC62" s="3" t="s">
        <v>56</v>
      </c>
      <c r="BD62" s="3" t="s">
        <v>56</v>
      </c>
      <c r="BE62" s="3" t="s">
        <v>56</v>
      </c>
      <c r="BF62" s="3" t="s">
        <v>56</v>
      </c>
      <c r="BG62" s="3" t="s">
        <v>56</v>
      </c>
      <c r="BH62" s="3">
        <v>99631.87</v>
      </c>
      <c r="BI62" s="3">
        <v>165238.76999999999</v>
      </c>
      <c r="BJ62" s="3">
        <v>11870.81</v>
      </c>
      <c r="BK62" s="3">
        <v>11132.38</v>
      </c>
      <c r="BM62" s="8">
        <f t="shared" si="41"/>
        <v>287873.83</v>
      </c>
      <c r="BO62" s="2"/>
      <c r="BP62" s="6"/>
      <c r="BQ62" s="6"/>
      <c r="BR62" s="6"/>
      <c r="BS62" s="6"/>
      <c r="BT62" s="6"/>
      <c r="BU62" s="6"/>
      <c r="BV62" s="6"/>
    </row>
    <row r="63" spans="2:77" ht="14.5" x14ac:dyDescent="0.35">
      <c r="B63" s="101"/>
      <c r="C63" s="95" t="s">
        <v>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 t="s">
        <v>56</v>
      </c>
      <c r="BA63" s="3" t="s">
        <v>56</v>
      </c>
      <c r="BB63" s="3" t="s">
        <v>56</v>
      </c>
      <c r="BC63" s="3" t="s">
        <v>56</v>
      </c>
      <c r="BD63" s="3" t="s">
        <v>56</v>
      </c>
      <c r="BE63" s="3" t="s">
        <v>56</v>
      </c>
      <c r="BF63" s="3" t="s">
        <v>56</v>
      </c>
      <c r="BG63" s="3" t="s">
        <v>56</v>
      </c>
      <c r="BH63" s="3" t="s">
        <v>56</v>
      </c>
      <c r="BI63" s="3">
        <v>130887.61</v>
      </c>
      <c r="BJ63" s="3">
        <v>126326.85</v>
      </c>
      <c r="BK63" s="3">
        <v>153541.13</v>
      </c>
      <c r="BM63" s="8">
        <f t="shared" si="41"/>
        <v>410755.59</v>
      </c>
      <c r="BO63" s="2"/>
      <c r="BP63" s="6"/>
      <c r="BQ63" s="6"/>
      <c r="BR63" s="6"/>
      <c r="BS63" s="6"/>
      <c r="BT63" s="6"/>
      <c r="BU63" s="6"/>
      <c r="BV63" s="6"/>
    </row>
    <row r="64" spans="2:77" ht="14.5" x14ac:dyDescent="0.35">
      <c r="B64" s="101"/>
      <c r="C64" s="95" t="s">
        <v>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 t="s">
        <v>56</v>
      </c>
      <c r="BA64" s="3" t="s">
        <v>56</v>
      </c>
      <c r="BB64" s="3" t="s">
        <v>56</v>
      </c>
      <c r="BC64" s="3" t="s">
        <v>56</v>
      </c>
      <c r="BD64" s="3" t="s">
        <v>56</v>
      </c>
      <c r="BE64" s="3" t="s">
        <v>56</v>
      </c>
      <c r="BF64" s="3" t="s">
        <v>56</v>
      </c>
      <c r="BG64" s="3" t="s">
        <v>56</v>
      </c>
      <c r="BH64" s="3" t="s">
        <v>56</v>
      </c>
      <c r="BI64" s="3" t="s">
        <v>56</v>
      </c>
      <c r="BJ64" s="3">
        <v>161366.78</v>
      </c>
      <c r="BK64" s="3">
        <v>101902.51</v>
      </c>
      <c r="BM64" s="8">
        <f t="shared" si="41"/>
        <v>263269.28999999998</v>
      </c>
      <c r="BO64" s="2"/>
      <c r="BP64" s="6"/>
      <c r="BQ64" s="6"/>
      <c r="BR64" s="6"/>
      <c r="BS64" s="6"/>
      <c r="BT64" s="6"/>
      <c r="BU64" s="6"/>
      <c r="BV64" s="6"/>
    </row>
    <row r="65" spans="2:74" ht="14.5" x14ac:dyDescent="0.35">
      <c r="B65" s="101"/>
      <c r="C65" s="95" t="s">
        <v>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 t="s">
        <v>56</v>
      </c>
      <c r="BA65" s="3" t="s">
        <v>56</v>
      </c>
      <c r="BB65" s="3" t="s">
        <v>56</v>
      </c>
      <c r="BC65" s="3" t="s">
        <v>56</v>
      </c>
      <c r="BD65" s="3" t="s">
        <v>56</v>
      </c>
      <c r="BE65" s="3" t="s">
        <v>56</v>
      </c>
      <c r="BF65" s="3" t="s">
        <v>56</v>
      </c>
      <c r="BG65" s="3" t="s">
        <v>56</v>
      </c>
      <c r="BH65" s="3" t="s">
        <v>56</v>
      </c>
      <c r="BI65" s="3" t="s">
        <v>56</v>
      </c>
      <c r="BJ65" s="3" t="s">
        <v>56</v>
      </c>
      <c r="BK65" s="3">
        <v>105365.01</v>
      </c>
      <c r="BM65" s="8">
        <f t="shared" si="41"/>
        <v>105365.01</v>
      </c>
      <c r="BO65" s="2"/>
      <c r="BP65" s="6"/>
      <c r="BQ65" s="6"/>
      <c r="BR65" s="6"/>
      <c r="BS65" s="6"/>
      <c r="BT65" s="6"/>
      <c r="BU65" s="6"/>
      <c r="BV65" s="6"/>
    </row>
    <row r="66" spans="2:74" ht="14.5" x14ac:dyDescent="0.35">
      <c r="L66" s="3">
        <v>0</v>
      </c>
      <c r="M66" s="3">
        <v>0</v>
      </c>
      <c r="N66" s="3">
        <v>0</v>
      </c>
      <c r="O66" s="86">
        <v>0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M66" s="9"/>
      <c r="BO66" s="6"/>
      <c r="BP66" s="6"/>
      <c r="BQ66" s="6"/>
      <c r="BR66" s="6"/>
      <c r="BS66" s="6"/>
      <c r="BT66" s="6"/>
      <c r="BU66" s="6"/>
      <c r="BV66" s="6"/>
    </row>
    <row r="67" spans="2:74" ht="14.5" x14ac:dyDescent="0.35">
      <c r="B67" s="9" t="s">
        <v>23</v>
      </c>
      <c r="C67" s="9"/>
      <c r="D67" s="8">
        <f t="shared" ref="D67:O67" si="60">SUM(D6:D18)</f>
        <v>78872.649999999994</v>
      </c>
      <c r="E67" s="8">
        <f t="shared" si="60"/>
        <v>151904.15</v>
      </c>
      <c r="F67" s="8">
        <f t="shared" si="60"/>
        <v>258996.01</v>
      </c>
      <c r="G67" s="8">
        <f t="shared" si="60"/>
        <v>112809.93</v>
      </c>
      <c r="H67" s="8">
        <f t="shared" si="60"/>
        <v>242723.62</v>
      </c>
      <c r="I67" s="8">
        <f t="shared" si="60"/>
        <v>200082.84000000003</v>
      </c>
      <c r="J67" s="8">
        <f t="shared" si="60"/>
        <v>242982.13999999998</v>
      </c>
      <c r="K67" s="8">
        <f t="shared" si="60"/>
        <v>339888.54000000004</v>
      </c>
      <c r="L67" s="8">
        <f t="shared" si="60"/>
        <v>431254</v>
      </c>
      <c r="M67" s="8">
        <f t="shared" si="60"/>
        <v>211089.78999999998</v>
      </c>
      <c r="N67" s="8">
        <f t="shared" si="60"/>
        <v>159676</v>
      </c>
      <c r="O67" s="82">
        <f t="shared" si="60"/>
        <v>254199</v>
      </c>
      <c r="P67" s="82">
        <f t="shared" ref="P67:AA67" si="61">SUM(P6:P66)</f>
        <v>213383</v>
      </c>
      <c r="Q67" s="82">
        <f t="shared" si="61"/>
        <v>181607</v>
      </c>
      <c r="R67" s="82">
        <f t="shared" si="61"/>
        <v>373210</v>
      </c>
      <c r="S67" s="82">
        <f t="shared" si="61"/>
        <v>210230</v>
      </c>
      <c r="T67" s="82">
        <f t="shared" si="61"/>
        <v>280504</v>
      </c>
      <c r="U67" s="82">
        <f t="shared" si="61"/>
        <v>279947</v>
      </c>
      <c r="V67" s="82">
        <f t="shared" si="61"/>
        <v>209971</v>
      </c>
      <c r="W67" s="82">
        <f t="shared" si="61"/>
        <v>244422</v>
      </c>
      <c r="X67" s="82">
        <f t="shared" si="61"/>
        <v>136977</v>
      </c>
      <c r="Y67" s="82">
        <f t="shared" si="61"/>
        <v>208635</v>
      </c>
      <c r="Z67" s="82">
        <f t="shared" si="61"/>
        <v>160603</v>
      </c>
      <c r="AA67" s="82">
        <f t="shared" si="61"/>
        <v>217813</v>
      </c>
      <c r="AB67" s="82">
        <f t="shared" ref="AB67:BK67" si="62">SUM(AB6:AB66)</f>
        <v>274501</v>
      </c>
      <c r="AC67" s="82">
        <f t="shared" si="62"/>
        <v>378823</v>
      </c>
      <c r="AD67" s="82">
        <f t="shared" si="62"/>
        <v>270304</v>
      </c>
      <c r="AE67" s="82">
        <f t="shared" si="62"/>
        <v>258402</v>
      </c>
      <c r="AF67" s="82">
        <f t="shared" si="62"/>
        <v>208355</v>
      </c>
      <c r="AG67" s="82">
        <f t="shared" si="62"/>
        <v>244440</v>
      </c>
      <c r="AH67" s="82">
        <f t="shared" si="62"/>
        <v>206331</v>
      </c>
      <c r="AI67" s="82">
        <f t="shared" si="62"/>
        <v>162954</v>
      </c>
      <c r="AJ67" s="82">
        <f t="shared" si="62"/>
        <v>292843</v>
      </c>
      <c r="AK67" s="82">
        <f t="shared" si="62"/>
        <v>265717</v>
      </c>
      <c r="AL67" s="82">
        <f t="shared" si="62"/>
        <v>309777</v>
      </c>
      <c r="AM67" s="82">
        <f t="shared" si="62"/>
        <v>248711.77777777778</v>
      </c>
      <c r="AN67" s="82">
        <f t="shared" si="62"/>
        <v>358096</v>
      </c>
      <c r="AO67" s="82">
        <f t="shared" si="62"/>
        <v>165616</v>
      </c>
      <c r="AP67" s="82">
        <f t="shared" si="62"/>
        <v>260881</v>
      </c>
      <c r="AQ67" s="82">
        <f t="shared" si="62"/>
        <v>161021</v>
      </c>
      <c r="AR67" s="82">
        <f t="shared" si="62"/>
        <v>212745</v>
      </c>
      <c r="AS67" s="82">
        <f t="shared" si="62"/>
        <v>258898</v>
      </c>
      <c r="AT67" s="82">
        <f t="shared" si="62"/>
        <v>324938</v>
      </c>
      <c r="AU67" s="82">
        <f t="shared" si="62"/>
        <v>185362</v>
      </c>
      <c r="AV67" s="82">
        <f t="shared" si="62"/>
        <v>317226</v>
      </c>
      <c r="AW67" s="82">
        <f t="shared" si="62"/>
        <v>365967</v>
      </c>
      <c r="AX67" s="82">
        <f t="shared" si="62"/>
        <v>187724</v>
      </c>
      <c r="AY67" s="82">
        <f t="shared" si="62"/>
        <v>384997.85</v>
      </c>
      <c r="AZ67" s="82">
        <f t="shared" si="62"/>
        <v>397527.23000000004</v>
      </c>
      <c r="BA67" s="82">
        <f t="shared" si="62"/>
        <v>635741.95000000007</v>
      </c>
      <c r="BB67" s="82">
        <f t="shared" si="62"/>
        <v>243508</v>
      </c>
      <c r="BC67" s="82">
        <f t="shared" si="62"/>
        <v>221312.44</v>
      </c>
      <c r="BD67" s="82">
        <f t="shared" si="62"/>
        <v>234904</v>
      </c>
      <c r="BE67" s="82">
        <f t="shared" si="62"/>
        <v>430578.08999999997</v>
      </c>
      <c r="BF67" s="82">
        <f t="shared" si="62"/>
        <v>301046.58</v>
      </c>
      <c r="BG67" s="82">
        <f t="shared" si="62"/>
        <v>344352.92</v>
      </c>
      <c r="BH67" s="82">
        <f t="shared" si="62"/>
        <v>258808.27</v>
      </c>
      <c r="BI67" s="82">
        <f t="shared" si="62"/>
        <v>302754.63</v>
      </c>
      <c r="BJ67" s="82">
        <f t="shared" si="62"/>
        <v>380370.8</v>
      </c>
      <c r="BK67" s="82">
        <f t="shared" si="62"/>
        <v>388328.61</v>
      </c>
      <c r="BL67" s="9"/>
      <c r="BM67" s="9"/>
      <c r="BO67" s="6"/>
      <c r="BP67" s="6"/>
      <c r="BQ67" s="6"/>
      <c r="BR67" s="6"/>
      <c r="BS67" s="6"/>
      <c r="BT67" s="6"/>
      <c r="BU67" s="6"/>
      <c r="BV67" s="6"/>
    </row>
    <row r="68" spans="2:74" ht="14.5" x14ac:dyDescent="0.35">
      <c r="O68" s="87"/>
      <c r="P68" s="87"/>
      <c r="Q68" s="87"/>
      <c r="R68" s="87"/>
      <c r="S68" s="87"/>
      <c r="T68" s="88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8"/>
      <c r="AG68" s="87"/>
      <c r="AH68" s="87"/>
      <c r="AI68" s="87"/>
      <c r="AJ68" s="87"/>
      <c r="AK68" s="87"/>
      <c r="AL68" s="87"/>
      <c r="AM68" s="89"/>
      <c r="AN68" s="85"/>
      <c r="BO68" s="2">
        <f t="shared" ref="BO68:BV68" si="63">SUM(BO6:BO67)</f>
        <v>5612387.4177777767</v>
      </c>
      <c r="BP68" s="2">
        <f t="shared" si="63"/>
        <v>6302822.7788888896</v>
      </c>
      <c r="BQ68" s="2">
        <f t="shared" si="63"/>
        <v>890486.89777777786</v>
      </c>
      <c r="BR68" s="2">
        <f t="shared" si="63"/>
        <v>322200.16666666663</v>
      </c>
      <c r="BS68" s="2">
        <f t="shared" si="63"/>
        <v>451154.8088888888</v>
      </c>
      <c r="BT68" s="2">
        <f t="shared" si="63"/>
        <v>43573.426666666666</v>
      </c>
      <c r="BU68" s="2">
        <f t="shared" si="63"/>
        <v>99715.227777777793</v>
      </c>
      <c r="BV68" s="2">
        <f t="shared" si="63"/>
        <v>13722340.724444445</v>
      </c>
    </row>
    <row r="69" spans="2:74" ht="14.5" x14ac:dyDescent="0.35">
      <c r="D69" s="3"/>
      <c r="E69" s="3"/>
      <c r="F69" s="3"/>
      <c r="G69" s="3"/>
      <c r="H69" s="3"/>
      <c r="I69" s="3"/>
      <c r="J69" s="3"/>
      <c r="K69" s="3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Y69" s="92">
        <f>AVERAGE(AN67:AY67)</f>
        <v>265289.32083333336</v>
      </c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1" t="s">
        <v>44</v>
      </c>
      <c r="BK69" s="92">
        <f>AVERAGE(AZ67:BK67)</f>
        <v>344936.12666666665</v>
      </c>
      <c r="BO69" s="7">
        <f>BO68/$BV68</f>
        <v>0.40899636078705492</v>
      </c>
      <c r="BP69" s="7">
        <f t="shared" ref="BP69:BU69" si="64">BP68/$BV68</f>
        <v>0.459311053810323</v>
      </c>
      <c r="BQ69" s="7">
        <f t="shared" si="64"/>
        <v>6.4893221620091326E-2</v>
      </c>
      <c r="BR69" s="7">
        <f t="shared" si="64"/>
        <v>2.3479971320979644E-2</v>
      </c>
      <c r="BS69" s="7">
        <f t="shared" si="64"/>
        <v>3.2877394458309811E-2</v>
      </c>
      <c r="BT69" s="7">
        <f t="shared" si="64"/>
        <v>3.1753639952290832E-3</v>
      </c>
      <c r="BU69" s="7">
        <f t="shared" si="64"/>
        <v>7.2666340080121284E-3</v>
      </c>
      <c r="BV69" s="7">
        <f>SUM(BO69:BU69)</f>
        <v>1</v>
      </c>
    </row>
    <row r="70" spans="2:74" x14ac:dyDescent="0.25">
      <c r="AY70" s="92">
        <f>AVERAGE(AB67:AY67)</f>
        <v>262692.94282407407</v>
      </c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1" t="s">
        <v>45</v>
      </c>
      <c r="BK70" s="92">
        <f>AVERAGE(AN67:BK67)</f>
        <v>305112.72375</v>
      </c>
    </row>
    <row r="71" spans="2:74" ht="14.5" x14ac:dyDescent="0.35">
      <c r="BO71" s="44">
        <f>(BO69+BN73)/2</f>
        <v>0.413310436710637</v>
      </c>
      <c r="BP71" s="44">
        <f>(BP69+BN74)/2</f>
        <v>0.45178472944437309</v>
      </c>
      <c r="BQ71" s="44">
        <f>(BQ69+BN75)/2</f>
        <v>6.4971848841319207E-2</v>
      </c>
      <c r="BR71" s="44">
        <f>(BR69+BN76)/2</f>
        <v>2.1093110173529515E-2</v>
      </c>
      <c r="BS71" s="44">
        <f>(BS69+BN77)/2</f>
        <v>3.178277430396928E-2</v>
      </c>
      <c r="BT71" s="44">
        <f>(BT69+BN78)/2</f>
        <v>3.1153337501289386E-3</v>
      </c>
      <c r="BU71" s="44">
        <f>(BU69+BN79)/2</f>
        <v>1.3941766776042953E-2</v>
      </c>
      <c r="BV71" s="44">
        <f>SUM(BO71:BU71)</f>
        <v>1</v>
      </c>
    </row>
    <row r="72" spans="2:74" x14ac:dyDescent="0.25">
      <c r="BO72" s="42"/>
      <c r="BP72" s="42"/>
      <c r="BQ72" s="42"/>
      <c r="BR72" s="42"/>
      <c r="BS72" s="42"/>
      <c r="BT72" s="42"/>
      <c r="BU72" s="42"/>
      <c r="BV72" s="42"/>
    </row>
    <row r="73" spans="2:74" ht="14.5" x14ac:dyDescent="0.35">
      <c r="D73" s="2"/>
      <c r="E73" s="2"/>
      <c r="F73" s="2"/>
      <c r="G73" s="2"/>
      <c r="H73" s="2"/>
      <c r="I73" s="2">
        <f>I11</f>
        <v>80106.52</v>
      </c>
      <c r="J73" s="2">
        <f>J12</f>
        <v>65180.35</v>
      </c>
      <c r="K73" s="2">
        <f>K13</f>
        <v>137086.16</v>
      </c>
      <c r="L73" s="2">
        <f>L14</f>
        <v>69727</v>
      </c>
      <c r="M73" s="2">
        <f>M15</f>
        <v>114029.3</v>
      </c>
      <c r="N73" s="2">
        <f>N16</f>
        <v>62017</v>
      </c>
      <c r="O73" s="2">
        <f>O17</f>
        <v>119897</v>
      </c>
      <c r="P73" s="2">
        <f>P18</f>
        <v>75747</v>
      </c>
      <c r="Q73" s="2">
        <f>Q19</f>
        <v>79677</v>
      </c>
      <c r="R73" s="2">
        <f>R20</f>
        <v>110855</v>
      </c>
      <c r="S73" s="2">
        <f>S21</f>
        <v>114930</v>
      </c>
      <c r="T73" s="2">
        <f>T22</f>
        <v>112225</v>
      </c>
      <c r="U73" s="2">
        <f>U23</f>
        <v>101452</v>
      </c>
      <c r="V73" s="2">
        <f>V24</f>
        <v>114163</v>
      </c>
      <c r="W73" s="2">
        <f>W25</f>
        <v>111360</v>
      </c>
      <c r="X73" s="2">
        <f>X26</f>
        <v>49349</v>
      </c>
      <c r="Y73" s="2">
        <f>Y27</f>
        <v>120546</v>
      </c>
      <c r="Z73" s="2">
        <f>Z28</f>
        <v>111466</v>
      </c>
      <c r="AA73" s="2">
        <f>AA29</f>
        <v>70169</v>
      </c>
      <c r="AB73" s="2">
        <f>AB30</f>
        <v>180087</v>
      </c>
      <c r="AC73" s="2">
        <f>AC31</f>
        <v>81836</v>
      </c>
      <c r="AD73" s="2">
        <f>AD32</f>
        <v>82952</v>
      </c>
      <c r="AE73" s="2">
        <f>AE33</f>
        <v>122868</v>
      </c>
      <c r="AF73" s="2">
        <f>AF34</f>
        <v>100056</v>
      </c>
      <c r="AG73" s="2">
        <f>AG35</f>
        <v>61680</v>
      </c>
      <c r="AH73" s="2">
        <f>AH36</f>
        <v>100750</v>
      </c>
      <c r="AI73" s="2">
        <f>AI37</f>
        <v>66252</v>
      </c>
      <c r="AJ73" s="2">
        <f>AJ38</f>
        <v>169933</v>
      </c>
      <c r="AK73" s="2">
        <f>AK39</f>
        <v>124000</v>
      </c>
      <c r="AL73" s="2">
        <f>AL40</f>
        <v>131137</v>
      </c>
      <c r="AM73" s="2">
        <f>AM41</f>
        <v>108739.77777777778</v>
      </c>
      <c r="AN73" s="2">
        <f>AN42</f>
        <v>106389</v>
      </c>
      <c r="AO73" s="2">
        <f>AO43</f>
        <v>85747</v>
      </c>
      <c r="AP73" s="2">
        <f>AP44</f>
        <v>84033</v>
      </c>
      <c r="AQ73" s="2">
        <f>AQ45</f>
        <v>90517</v>
      </c>
      <c r="AR73" s="2">
        <f>AR46</f>
        <v>90210</v>
      </c>
      <c r="AS73" s="2">
        <f>AS47</f>
        <v>139999</v>
      </c>
      <c r="AT73" s="2">
        <f>AT48</f>
        <v>212412</v>
      </c>
      <c r="AU73" s="2">
        <f>AU49</f>
        <v>89277</v>
      </c>
      <c r="AV73" s="2">
        <f>AV50</f>
        <v>157177</v>
      </c>
      <c r="AW73" s="2">
        <f>AW51</f>
        <v>163669</v>
      </c>
      <c r="AX73" s="2">
        <f>AX52</f>
        <v>90189</v>
      </c>
      <c r="AY73" s="2">
        <f>AY53</f>
        <v>203125.92</v>
      </c>
      <c r="AZ73" s="2">
        <f>AZ54</f>
        <v>121341.38</v>
      </c>
      <c r="BA73" s="2">
        <f>BA55</f>
        <v>53489.93</v>
      </c>
      <c r="BB73" s="2">
        <f>BB56</f>
        <v>146825.65</v>
      </c>
      <c r="BC73" s="2">
        <f>BC57</f>
        <v>161574.81</v>
      </c>
      <c r="BD73" s="2">
        <f>BD58</f>
        <v>126558.85</v>
      </c>
      <c r="BE73" s="2">
        <f>BE59</f>
        <v>211962.49</v>
      </c>
      <c r="BF73" s="2">
        <f>BF60</f>
        <v>127257.52</v>
      </c>
      <c r="BG73" s="2">
        <f>BG61</f>
        <v>155229.10999999999</v>
      </c>
      <c r="BH73" s="2">
        <f>BH62</f>
        <v>99631.87</v>
      </c>
      <c r="BI73" s="2">
        <f>BI63</f>
        <v>130887.61</v>
      </c>
      <c r="BJ73" s="2">
        <f>BJ64</f>
        <v>161366.78</v>
      </c>
      <c r="BK73" s="2">
        <f>BK65</f>
        <v>105365.01</v>
      </c>
      <c r="BL73" s="6"/>
      <c r="BM73" s="2">
        <f>SUM(I73:BL73)</f>
        <v>6264509.0377777778</v>
      </c>
      <c r="BN73" s="7">
        <f>BM73/BM$80</f>
        <v>0.41762451263421907</v>
      </c>
    </row>
    <row r="74" spans="2:74" ht="14.5" x14ac:dyDescent="0.35">
      <c r="D74" s="2"/>
      <c r="E74" s="2"/>
      <c r="F74" s="2"/>
      <c r="G74" s="2"/>
      <c r="H74" s="2"/>
      <c r="I74" s="2">
        <f>I10</f>
        <v>103262.35</v>
      </c>
      <c r="J74" s="2">
        <f>J11</f>
        <v>170573.99</v>
      </c>
      <c r="K74" s="2">
        <f>K12</f>
        <v>184959.4</v>
      </c>
      <c r="L74" s="2">
        <f>L13</f>
        <v>342035</v>
      </c>
      <c r="M74" s="2">
        <f>M14</f>
        <v>60519.93</v>
      </c>
      <c r="N74" s="2">
        <f>N15</f>
        <v>82609</v>
      </c>
      <c r="O74" s="2">
        <f>O16</f>
        <v>101590</v>
      </c>
      <c r="P74" s="2">
        <f>P17</f>
        <v>113973</v>
      </c>
      <c r="Q74" s="2">
        <f>Q18</f>
        <v>82236</v>
      </c>
      <c r="R74" s="2">
        <f>R19</f>
        <v>193784</v>
      </c>
      <c r="S74" s="2">
        <f>S20</f>
        <v>81921</v>
      </c>
      <c r="T74" s="2">
        <f>T21</f>
        <v>145828</v>
      </c>
      <c r="U74" s="2">
        <f>U22</f>
        <v>107388</v>
      </c>
      <c r="V74" s="2">
        <f>V23</f>
        <v>63927</v>
      </c>
      <c r="W74" s="2">
        <f>W24</f>
        <v>100401</v>
      </c>
      <c r="X74" s="2">
        <f>X25</f>
        <v>78713</v>
      </c>
      <c r="Y74" s="2">
        <f>Y26</f>
        <v>70020</v>
      </c>
      <c r="Z74" s="2">
        <f>Z27</f>
        <v>40203</v>
      </c>
      <c r="AA74" s="2">
        <f>AA28</f>
        <v>117660</v>
      </c>
      <c r="AB74" s="2">
        <f>AB29</f>
        <v>78140</v>
      </c>
      <c r="AC74" s="2">
        <f>AC30</f>
        <v>280377</v>
      </c>
      <c r="AD74" s="2">
        <f>AD31</f>
        <v>170494</v>
      </c>
      <c r="AE74" s="2">
        <f>AE32</f>
        <v>102145</v>
      </c>
      <c r="AF74" s="2">
        <f>AF33</f>
        <v>96942</v>
      </c>
      <c r="AG74" s="2">
        <f>AG34</f>
        <v>177147</v>
      </c>
      <c r="AH74" s="2">
        <f>AH35</f>
        <v>72216</v>
      </c>
      <c r="AI74" s="2">
        <f>AI36</f>
        <v>57405</v>
      </c>
      <c r="AJ74" s="2">
        <f>AJ37</f>
        <v>44584</v>
      </c>
      <c r="AK74" s="2">
        <f>AK38</f>
        <v>133423</v>
      </c>
      <c r="AL74" s="2">
        <f>AL39</f>
        <v>154365</v>
      </c>
      <c r="AM74" s="2">
        <f>AM40</f>
        <v>112475.88888888889</v>
      </c>
      <c r="AN74" s="2">
        <f>AN41</f>
        <v>204593</v>
      </c>
      <c r="AO74" s="2">
        <f>AO42</f>
        <v>69848</v>
      </c>
      <c r="AP74" s="2">
        <f>AP43</f>
        <v>162740</v>
      </c>
      <c r="AQ74" s="2">
        <f>AQ44</f>
        <v>63708</v>
      </c>
      <c r="AR74" s="2">
        <f>AR45</f>
        <v>83113</v>
      </c>
      <c r="AS74" s="2">
        <f>AS46</f>
        <v>94905</v>
      </c>
      <c r="AT74" s="2">
        <f>AT47</f>
        <v>106471</v>
      </c>
      <c r="AU74" s="2">
        <f>AU48</f>
        <v>83793</v>
      </c>
      <c r="AV74" s="2">
        <f>AV49</f>
        <v>131329</v>
      </c>
      <c r="AW74" s="2">
        <f>AW50</f>
        <v>163574</v>
      </c>
      <c r="AX74" s="2">
        <f>AX51</f>
        <v>69467</v>
      </c>
      <c r="AY74" s="2">
        <f>AY52</f>
        <v>142303.28</v>
      </c>
      <c r="AZ74" s="2">
        <f>AZ53</f>
        <v>251206.23</v>
      </c>
      <c r="BA74" s="2">
        <f>BA54</f>
        <v>162330.26</v>
      </c>
      <c r="BB74" s="2">
        <f>BB55</f>
        <v>88339.86</v>
      </c>
      <c r="BC74" s="2">
        <f>BC56</f>
        <v>58156.68</v>
      </c>
      <c r="BD74" s="2">
        <f>BD57</f>
        <v>81648.039999999994</v>
      </c>
      <c r="BE74" s="2">
        <f>BE58</f>
        <v>189398.15</v>
      </c>
      <c r="BF74" s="2">
        <f>BF59</f>
        <v>98526.55</v>
      </c>
      <c r="BG74" s="2">
        <f>BG60</f>
        <v>140556.84</v>
      </c>
      <c r="BH74" s="2">
        <f>BH61</f>
        <v>103233.86</v>
      </c>
      <c r="BI74" s="2">
        <f>BI62</f>
        <v>165238.76999999999</v>
      </c>
      <c r="BJ74" s="2">
        <f>BJ63</f>
        <v>126326.85</v>
      </c>
      <c r="BK74" s="2">
        <f>BK64</f>
        <v>101902.51</v>
      </c>
      <c r="BL74" s="6"/>
      <c r="BM74" s="2">
        <f t="shared" ref="BM74:BM79" si="65">SUM(I74:BL74)</f>
        <v>6664026.4388888888</v>
      </c>
      <c r="BN74" s="7">
        <f t="shared" ref="BN74:BN79" si="66">BM74/BM$80</f>
        <v>0.44425840507842312</v>
      </c>
    </row>
    <row r="75" spans="2:74" ht="14.5" x14ac:dyDescent="0.35">
      <c r="D75" s="2"/>
      <c r="E75" s="2"/>
      <c r="F75" s="2"/>
      <c r="G75" s="2"/>
      <c r="H75" s="2"/>
      <c r="I75" s="2">
        <f>I9</f>
        <v>8540.56</v>
      </c>
      <c r="J75" s="2">
        <f>J10</f>
        <v>3784.12</v>
      </c>
      <c r="K75" s="2">
        <f>K11</f>
        <v>14884.94</v>
      </c>
      <c r="L75" s="2">
        <f>L12</f>
        <v>14559</v>
      </c>
      <c r="M75" s="2">
        <f>M13</f>
        <v>13723.44</v>
      </c>
      <c r="N75" s="2">
        <f>N14</f>
        <v>10640</v>
      </c>
      <c r="O75" s="2">
        <f>O15</f>
        <v>14884</v>
      </c>
      <c r="P75" s="2">
        <f>P16</f>
        <v>10709</v>
      </c>
      <c r="Q75" s="2">
        <f>Q17</f>
        <v>13721</v>
      </c>
      <c r="R75" s="2">
        <f>R18</f>
        <v>48474</v>
      </c>
      <c r="S75" s="2">
        <f>S19</f>
        <v>11704</v>
      </c>
      <c r="T75" s="2">
        <f>T20</f>
        <v>8392</v>
      </c>
      <c r="U75" s="2">
        <f>U21</f>
        <v>68577</v>
      </c>
      <c r="V75" s="2">
        <f>V22</f>
        <v>23873</v>
      </c>
      <c r="W75" s="2">
        <f>W23</f>
        <v>2416</v>
      </c>
      <c r="X75" s="2">
        <f>X24</f>
        <v>3015</v>
      </c>
      <c r="Y75" s="2">
        <f>Y25</f>
        <v>10424</v>
      </c>
      <c r="Z75" s="2">
        <f>Z26</f>
        <v>1914</v>
      </c>
      <c r="AA75" s="2">
        <f>AA27</f>
        <v>3030</v>
      </c>
      <c r="AB75" s="2">
        <f>AB28</f>
        <v>7634</v>
      </c>
      <c r="AC75" s="2">
        <f>AC29</f>
        <v>14200</v>
      </c>
      <c r="AD75" s="2">
        <f>AD30</f>
        <v>13850</v>
      </c>
      <c r="AE75" s="2">
        <f>AE31</f>
        <v>6458</v>
      </c>
      <c r="AF75" s="2">
        <f>AF32</f>
        <v>2882</v>
      </c>
      <c r="AG75" s="2">
        <f>AG33</f>
        <v>4175</v>
      </c>
      <c r="AH75" s="2">
        <f>AH34</f>
        <v>30970</v>
      </c>
      <c r="AI75" s="2">
        <f>AI35</f>
        <v>30724</v>
      </c>
      <c r="AJ75" s="2">
        <f>AJ36</f>
        <v>78335</v>
      </c>
      <c r="AK75" s="2">
        <f>AK37</f>
        <v>6130</v>
      </c>
      <c r="AL75" s="2">
        <f>AL38</f>
        <v>12314</v>
      </c>
      <c r="AM75" s="2">
        <f>AM39</f>
        <v>18198.777777777777</v>
      </c>
      <c r="AN75" s="2">
        <f>AN40</f>
        <v>2417</v>
      </c>
      <c r="AO75" s="2">
        <f>AO41</f>
        <v>5128</v>
      </c>
      <c r="AP75" s="2">
        <f>AP42</f>
        <v>4943</v>
      </c>
      <c r="AQ75" s="2">
        <f>AQ43</f>
        <v>4250</v>
      </c>
      <c r="AR75" s="2">
        <f>AR44</f>
        <v>14587</v>
      </c>
      <c r="AS75" s="2">
        <f>AS45</f>
        <v>3625</v>
      </c>
      <c r="AT75" s="2">
        <f>AT46</f>
        <v>4342</v>
      </c>
      <c r="AU75" s="2">
        <f>AU47</f>
        <v>8118</v>
      </c>
      <c r="AV75" s="2">
        <f>AV48</f>
        <v>24465</v>
      </c>
      <c r="AW75" s="2">
        <f>AW49</f>
        <v>4333</v>
      </c>
      <c r="AX75" s="2">
        <f>AX50</f>
        <v>2018</v>
      </c>
      <c r="AY75" s="2">
        <f>AY51</f>
        <v>30000.55</v>
      </c>
      <c r="AZ75" s="2">
        <f>AZ52</f>
        <v>5467.53</v>
      </c>
      <c r="BA75" s="2">
        <f>BA53</f>
        <v>110071.64</v>
      </c>
      <c r="BB75" s="2">
        <f>BB54</f>
        <v>6156.26</v>
      </c>
      <c r="BC75" s="2">
        <f>BC55</f>
        <v>1316.73</v>
      </c>
      <c r="BD75" s="2">
        <f>BD56</f>
        <v>3809.37</v>
      </c>
      <c r="BE75" s="2">
        <f>BE57</f>
        <v>6630.91</v>
      </c>
      <c r="BF75" s="2">
        <f>BF58</f>
        <v>12039.03</v>
      </c>
      <c r="BG75" s="2">
        <f>BG59</f>
        <v>24405.02</v>
      </c>
      <c r="BH75" s="2">
        <f>BH60</f>
        <v>14888.79</v>
      </c>
      <c r="BI75" s="2">
        <f>BI61</f>
        <v>4219.55</v>
      </c>
      <c r="BJ75" s="2">
        <f>BJ62</f>
        <v>11870.81</v>
      </c>
      <c r="BK75" s="2">
        <f>BK63</f>
        <v>153541.13</v>
      </c>
      <c r="BL75" s="6"/>
      <c r="BM75" s="2">
        <f t="shared" si="65"/>
        <v>975779.15777777811</v>
      </c>
      <c r="BN75" s="7">
        <f t="shared" si="66"/>
        <v>6.5050476062547102E-2</v>
      </c>
    </row>
    <row r="76" spans="2:74" ht="14.5" x14ac:dyDescent="0.35">
      <c r="D76" s="2"/>
      <c r="E76" s="2"/>
      <c r="F76" s="2"/>
      <c r="G76" s="2"/>
      <c r="H76" s="2"/>
      <c r="I76" s="2">
        <f>I8</f>
        <v>6245.02</v>
      </c>
      <c r="J76" s="2">
        <f>J9</f>
        <v>816.65</v>
      </c>
      <c r="K76" s="2">
        <f>K10</f>
        <v>1562.23</v>
      </c>
      <c r="L76" s="2">
        <f>L11</f>
        <v>392</v>
      </c>
      <c r="M76" s="2">
        <f>M12</f>
        <v>3585.04</v>
      </c>
      <c r="N76" s="2">
        <f>N13</f>
        <v>3120</v>
      </c>
      <c r="O76" s="2">
        <f>O14</f>
        <v>1562</v>
      </c>
      <c r="P76" s="2">
        <f>P15</f>
        <v>5286</v>
      </c>
      <c r="Q76" s="2">
        <f>Q16</f>
        <v>3928</v>
      </c>
      <c r="R76" s="2">
        <f>R17</f>
        <v>16260</v>
      </c>
      <c r="S76" s="2">
        <f>S18</f>
        <v>1399</v>
      </c>
      <c r="T76" s="2">
        <f>T19</f>
        <v>7792</v>
      </c>
      <c r="U76" s="2">
        <f>U20</f>
        <v>571</v>
      </c>
      <c r="V76" s="2">
        <f>V21</f>
        <v>6582</v>
      </c>
      <c r="W76" s="2">
        <f>W22</f>
        <v>3022</v>
      </c>
      <c r="X76" s="2">
        <f>X23</f>
        <v>984</v>
      </c>
      <c r="Y76" s="2">
        <f>Y24</f>
        <v>2718</v>
      </c>
      <c r="Z76" s="2">
        <f>Z25</f>
        <v>3355</v>
      </c>
      <c r="AA76" s="2">
        <f>AA26</f>
        <v>22785</v>
      </c>
      <c r="AB76" s="2">
        <f>AB27</f>
        <v>3033</v>
      </c>
      <c r="AC76" s="2">
        <f>AC28</f>
        <v>363</v>
      </c>
      <c r="AD76" s="2">
        <f>AD29</f>
        <v>964</v>
      </c>
      <c r="AE76" s="2">
        <f>AE30</f>
        <v>24692</v>
      </c>
      <c r="AF76" s="2">
        <f>AF31</f>
        <v>1639</v>
      </c>
      <c r="AG76" s="2">
        <f>AG32</f>
        <v>953</v>
      </c>
      <c r="AH76" s="2">
        <f>AH33</f>
        <v>3119</v>
      </c>
      <c r="AI76" s="2">
        <f>AI34</f>
        <v>963</v>
      </c>
      <c r="AJ76" s="2">
        <f>AJ35</f>
        <v>489</v>
      </c>
      <c r="AK76" s="2">
        <f>AK36</f>
        <v>367</v>
      </c>
      <c r="AL76" s="2">
        <f>AL37</f>
        <v>706</v>
      </c>
      <c r="AM76" s="2">
        <f>AM38</f>
        <v>4599.666666666667</v>
      </c>
      <c r="AN76" s="2">
        <f>AN39</f>
        <v>2038</v>
      </c>
      <c r="AO76" s="2">
        <f>AO40</f>
        <v>945</v>
      </c>
      <c r="AP76" s="2">
        <f>AP41</f>
        <v>5879</v>
      </c>
      <c r="AQ76" s="2">
        <f>AQ42</f>
        <v>165</v>
      </c>
      <c r="AR76" s="2">
        <f>AR43</f>
        <v>20194</v>
      </c>
      <c r="AS76" s="2">
        <f>AS44</f>
        <v>18976</v>
      </c>
      <c r="AT76" s="2">
        <f>AT45</f>
        <v>700</v>
      </c>
      <c r="AU76" s="2">
        <f>AU46</f>
        <v>729</v>
      </c>
      <c r="AV76" s="2">
        <f>AV47</f>
        <v>1979</v>
      </c>
      <c r="AW76" s="2">
        <f>AW48</f>
        <v>2720</v>
      </c>
      <c r="AX76" s="2">
        <f>AX49</f>
        <v>645</v>
      </c>
      <c r="AY76" s="2">
        <f>AY50</f>
        <v>3159.78</v>
      </c>
      <c r="AZ76" s="2">
        <f>AZ51</f>
        <v>1745.87</v>
      </c>
      <c r="BA76" s="2">
        <f>BA52</f>
        <v>2268.25</v>
      </c>
      <c r="BB76" s="2">
        <f>BB53</f>
        <v>3058.35</v>
      </c>
      <c r="BC76" s="2">
        <f>BC54</f>
        <v>299.2</v>
      </c>
      <c r="BD76" s="2">
        <f>BD55</f>
        <v>13635.23</v>
      </c>
      <c r="BE76" s="2">
        <f>BE56</f>
        <v>8574.7199999999993</v>
      </c>
      <c r="BF76" s="2">
        <f>BF57</f>
        <v>5055.8500000000004</v>
      </c>
      <c r="BG76" s="2">
        <f>BG58</f>
        <v>4096.95</v>
      </c>
      <c r="BH76" s="2">
        <f>BH59</f>
        <v>31336.03</v>
      </c>
      <c r="BI76" s="2">
        <f>BI60</f>
        <v>1330.12</v>
      </c>
      <c r="BJ76" s="2">
        <f>BJ61</f>
        <v>6084.73</v>
      </c>
      <c r="BK76" s="2">
        <f>BK62</f>
        <v>11132.38</v>
      </c>
      <c r="BL76" s="6"/>
      <c r="BM76" s="2">
        <f t="shared" si="65"/>
        <v>280600.06666666671</v>
      </c>
      <c r="BN76" s="7">
        <f t="shared" si="66"/>
        <v>1.8706249026079386E-2</v>
      </c>
    </row>
    <row r="77" spans="2:74" ht="14.5" x14ac:dyDescent="0.35">
      <c r="D77" s="2"/>
      <c r="E77" s="2"/>
      <c r="F77" s="2"/>
      <c r="G77" s="2"/>
      <c r="H77" s="2"/>
      <c r="I77" s="2">
        <f>I7</f>
        <v>553.01</v>
      </c>
      <c r="J77" s="2">
        <f>J8</f>
        <v>892.62</v>
      </c>
      <c r="K77" s="2">
        <f>K9</f>
        <v>851.63</v>
      </c>
      <c r="L77" s="2">
        <f>L10</f>
        <v>1957</v>
      </c>
      <c r="M77" s="2">
        <f>M11</f>
        <v>1447.03</v>
      </c>
      <c r="N77" s="2">
        <f>N12</f>
        <v>568</v>
      </c>
      <c r="O77" s="2">
        <f>O13</f>
        <v>14363</v>
      </c>
      <c r="P77" s="2">
        <f>P14</f>
        <v>2125</v>
      </c>
      <c r="Q77" s="2">
        <f>Q15</f>
        <v>612</v>
      </c>
      <c r="R77" s="2">
        <f>R16</f>
        <v>1838</v>
      </c>
      <c r="S77" s="2">
        <f>S17</f>
        <v>454</v>
      </c>
      <c r="T77" s="2">
        <f>T18</f>
        <v>696</v>
      </c>
      <c r="U77" s="2">
        <f>U19</f>
        <v>1187</v>
      </c>
      <c r="V77" s="2">
        <f>V20</f>
        <v>468</v>
      </c>
      <c r="W77" s="2">
        <f>W21</f>
        <v>3963</v>
      </c>
      <c r="X77" s="2">
        <f>X22</f>
        <v>874</v>
      </c>
      <c r="Y77" s="2">
        <f>Y23</f>
        <v>1023</v>
      </c>
      <c r="Z77" s="2">
        <f>Z24</f>
        <v>1588</v>
      </c>
      <c r="AA77" s="2">
        <f>AA25</f>
        <v>2352</v>
      </c>
      <c r="AB77" s="2">
        <f>AB26</f>
        <v>198</v>
      </c>
      <c r="AC77" s="2">
        <f>AC27</f>
        <v>510</v>
      </c>
      <c r="AD77" s="2">
        <f>AD28</f>
        <v>418</v>
      </c>
      <c r="AE77" s="2">
        <f>AE29</f>
        <v>115</v>
      </c>
      <c r="AF77" s="2">
        <f>AF30</f>
        <v>1002</v>
      </c>
      <c r="AG77" s="2">
        <f>AG31</f>
        <v>250</v>
      </c>
      <c r="AH77" s="2">
        <f>AH32</f>
        <v>3362</v>
      </c>
      <c r="AI77" s="2">
        <f>AI33</f>
        <v>705</v>
      </c>
      <c r="AJ77" s="2">
        <f>AJ34</f>
        <v>715</v>
      </c>
      <c r="AK77" s="2">
        <f>AK35</f>
        <v>1031</v>
      </c>
      <c r="AL77" s="2">
        <f>AL36</f>
        <v>343</v>
      </c>
      <c r="AM77" s="2">
        <f>AM37</f>
        <v>1075.3888888888889</v>
      </c>
      <c r="AN77" s="2">
        <f>AN38</f>
        <v>780</v>
      </c>
      <c r="AO77" s="2">
        <f>AO39</f>
        <v>218</v>
      </c>
      <c r="AP77" s="2">
        <f>AP40</f>
        <v>3385</v>
      </c>
      <c r="AQ77" s="2">
        <f>AQ41</f>
        <v>402</v>
      </c>
      <c r="AR77" s="2">
        <f>AR42</f>
        <v>697</v>
      </c>
      <c r="AS77" s="2">
        <f>AS43</f>
        <v>987</v>
      </c>
      <c r="AT77" s="2">
        <f>AT44</f>
        <v>509</v>
      </c>
      <c r="AU77" s="2">
        <f>AU45</f>
        <v>1020</v>
      </c>
      <c r="AV77" s="2">
        <f>AV46</f>
        <v>1130</v>
      </c>
      <c r="AW77" s="2">
        <f>AW47</f>
        <v>1316</v>
      </c>
      <c r="AX77" s="2">
        <f>AX48</f>
        <v>117</v>
      </c>
      <c r="AY77" s="2">
        <f>AY49</f>
        <v>1492.43</v>
      </c>
      <c r="AZ77" s="2">
        <f>AZ50</f>
        <v>16021.34</v>
      </c>
      <c r="BA77" s="2">
        <f>BA51</f>
        <v>295405.90999999997</v>
      </c>
      <c r="BB77" s="2">
        <f>BB52</f>
        <v>829.91</v>
      </c>
      <c r="BC77" s="2">
        <f>BC53</f>
        <v>528.12</v>
      </c>
      <c r="BD77" s="2">
        <f>BD54</f>
        <v>4471.32</v>
      </c>
      <c r="BE77" s="2">
        <f>BE55</f>
        <v>4604.54</v>
      </c>
      <c r="BF77" s="2">
        <f>BF56</f>
        <v>56625.14</v>
      </c>
      <c r="BG77" s="2">
        <f>BG57</f>
        <v>1209.79</v>
      </c>
      <c r="BH77" s="2">
        <f>BH58</f>
        <v>7488.16</v>
      </c>
      <c r="BI77" s="2">
        <f>BI59</f>
        <v>136.08000000000001</v>
      </c>
      <c r="BJ77" s="2">
        <f>BJ60</f>
        <v>256.08999999999997</v>
      </c>
      <c r="BK77" s="2">
        <f>BK61</f>
        <v>13166.19</v>
      </c>
      <c r="BL77" s="6"/>
      <c r="BM77" s="2">
        <f t="shared" si="65"/>
        <v>460332.69888888882</v>
      </c>
      <c r="BN77" s="7">
        <f t="shared" si="66"/>
        <v>3.0688154149628749E-2</v>
      </c>
    </row>
    <row r="78" spans="2:74" ht="14.5" x14ac:dyDescent="0.35">
      <c r="D78" s="2"/>
      <c r="E78" s="2"/>
      <c r="F78" s="2"/>
      <c r="G78" s="2"/>
      <c r="H78" s="2"/>
      <c r="I78" s="2">
        <f>I6</f>
        <v>1375.38</v>
      </c>
      <c r="J78" s="2">
        <f>J7</f>
        <v>935.7</v>
      </c>
      <c r="K78" s="2">
        <f>K8</f>
        <v>832.85</v>
      </c>
      <c r="L78" s="2">
        <f>L9</f>
        <v>1572</v>
      </c>
      <c r="M78" s="2">
        <f>M10</f>
        <v>917.71</v>
      </c>
      <c r="N78" s="2">
        <f>N11</f>
        <v>247</v>
      </c>
      <c r="O78" s="2">
        <f>O12</f>
        <v>769</v>
      </c>
      <c r="P78" s="2">
        <f>P13</f>
        <v>4561</v>
      </c>
      <c r="Q78" s="2">
        <f>Q14</f>
        <v>327</v>
      </c>
      <c r="R78" s="2">
        <f>R15</f>
        <v>1195</v>
      </c>
      <c r="S78" s="2">
        <f>S16</f>
        <v>28</v>
      </c>
      <c r="T78" s="2">
        <f>T17</f>
        <v>747</v>
      </c>
      <c r="U78" s="2">
        <f>U18</f>
        <v>832</v>
      </c>
      <c r="V78" s="2">
        <f>V19</f>
        <v>242</v>
      </c>
      <c r="W78" s="2">
        <f>W20</f>
        <v>723</v>
      </c>
      <c r="X78" s="2">
        <f>X21</f>
        <v>0</v>
      </c>
      <c r="Y78" s="2">
        <f>Y22</f>
        <v>246</v>
      </c>
      <c r="Z78" s="2">
        <f>Z23</f>
        <v>0</v>
      </c>
      <c r="AA78" s="2">
        <f>AA24</f>
        <v>380</v>
      </c>
      <c r="AB78" s="2">
        <f>AB25</f>
        <v>88</v>
      </c>
      <c r="AC78" s="2">
        <f>AC26</f>
        <v>0</v>
      </c>
      <c r="AD78" s="2">
        <f>AD27</f>
        <v>737</v>
      </c>
      <c r="AE78" s="2">
        <f>AE28</f>
        <v>420</v>
      </c>
      <c r="AF78" s="2">
        <f>AF29</f>
        <v>420</v>
      </c>
      <c r="AG78" s="2">
        <f>AG30</f>
        <v>147</v>
      </c>
      <c r="AH78" s="2">
        <f>AH31</f>
        <v>3110</v>
      </c>
      <c r="AI78" s="2">
        <f>AI32</f>
        <v>1695</v>
      </c>
      <c r="AJ78" s="2">
        <f>AJ33</f>
        <v>540</v>
      </c>
      <c r="AK78" s="2">
        <f>AK34</f>
        <v>419</v>
      </c>
      <c r="AL78" s="2">
        <f>AL35</f>
        <v>1778</v>
      </c>
      <c r="AM78" s="2">
        <f>AM36</f>
        <v>683.66666666666663</v>
      </c>
      <c r="AN78" s="2">
        <f>AN37</f>
        <v>123</v>
      </c>
      <c r="AO78" s="2">
        <f>AO38</f>
        <v>1932</v>
      </c>
      <c r="AP78" s="2">
        <f>AP39</f>
        <v>-3085</v>
      </c>
      <c r="AQ78" s="2">
        <f>AQ40</f>
        <v>628</v>
      </c>
      <c r="AR78" s="2">
        <f>AR41</f>
        <v>657</v>
      </c>
      <c r="AS78" s="2">
        <f>AS42</f>
        <v>159</v>
      </c>
      <c r="AT78" s="2">
        <f>AT43</f>
        <v>166</v>
      </c>
      <c r="AU78" s="2">
        <f>AU44</f>
        <v>1140</v>
      </c>
      <c r="AV78" s="2">
        <f>AV45</f>
        <v>0</v>
      </c>
      <c r="AW78" s="2">
        <f>AW46</f>
        <v>811</v>
      </c>
      <c r="AX78" s="2">
        <f>AX47</f>
        <v>17</v>
      </c>
      <c r="AY78" s="2">
        <f>AY48</f>
        <v>214.68</v>
      </c>
      <c r="AZ78" s="2">
        <f>AZ49</f>
        <v>2213.77</v>
      </c>
      <c r="BA78" s="2">
        <f>BA50</f>
        <v>912.85</v>
      </c>
      <c r="BB78" s="2">
        <f>BB51</f>
        <v>155.28</v>
      </c>
      <c r="BC78" s="2">
        <f>BC52</f>
        <v>-3434.14</v>
      </c>
      <c r="BD78" s="2">
        <f>BD53</f>
        <v>4252.71</v>
      </c>
      <c r="BE78" s="2">
        <f>BE54</f>
        <v>7363.14</v>
      </c>
      <c r="BF78" s="2">
        <f>BF55</f>
        <v>144.01</v>
      </c>
      <c r="BG78" s="2">
        <f>BG56</f>
        <v>1665.77</v>
      </c>
      <c r="BH78" s="2">
        <f>BH57</f>
        <v>987.57</v>
      </c>
      <c r="BI78" s="2">
        <f>BI58</f>
        <v>663.48</v>
      </c>
      <c r="BJ78" s="2">
        <f>BJ59</f>
        <v>236.28</v>
      </c>
      <c r="BK78" s="2">
        <f>BK60</f>
        <v>1938.88</v>
      </c>
      <c r="BL78" s="6"/>
      <c r="BM78" s="2">
        <f t="shared" si="65"/>
        <v>45830.586666666662</v>
      </c>
      <c r="BN78" s="7">
        <f t="shared" si="66"/>
        <v>3.0553035050287941E-3</v>
      </c>
    </row>
    <row r="79" spans="2:74" ht="14.5" x14ac:dyDescent="0.35">
      <c r="D79" s="2"/>
      <c r="E79" s="2"/>
      <c r="F79" s="2"/>
      <c r="G79" s="2"/>
      <c r="H79" s="2"/>
      <c r="I79" s="2">
        <f t="shared" ref="I79:AW79" si="67">I67-SUM(I73:I78)</f>
        <v>0</v>
      </c>
      <c r="J79" s="2">
        <f t="shared" si="67"/>
        <v>798.70999999999185</v>
      </c>
      <c r="K79" s="2">
        <f t="shared" si="67"/>
        <v>-288.66999999992549</v>
      </c>
      <c r="L79" s="2">
        <f t="shared" si="67"/>
        <v>1012</v>
      </c>
      <c r="M79" s="2">
        <f t="shared" si="67"/>
        <v>16867.339999999967</v>
      </c>
      <c r="N79" s="2">
        <f t="shared" si="67"/>
        <v>475</v>
      </c>
      <c r="O79" s="2">
        <f t="shared" si="67"/>
        <v>1134</v>
      </c>
      <c r="P79" s="2">
        <f t="shared" si="67"/>
        <v>982</v>
      </c>
      <c r="Q79" s="2">
        <f t="shared" si="67"/>
        <v>1106</v>
      </c>
      <c r="R79" s="2">
        <f t="shared" si="67"/>
        <v>804</v>
      </c>
      <c r="S79" s="2">
        <f t="shared" si="67"/>
        <v>-206</v>
      </c>
      <c r="T79" s="2">
        <f t="shared" si="67"/>
        <v>4824</v>
      </c>
      <c r="U79" s="2">
        <f t="shared" si="67"/>
        <v>-60</v>
      </c>
      <c r="V79" s="2">
        <f t="shared" si="67"/>
        <v>716</v>
      </c>
      <c r="W79" s="2">
        <f t="shared" si="67"/>
        <v>22537</v>
      </c>
      <c r="X79" s="2">
        <f t="shared" si="67"/>
        <v>4042</v>
      </c>
      <c r="Y79" s="2">
        <f t="shared" si="67"/>
        <v>3658</v>
      </c>
      <c r="Z79" s="2">
        <f t="shared" si="67"/>
        <v>2077</v>
      </c>
      <c r="AA79" s="2">
        <f t="shared" si="67"/>
        <v>1437</v>
      </c>
      <c r="AB79" s="2">
        <f t="shared" si="67"/>
        <v>5321</v>
      </c>
      <c r="AC79" s="2">
        <f t="shared" si="67"/>
        <v>1537</v>
      </c>
      <c r="AD79" s="2">
        <f t="shared" si="67"/>
        <v>889</v>
      </c>
      <c r="AE79" s="2">
        <f t="shared" si="67"/>
        <v>1704</v>
      </c>
      <c r="AF79" s="2">
        <f t="shared" si="67"/>
        <v>5414</v>
      </c>
      <c r="AG79" s="2">
        <f t="shared" si="67"/>
        <v>88</v>
      </c>
      <c r="AH79" s="2">
        <f t="shared" si="67"/>
        <v>-7196</v>
      </c>
      <c r="AI79" s="2">
        <f t="shared" si="67"/>
        <v>5210</v>
      </c>
      <c r="AJ79" s="2">
        <f t="shared" si="67"/>
        <v>-1753</v>
      </c>
      <c r="AK79" s="2">
        <f t="shared" si="67"/>
        <v>347</v>
      </c>
      <c r="AL79" s="2">
        <f t="shared" si="67"/>
        <v>9134</v>
      </c>
      <c r="AM79" s="2">
        <f t="shared" si="67"/>
        <v>2938.611111111124</v>
      </c>
      <c r="AN79" s="2">
        <f t="shared" si="67"/>
        <v>41756</v>
      </c>
      <c r="AO79" s="2">
        <f t="shared" si="67"/>
        <v>1798</v>
      </c>
      <c r="AP79" s="2">
        <f t="shared" si="67"/>
        <v>2986</v>
      </c>
      <c r="AQ79" s="2">
        <f t="shared" si="67"/>
        <v>1351</v>
      </c>
      <c r="AR79" s="2">
        <f t="shared" si="67"/>
        <v>3287</v>
      </c>
      <c r="AS79" s="2">
        <f t="shared" si="67"/>
        <v>247</v>
      </c>
      <c r="AT79" s="2">
        <f t="shared" si="67"/>
        <v>338</v>
      </c>
      <c r="AU79" s="2">
        <f t="shared" si="67"/>
        <v>1285</v>
      </c>
      <c r="AV79" s="2">
        <f t="shared" si="67"/>
        <v>1146</v>
      </c>
      <c r="AW79" s="2">
        <f t="shared" si="67"/>
        <v>29544</v>
      </c>
      <c r="AX79" s="2">
        <f t="shared" ref="AX79:BK79" si="68">AX67-SUM(AX73:AX78)</f>
        <v>25271</v>
      </c>
      <c r="AY79" s="2">
        <f t="shared" si="68"/>
        <v>4701.2099999999627</v>
      </c>
      <c r="AZ79" s="2">
        <f t="shared" si="68"/>
        <v>-468.89000000001397</v>
      </c>
      <c r="BA79" s="2">
        <f t="shared" si="68"/>
        <v>11263.110000000102</v>
      </c>
      <c r="BB79" s="2">
        <f t="shared" si="68"/>
        <v>-1857.3100000000268</v>
      </c>
      <c r="BC79" s="2">
        <f t="shared" si="68"/>
        <v>2871.0400000000081</v>
      </c>
      <c r="BD79" s="2">
        <f t="shared" si="68"/>
        <v>528.47999999998137</v>
      </c>
      <c r="BE79" s="2">
        <f t="shared" si="68"/>
        <v>2044.140000000014</v>
      </c>
      <c r="BF79" s="2">
        <f t="shared" si="68"/>
        <v>1398.4799999999814</v>
      </c>
      <c r="BG79" s="2">
        <f t="shared" si="68"/>
        <v>17189.440000000002</v>
      </c>
      <c r="BH79" s="2">
        <f t="shared" si="68"/>
        <v>1241.9899999999907</v>
      </c>
      <c r="BI79" s="2">
        <f t="shared" si="68"/>
        <v>279.02000000001863</v>
      </c>
      <c r="BJ79" s="2">
        <f t="shared" si="68"/>
        <v>74229.259999999951</v>
      </c>
      <c r="BK79" s="2">
        <f t="shared" si="68"/>
        <v>1282.5099999999511</v>
      </c>
      <c r="BL79" s="6"/>
      <c r="BM79" s="2">
        <f t="shared" si="65"/>
        <v>309260.47111111105</v>
      </c>
      <c r="BN79" s="7">
        <f t="shared" si="66"/>
        <v>2.061689954407378E-2</v>
      </c>
    </row>
    <row r="80" spans="2:74" ht="14.5" x14ac:dyDescent="0.3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2">
        <f>SUM(BM73:BM79)</f>
        <v>15000338.457777778</v>
      </c>
      <c r="BN80" s="7">
        <f>SUM(BN73:BN79)</f>
        <v>1</v>
      </c>
    </row>
    <row r="82" spans="43:43" x14ac:dyDescent="0.25">
      <c r="AQ82" s="3"/>
    </row>
    <row r="83" spans="43:43" x14ac:dyDescent="0.25">
      <c r="AQ83" s="3"/>
    </row>
    <row r="84" spans="43:43" x14ac:dyDescent="0.25">
      <c r="AQ84" s="3"/>
    </row>
    <row r="85" spans="43:43" x14ac:dyDescent="0.25">
      <c r="AQ85" s="3"/>
    </row>
    <row r="86" spans="43:43" x14ac:dyDescent="0.25">
      <c r="AQ86" s="3"/>
    </row>
  </sheetData>
  <mergeCells count="19">
    <mergeCell ref="BO1:BV1"/>
    <mergeCell ref="BX23:BX34"/>
    <mergeCell ref="BY23:BY34"/>
    <mergeCell ref="BX11:BX22"/>
    <mergeCell ref="BY11:BY22"/>
    <mergeCell ref="B54:B65"/>
    <mergeCell ref="AZ2:BK2"/>
    <mergeCell ref="BX47:BX58"/>
    <mergeCell ref="BY47:BY58"/>
    <mergeCell ref="B42:B53"/>
    <mergeCell ref="AN2:AY2"/>
    <mergeCell ref="BX35:BX46"/>
    <mergeCell ref="BY35:BY46"/>
    <mergeCell ref="B30:B41"/>
    <mergeCell ref="AB2:AM2"/>
    <mergeCell ref="B18:B29"/>
    <mergeCell ref="P2:AA2"/>
    <mergeCell ref="B6:B17"/>
    <mergeCell ref="D2:O2"/>
  </mergeCells>
  <pageMargins left="0.7" right="0.7" top="0.75" bottom="0.75" header="0.3" footer="0.3"/>
  <pageSetup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85"/>
  <sheetViews>
    <sheetView topLeftCell="A7" workbookViewId="0">
      <pane xSplit="2" ySplit="4" topLeftCell="AT53" activePane="bottomRight" state="frozen"/>
      <selection activeCell="A7" sqref="A7"/>
      <selection pane="topRight" activeCell="C7" sqref="C7"/>
      <selection pane="bottomLeft" activeCell="A11" sqref="A11"/>
      <selection pane="bottomRight" activeCell="A59" sqref="A59:A70"/>
    </sheetView>
  </sheetViews>
  <sheetFormatPr defaultColWidth="9.08984375" defaultRowHeight="12.5" x14ac:dyDescent="0.25"/>
  <cols>
    <col min="1" max="1" width="2.90625" style="14" customWidth="1"/>
    <col min="2" max="2" width="10" style="14" customWidth="1"/>
    <col min="3" max="14" width="8.1796875" style="14" customWidth="1"/>
    <col min="15" max="15" width="9" style="14" bestFit="1" customWidth="1"/>
    <col min="16" max="62" width="9" style="14" customWidth="1"/>
    <col min="63" max="63" width="4" style="14" customWidth="1"/>
    <col min="64" max="64" width="10.1796875" style="14" bestFit="1" customWidth="1"/>
    <col min="65" max="65" width="9.81640625" style="14" bestFit="1" customWidth="1"/>
    <col min="66" max="66" width="2.90625" style="14" customWidth="1"/>
    <col min="67" max="68" width="9.08984375" style="14"/>
    <col min="69" max="69" width="12.08984375" style="14" customWidth="1"/>
    <col min="70" max="16384" width="9.08984375" style="14"/>
  </cols>
  <sheetData>
    <row r="1" spans="1:75" ht="25" x14ac:dyDescent="0.5">
      <c r="A1" s="11" t="s">
        <v>37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6" spans="1:75" ht="13" x14ac:dyDescent="0.3">
      <c r="A6" s="23"/>
      <c r="B6" s="24"/>
    </row>
    <row r="7" spans="1:75" ht="14.5" x14ac:dyDescent="0.35">
      <c r="A7" s="29"/>
      <c r="B7" s="30" t="s">
        <v>13</v>
      </c>
      <c r="C7" s="117">
        <v>2011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5">
        <v>2012</v>
      </c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2">
        <v>2013</v>
      </c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09">
        <v>2014</v>
      </c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2">
        <v>2015</v>
      </c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</row>
    <row r="8" spans="1:75" ht="14.5" x14ac:dyDescent="0.35">
      <c r="A8" s="31" t="s">
        <v>40</v>
      </c>
      <c r="B8" s="32"/>
      <c r="C8" s="39" t="s">
        <v>4</v>
      </c>
      <c r="D8" s="39" t="s">
        <v>5</v>
      </c>
      <c r="E8" s="39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11</v>
      </c>
      <c r="K8" s="39" t="s">
        <v>0</v>
      </c>
      <c r="L8" s="39" t="s">
        <v>1</v>
      </c>
      <c r="M8" s="39" t="s">
        <v>2</v>
      </c>
      <c r="N8" s="39" t="s">
        <v>3</v>
      </c>
      <c r="O8" s="47" t="s">
        <v>4</v>
      </c>
      <c r="P8" s="47" t="s">
        <v>5</v>
      </c>
      <c r="Q8" s="47" t="s">
        <v>6</v>
      </c>
      <c r="R8" s="47" t="s">
        <v>7</v>
      </c>
      <c r="S8" s="47" t="s">
        <v>8</v>
      </c>
      <c r="T8" s="47" t="s">
        <v>9</v>
      </c>
      <c r="U8" s="47" t="s">
        <v>10</v>
      </c>
      <c r="V8" s="47" t="s">
        <v>11</v>
      </c>
      <c r="W8" s="47" t="s">
        <v>0</v>
      </c>
      <c r="X8" s="47" t="s">
        <v>1</v>
      </c>
      <c r="Y8" s="47" t="s">
        <v>2</v>
      </c>
      <c r="Z8" s="47" t="s">
        <v>3</v>
      </c>
      <c r="AA8" s="81" t="s">
        <v>4</v>
      </c>
      <c r="AB8" s="81" t="s">
        <v>5</v>
      </c>
      <c r="AC8" s="81" t="s">
        <v>6</v>
      </c>
      <c r="AD8" s="81" t="s">
        <v>7</v>
      </c>
      <c r="AE8" s="81" t="s">
        <v>8</v>
      </c>
      <c r="AF8" s="81" t="s">
        <v>9</v>
      </c>
      <c r="AG8" s="81" t="s">
        <v>10</v>
      </c>
      <c r="AH8" s="81" t="s">
        <v>11</v>
      </c>
      <c r="AI8" s="81" t="s">
        <v>0</v>
      </c>
      <c r="AJ8" s="81" t="s">
        <v>1</v>
      </c>
      <c r="AK8" s="81" t="s">
        <v>2</v>
      </c>
      <c r="AL8" s="81" t="s">
        <v>3</v>
      </c>
      <c r="AM8" s="84" t="s">
        <v>4</v>
      </c>
      <c r="AN8" s="84" t="s">
        <v>5</v>
      </c>
      <c r="AO8" s="84" t="s">
        <v>6</v>
      </c>
      <c r="AP8" s="84" t="s">
        <v>7</v>
      </c>
      <c r="AQ8" s="84" t="s">
        <v>8</v>
      </c>
      <c r="AR8" s="84" t="s">
        <v>9</v>
      </c>
      <c r="AS8" s="84" t="s">
        <v>10</v>
      </c>
      <c r="AT8" s="84" t="s">
        <v>11</v>
      </c>
      <c r="AU8" s="84" t="s">
        <v>0</v>
      </c>
      <c r="AV8" s="84" t="s">
        <v>1</v>
      </c>
      <c r="AW8" s="84" t="s">
        <v>2</v>
      </c>
      <c r="AX8" s="84" t="s">
        <v>3</v>
      </c>
      <c r="AY8" s="96" t="s">
        <v>4</v>
      </c>
      <c r="AZ8" s="96" t="s">
        <v>5</v>
      </c>
      <c r="BA8" s="96" t="s">
        <v>6</v>
      </c>
      <c r="BB8" s="96" t="s">
        <v>7</v>
      </c>
      <c r="BC8" s="96" t="s">
        <v>8</v>
      </c>
      <c r="BD8" s="96" t="s">
        <v>9</v>
      </c>
      <c r="BE8" s="96" t="s">
        <v>10</v>
      </c>
      <c r="BF8" s="96" t="s">
        <v>11</v>
      </c>
      <c r="BG8" s="96" t="s">
        <v>0</v>
      </c>
      <c r="BH8" s="96" t="s">
        <v>1</v>
      </c>
      <c r="BI8" s="96" t="s">
        <v>2</v>
      </c>
      <c r="BJ8" s="96" t="s">
        <v>3</v>
      </c>
    </row>
    <row r="9" spans="1:75" x14ac:dyDescent="0.25">
      <c r="A9" s="33" t="s">
        <v>14</v>
      </c>
      <c r="B9" s="34"/>
    </row>
    <row r="10" spans="1:75" ht="13" x14ac:dyDescent="0.3">
      <c r="A10" s="27"/>
      <c r="B10" s="28"/>
    </row>
    <row r="11" spans="1:75" ht="14.5" x14ac:dyDescent="0.35">
      <c r="A11" s="116">
        <v>2011</v>
      </c>
      <c r="B11" s="38" t="s">
        <v>4</v>
      </c>
      <c r="C11" s="16">
        <v>39984</v>
      </c>
      <c r="D11" s="16">
        <v>12069</v>
      </c>
      <c r="E11" s="16">
        <v>0</v>
      </c>
      <c r="F11" s="16"/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13</v>
      </c>
      <c r="N11" s="16"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</row>
    <row r="12" spans="1:75" ht="14.5" x14ac:dyDescent="0.35">
      <c r="A12" s="116"/>
      <c r="B12" s="38" t="s">
        <v>5</v>
      </c>
      <c r="C12" s="16">
        <v>0</v>
      </c>
      <c r="D12" s="16">
        <v>32868</v>
      </c>
      <c r="E12" s="16">
        <v>13851</v>
      </c>
      <c r="F12" s="16">
        <v>-3</v>
      </c>
      <c r="G12" s="16">
        <v>22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13</v>
      </c>
      <c r="N12" s="16">
        <v>0</v>
      </c>
      <c r="O12" s="16"/>
      <c r="P12" s="16"/>
      <c r="Q12" s="16">
        <v>32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</row>
    <row r="13" spans="1:75" ht="14.5" x14ac:dyDescent="0.35">
      <c r="A13" s="116"/>
      <c r="B13" s="38" t="s">
        <v>6</v>
      </c>
      <c r="C13" s="16">
        <v>0</v>
      </c>
      <c r="D13" s="16">
        <v>0</v>
      </c>
      <c r="E13" s="16">
        <v>37252</v>
      </c>
      <c r="F13" s="16">
        <v>18598</v>
      </c>
      <c r="G13" s="16"/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/>
      <c r="P13" s="16"/>
      <c r="Q13" s="16">
        <v>60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4.5" x14ac:dyDescent="0.35">
      <c r="A14" s="116"/>
      <c r="B14" s="38" t="s">
        <v>7</v>
      </c>
      <c r="C14" s="16">
        <v>0</v>
      </c>
      <c r="D14" s="16">
        <v>0</v>
      </c>
      <c r="E14" s="16">
        <v>0</v>
      </c>
      <c r="F14" s="16">
        <v>42564</v>
      </c>
      <c r="G14" s="16">
        <v>13482</v>
      </c>
      <c r="H14" s="16">
        <v>0</v>
      </c>
      <c r="I14" s="16">
        <v>71</v>
      </c>
      <c r="J14" s="16">
        <v>0</v>
      </c>
      <c r="K14" s="16">
        <v>0</v>
      </c>
      <c r="L14" s="16">
        <v>0</v>
      </c>
      <c r="M14" s="16">
        <v>7</v>
      </c>
      <c r="N14" s="16"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</row>
    <row r="15" spans="1:75" ht="14.5" x14ac:dyDescent="0.35">
      <c r="A15" s="116"/>
      <c r="B15" s="38" t="s">
        <v>8</v>
      </c>
      <c r="C15" s="16">
        <v>0</v>
      </c>
      <c r="D15" s="16">
        <v>0</v>
      </c>
      <c r="E15" s="16">
        <v>0</v>
      </c>
      <c r="F15" s="16">
        <v>0</v>
      </c>
      <c r="G15" s="16">
        <v>26187</v>
      </c>
      <c r="H15" s="16">
        <v>16576</v>
      </c>
      <c r="I15" s="16">
        <v>70</v>
      </c>
      <c r="J15" s="16">
        <v>0</v>
      </c>
      <c r="K15" s="16">
        <v>0</v>
      </c>
      <c r="L15" s="16">
        <v>0</v>
      </c>
      <c r="M15" s="16">
        <v>7</v>
      </c>
      <c r="N15" s="16"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</row>
    <row r="16" spans="1:75" ht="14.5" x14ac:dyDescent="0.35">
      <c r="A16" s="116"/>
      <c r="B16" s="38" t="s"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31066</v>
      </c>
      <c r="I16" s="16">
        <v>14456</v>
      </c>
      <c r="J16" s="16">
        <v>0</v>
      </c>
      <c r="K16" s="16">
        <v>73</v>
      </c>
      <c r="L16" s="16">
        <v>0</v>
      </c>
      <c r="M16" s="16">
        <v>7</v>
      </c>
      <c r="N16" s="16">
        <v>0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</row>
    <row r="17" spans="1:75" ht="14.5" x14ac:dyDescent="0.35">
      <c r="A17" s="116"/>
      <c r="B17" s="38" t="s"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32342</v>
      </c>
      <c r="J17" s="16">
        <v>18750</v>
      </c>
      <c r="K17" s="16">
        <v>0</v>
      </c>
      <c r="L17" s="16">
        <v>0</v>
      </c>
      <c r="M17" s="16">
        <v>7</v>
      </c>
      <c r="N17" s="16">
        <v>0</v>
      </c>
      <c r="O17" s="16"/>
      <c r="P17" s="16"/>
      <c r="Q17" s="16">
        <v>84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:75" ht="14.5" x14ac:dyDescent="0.35">
      <c r="A18" s="116"/>
      <c r="B18" s="38" t="s"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37839</v>
      </c>
      <c r="K18" s="16">
        <v>12179</v>
      </c>
      <c r="L18" s="16">
        <v>0</v>
      </c>
      <c r="M18" s="16">
        <v>7</v>
      </c>
      <c r="N18" s="16">
        <v>0</v>
      </c>
      <c r="O18" s="16"/>
      <c r="P18" s="16">
        <v>132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:75" ht="14.5" x14ac:dyDescent="0.35">
      <c r="A19" s="116"/>
      <c r="B19" s="38" t="s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35125</v>
      </c>
      <c r="L19" s="16">
        <v>6735</v>
      </c>
      <c r="M19" s="16">
        <v>7</v>
      </c>
      <c r="N19" s="16">
        <v>330.61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</row>
    <row r="20" spans="1:75" ht="14.5" x14ac:dyDescent="0.35">
      <c r="A20" s="116"/>
      <c r="B20" s="38" t="s">
        <v>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22518</v>
      </c>
      <c r="M20" s="16">
        <v>8232</v>
      </c>
      <c r="N20" s="16">
        <v>170.38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4.5" x14ac:dyDescent="0.35">
      <c r="A21" s="116"/>
      <c r="B21" s="38" t="s">
        <v>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35829</v>
      </c>
      <c r="N21" s="16">
        <v>15458.21</v>
      </c>
      <c r="O21" s="16"/>
      <c r="P21" s="16"/>
      <c r="Q21" s="16">
        <v>289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</row>
    <row r="22" spans="1:75" ht="14.5" x14ac:dyDescent="0.35">
      <c r="A22" s="116"/>
      <c r="B22" s="38" t="s">
        <v>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28103.58</v>
      </c>
      <c r="O22" s="16">
        <v>6218</v>
      </c>
      <c r="P22" s="16"/>
      <c r="Q22" s="16"/>
      <c r="R22" s="16"/>
      <c r="S22" s="16">
        <v>44</v>
      </c>
      <c r="T22" s="16"/>
      <c r="U22" s="16"/>
      <c r="V22" s="16">
        <v>100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N22" s="16"/>
      <c r="BO22" s="43"/>
      <c r="BP22" s="16"/>
      <c r="BQ22" s="16"/>
      <c r="BR22" s="16"/>
      <c r="BS22" s="16"/>
      <c r="BT22" s="16"/>
      <c r="BU22" s="16"/>
      <c r="BV22" s="16"/>
      <c r="BW22" s="16"/>
    </row>
    <row r="23" spans="1:75" ht="15" customHeight="1" x14ac:dyDescent="0.35">
      <c r="A23" s="114">
        <v>2012</v>
      </c>
      <c r="B23" s="46" t="s">
        <v>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v>32415</v>
      </c>
      <c r="P23" s="16">
        <v>15250</v>
      </c>
      <c r="Q23" s="16"/>
      <c r="R23" s="16"/>
      <c r="S23" s="16"/>
      <c r="T23" s="16"/>
      <c r="U23" s="16"/>
      <c r="V23" s="16">
        <v>740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</row>
    <row r="24" spans="1:75" ht="15" customHeight="1" x14ac:dyDescent="0.35">
      <c r="A24" s="114"/>
      <c r="B24" s="46" t="s">
        <v>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18361</v>
      </c>
      <c r="Q24" s="16">
        <v>26440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</row>
    <row r="25" spans="1:75" ht="15" customHeight="1" x14ac:dyDescent="0.35">
      <c r="A25" s="114"/>
      <c r="B25" s="46" t="s">
        <v>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>
        <v>40854</v>
      </c>
      <c r="R25" s="16">
        <v>8340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</row>
    <row r="26" spans="1:75" ht="15" customHeight="1" x14ac:dyDescent="0.35">
      <c r="A26" s="114"/>
      <c r="B26" s="46" t="s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v>31519</v>
      </c>
      <c r="S26" s="16">
        <v>15638</v>
      </c>
      <c r="T26" s="16">
        <v>102</v>
      </c>
      <c r="U26" s="16"/>
      <c r="V26" s="16"/>
      <c r="W26" s="16">
        <v>2</v>
      </c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>
        <v>164</v>
      </c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ht="15" customHeight="1" x14ac:dyDescent="0.35">
      <c r="A27" s="114"/>
      <c r="B27" s="46" t="s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>
        <v>26920</v>
      </c>
      <c r="T27" s="16">
        <v>14490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ht="15" customHeight="1" x14ac:dyDescent="0.35">
      <c r="A28" s="114"/>
      <c r="B28" s="46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27934</v>
      </c>
      <c r="U28" s="16">
        <v>19416</v>
      </c>
      <c r="V28" s="16">
        <v>261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>
        <v>103</v>
      </c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ht="15" customHeight="1" x14ac:dyDescent="0.35">
      <c r="A29" s="114"/>
      <c r="B29" s="46" t="s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27109</v>
      </c>
      <c r="V29" s="16">
        <v>17649</v>
      </c>
      <c r="W29" s="16">
        <v>-17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ht="15" customHeight="1" x14ac:dyDescent="0.35">
      <c r="A30" s="114"/>
      <c r="B30" s="46" t="s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v>37001</v>
      </c>
      <c r="W30" s="16">
        <v>9385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5" customHeight="1" x14ac:dyDescent="0.35">
      <c r="A31" s="114"/>
      <c r="B31" s="46" t="s">
        <v>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>
        <v>24511</v>
      </c>
      <c r="X31" s="16">
        <v>13945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ht="15" customHeight="1" x14ac:dyDescent="0.35">
      <c r="A32" s="114"/>
      <c r="B32" s="46" t="s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>
        <v>27521</v>
      </c>
      <c r="Y32" s="16">
        <v>6423</v>
      </c>
      <c r="Z32" s="16">
        <v>-9</v>
      </c>
      <c r="AA32" s="16"/>
      <c r="AB32" s="16"/>
      <c r="AC32" s="16"/>
      <c r="AD32" s="16">
        <v>107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ht="15" customHeight="1" x14ac:dyDescent="0.35">
      <c r="A33" s="114"/>
      <c r="B33" s="46" t="s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v>27752</v>
      </c>
      <c r="Z33" s="16">
        <v>12475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>
        <v>106</v>
      </c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ht="15" customHeight="1" x14ac:dyDescent="0.35">
      <c r="A34" s="114"/>
      <c r="B34" s="46" t="s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>
        <v>32006</v>
      </c>
      <c r="AA34" s="16">
        <v>8834</v>
      </c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>
        <v>2</v>
      </c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ht="15" customHeight="1" x14ac:dyDescent="0.35">
      <c r="A35" s="110">
        <v>2013</v>
      </c>
      <c r="B35" s="4" t="s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>
        <v>33987</v>
      </c>
      <c r="AB35" s="16">
        <v>20184</v>
      </c>
      <c r="AC35" s="16"/>
      <c r="AD35" s="16"/>
      <c r="AE35" s="16"/>
      <c r="AF35" s="16">
        <v>6</v>
      </c>
      <c r="AG35" s="16"/>
      <c r="AH35" s="16"/>
      <c r="AI35" s="16"/>
      <c r="AJ35" s="16"/>
      <c r="AK35" s="16"/>
      <c r="AL35" s="16"/>
      <c r="AM35" s="16"/>
      <c r="AN35" s="16">
        <v>82</v>
      </c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" customHeight="1" x14ac:dyDescent="0.35">
      <c r="A36" s="110"/>
      <c r="B36" s="4" t="s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>
        <v>23181</v>
      </c>
      <c r="AC36" s="16">
        <v>23510</v>
      </c>
      <c r="AD36" s="16"/>
      <c r="AE36" s="16"/>
      <c r="AF36" s="16">
        <v>6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" customHeight="1" x14ac:dyDescent="0.35">
      <c r="A37" s="110"/>
      <c r="B37" s="4" t="s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>
        <v>34922</v>
      </c>
      <c r="AD37" s="16">
        <v>7711</v>
      </c>
      <c r="AE37" s="16">
        <v>60</v>
      </c>
      <c r="AF37" s="16">
        <v>204</v>
      </c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" customHeight="1" x14ac:dyDescent="0.35">
      <c r="A38" s="110"/>
      <c r="B38" s="4" t="s">
        <v>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>
        <v>37122</v>
      </c>
      <c r="AE38" s="16">
        <v>28824</v>
      </c>
      <c r="AF38" s="16">
        <v>28</v>
      </c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" customHeight="1" x14ac:dyDescent="0.35">
      <c r="A39" s="110"/>
      <c r="B39" s="4" t="s">
        <v>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>
        <v>38940</v>
      </c>
      <c r="AF39" s="16">
        <v>3542</v>
      </c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" customHeight="1" x14ac:dyDescent="0.35">
      <c r="A40" s="110"/>
      <c r="B40" s="4" t="s">
        <v>9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>
        <v>41628</v>
      </c>
      <c r="AG40" s="16">
        <v>7081</v>
      </c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" customHeight="1" x14ac:dyDescent="0.35">
      <c r="A41" s="110"/>
      <c r="B41" s="4" t="s">
        <v>10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>
        <v>35404</v>
      </c>
      <c r="AH41" s="16">
        <v>8883</v>
      </c>
      <c r="AI41" s="16">
        <v>27</v>
      </c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</row>
    <row r="42" spans="1:75" ht="15" customHeight="1" x14ac:dyDescent="0.35">
      <c r="A42" s="110"/>
      <c r="B42" s="4" t="s">
        <v>11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>
        <v>44607</v>
      </c>
      <c r="AI42" s="16">
        <v>12568</v>
      </c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</row>
    <row r="43" spans="1:75" ht="15" customHeight="1" x14ac:dyDescent="0.35">
      <c r="A43" s="111"/>
      <c r="B43" s="4" t="s">
        <v>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>
        <v>64167</v>
      </c>
      <c r="AJ43" s="16">
        <v>15311</v>
      </c>
      <c r="AK43" s="16"/>
      <c r="AL43" s="16"/>
      <c r="AM43" s="16"/>
      <c r="AN43" s="16"/>
      <c r="AO43" s="16"/>
      <c r="AP43" s="16"/>
      <c r="AQ43" s="16"/>
      <c r="AR43" s="16">
        <v>164</v>
      </c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ht="15" customHeight="1" x14ac:dyDescent="0.35">
      <c r="A44" s="111"/>
      <c r="B44" s="4" t="s">
        <v>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>
        <v>51523</v>
      </c>
      <c r="AK44" s="16">
        <v>27264</v>
      </c>
      <c r="AL44" s="16"/>
      <c r="AM44" s="16"/>
      <c r="AN44" s="16"/>
      <c r="AO44" s="16"/>
      <c r="AP44" s="16"/>
      <c r="AQ44" s="16">
        <v>8</v>
      </c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</row>
    <row r="45" spans="1:75" ht="15" customHeight="1" x14ac:dyDescent="0.35">
      <c r="A45" s="111"/>
      <c r="B45" s="4" t="s">
        <v>2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>
        <v>32756</v>
      </c>
      <c r="AL45" s="3">
        <f>(AK44+AJ43+AI42+AH41+AG40+AF39+AE38+AD37+AC36+AB35+AA34+Z33+Y32+V29+U28+T27+S26+R25)/18</f>
        <v>14341.277777777777</v>
      </c>
      <c r="AM45" s="16"/>
      <c r="AN45" s="16"/>
      <c r="AO45" s="16"/>
      <c r="AP45" s="16"/>
      <c r="AQ45" s="16">
        <v>8</v>
      </c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</row>
    <row r="46" spans="1:75" ht="15" customHeight="1" x14ac:dyDescent="0.35">
      <c r="A46" s="111"/>
      <c r="B46" s="4" t="s">
        <v>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3">
        <f>(AK45+AJ44+AI43+AH42+AG41+AF40+AE39+AD38+AC37+AB36+AA35+Z34+Y33+V30+U29+T28+S27+R26)/18</f>
        <v>36026.555555555555</v>
      </c>
      <c r="AM46" s="16">
        <v>8002</v>
      </c>
      <c r="AN46" s="16">
        <v>-500</v>
      </c>
      <c r="AO46" s="16"/>
      <c r="AP46" s="16"/>
      <c r="AQ46" s="16">
        <v>8</v>
      </c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</row>
    <row r="47" spans="1:75" ht="15" customHeight="1" x14ac:dyDescent="0.35">
      <c r="A47" s="107">
        <v>2014</v>
      </c>
      <c r="B47" s="83" t="s">
        <v>4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>
        <v>39482</v>
      </c>
      <c r="AN47" s="16">
        <v>6740</v>
      </c>
      <c r="AO47" s="16">
        <v>-529</v>
      </c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</row>
    <row r="48" spans="1:75" ht="15" customHeight="1" x14ac:dyDescent="0.35">
      <c r="A48" s="107"/>
      <c r="B48" s="83" t="s">
        <v>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>
        <v>50032</v>
      </c>
      <c r="AO48" s="16">
        <v>7808</v>
      </c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</row>
    <row r="49" spans="1:75" ht="15" customHeight="1" x14ac:dyDescent="0.35">
      <c r="A49" s="107"/>
      <c r="B49" s="83" t="s">
        <v>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>
        <v>36293</v>
      </c>
      <c r="AP49" s="16">
        <v>10797</v>
      </c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</row>
    <row r="50" spans="1:75" ht="15" customHeight="1" x14ac:dyDescent="0.35">
      <c r="A50" s="107"/>
      <c r="B50" s="83" t="s">
        <v>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>
        <v>37616</v>
      </c>
      <c r="AQ50" s="16">
        <v>16186</v>
      </c>
      <c r="AR50" s="16"/>
      <c r="AS50" s="16">
        <v>207</v>
      </c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75" ht="15" customHeight="1" x14ac:dyDescent="0.35">
      <c r="A51" s="107"/>
      <c r="B51" s="83" t="s">
        <v>8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>
        <v>36742</v>
      </c>
      <c r="AR51" s="16">
        <v>13329</v>
      </c>
      <c r="AS51" s="16">
        <v>-64</v>
      </c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>
        <v>13.92</v>
      </c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75" ht="15" customHeight="1" x14ac:dyDescent="0.35">
      <c r="A52" s="107"/>
      <c r="B52" s="83" t="s">
        <v>9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v>35903</v>
      </c>
      <c r="AS52" s="16">
        <v>13941</v>
      </c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</row>
    <row r="53" spans="1:75" ht="15" customHeight="1" x14ac:dyDescent="0.35">
      <c r="A53" s="107"/>
      <c r="B53" s="83" t="s">
        <v>10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>
        <v>38343</v>
      </c>
      <c r="AT53" s="16">
        <v>23465</v>
      </c>
      <c r="AU53" s="16"/>
      <c r="AV53" s="16"/>
      <c r="AW53" s="16">
        <v>10</v>
      </c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</row>
    <row r="54" spans="1:75" ht="15" customHeight="1" x14ac:dyDescent="0.35">
      <c r="A54" s="107"/>
      <c r="B54" s="83" t="s">
        <v>11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>
        <v>39196</v>
      </c>
      <c r="AU54" s="16">
        <v>16171</v>
      </c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</row>
    <row r="55" spans="1:75" ht="15" customHeight="1" x14ac:dyDescent="0.35">
      <c r="A55" s="108"/>
      <c r="B55" s="83" t="s">
        <v>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>
        <v>29008</v>
      </c>
      <c r="AV55" s="16">
        <v>19665</v>
      </c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</row>
    <row r="56" spans="1:75" ht="15" customHeight="1" x14ac:dyDescent="0.35">
      <c r="A56" s="108"/>
      <c r="B56" s="83" t="s">
        <v>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>
        <v>40875</v>
      </c>
      <c r="AW56" s="16">
        <v>17551</v>
      </c>
      <c r="AX56" s="16">
        <v>-25</v>
      </c>
      <c r="AY56" s="16">
        <v>0</v>
      </c>
      <c r="AZ56" s="16" t="s">
        <v>56</v>
      </c>
      <c r="BA56" s="16" t="s">
        <v>56</v>
      </c>
      <c r="BB56" s="16" t="s">
        <v>56</v>
      </c>
      <c r="BC56" s="16" t="s">
        <v>56</v>
      </c>
      <c r="BD56" s="16" t="s">
        <v>56</v>
      </c>
      <c r="BE56" s="16" t="s">
        <v>56</v>
      </c>
      <c r="BF56" s="16" t="s">
        <v>56</v>
      </c>
      <c r="BG56" s="16" t="s">
        <v>56</v>
      </c>
      <c r="BH56" s="16" t="s">
        <v>56</v>
      </c>
      <c r="BI56" s="16" t="s">
        <v>56</v>
      </c>
      <c r="BJ56" s="16" t="s">
        <v>56</v>
      </c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</row>
    <row r="57" spans="1:75" ht="15" customHeight="1" x14ac:dyDescent="0.35">
      <c r="A57" s="108"/>
      <c r="B57" s="83" t="s">
        <v>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>
        <v>81300</v>
      </c>
      <c r="AX57" s="16">
        <v>9239</v>
      </c>
      <c r="AY57" s="16" t="s">
        <v>56</v>
      </c>
      <c r="AZ57" s="16" t="s">
        <v>56</v>
      </c>
      <c r="BA57" s="16" t="s">
        <v>56</v>
      </c>
      <c r="BB57" s="16">
        <v>388.1</v>
      </c>
      <c r="BC57" s="16" t="s">
        <v>56</v>
      </c>
      <c r="BD57" s="16">
        <v>0</v>
      </c>
      <c r="BE57" s="16" t="s">
        <v>56</v>
      </c>
      <c r="BF57" s="16" t="s">
        <v>56</v>
      </c>
      <c r="BG57" s="16" t="s">
        <v>56</v>
      </c>
      <c r="BH57" s="16" t="s">
        <v>56</v>
      </c>
      <c r="BI57" s="16">
        <v>-326.47000000000003</v>
      </c>
      <c r="BJ57" s="16" t="s">
        <v>56</v>
      </c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</row>
    <row r="58" spans="1:75" ht="15" customHeight="1" x14ac:dyDescent="0.35">
      <c r="A58" s="108"/>
      <c r="B58" s="83" t="s">
        <v>3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>
        <v>89866</v>
      </c>
      <c r="AY58" s="16">
        <v>60500.35</v>
      </c>
      <c r="AZ58" s="16" t="s">
        <v>56</v>
      </c>
      <c r="BA58" s="16">
        <v>0</v>
      </c>
      <c r="BB58" s="16" t="s">
        <v>56</v>
      </c>
      <c r="BC58" s="16" t="s">
        <v>56</v>
      </c>
      <c r="BD58" s="16">
        <v>98.96</v>
      </c>
      <c r="BE58" s="16" t="s">
        <v>56</v>
      </c>
      <c r="BF58" s="16" t="s">
        <v>56</v>
      </c>
      <c r="BG58" s="16" t="s">
        <v>56</v>
      </c>
      <c r="BH58" s="16" t="s">
        <v>56</v>
      </c>
      <c r="BI58" s="16" t="s">
        <v>56</v>
      </c>
      <c r="BJ58" s="16" t="s">
        <v>56</v>
      </c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</row>
    <row r="59" spans="1:75" ht="15" customHeight="1" x14ac:dyDescent="0.35">
      <c r="A59" s="100">
        <v>2015</v>
      </c>
      <c r="B59" s="95" t="s">
        <v>4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>
        <v>59826.78</v>
      </c>
      <c r="AZ59" s="16">
        <v>16090.2</v>
      </c>
      <c r="BA59" s="16">
        <v>93.99</v>
      </c>
      <c r="BB59" s="16">
        <v>0</v>
      </c>
      <c r="BC59" s="16" t="s">
        <v>56</v>
      </c>
      <c r="BD59" s="16" t="s">
        <v>56</v>
      </c>
      <c r="BE59" s="16" t="s">
        <v>56</v>
      </c>
      <c r="BF59" s="16" t="s">
        <v>56</v>
      </c>
      <c r="BG59" s="16" t="s">
        <v>56</v>
      </c>
      <c r="BH59" s="16" t="s">
        <v>56</v>
      </c>
      <c r="BI59" s="16" t="s">
        <v>56</v>
      </c>
      <c r="BJ59" s="16" t="s">
        <v>56</v>
      </c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</row>
    <row r="60" spans="1:75" ht="15" customHeight="1" x14ac:dyDescent="0.35">
      <c r="A60" s="100"/>
      <c r="B60" s="95" t="s">
        <v>5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 t="s">
        <v>56</v>
      </c>
      <c r="AZ60" s="16">
        <v>43268.959999999999</v>
      </c>
      <c r="BA60" s="16">
        <v>15129.78</v>
      </c>
      <c r="BB60" s="16">
        <v>48.86</v>
      </c>
      <c r="BC60" s="16">
        <v>0</v>
      </c>
      <c r="BD60" s="16" t="s">
        <v>56</v>
      </c>
      <c r="BE60" s="16" t="s">
        <v>56</v>
      </c>
      <c r="BF60" s="16" t="s">
        <v>56</v>
      </c>
      <c r="BG60" s="16" t="s">
        <v>56</v>
      </c>
      <c r="BH60" s="16" t="s">
        <v>56</v>
      </c>
      <c r="BI60" s="16" t="s">
        <v>56</v>
      </c>
      <c r="BJ60" s="16" t="s">
        <v>56</v>
      </c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1:75" ht="15" customHeight="1" x14ac:dyDescent="0.35">
      <c r="A61" s="100"/>
      <c r="B61" s="95" t="s">
        <v>6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 t="s">
        <v>56</v>
      </c>
      <c r="AZ61" s="16" t="s">
        <v>56</v>
      </c>
      <c r="BA61" s="16">
        <v>80922.14</v>
      </c>
      <c r="BB61" s="16">
        <v>29254.1</v>
      </c>
      <c r="BC61" s="16">
        <v>104.52</v>
      </c>
      <c r="BD61" s="16">
        <v>0</v>
      </c>
      <c r="BE61" s="16" t="s">
        <v>56</v>
      </c>
      <c r="BF61" s="16" t="s">
        <v>56</v>
      </c>
      <c r="BG61" s="16" t="s">
        <v>56</v>
      </c>
      <c r="BH61" s="16" t="s">
        <v>56</v>
      </c>
      <c r="BI61" s="16" t="s">
        <v>56</v>
      </c>
      <c r="BJ61" s="16" t="s">
        <v>56</v>
      </c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</row>
    <row r="62" spans="1:75" ht="15" customHeight="1" x14ac:dyDescent="0.35">
      <c r="A62" s="100"/>
      <c r="B62" s="95" t="s">
        <v>7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 t="s">
        <v>56</v>
      </c>
      <c r="AZ62" s="16" t="s">
        <v>56</v>
      </c>
      <c r="BA62" s="16" t="s">
        <v>56</v>
      </c>
      <c r="BB62" s="16">
        <v>32097.17</v>
      </c>
      <c r="BC62" s="16">
        <v>93483.5</v>
      </c>
      <c r="BD62" s="16">
        <v>58.25</v>
      </c>
      <c r="BE62" s="16" t="s">
        <v>56</v>
      </c>
      <c r="BF62" s="16" t="s">
        <v>56</v>
      </c>
      <c r="BG62" s="16" t="s">
        <v>56</v>
      </c>
      <c r="BH62" s="16" t="s">
        <v>56</v>
      </c>
      <c r="BI62" s="16" t="s">
        <v>56</v>
      </c>
      <c r="BJ62" s="16" t="s">
        <v>56</v>
      </c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</row>
    <row r="63" spans="1:75" ht="15" customHeight="1" x14ac:dyDescent="0.35">
      <c r="A63" s="100"/>
      <c r="B63" s="95" t="s">
        <v>8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 t="s">
        <v>56</v>
      </c>
      <c r="AZ63" s="16" t="s">
        <v>56</v>
      </c>
      <c r="BA63" s="16" t="s">
        <v>56</v>
      </c>
      <c r="BB63" s="16" t="s">
        <v>56</v>
      </c>
      <c r="BC63" s="16">
        <v>49668.28</v>
      </c>
      <c r="BD63" s="16">
        <v>11709.57</v>
      </c>
      <c r="BE63" s="16">
        <v>104.52</v>
      </c>
      <c r="BF63" s="16" t="s">
        <v>56</v>
      </c>
      <c r="BG63" s="16" t="s">
        <v>56</v>
      </c>
      <c r="BH63" s="16" t="s">
        <v>56</v>
      </c>
      <c r="BI63" s="16" t="s">
        <v>56</v>
      </c>
      <c r="BJ63" s="16" t="s">
        <v>56</v>
      </c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</row>
    <row r="64" spans="1:75" ht="15" customHeight="1" x14ac:dyDescent="0.35">
      <c r="A64" s="100"/>
      <c r="B64" s="95" t="s">
        <v>9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 t="s">
        <v>56</v>
      </c>
      <c r="AZ64" s="16" t="s">
        <v>56</v>
      </c>
      <c r="BA64" s="16" t="s">
        <v>56</v>
      </c>
      <c r="BB64" s="16" t="s">
        <v>56</v>
      </c>
      <c r="BC64" s="16" t="s">
        <v>56</v>
      </c>
      <c r="BD64" s="16">
        <v>42458.67</v>
      </c>
      <c r="BE64" s="16">
        <v>22422.25</v>
      </c>
      <c r="BF64" s="16">
        <v>104.52</v>
      </c>
      <c r="BG64" s="16" t="s">
        <v>56</v>
      </c>
      <c r="BH64" s="16" t="s">
        <v>56</v>
      </c>
      <c r="BI64" s="16" t="s">
        <v>56</v>
      </c>
      <c r="BJ64" s="16" t="s">
        <v>56</v>
      </c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</row>
    <row r="65" spans="1:75" ht="15" customHeight="1" x14ac:dyDescent="0.35">
      <c r="A65" s="100"/>
      <c r="B65" s="95" t="s">
        <v>10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 t="s">
        <v>56</v>
      </c>
      <c r="AZ65" s="16" t="s">
        <v>56</v>
      </c>
      <c r="BA65" s="16" t="s">
        <v>56</v>
      </c>
      <c r="BB65" s="16" t="s">
        <v>56</v>
      </c>
      <c r="BC65" s="16" t="s">
        <v>56</v>
      </c>
      <c r="BD65" s="16" t="s">
        <v>56</v>
      </c>
      <c r="BE65" s="16">
        <v>55825.14</v>
      </c>
      <c r="BF65" s="16">
        <v>10806.81</v>
      </c>
      <c r="BG65" s="16" t="s">
        <v>56</v>
      </c>
      <c r="BH65" s="16" t="s">
        <v>56</v>
      </c>
      <c r="BI65" s="16" t="s">
        <v>56</v>
      </c>
      <c r="BJ65" s="16" t="s">
        <v>56</v>
      </c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</row>
    <row r="66" spans="1:75" ht="15" customHeight="1" x14ac:dyDescent="0.35">
      <c r="A66" s="100"/>
      <c r="B66" s="95" t="s">
        <v>11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 t="s">
        <v>56</v>
      </c>
      <c r="AZ66" s="16" t="s">
        <v>56</v>
      </c>
      <c r="BA66" s="16" t="s">
        <v>56</v>
      </c>
      <c r="BB66" s="16" t="s">
        <v>56</v>
      </c>
      <c r="BC66" s="16" t="s">
        <v>56</v>
      </c>
      <c r="BD66" s="16" t="s">
        <v>56</v>
      </c>
      <c r="BE66" s="16" t="s">
        <v>56</v>
      </c>
      <c r="BF66" s="16">
        <v>50959.78</v>
      </c>
      <c r="BG66" s="16">
        <v>22801.19</v>
      </c>
      <c r="BH66" s="16" t="s">
        <v>56</v>
      </c>
      <c r="BI66" s="16">
        <v>0</v>
      </c>
      <c r="BJ66" s="16">
        <v>17.170000000000002</v>
      </c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</row>
    <row r="67" spans="1:75" ht="15" customHeight="1" x14ac:dyDescent="0.35">
      <c r="A67" s="101"/>
      <c r="B67" s="95" t="s"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 t="s">
        <v>56</v>
      </c>
      <c r="AZ67" s="16" t="s">
        <v>56</v>
      </c>
      <c r="BA67" s="16" t="s">
        <v>56</v>
      </c>
      <c r="BB67" s="16" t="s">
        <v>56</v>
      </c>
      <c r="BC67" s="16" t="s">
        <v>56</v>
      </c>
      <c r="BD67" s="16" t="s">
        <v>56</v>
      </c>
      <c r="BE67" s="16" t="s">
        <v>56</v>
      </c>
      <c r="BF67" s="16" t="s">
        <v>56</v>
      </c>
      <c r="BG67" s="16">
        <v>43242.06</v>
      </c>
      <c r="BH67" s="16">
        <v>18950.689999999999</v>
      </c>
      <c r="BI67" s="16">
        <v>0</v>
      </c>
      <c r="BJ67" s="16">
        <v>7.24</v>
      </c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</row>
    <row r="68" spans="1:75" ht="15" customHeight="1" x14ac:dyDescent="0.35">
      <c r="A68" s="101"/>
      <c r="B68" s="95" t="s">
        <v>1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 t="s">
        <v>56</v>
      </c>
      <c r="AZ68" s="16" t="s">
        <v>56</v>
      </c>
      <c r="BA68" s="16" t="s">
        <v>56</v>
      </c>
      <c r="BB68" s="16" t="s">
        <v>56</v>
      </c>
      <c r="BC68" s="16" t="s">
        <v>56</v>
      </c>
      <c r="BD68" s="16" t="s">
        <v>56</v>
      </c>
      <c r="BE68" s="16" t="s">
        <v>56</v>
      </c>
      <c r="BF68" s="16" t="s">
        <v>56</v>
      </c>
      <c r="BG68" s="16" t="s">
        <v>56</v>
      </c>
      <c r="BH68" s="16">
        <v>80820.97</v>
      </c>
      <c r="BI68" s="16">
        <v>40759.370000000003</v>
      </c>
      <c r="BJ68" s="16" t="s">
        <v>56</v>
      </c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</row>
    <row r="69" spans="1:75" ht="15" customHeight="1" x14ac:dyDescent="0.35">
      <c r="A69" s="101"/>
      <c r="B69" s="95" t="s">
        <v>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 t="s">
        <v>56</v>
      </c>
      <c r="AZ69" s="16" t="s">
        <v>56</v>
      </c>
      <c r="BA69" s="16" t="s">
        <v>56</v>
      </c>
      <c r="BB69" s="16" t="s">
        <v>56</v>
      </c>
      <c r="BC69" s="16" t="s">
        <v>56</v>
      </c>
      <c r="BD69" s="16" t="s">
        <v>56</v>
      </c>
      <c r="BE69" s="16" t="s">
        <v>56</v>
      </c>
      <c r="BF69" s="16" t="s">
        <v>56</v>
      </c>
      <c r="BG69" s="16" t="s">
        <v>56</v>
      </c>
      <c r="BH69" s="16" t="s">
        <v>56</v>
      </c>
      <c r="BI69" s="16">
        <v>83672.600000000006</v>
      </c>
      <c r="BJ69" s="16">
        <v>15322.84</v>
      </c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</row>
    <row r="70" spans="1:75" ht="15" customHeight="1" x14ac:dyDescent="0.35">
      <c r="A70" s="101"/>
      <c r="B70" s="95" t="s">
        <v>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 t="s">
        <v>56</v>
      </c>
      <c r="AZ70" s="16" t="s">
        <v>56</v>
      </c>
      <c r="BA70" s="16" t="s">
        <v>56</v>
      </c>
      <c r="BB70" s="16" t="s">
        <v>56</v>
      </c>
      <c r="BC70" s="16" t="s">
        <v>56</v>
      </c>
      <c r="BD70" s="16" t="s">
        <v>56</v>
      </c>
      <c r="BE70" s="16" t="s">
        <v>56</v>
      </c>
      <c r="BF70" s="16" t="s">
        <v>56</v>
      </c>
      <c r="BG70" s="16" t="s">
        <v>56</v>
      </c>
      <c r="BH70" s="16" t="s">
        <v>56</v>
      </c>
      <c r="BI70" s="16" t="s">
        <v>56</v>
      </c>
      <c r="BJ70" s="16">
        <v>56908.160000000003</v>
      </c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</row>
    <row r="71" spans="1:75" ht="15" customHeight="1" x14ac:dyDescent="0.25">
      <c r="A71" s="22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</row>
    <row r="72" spans="1:75" ht="14.5" x14ac:dyDescent="0.35">
      <c r="A72" s="22"/>
      <c r="B72" s="35" t="s">
        <v>23</v>
      </c>
      <c r="C72" s="36">
        <f t="shared" ref="C72:M72" si="0">SUM(C11:C23)</f>
        <v>39984</v>
      </c>
      <c r="D72" s="36">
        <f t="shared" si="0"/>
        <v>44937</v>
      </c>
      <c r="E72" s="36">
        <f t="shared" si="0"/>
        <v>51103</v>
      </c>
      <c r="F72" s="36">
        <f t="shared" si="0"/>
        <v>61159</v>
      </c>
      <c r="G72" s="36">
        <f t="shared" si="0"/>
        <v>39692</v>
      </c>
      <c r="H72" s="36">
        <f t="shared" si="0"/>
        <v>47642</v>
      </c>
      <c r="I72" s="36">
        <f t="shared" si="0"/>
        <v>46939</v>
      </c>
      <c r="J72" s="36">
        <f t="shared" si="0"/>
        <v>56589</v>
      </c>
      <c r="K72" s="36">
        <f t="shared" si="0"/>
        <v>47377</v>
      </c>
      <c r="L72" s="36">
        <f t="shared" si="0"/>
        <v>29253</v>
      </c>
      <c r="M72" s="36">
        <f t="shared" si="0"/>
        <v>44129</v>
      </c>
      <c r="N72" s="36">
        <f t="shared" ref="N72:Y72" si="1">SUM(N11:N71)</f>
        <v>44062.78</v>
      </c>
      <c r="O72" s="36">
        <f t="shared" si="1"/>
        <v>38633</v>
      </c>
      <c r="P72" s="36">
        <f t="shared" si="1"/>
        <v>33743</v>
      </c>
      <c r="Q72" s="36">
        <f t="shared" si="1"/>
        <v>67759</v>
      </c>
      <c r="R72" s="36">
        <f t="shared" si="1"/>
        <v>39859</v>
      </c>
      <c r="S72" s="36">
        <f t="shared" si="1"/>
        <v>42602</v>
      </c>
      <c r="T72" s="36">
        <f t="shared" si="1"/>
        <v>42526</v>
      </c>
      <c r="U72" s="36">
        <f t="shared" si="1"/>
        <v>46525</v>
      </c>
      <c r="V72" s="36">
        <f t="shared" si="1"/>
        <v>55751</v>
      </c>
      <c r="W72" s="36">
        <f t="shared" si="1"/>
        <v>33881</v>
      </c>
      <c r="X72" s="36">
        <f t="shared" si="1"/>
        <v>41466</v>
      </c>
      <c r="Y72" s="36">
        <f t="shared" si="1"/>
        <v>34175</v>
      </c>
      <c r="Z72" s="36">
        <f t="shared" ref="Z72:BJ72" si="2">SUM(Z11:Z71)</f>
        <v>44472</v>
      </c>
      <c r="AA72" s="36">
        <f t="shared" si="2"/>
        <v>42821</v>
      </c>
      <c r="AB72" s="36">
        <f t="shared" si="2"/>
        <v>43365</v>
      </c>
      <c r="AC72" s="36">
        <f t="shared" si="2"/>
        <v>58432</v>
      </c>
      <c r="AD72" s="36">
        <f t="shared" si="2"/>
        <v>44940</v>
      </c>
      <c r="AE72" s="36">
        <f t="shared" si="2"/>
        <v>67824</v>
      </c>
      <c r="AF72" s="36">
        <f t="shared" si="2"/>
        <v>45414</v>
      </c>
      <c r="AG72" s="36">
        <f t="shared" si="2"/>
        <v>42485</v>
      </c>
      <c r="AH72" s="36">
        <f t="shared" si="2"/>
        <v>53490</v>
      </c>
      <c r="AI72" s="36">
        <f t="shared" si="2"/>
        <v>76762</v>
      </c>
      <c r="AJ72" s="36">
        <f t="shared" si="2"/>
        <v>66834</v>
      </c>
      <c r="AK72" s="36">
        <f t="shared" si="2"/>
        <v>60020</v>
      </c>
      <c r="AL72" s="36">
        <f t="shared" si="2"/>
        <v>50367.833333333328</v>
      </c>
      <c r="AM72" s="36">
        <f t="shared" si="2"/>
        <v>47484</v>
      </c>
      <c r="AN72" s="36">
        <f t="shared" si="2"/>
        <v>56729</v>
      </c>
      <c r="AO72" s="36">
        <f t="shared" si="2"/>
        <v>43572</v>
      </c>
      <c r="AP72" s="36">
        <f t="shared" si="2"/>
        <v>48413</v>
      </c>
      <c r="AQ72" s="36">
        <f t="shared" si="2"/>
        <v>52952</v>
      </c>
      <c r="AR72" s="36">
        <f t="shared" si="2"/>
        <v>49396</v>
      </c>
      <c r="AS72" s="36">
        <f t="shared" si="2"/>
        <v>52427</v>
      </c>
      <c r="AT72" s="36">
        <f t="shared" si="2"/>
        <v>62661</v>
      </c>
      <c r="AU72" s="36">
        <f t="shared" si="2"/>
        <v>45179</v>
      </c>
      <c r="AV72" s="36">
        <f t="shared" si="2"/>
        <v>60540</v>
      </c>
      <c r="AW72" s="36">
        <f t="shared" si="2"/>
        <v>98861</v>
      </c>
      <c r="AX72" s="36">
        <f t="shared" si="2"/>
        <v>99080</v>
      </c>
      <c r="AY72" s="36">
        <f t="shared" si="2"/>
        <v>120327.13</v>
      </c>
      <c r="AZ72" s="36">
        <f t="shared" si="2"/>
        <v>59359.16</v>
      </c>
      <c r="BA72" s="36">
        <f t="shared" si="2"/>
        <v>96145.91</v>
      </c>
      <c r="BB72" s="36">
        <f t="shared" si="2"/>
        <v>61788.229999999996</v>
      </c>
      <c r="BC72" s="36">
        <f t="shared" si="2"/>
        <v>143256.29999999999</v>
      </c>
      <c r="BD72" s="36">
        <f t="shared" si="2"/>
        <v>54325.45</v>
      </c>
      <c r="BE72" s="36">
        <f t="shared" si="2"/>
        <v>78365.83</v>
      </c>
      <c r="BF72" s="36">
        <f t="shared" si="2"/>
        <v>61871.11</v>
      </c>
      <c r="BG72" s="36">
        <f t="shared" si="2"/>
        <v>66043.25</v>
      </c>
      <c r="BH72" s="36">
        <f t="shared" si="2"/>
        <v>99771.66</v>
      </c>
      <c r="BI72" s="36">
        <f t="shared" si="2"/>
        <v>124105.5</v>
      </c>
      <c r="BJ72" s="36">
        <f t="shared" si="2"/>
        <v>72255.41</v>
      </c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</row>
    <row r="73" spans="1:75" x14ac:dyDescent="0.25">
      <c r="A73" s="22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</row>
    <row r="74" spans="1:75" x14ac:dyDescent="0.25">
      <c r="A74" s="22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91" t="s">
        <v>44</v>
      </c>
      <c r="AX74" s="92">
        <f>AVERAGE(AM72:AX72)</f>
        <v>59774.5</v>
      </c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>
        <f>AVERAGE(AY72:BJ72)</f>
        <v>86467.911666666667</v>
      </c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</row>
    <row r="75" spans="1:75" x14ac:dyDescent="0.25">
      <c r="A75" s="22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91" t="s">
        <v>45</v>
      </c>
      <c r="AX75" s="92">
        <f>AVERAGE(AA72:AX72)</f>
        <v>57085.368055555562</v>
      </c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>
        <f>AVERAGE(AM72:BJ72)</f>
        <v>73121.205833333341</v>
      </c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</row>
    <row r="76" spans="1:75" x14ac:dyDescent="0.25">
      <c r="A76" s="22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</row>
    <row r="77" spans="1:75" x14ac:dyDescent="0.25">
      <c r="B77" s="37" t="s">
        <v>30</v>
      </c>
      <c r="C77" s="16"/>
      <c r="D77" s="16">
        <f>D12</f>
        <v>32868</v>
      </c>
      <c r="E77" s="16">
        <f>E13</f>
        <v>37252</v>
      </c>
      <c r="F77" s="16">
        <f>F14</f>
        <v>42564</v>
      </c>
      <c r="G77" s="16">
        <f>G15</f>
        <v>26187</v>
      </c>
      <c r="H77" s="16">
        <f>H16</f>
        <v>31066</v>
      </c>
      <c r="I77" s="16">
        <f>I17</f>
        <v>32342</v>
      </c>
      <c r="J77" s="16">
        <f>J18</f>
        <v>37839</v>
      </c>
      <c r="K77" s="16">
        <f>K19</f>
        <v>35125</v>
      </c>
      <c r="L77" s="16">
        <f>L20</f>
        <v>22518</v>
      </c>
      <c r="M77" s="16">
        <f>M21</f>
        <v>35829</v>
      </c>
      <c r="N77" s="16">
        <f>N22</f>
        <v>28103.58</v>
      </c>
      <c r="O77" s="16">
        <f>O23</f>
        <v>32415</v>
      </c>
      <c r="P77" s="16">
        <f>P24</f>
        <v>18361</v>
      </c>
      <c r="Q77" s="16">
        <f>Q25</f>
        <v>40854</v>
      </c>
      <c r="R77" s="16">
        <f>R26</f>
        <v>31519</v>
      </c>
      <c r="S77" s="16">
        <f>S27</f>
        <v>26920</v>
      </c>
      <c r="T77" s="16">
        <f>T28</f>
        <v>27934</v>
      </c>
      <c r="U77" s="16">
        <f>U29</f>
        <v>27109</v>
      </c>
      <c r="V77" s="16">
        <f>V30</f>
        <v>37001</v>
      </c>
      <c r="W77" s="16">
        <f>W31</f>
        <v>24511</v>
      </c>
      <c r="X77" s="16">
        <f>X32</f>
        <v>27521</v>
      </c>
      <c r="Y77" s="16">
        <f>Y33</f>
        <v>27752</v>
      </c>
      <c r="Z77" s="16">
        <f>Z34</f>
        <v>32006</v>
      </c>
      <c r="AA77" s="16">
        <f>AA35</f>
        <v>33987</v>
      </c>
      <c r="AB77" s="16">
        <f>AB36</f>
        <v>23181</v>
      </c>
      <c r="AC77" s="16">
        <f>AC37</f>
        <v>34922</v>
      </c>
      <c r="AD77" s="16">
        <f>AD38</f>
        <v>37122</v>
      </c>
      <c r="AE77" s="16">
        <f>AE39</f>
        <v>38940</v>
      </c>
      <c r="AF77" s="16">
        <f>AF40</f>
        <v>41628</v>
      </c>
      <c r="AG77" s="16">
        <f>AG41</f>
        <v>35404</v>
      </c>
      <c r="AH77" s="16">
        <f>AH42</f>
        <v>44607</v>
      </c>
      <c r="AI77" s="16">
        <f>AI43</f>
        <v>64167</v>
      </c>
      <c r="AJ77" s="16">
        <f>AJ44</f>
        <v>51523</v>
      </c>
      <c r="AK77" s="16">
        <f>AK45</f>
        <v>32756</v>
      </c>
      <c r="AL77" s="16">
        <f>AL46</f>
        <v>36026.555555555555</v>
      </c>
      <c r="AM77" s="16">
        <f>AM47</f>
        <v>39482</v>
      </c>
      <c r="AN77" s="16">
        <f>AN48</f>
        <v>50032</v>
      </c>
      <c r="AO77" s="16">
        <f>AO49</f>
        <v>36293</v>
      </c>
      <c r="AP77" s="16">
        <f>AP50</f>
        <v>37616</v>
      </c>
      <c r="AQ77" s="16">
        <f>AQ51</f>
        <v>36742</v>
      </c>
      <c r="AR77" s="16">
        <f>AR52</f>
        <v>35903</v>
      </c>
      <c r="AS77" s="16">
        <f>AS53</f>
        <v>38343</v>
      </c>
      <c r="AT77" s="16">
        <f>AT54</f>
        <v>39196</v>
      </c>
      <c r="AU77" s="16">
        <f>AU55</f>
        <v>29008</v>
      </c>
      <c r="AV77" s="16">
        <f>AV56</f>
        <v>40875</v>
      </c>
      <c r="AW77" s="16">
        <f>AW57</f>
        <v>81300</v>
      </c>
      <c r="AX77" s="16">
        <f>AX58</f>
        <v>89866</v>
      </c>
      <c r="AY77" s="16">
        <f>AY59</f>
        <v>59826.78</v>
      </c>
      <c r="AZ77" s="16">
        <f>AZ60</f>
        <v>43268.959999999999</v>
      </c>
      <c r="BA77" s="16">
        <f>BA61</f>
        <v>80922.14</v>
      </c>
      <c r="BB77" s="16">
        <f>BB62</f>
        <v>32097.17</v>
      </c>
      <c r="BC77" s="16">
        <f>BC63</f>
        <v>49668.28</v>
      </c>
      <c r="BD77" s="16">
        <f>BD64</f>
        <v>42458.67</v>
      </c>
      <c r="BE77" s="16">
        <f>BE65</f>
        <v>55825.14</v>
      </c>
      <c r="BF77" s="16">
        <f>BF66</f>
        <v>50959.78</v>
      </c>
      <c r="BG77" s="16">
        <f>BG67</f>
        <v>43242.06</v>
      </c>
      <c r="BH77" s="16">
        <f>BH68</f>
        <v>80820.97</v>
      </c>
      <c r="BI77" s="16">
        <f>BI69</f>
        <v>83672.600000000006</v>
      </c>
      <c r="BJ77" s="16">
        <f>BJ70</f>
        <v>56908.160000000003</v>
      </c>
      <c r="BK77" s="16"/>
      <c r="BL77" s="16">
        <f>SUM(AM77:BJ77)</f>
        <v>1234326.7100000002</v>
      </c>
      <c r="BM77" s="45">
        <f>BL77/BL80</f>
        <v>0.70335655706443656</v>
      </c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1:75" x14ac:dyDescent="0.25">
      <c r="B78" s="37" t="s">
        <v>31</v>
      </c>
      <c r="C78" s="16"/>
      <c r="D78" s="16">
        <f>D11</f>
        <v>12069</v>
      </c>
      <c r="E78" s="16">
        <f>E12</f>
        <v>13851</v>
      </c>
      <c r="F78" s="16">
        <f>F13</f>
        <v>18598</v>
      </c>
      <c r="G78" s="16">
        <f>G14</f>
        <v>13482</v>
      </c>
      <c r="H78" s="16">
        <f>H15</f>
        <v>16576</v>
      </c>
      <c r="I78" s="16">
        <f>I16</f>
        <v>14456</v>
      </c>
      <c r="J78" s="16">
        <f>J17</f>
        <v>18750</v>
      </c>
      <c r="K78" s="16">
        <f>K18</f>
        <v>12179</v>
      </c>
      <c r="L78" s="16">
        <f>L19</f>
        <v>6735</v>
      </c>
      <c r="M78" s="16">
        <f>M20</f>
        <v>8232</v>
      </c>
      <c r="N78" s="16">
        <f>N21</f>
        <v>15458.21</v>
      </c>
      <c r="O78" s="16">
        <f>O22</f>
        <v>6218</v>
      </c>
      <c r="P78" s="16">
        <f>P23</f>
        <v>15250</v>
      </c>
      <c r="Q78" s="16">
        <f>Q24</f>
        <v>26440</v>
      </c>
      <c r="R78" s="16">
        <f>R25</f>
        <v>8340</v>
      </c>
      <c r="S78" s="16">
        <f>S26</f>
        <v>15638</v>
      </c>
      <c r="T78" s="16">
        <f>T27</f>
        <v>14490</v>
      </c>
      <c r="U78" s="16">
        <f>U28</f>
        <v>19416</v>
      </c>
      <c r="V78" s="16">
        <f>V29</f>
        <v>17649</v>
      </c>
      <c r="W78" s="16">
        <f>W30</f>
        <v>9385</v>
      </c>
      <c r="X78" s="16">
        <f>X31</f>
        <v>13945</v>
      </c>
      <c r="Y78" s="16">
        <f>Y32</f>
        <v>6423</v>
      </c>
      <c r="Z78" s="16">
        <f>Z33</f>
        <v>12475</v>
      </c>
      <c r="AA78" s="16">
        <f>AA34</f>
        <v>8834</v>
      </c>
      <c r="AB78" s="16">
        <f>AB35</f>
        <v>20184</v>
      </c>
      <c r="AC78" s="16">
        <f>AC36</f>
        <v>23510</v>
      </c>
      <c r="AD78" s="16">
        <f>AD37</f>
        <v>7711</v>
      </c>
      <c r="AE78" s="16">
        <f>AE38</f>
        <v>28824</v>
      </c>
      <c r="AF78" s="16">
        <f>AF39</f>
        <v>3542</v>
      </c>
      <c r="AG78" s="16">
        <f>AG40</f>
        <v>7081</v>
      </c>
      <c r="AH78" s="16">
        <f>AH41</f>
        <v>8883</v>
      </c>
      <c r="AI78" s="16">
        <f>AI42</f>
        <v>12568</v>
      </c>
      <c r="AJ78" s="16">
        <f>AJ43</f>
        <v>15311</v>
      </c>
      <c r="AK78" s="16">
        <f>AK44</f>
        <v>27264</v>
      </c>
      <c r="AL78" s="16">
        <f>AL45</f>
        <v>14341.277777777777</v>
      </c>
      <c r="AM78" s="16">
        <f>AM46</f>
        <v>8002</v>
      </c>
      <c r="AN78" s="16">
        <f>AN47</f>
        <v>6740</v>
      </c>
      <c r="AO78" s="16">
        <f>AO48</f>
        <v>7808</v>
      </c>
      <c r="AP78" s="16">
        <f>AP49</f>
        <v>10797</v>
      </c>
      <c r="AQ78" s="16">
        <f>AQ50</f>
        <v>16186</v>
      </c>
      <c r="AR78" s="16">
        <f>AR51</f>
        <v>13329</v>
      </c>
      <c r="AS78" s="16">
        <f>AS52</f>
        <v>13941</v>
      </c>
      <c r="AT78" s="16">
        <f>AT53</f>
        <v>23465</v>
      </c>
      <c r="AU78" s="16">
        <f>AU54</f>
        <v>16171</v>
      </c>
      <c r="AV78" s="16">
        <f>AV55</f>
        <v>19665</v>
      </c>
      <c r="AW78" s="16">
        <f>AW56</f>
        <v>17551</v>
      </c>
      <c r="AX78" s="16">
        <f>AX57</f>
        <v>9239</v>
      </c>
      <c r="AY78" s="16">
        <f>AY58</f>
        <v>60500.35</v>
      </c>
      <c r="AZ78" s="16">
        <f>AZ59</f>
        <v>16090.2</v>
      </c>
      <c r="BA78" s="16">
        <f>BA60</f>
        <v>15129.78</v>
      </c>
      <c r="BB78" s="16">
        <f>BB61</f>
        <v>29254.1</v>
      </c>
      <c r="BC78" s="16">
        <f>BC62</f>
        <v>93483.5</v>
      </c>
      <c r="BD78" s="16">
        <f>BD63</f>
        <v>11709.57</v>
      </c>
      <c r="BE78" s="16">
        <f>BE64</f>
        <v>22422.25</v>
      </c>
      <c r="BF78" s="16">
        <f>BF65</f>
        <v>10806.81</v>
      </c>
      <c r="BG78" s="16">
        <f>BG66</f>
        <v>22801.19</v>
      </c>
      <c r="BH78" s="16">
        <f>BH67</f>
        <v>18950.689999999999</v>
      </c>
      <c r="BI78" s="16">
        <f>BI68</f>
        <v>40759.370000000003</v>
      </c>
      <c r="BJ78" s="16">
        <f>BJ69</f>
        <v>15322.84</v>
      </c>
      <c r="BK78" s="16"/>
      <c r="BL78" s="16">
        <f>SUM(AM78:BJ78)</f>
        <v>520124.65</v>
      </c>
      <c r="BM78" s="45">
        <f>BL78/BL80</f>
        <v>0.2963827000619188</v>
      </c>
      <c r="BN78" s="16"/>
      <c r="BO78" s="16"/>
      <c r="BP78" s="16"/>
      <c r="BQ78" s="16"/>
      <c r="BR78" s="16"/>
      <c r="BS78" s="16"/>
      <c r="BT78" s="16"/>
      <c r="BU78" s="16"/>
      <c r="BV78" s="16"/>
      <c r="BW78" s="16"/>
    </row>
    <row r="79" spans="1:75" x14ac:dyDescent="0.25">
      <c r="B79" s="37" t="s">
        <v>41</v>
      </c>
      <c r="C79" s="16"/>
      <c r="D79" s="16">
        <f t="shared" ref="D79:BJ79" si="3">D72-D78-D77</f>
        <v>0</v>
      </c>
      <c r="E79" s="16">
        <f t="shared" si="3"/>
        <v>0</v>
      </c>
      <c r="F79" s="16">
        <f t="shared" si="3"/>
        <v>-3</v>
      </c>
      <c r="G79" s="16">
        <f t="shared" si="3"/>
        <v>23</v>
      </c>
      <c r="H79" s="16">
        <f t="shared" si="3"/>
        <v>0</v>
      </c>
      <c r="I79" s="16">
        <f t="shared" si="3"/>
        <v>141</v>
      </c>
      <c r="J79" s="16">
        <f t="shared" si="3"/>
        <v>0</v>
      </c>
      <c r="K79" s="16">
        <f t="shared" si="3"/>
        <v>73</v>
      </c>
      <c r="L79" s="16">
        <f t="shared" si="3"/>
        <v>0</v>
      </c>
      <c r="M79" s="16">
        <f t="shared" si="3"/>
        <v>68</v>
      </c>
      <c r="N79" s="16">
        <f t="shared" si="3"/>
        <v>500.98999999999796</v>
      </c>
      <c r="O79" s="16">
        <f t="shared" si="3"/>
        <v>0</v>
      </c>
      <c r="P79" s="16">
        <f t="shared" si="3"/>
        <v>132</v>
      </c>
      <c r="Q79" s="16">
        <f t="shared" si="3"/>
        <v>465</v>
      </c>
      <c r="R79" s="16">
        <f t="shared" si="3"/>
        <v>0</v>
      </c>
      <c r="S79" s="16">
        <f t="shared" si="3"/>
        <v>44</v>
      </c>
      <c r="T79" s="16">
        <f t="shared" si="3"/>
        <v>102</v>
      </c>
      <c r="U79" s="16">
        <f t="shared" si="3"/>
        <v>0</v>
      </c>
      <c r="V79" s="16">
        <f t="shared" si="3"/>
        <v>1101</v>
      </c>
      <c r="W79" s="16">
        <f t="shared" si="3"/>
        <v>-15</v>
      </c>
      <c r="X79" s="16">
        <f t="shared" si="3"/>
        <v>0</v>
      </c>
      <c r="Y79" s="16">
        <f t="shared" si="3"/>
        <v>0</v>
      </c>
      <c r="Z79" s="16">
        <f t="shared" si="3"/>
        <v>-9</v>
      </c>
      <c r="AA79" s="16">
        <f t="shared" si="3"/>
        <v>0</v>
      </c>
      <c r="AB79" s="16">
        <f t="shared" si="3"/>
        <v>0</v>
      </c>
      <c r="AC79" s="16">
        <f t="shared" si="3"/>
        <v>0</v>
      </c>
      <c r="AD79" s="16">
        <f t="shared" si="3"/>
        <v>107</v>
      </c>
      <c r="AE79" s="16">
        <f t="shared" si="3"/>
        <v>60</v>
      </c>
      <c r="AF79" s="16">
        <f t="shared" si="3"/>
        <v>244</v>
      </c>
      <c r="AG79" s="16">
        <f t="shared" si="3"/>
        <v>0</v>
      </c>
      <c r="AH79" s="16">
        <f t="shared" si="3"/>
        <v>0</v>
      </c>
      <c r="AI79" s="16">
        <f t="shared" si="3"/>
        <v>27</v>
      </c>
      <c r="AJ79" s="16">
        <f t="shared" si="3"/>
        <v>0</v>
      </c>
      <c r="AK79" s="16">
        <f t="shared" si="3"/>
        <v>0</v>
      </c>
      <c r="AL79" s="16">
        <f t="shared" si="3"/>
        <v>0</v>
      </c>
      <c r="AM79" s="16">
        <f t="shared" si="3"/>
        <v>0</v>
      </c>
      <c r="AN79" s="16">
        <f t="shared" si="3"/>
        <v>-43</v>
      </c>
      <c r="AO79" s="16">
        <f t="shared" si="3"/>
        <v>-529</v>
      </c>
      <c r="AP79" s="16">
        <f t="shared" si="3"/>
        <v>0</v>
      </c>
      <c r="AQ79" s="16">
        <f t="shared" si="3"/>
        <v>24</v>
      </c>
      <c r="AR79" s="16">
        <f t="shared" si="3"/>
        <v>164</v>
      </c>
      <c r="AS79" s="16">
        <f t="shared" si="3"/>
        <v>143</v>
      </c>
      <c r="AT79" s="16">
        <f t="shared" si="3"/>
        <v>0</v>
      </c>
      <c r="AU79" s="16">
        <f t="shared" si="3"/>
        <v>0</v>
      </c>
      <c r="AV79" s="16">
        <f t="shared" si="3"/>
        <v>0</v>
      </c>
      <c r="AW79" s="16">
        <f t="shared" si="3"/>
        <v>10</v>
      </c>
      <c r="AX79" s="16">
        <f t="shared" si="3"/>
        <v>-25</v>
      </c>
      <c r="AY79" s="16">
        <f t="shared" si="3"/>
        <v>0</v>
      </c>
      <c r="AZ79" s="16">
        <f t="shared" si="3"/>
        <v>0</v>
      </c>
      <c r="BA79" s="16">
        <f t="shared" si="3"/>
        <v>93.990000000005239</v>
      </c>
      <c r="BB79" s="16">
        <f t="shared" si="3"/>
        <v>436.95999999999913</v>
      </c>
      <c r="BC79" s="16">
        <f t="shared" si="3"/>
        <v>104.51999999998952</v>
      </c>
      <c r="BD79" s="16">
        <f t="shared" si="3"/>
        <v>157.20999999999913</v>
      </c>
      <c r="BE79" s="16">
        <f t="shared" si="3"/>
        <v>118.44000000000233</v>
      </c>
      <c r="BF79" s="16">
        <f t="shared" si="3"/>
        <v>104.52000000000407</v>
      </c>
      <c r="BG79" s="16">
        <f t="shared" si="3"/>
        <v>0</v>
      </c>
      <c r="BH79" s="16">
        <f t="shared" si="3"/>
        <v>0</v>
      </c>
      <c r="BI79" s="16">
        <f t="shared" si="3"/>
        <v>-326.47000000000116</v>
      </c>
      <c r="BJ79" s="16">
        <f t="shared" si="3"/>
        <v>24.410000000003492</v>
      </c>
      <c r="BK79" s="16"/>
      <c r="BL79" s="16">
        <f>SUM(AM79:BJ79)</f>
        <v>457.58000000000175</v>
      </c>
      <c r="BM79" s="45">
        <f>-BL79/BL80</f>
        <v>-2.607428736444876E-4</v>
      </c>
      <c r="BN79" s="16"/>
      <c r="BO79" s="16"/>
      <c r="BP79" s="16"/>
      <c r="BQ79" s="16"/>
      <c r="BR79" s="16"/>
      <c r="BS79" s="16"/>
      <c r="BT79" s="16"/>
      <c r="BU79" s="16"/>
      <c r="BV79" s="16"/>
      <c r="BW79" s="16"/>
    </row>
    <row r="80" spans="1:75" x14ac:dyDescent="0.25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>
        <f>SUM(BL77:BL79)</f>
        <v>1754908.9400000004</v>
      </c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</row>
    <row r="81" spans="3:75" x14ac:dyDescent="0.25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</row>
    <row r="82" spans="3:75" x14ac:dyDescent="0.25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</row>
    <row r="83" spans="3:75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</row>
    <row r="84" spans="3:75" x14ac:dyDescent="0.25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</row>
    <row r="85" spans="3:75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</row>
  </sheetData>
  <mergeCells count="10">
    <mergeCell ref="A59:A70"/>
    <mergeCell ref="AY7:BJ7"/>
    <mergeCell ref="A47:A58"/>
    <mergeCell ref="AM7:AX7"/>
    <mergeCell ref="A35:A46"/>
    <mergeCell ref="AA7:AL7"/>
    <mergeCell ref="A23:A34"/>
    <mergeCell ref="O7:Z7"/>
    <mergeCell ref="A11:A22"/>
    <mergeCell ref="C7:N7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PPO Accrual</vt:lpstr>
      <vt:lpstr>Drug Accrual</vt:lpstr>
      <vt:lpstr>PPO Total</vt:lpstr>
      <vt:lpstr>Drug</vt:lpstr>
      <vt:lpstr>'Drug Accrual'!Print_Area</vt:lpstr>
      <vt:lpstr>'PPO Accrual'!Print_Area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Andrejko</dc:creator>
  <cp:lastModifiedBy>martyf</cp:lastModifiedBy>
  <cp:lastPrinted>2015-12-29T15:06:35Z</cp:lastPrinted>
  <dcterms:created xsi:type="dcterms:W3CDTF">2010-09-27T17:40:33Z</dcterms:created>
  <dcterms:modified xsi:type="dcterms:W3CDTF">2017-03-01T16:48:24Z</dcterms:modified>
</cp:coreProperties>
</file>