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ctive_Cases\UtilitiesInc\Testimony\Workpapers\Staff_POD2and3_WPs\"/>
    </mc:Choice>
  </mc:AlternateContent>
  <bookViews>
    <workbookView xWindow="90" yWindow="360" windowWidth="15255" windowHeight="7920"/>
  </bookViews>
  <sheets>
    <sheet name="UIF ADIT Adjustmen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D">#REF!</definedName>
    <definedName name="\G">#REF!</definedName>
    <definedName name="\P">[1]Macros!#REF!</definedName>
    <definedName name="\Q">[1]Macros!#REF!</definedName>
    <definedName name="\S">#REF!</definedName>
    <definedName name="___________pri0062">'[2]F-1'!#REF!</definedName>
    <definedName name="___________pri0065">'[2]F-1'!#REF!</definedName>
    <definedName name="___________pri0066">'[2]F-1'!#REF!</definedName>
    <definedName name="___________pri0067">'[2]F-1'!#REF!</definedName>
    <definedName name="___________pri0068">'[2]F-1'!#REF!</definedName>
    <definedName name="__________pri0061">#REF!</definedName>
    <definedName name="__________pri0062">#REF!</definedName>
    <definedName name="__________pri0065">#REF!</definedName>
    <definedName name="__________pri0066">#REF!</definedName>
    <definedName name="__________pri0067">#REF!</definedName>
    <definedName name="__________pri0068">#REF!</definedName>
    <definedName name="_____pg1">'[3]A 7'!$D$4</definedName>
    <definedName name="_____TY2">[3]Macros!#REF!</definedName>
    <definedName name="____pg1">'[4]A 7'!$D$4</definedName>
    <definedName name="____pri0004">#REF!</definedName>
    <definedName name="____pri0005">#REF!</definedName>
    <definedName name="____pri0006">#REF!</definedName>
    <definedName name="____pri0007">#REF!</definedName>
    <definedName name="____pri0008">#REF!</definedName>
    <definedName name="____pri0009">#REF!</definedName>
    <definedName name="____pri0010">#REF!</definedName>
    <definedName name="____pri0011">#REF!</definedName>
    <definedName name="____pri0012">#REF!</definedName>
    <definedName name="____pri0013">#REF!</definedName>
    <definedName name="____pri0014">#REF!</definedName>
    <definedName name="____pri0015">#REF!</definedName>
    <definedName name="____pri0016">#REF!</definedName>
    <definedName name="____pri0017">#REF!</definedName>
    <definedName name="____pri0018">#REF!</definedName>
    <definedName name="____pri0019">#REF!</definedName>
    <definedName name="____pri0061">#REF!</definedName>
    <definedName name="____pri0062">#REF!</definedName>
    <definedName name="____pri0065">#REF!</definedName>
    <definedName name="____pri0066">#REF!</definedName>
    <definedName name="____pri0067">#REF!</definedName>
    <definedName name="____pri0068">#REF!</definedName>
    <definedName name="____TY2">[4]Macros!#REF!</definedName>
    <definedName name="___pg1">'[5]A 7'!$D$4</definedName>
    <definedName name="___pri0004">#REF!</definedName>
    <definedName name="___pri0005">#REF!</definedName>
    <definedName name="___pri0006">#REF!</definedName>
    <definedName name="___pri0007">#REF!</definedName>
    <definedName name="___pri0008">#REF!</definedName>
    <definedName name="___pri0009">#REF!</definedName>
    <definedName name="___pri0010">#REF!</definedName>
    <definedName name="___pri0011">#REF!</definedName>
    <definedName name="___pri0012">#REF!</definedName>
    <definedName name="___pri0013">#REF!</definedName>
    <definedName name="___pri0014">#REF!</definedName>
    <definedName name="___pri0015">#REF!</definedName>
    <definedName name="___pri0016">#REF!</definedName>
    <definedName name="___pri0017">#REF!</definedName>
    <definedName name="___pri0018">#REF!</definedName>
    <definedName name="___pri0019">#REF!</definedName>
    <definedName name="___pri0061">#REF!</definedName>
    <definedName name="___pri0062">#REF!</definedName>
    <definedName name="___pri0065">#REF!</definedName>
    <definedName name="___pri0066">#REF!</definedName>
    <definedName name="___pri0067">#REF!</definedName>
    <definedName name="___pri0068">#REF!</definedName>
    <definedName name="___TY2">[4]Macros!#REF!</definedName>
    <definedName name="__pg1">'[4]A 7'!$D$4</definedName>
    <definedName name="__pri0004">#REF!</definedName>
    <definedName name="__pri0005">#REF!</definedName>
    <definedName name="__pri0006">#REF!</definedName>
    <definedName name="__pri0007">#REF!</definedName>
    <definedName name="__pri0008">#REF!</definedName>
    <definedName name="__pri0009">#REF!</definedName>
    <definedName name="__pri0010">#REF!</definedName>
    <definedName name="__pri0011">#REF!</definedName>
    <definedName name="__pri0012">#REF!</definedName>
    <definedName name="__pri0013">#REF!</definedName>
    <definedName name="__pri0014">#REF!</definedName>
    <definedName name="__pri0015">#REF!</definedName>
    <definedName name="__pri0016">#REF!</definedName>
    <definedName name="__pri0017">#REF!</definedName>
    <definedName name="__pri0018">#REF!</definedName>
    <definedName name="__pri0019">#REF!</definedName>
    <definedName name="__pri0061">#REF!</definedName>
    <definedName name="__pri0062">#REF!</definedName>
    <definedName name="__pri0065">#REF!</definedName>
    <definedName name="__pri0066">#REF!</definedName>
    <definedName name="__pri0067">#REF!</definedName>
    <definedName name="__pri0068">#REF!</definedName>
    <definedName name="__TY2">[4]Macros!#REF!</definedName>
    <definedName name="_1PLANT_W">[6]Plnt!$A$1</definedName>
    <definedName name="_2S_RATEAL">#REF!</definedName>
    <definedName name="_3S_RATES">#REF!</definedName>
    <definedName name="_4W_RATEAL">#REF!</definedName>
    <definedName name="_CY2">[1]Macros!$E$14</definedName>
    <definedName name="_pg1">#REF!</definedName>
    <definedName name="_pri0004">#REF!</definedName>
    <definedName name="_pri0005">#REF!</definedName>
    <definedName name="_pri0006">#REF!</definedName>
    <definedName name="_pri0007">#REF!</definedName>
    <definedName name="_pri0008">#REF!</definedName>
    <definedName name="_pri0009">#REF!</definedName>
    <definedName name="_pri0010">#REF!</definedName>
    <definedName name="_pri0011">#REF!</definedName>
    <definedName name="_pri0012">#REF!</definedName>
    <definedName name="_pri0013">#REF!</definedName>
    <definedName name="_pri0014">#REF!</definedName>
    <definedName name="_pri0015">#REF!</definedName>
    <definedName name="_pri0016">#REF!</definedName>
    <definedName name="_pri0017">#REF!</definedName>
    <definedName name="_pri0018">#REF!</definedName>
    <definedName name="_pri0019">#REF!</definedName>
    <definedName name="_pri0061">#REF!</definedName>
    <definedName name="_pri0062">#REF!</definedName>
    <definedName name="_pri0065">#REF!</definedName>
    <definedName name="_pri0066">#REF!</definedName>
    <definedName name="_pri0067">#REF!</definedName>
    <definedName name="_pri0068">#REF!</definedName>
    <definedName name="_TY1">[1]Macros!$E$14</definedName>
    <definedName name="_TY3">[1]Macros!$E$15</definedName>
    <definedName name="a">#REF!</definedName>
    <definedName name="A_1">#REF!</definedName>
    <definedName name="A_16">#REF!</definedName>
    <definedName name="A_17">#REF!</definedName>
    <definedName name="A_5">#REF!</definedName>
    <definedName name="A_7">#REF!</definedName>
    <definedName name="A_9">#REF!</definedName>
    <definedName name="a10x">#REF!</definedName>
    <definedName name="a11x">#REF!</definedName>
    <definedName name="a12x">#REF!</definedName>
    <definedName name="a13x">#REF!</definedName>
    <definedName name="a14x">#REF!</definedName>
    <definedName name="a15x">#REF!</definedName>
    <definedName name="a16x">#REF!</definedName>
    <definedName name="a17x">#REF!</definedName>
    <definedName name="a18x">#REF!</definedName>
    <definedName name="a19x">#REF!</definedName>
    <definedName name="a1i">#REF!</definedName>
    <definedName name="a1x">#REF!</definedName>
    <definedName name="a2i">#REF!</definedName>
    <definedName name="a2x">#REF!</definedName>
    <definedName name="a3i">#REF!</definedName>
    <definedName name="a3x">#REF!</definedName>
    <definedName name="a4x">#REF!</definedName>
    <definedName name="a5x">#REF!</definedName>
    <definedName name="a6x">#REF!</definedName>
    <definedName name="a7x">#REF!</definedName>
    <definedName name="a8x">#REF!</definedName>
    <definedName name="a9x">#REF!</definedName>
    <definedName name="AccumDepr">[7]Data!$I$13:$J$131</definedName>
    <definedName name="AFUDC">#REF!</definedName>
    <definedName name="AIAC">[7]Data!$O$13:$P$131</definedName>
    <definedName name="ANNAACIAC">#REF!</definedName>
    <definedName name="ANNAD">#REF!</definedName>
    <definedName name="ANNAFC">#REF!</definedName>
    <definedName name="ANNCIAC">#REF!</definedName>
    <definedName name="ANNPL">#REF!</definedName>
    <definedName name="ARB">#REF!</definedName>
    <definedName name="ASECT">[1]Macros!#REF!</definedName>
    <definedName name="B_1">#REF!</definedName>
    <definedName name="B_12">#REF!</definedName>
    <definedName name="B_13">#REF!</definedName>
    <definedName name="B_3A">'[1]B 3'!#REF!</definedName>
    <definedName name="B_3B">'[1]B 3'!#REF!</definedName>
    <definedName name="B_5">#REF!</definedName>
    <definedName name="B_7">#REF!</definedName>
    <definedName name="b10x">#REF!</definedName>
    <definedName name="b11x">#REF!</definedName>
    <definedName name="b12x">#REF!</definedName>
    <definedName name="b13x">#REF!</definedName>
    <definedName name="B14x">#REF!</definedName>
    <definedName name="b15i">#REF!</definedName>
    <definedName name="b15x">#REF!</definedName>
    <definedName name="b1i">#REF!</definedName>
    <definedName name="b1x">#REF!</definedName>
    <definedName name="b2i">#REF!</definedName>
    <definedName name="b2x">#REF!</definedName>
    <definedName name="B3B">'[8]A1 OPERATING INCOME ADJUST'!$A$49:$P$97</definedName>
    <definedName name="b3i">#REF!</definedName>
    <definedName name="B3R">'[8]A1 OPERATING INCOME ADJUST'!$A$1:$P$48</definedName>
    <definedName name="b3x">#REF!</definedName>
    <definedName name="b4x">#REF!</definedName>
    <definedName name="b5x">#REF!</definedName>
    <definedName name="b6x">#REF!</definedName>
    <definedName name="b7x">#REF!</definedName>
    <definedName name="b8x">#REF!</definedName>
    <definedName name="b9x">#REF!</definedName>
    <definedName name="BALANCE">#REF!</definedName>
    <definedName name="BSECT">[1]Macros!#REF!</definedName>
    <definedName name="C_10">#REF!</definedName>
    <definedName name="c_10x">#REF!</definedName>
    <definedName name="c_1i">#REF!</definedName>
    <definedName name="c_1x">#REF!</definedName>
    <definedName name="c_2i">#REF!</definedName>
    <definedName name="c_2x">#REF!</definedName>
    <definedName name="c_3x">#REF!</definedName>
    <definedName name="c_4x">#REF!</definedName>
    <definedName name="c_5i">#REF!</definedName>
    <definedName name="c_5x">#REF!</definedName>
    <definedName name="c_6x1">#REF!</definedName>
    <definedName name="c_6x2">#REF!</definedName>
    <definedName name="c_6x3">#REF!</definedName>
    <definedName name="c_7x1">#REF!</definedName>
    <definedName name="c_7x2">#REF!</definedName>
    <definedName name="c_7x3">#REF!</definedName>
    <definedName name="c_7x4">#REF!</definedName>
    <definedName name="C_8">#REF!</definedName>
    <definedName name="c_8x">#REF!</definedName>
    <definedName name="C_9">#REF!</definedName>
    <definedName name="c_9x">#REF!</definedName>
    <definedName name="CIAC">[7]Data!$R$13:$S$131</definedName>
    <definedName name="CINST">#REF!</definedName>
    <definedName name="CNC2.CE">'[9]Cust Eq Input'!#REF!</definedName>
    <definedName name="CO__02">#REF!</definedName>
    <definedName name="COMPANY">[1]Macros!$E$4</definedName>
    <definedName name="CSECT">[1]Macros!#REF!</definedName>
    <definedName name="CustomerDeposits">[7]Data!$AA$13:$AB$131</definedName>
    <definedName name="CWIP">[7]Data!$F$13:$G$131</definedName>
    <definedName name="CWS.CE">'[9]Cust Eq Input'!#REF!</definedName>
    <definedName name="D1I">#REF!</definedName>
    <definedName name="d1x">#REF!</definedName>
    <definedName name="d2i">#REF!</definedName>
    <definedName name="D2x">#REF!</definedName>
    <definedName name="D3x">#REF!</definedName>
    <definedName name="D4x">#REF!</definedName>
    <definedName name="D5x">#REF!</definedName>
    <definedName name="D6x">#REF!</definedName>
    <definedName name="D7x">#REF!</definedName>
    <definedName name="DeferredCharges">[7]Data!$U$13:$V$131</definedName>
    <definedName name="DeferredIncomeTaxes">[7]Data!$X$13:$Y$131</definedName>
    <definedName name="DIR">#REF!</definedName>
    <definedName name="DisallowedPAA">[7]Data!$CF$13:$CG$131</definedName>
    <definedName name="DOCKET">[1]Macros!$E$6</definedName>
    <definedName name="DSECT">[1]Macros!#REF!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2">#REF!</definedName>
    <definedName name="E_2A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10x1">#REF!</definedName>
    <definedName name="e10x2">#REF!</definedName>
    <definedName name="e11x">#REF!</definedName>
    <definedName name="e12x">#REF!</definedName>
    <definedName name="e13x">#REF!</definedName>
    <definedName name="e14x">#REF!</definedName>
    <definedName name="e1x">#REF!</definedName>
    <definedName name="e1x2">#REF!</definedName>
    <definedName name="e2i">#REF!</definedName>
    <definedName name="e2i2">#REF!</definedName>
    <definedName name="e2x">#REF!</definedName>
    <definedName name="e2x2">#REF!</definedName>
    <definedName name="E3s">#REF!</definedName>
    <definedName name="E3w">#REF!</definedName>
    <definedName name="e3x">#REF!</definedName>
    <definedName name="e4x">#REF!</definedName>
    <definedName name="e5x">#REF!</definedName>
    <definedName name="e6x">#REF!</definedName>
    <definedName name="e7x">#REF!</definedName>
    <definedName name="e8x">#REF!</definedName>
    <definedName name="e9x">#REF!</definedName>
    <definedName name="ERC_S">#REF!</definedName>
    <definedName name="ERC_W">#REF!</definedName>
    <definedName name="ESECT">[1]Macros!#REF!</definedName>
    <definedName name="F_1">#REF!</definedName>
    <definedName name="F_10">#REF!</definedName>
    <definedName name="F_1A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10x">#REF!</definedName>
    <definedName name="f1x">#REF!</definedName>
    <definedName name="f2x">#REF!</definedName>
    <definedName name="f3x">#REF!</definedName>
    <definedName name="f4x">#REF!</definedName>
    <definedName name="f5x">#REF!</definedName>
    <definedName name="f6x">#REF!</definedName>
    <definedName name="f7x">#REF!</definedName>
    <definedName name="f8x">#REF!</definedName>
    <definedName name="f9x">#REF!</definedName>
    <definedName name="Finance__WSC.Work.Papers.WSC.Other.Prepayments">#REF!</definedName>
    <definedName name="FL.1">#REF!</definedName>
    <definedName name="FL.3">#REF!</definedName>
    <definedName name="FL.5">#REF!</definedName>
    <definedName name="FSECT">[1]Macros!#REF!</definedName>
    <definedName name="GA.1">#REF!</definedName>
    <definedName name="GA.3">#REF!</definedName>
    <definedName name="GA.5">#REF!</definedName>
    <definedName name="GEN">[1]Macros!#REF!</definedName>
    <definedName name="i">#REF!</definedName>
    <definedName name="ii">#REF!</definedName>
    <definedName name="iii">#REF!</definedName>
    <definedName name="iiii">#REF!</definedName>
    <definedName name="IL.1">#REF!</definedName>
    <definedName name="IL.3">#REF!</definedName>
    <definedName name="IL.5">#REF!</definedName>
    <definedName name="IN.3">#REF!</definedName>
    <definedName name="IN.5">#REF!</definedName>
    <definedName name="INST">#REF!</definedName>
    <definedName name="LA.1">#REF!</definedName>
    <definedName name="LA.3">#REF!</definedName>
    <definedName name="LA.5">#REF!</definedName>
    <definedName name="LEXINGTON">#REF!</definedName>
    <definedName name="MARGIN">#REF!</definedName>
    <definedName name="MD.1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AME">[6]INFO!$D$14</definedName>
    <definedName name="NC.1">#REF!</definedName>
    <definedName name="NC.3">#REF!</definedName>
    <definedName name="NC.5">#REF!</definedName>
    <definedName name="OCC.CE">'[9]Cust Eq Input'!#REF!</definedName>
    <definedName name="OH.1">#REF!</definedName>
    <definedName name="OH.3">#REF!</definedName>
    <definedName name="OH.5">#REF!</definedName>
    <definedName name="OH.CE">'[9]Cust Eq Input'!#REF!</definedName>
    <definedName name="OH.CEP">'[9]Cust Eq Input'!#REF!</definedName>
    <definedName name="PAA">[7]Data!$L$13:$M$131</definedName>
    <definedName name="Plant">[7]Data!$C$13:$D$131</definedName>
    <definedName name="PREP">[1]Macros!$E$10</definedName>
    <definedName name="prep3">[1]Macros!$E$12</definedName>
    <definedName name="_xlnm.Print_Area" localSheetId="0">'UIF ADIT Adjustments'!$B$1:$L$62</definedName>
    <definedName name="PUMPED">#REF!</definedName>
    <definedName name="S_STATS">#REF!</definedName>
    <definedName name="SADPRIM">#REF!</definedName>
    <definedName name="SC.1">#REF!</definedName>
    <definedName name="SC.3">#REF!</definedName>
    <definedName name="SC.5">#REF!</definedName>
    <definedName name="SCU.CE">'[9]Cust Eq Input'!#REF!</definedName>
    <definedName name="SE.SE60D.ALLOC.">#REF!</definedName>
    <definedName name="SPPRIM">#REF!</definedName>
    <definedName name="SRB">#REF!</definedName>
    <definedName name="SUMU_U">#REF!</definedName>
    <definedName name="test">#REF!</definedName>
    <definedName name="TN.1">#REF!</definedName>
    <definedName name="TN.3">#REF!</definedName>
    <definedName name="TN.5">#REF!</definedName>
    <definedName name="TOT.CNC.CE">'[9]Cust Eq Input'!#REF!</definedName>
    <definedName name="TREATED">#REF!</definedName>
    <definedName name="U_U_MAINS">#REF!</definedName>
    <definedName name="U_U_SEWER">#REF!</definedName>
    <definedName name="U_U_WATER">#REF!</definedName>
    <definedName name="VA.1">#REF!</definedName>
    <definedName name="VA.3">#REF!</definedName>
    <definedName name="VA.5">#REF!</definedName>
    <definedName name="W_STATS">#REF!</definedName>
    <definedName name="WADPRIM">#REF!</definedName>
    <definedName name="WastewaterAccumulatedDepreciation">'[10]Plant Inputs'!$A$149:$N$192</definedName>
    <definedName name="WaterPlantInService">'[10]Plant Inputs'!$A$4:$N$48</definedName>
    <definedName name="WCA">#REF!</definedName>
    <definedName name="WD.CE">'[9]Cust Eq Input'!#REF!</definedName>
    <definedName name="WPPRIM">#REF!</definedName>
    <definedName name="WRB">#REF!</definedName>
    <definedName name="WSCBSAllocation">[7]Data!$BE$13:$BF$131</definedName>
    <definedName name="x">[11]Macros!$E$12</definedName>
    <definedName name="YEAR">[6]INFO!$D$16</definedName>
    <definedName name="Year_End_Results_for_1997__1996____1995">#REF!</definedName>
    <definedName name="z">'[9]Cust Eq Input'!#REF!</definedName>
  </definedNames>
  <calcPr calcId="152511" calcMode="autoNoTable" iterate="1" iterateCount="1" iterateDelta="0"/>
</workbook>
</file>

<file path=xl/calcChain.xml><?xml version="1.0" encoding="utf-8"?>
<calcChain xmlns="http://schemas.openxmlformats.org/spreadsheetml/2006/main">
  <c r="H6" i="1" l="1"/>
  <c r="I43" i="1" l="1"/>
  <c r="L43" i="1" s="1"/>
  <c r="H43" i="1"/>
  <c r="H57" i="1" l="1"/>
  <c r="I52" i="1"/>
  <c r="H52" i="1"/>
  <c r="D57" i="1"/>
  <c r="I57" i="1" s="1"/>
  <c r="L57" i="1" s="1"/>
  <c r="D52" i="1"/>
  <c r="I26" i="1"/>
  <c r="H26" i="1"/>
  <c r="D26" i="1"/>
  <c r="D22" i="1"/>
  <c r="I22" i="1" s="1"/>
  <c r="D15" i="1"/>
  <c r="I15" i="1" s="1"/>
  <c r="I7" i="1"/>
  <c r="D7" i="1"/>
  <c r="H7" i="1" s="1"/>
  <c r="I44" i="1"/>
  <c r="H44" i="1"/>
  <c r="D44" i="1"/>
  <c r="I38" i="1"/>
  <c r="L38" i="1" s="1"/>
  <c r="H38" i="1"/>
  <c r="D38" i="1"/>
  <c r="L22" i="1" l="1"/>
  <c r="L7" i="1"/>
  <c r="L44" i="1"/>
  <c r="H22" i="1"/>
  <c r="L26" i="1"/>
  <c r="L52" i="1"/>
  <c r="H15" i="1"/>
  <c r="L15" i="1" s="1"/>
  <c r="I37" i="1"/>
  <c r="H37" i="1"/>
  <c r="I36" i="1"/>
  <c r="H36" i="1"/>
  <c r="I35" i="1"/>
  <c r="H35" i="1"/>
  <c r="I34" i="1"/>
  <c r="H34" i="1"/>
  <c r="I33" i="1"/>
  <c r="H33" i="1"/>
  <c r="L34" i="1" l="1"/>
  <c r="L36" i="1"/>
  <c r="L33" i="1"/>
  <c r="L47" i="1" s="1"/>
  <c r="L49" i="1" s="1"/>
  <c r="L35" i="1"/>
  <c r="L37" i="1"/>
  <c r="L60" i="1"/>
  <c r="L63" i="1" s="1"/>
  <c r="I6" i="1" l="1"/>
  <c r="L6" i="1" s="1"/>
  <c r="L11" i="1" s="1"/>
  <c r="L13" i="1" s="1"/>
  <c r="I14" i="1" l="1"/>
  <c r="H14" i="1"/>
  <c r="L14" i="1" l="1"/>
  <c r="L18" i="1" s="1"/>
  <c r="L20" i="1" s="1"/>
</calcChain>
</file>

<file path=xl/sharedStrings.xml><?xml version="1.0" encoding="utf-8"?>
<sst xmlns="http://schemas.openxmlformats.org/spreadsheetml/2006/main" count="74" uniqueCount="38">
  <si>
    <t>Adjustment</t>
  </si>
  <si>
    <t>Profroma Plant Additions Estimated Deferred Income Tax</t>
  </si>
  <si>
    <t>Rate</t>
  </si>
  <si>
    <t>Tax</t>
  </si>
  <si>
    <t>Book</t>
  </si>
  <si>
    <t>Cost</t>
  </si>
  <si>
    <t>Deferred Tax</t>
  </si>
  <si>
    <t>Income Tax</t>
  </si>
  <si>
    <t>Depreciation Exp</t>
  </si>
  <si>
    <t>Depreciation Life</t>
  </si>
  <si>
    <t>Orange County</t>
  </si>
  <si>
    <t>331.4 Water Main Replacements - Crescent Heights</t>
  </si>
  <si>
    <t>340.5 GIS Mapping System</t>
  </si>
  <si>
    <t>Total Adjustment Orange County</t>
  </si>
  <si>
    <t>Pinellas County</t>
  </si>
  <si>
    <t>331.4 Water Main Replacements - Lake Tarpon</t>
  </si>
  <si>
    <t>341.5 Vehicle Kodiak</t>
  </si>
  <si>
    <t xml:space="preserve">Marion County </t>
  </si>
  <si>
    <t>Water</t>
  </si>
  <si>
    <t>Sewer</t>
  </si>
  <si>
    <t>Seminole County</t>
  </si>
  <si>
    <t>304.3 Electrical Improvements  at Little Wekiva and Jansen WTP</t>
  </si>
  <si>
    <t>340.5 GIS Mapping System - Water</t>
  </si>
  <si>
    <t>360.2 Northwestern FM Replacement 2,500 LF</t>
  </si>
  <si>
    <t>Pasco County</t>
  </si>
  <si>
    <t>331.4 Water Main Replacements - Orangewood &amp; Buena Vista</t>
  </si>
  <si>
    <t>341.5 Vehicle Replacement</t>
  </si>
  <si>
    <t xml:space="preserve">331.4 Water Main Replacements </t>
  </si>
  <si>
    <t>331.4 RavennaPark/Crystal Lake Interconnect Water Main</t>
  </si>
  <si>
    <t>330.4 RavennaPark/Crystal Lake Interconnect Reservoir</t>
  </si>
  <si>
    <t>311.4 RavennaPark/Crystal Lake Interconnect Electrical Equipt</t>
  </si>
  <si>
    <t>Total Adjustment Pinellas County</t>
  </si>
  <si>
    <t>Total Adjustment Marion County</t>
  </si>
  <si>
    <t>Total Adjustment Seminole County</t>
  </si>
  <si>
    <t>Total Adjustment Pasco  County</t>
  </si>
  <si>
    <t>Per Company</t>
  </si>
  <si>
    <t>OPC Adj</t>
  </si>
  <si>
    <t>OPC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</si>
</sst>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######"/>
    <numFmt numFmtId="165" formatCode="##"/>
    <numFmt numFmtId="166" formatCode="mm/yy"/>
    <numFmt numFmtId="167" formatCode="_([$€-2]* #,##0.00_);_([$€-2]* \(#,##0.00\);_([$€-2]* &quot;-&quot;??_)"/>
  </numFmts>
  <fonts count="35">
    <font>
      <sz val="10"/>
      <name val="Garmond (W1)"/>
    </font>
    <font>
      <sz val="10"/>
      <name val="Garmond (W1)"/>
    </font>
    <font>
      <sz val="9"/>
      <name val="Calibri"/>
      <family val="2"/>
      <scheme val="minor"/>
    </font>
    <font>
      <b/>
      <sz val="10"/>
      <name val="Garmond (W1)"/>
      <family val="1"/>
    </font>
    <font>
      <b/>
      <sz val="9"/>
      <name val="Calibri"/>
      <family val="2"/>
      <scheme val="minor"/>
    </font>
    <font>
      <sz val="9"/>
      <name val="Garmond (W1)"/>
    </font>
    <font>
      <u/>
      <sz val="9"/>
      <name val="Calibri"/>
      <family val="2"/>
      <scheme val="minor"/>
    </font>
    <font>
      <sz val="10"/>
      <name val="Bookman Old Style"/>
      <family val="1"/>
    </font>
    <font>
      <sz val="9"/>
      <color theme="1"/>
      <name val="Georgia"/>
      <family val="2"/>
    </font>
    <font>
      <sz val="9"/>
      <color theme="0"/>
      <name val="Georgia"/>
      <family val="2"/>
    </font>
    <font>
      <sz val="9"/>
      <color rgb="FF9C0006"/>
      <name val="Georgia"/>
      <family val="2"/>
    </font>
    <font>
      <b/>
      <sz val="9"/>
      <color rgb="FFFA7D00"/>
      <name val="Georgia"/>
      <family val="2"/>
    </font>
    <font>
      <b/>
      <sz val="9"/>
      <color theme="0"/>
      <name val="Georgia"/>
      <family val="2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sz val="10"/>
      <name val="Courier"/>
      <family val="3"/>
    </font>
    <font>
      <sz val="10"/>
      <name val="Arial"/>
      <family val="2"/>
    </font>
    <font>
      <sz val="10"/>
      <name val="Geneva"/>
    </font>
    <font>
      <sz val="10"/>
      <color theme="1"/>
      <name val="Arial"/>
      <family val="2"/>
    </font>
    <font>
      <i/>
      <sz val="9"/>
      <color rgb="FF7F7F7F"/>
      <name val="Georgia"/>
      <family val="2"/>
    </font>
    <font>
      <sz val="9"/>
      <color rgb="FF006100"/>
      <name val="Georgia"/>
      <family val="2"/>
    </font>
    <font>
      <b/>
      <sz val="15"/>
      <color theme="3"/>
      <name val="Georgia"/>
      <family val="2"/>
    </font>
    <font>
      <b/>
      <sz val="13"/>
      <color theme="3"/>
      <name val="Georgia"/>
      <family val="2"/>
    </font>
    <font>
      <b/>
      <sz val="11"/>
      <color theme="3"/>
      <name val="Georgia"/>
      <family val="2"/>
    </font>
    <font>
      <sz val="9"/>
      <color rgb="FF3F3F76"/>
      <name val="Georgia"/>
      <family val="2"/>
    </font>
    <font>
      <sz val="9"/>
      <color rgb="FFFA7D00"/>
      <name val="Georgia"/>
      <family val="2"/>
    </font>
    <font>
      <sz val="9"/>
      <color rgb="FF9C6500"/>
      <name val="Georgia"/>
      <family val="2"/>
    </font>
    <font>
      <sz val="12"/>
      <name val="Arial"/>
      <family val="2"/>
    </font>
    <font>
      <b/>
      <sz val="9"/>
      <color rgb="FF3F3F3F"/>
      <name val="Georgia"/>
      <family val="2"/>
    </font>
    <font>
      <b/>
      <sz val="9"/>
      <color theme="1"/>
      <name val="Georgia"/>
      <family val="2"/>
    </font>
    <font>
      <sz val="9"/>
      <color rgb="FFFF0000"/>
      <name val="Georgia"/>
      <family val="2"/>
    </font>
    <font>
      <b/>
      <sz val="9"/>
      <name val="Garmond (W1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41" fontId="3" fillId="0" borderId="0" applyFont="0" applyAlignment="0">
      <alignment horizontal="centerContinuous"/>
    </xf>
    <xf numFmtId="42" fontId="3" fillId="0" borderId="0" applyFont="0" applyAlignment="0">
      <alignment horizontal="centerContinuous"/>
    </xf>
    <xf numFmtId="164" fontId="7" fillId="0" borderId="0"/>
    <xf numFmtId="164" fontId="7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165" fontId="13" fillId="0" borderId="0" applyFo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3" fillId="0" borderId="0" applyFont="0" applyAlignment="0">
      <alignment horizontal="centerContinuous"/>
    </xf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Alignment="0">
      <alignment horizontal="centerContinuous"/>
    </xf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3" fillId="0" borderId="0" applyFont="0" applyAlignment="0">
      <alignment horizontal="centerContinuous"/>
    </xf>
    <xf numFmtId="43" fontId="16" fillId="0" borderId="0" applyFont="0" applyFill="0" applyBorder="0" applyAlignment="0" applyProtection="0"/>
    <xf numFmtId="41" fontId="3" fillId="0" borderId="0" applyFont="0" applyAlignment="0">
      <alignment horizontal="centerContinuous"/>
    </xf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2" fontId="3" fillId="0" borderId="0" applyFont="0" applyAlignment="0">
      <alignment horizontal="centerContinuous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2" fontId="3" fillId="0" borderId="0" applyFont="0" applyAlignment="0">
      <alignment horizontal="centerContinuous"/>
    </xf>
    <xf numFmtId="42" fontId="3" fillId="0" borderId="0" applyFont="0" applyAlignment="0">
      <alignment horizontal="centerContinuous"/>
    </xf>
    <xf numFmtId="8" fontId="20" fillId="0" borderId="0" applyFont="0" applyFill="0" applyBorder="0" applyAlignment="0" applyProtection="0"/>
    <xf numFmtId="42" fontId="3" fillId="0" borderId="0" applyFont="0" applyAlignment="0">
      <alignment horizontal="centerContinuous"/>
    </xf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8" fontId="20" fillId="0" borderId="0" applyFont="0" applyFill="0" applyBorder="0" applyAlignment="0" applyProtection="0"/>
    <xf numFmtId="14" fontId="13" fillId="0" borderId="0"/>
    <xf numFmtId="14" fontId="13" fillId="0" borderId="0"/>
    <xf numFmtId="166" fontId="7" fillId="0" borderId="0" applyFont="0" applyAlignment="0"/>
    <xf numFmtId="167" fontId="1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9" fillId="0" borderId="0"/>
    <xf numFmtId="0" fontId="16" fillId="0" borderId="0"/>
    <xf numFmtId="0" fontId="1" fillId="0" borderId="0" applyProtection="0"/>
    <xf numFmtId="0" fontId="17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30" fillId="0" borderId="0"/>
    <xf numFmtId="0" fontId="21" fillId="0" borderId="0"/>
    <xf numFmtId="0" fontId="19" fillId="0" borderId="0"/>
    <xf numFmtId="0" fontId="13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30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9" fillId="0" borderId="0"/>
    <xf numFmtId="0" fontId="21" fillId="0" borderId="0"/>
    <xf numFmtId="0" fontId="21" fillId="0" borderId="0"/>
    <xf numFmtId="0" fontId="30" fillId="0" borderId="0"/>
    <xf numFmtId="0" fontId="17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8" borderId="8" applyNumberFormat="0" applyFont="0" applyAlignment="0" applyProtection="0"/>
    <xf numFmtId="0" fontId="16" fillId="8" borderId="8" applyNumberFormat="0" applyFont="0" applyAlignment="0" applyProtection="0"/>
    <xf numFmtId="0" fontId="31" fillId="6" borderId="5" applyNumberFormat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quotePrefix="1" applyFont="1" applyBorder="1" applyAlignment="1">
      <alignment horizontal="left" indent="1"/>
    </xf>
    <xf numFmtId="43" fontId="2" fillId="0" borderId="0" xfId="0" quotePrefix="1" applyNumberFormat="1" applyFont="1" applyBorder="1" applyAlignment="1">
      <alignment horizontal="left" indent="2"/>
    </xf>
    <xf numFmtId="42" fontId="4" fillId="0" borderId="10" xfId="0" applyNumberFormat="1" applyFont="1" applyBorder="1"/>
    <xf numFmtId="10" fontId="4" fillId="0" borderId="0" xfId="0" applyNumberFormat="1" applyFont="1"/>
    <xf numFmtId="41" fontId="2" fillId="0" borderId="0" xfId="0" applyNumberFormat="1" applyFont="1"/>
    <xf numFmtId="41" fontId="2" fillId="0" borderId="0" xfId="1" applyFont="1" applyAlignment="1"/>
    <xf numFmtId="0" fontId="6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42" fontId="2" fillId="0" borderId="11" xfId="2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Continuous"/>
    </xf>
    <xf numFmtId="0" fontId="2" fillId="0" borderId="15" xfId="0" applyFont="1" applyBorder="1" applyAlignment="1">
      <alignment horizontal="centerContinuous"/>
    </xf>
    <xf numFmtId="43" fontId="2" fillId="0" borderId="0" xfId="0" quotePrefix="1" applyNumberFormat="1" applyFont="1" applyBorder="1" applyAlignment="1">
      <alignment horizontal="left" vertical="top" indent="2"/>
    </xf>
    <xf numFmtId="0" fontId="5" fillId="0" borderId="0" xfId="0" applyFont="1" applyAlignment="1">
      <alignment horizontal="left" indent="2"/>
    </xf>
    <xf numFmtId="43" fontId="2" fillId="0" borderId="0" xfId="0" applyNumberFormat="1" applyFont="1" applyBorder="1" applyAlignment="1">
      <alignment horizontal="right" indent="2"/>
    </xf>
    <xf numFmtId="41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Border="1" applyAlignment="1">
      <alignment wrapText="1"/>
    </xf>
    <xf numFmtId="10" fontId="2" fillId="0" borderId="0" xfId="0" applyNumberFormat="1" applyFont="1" applyBorder="1"/>
    <xf numFmtId="42" fontId="2" fillId="0" borderId="0" xfId="0" applyNumberFormat="1" applyFont="1" applyBorder="1"/>
    <xf numFmtId="41" fontId="2" fillId="0" borderId="13" xfId="0" applyNumberFormat="1" applyFont="1" applyBorder="1"/>
    <xf numFmtId="41" fontId="2" fillId="0" borderId="13" xfId="2" applyNumberFormat="1" applyFont="1" applyFill="1" applyBorder="1" applyAlignment="1"/>
    <xf numFmtId="10" fontId="4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Fill="1" applyBorder="1"/>
    <xf numFmtId="42" fontId="2" fillId="0" borderId="0" xfId="2" applyFont="1" applyFill="1" applyBorder="1" applyAlignment="1"/>
    <xf numFmtId="37" fontId="2" fillId="0" borderId="0" xfId="2" applyNumberFormat="1" applyFont="1" applyFill="1" applyBorder="1" applyAlignment="1"/>
    <xf numFmtId="42" fontId="4" fillId="0" borderId="0" xfId="2" applyFont="1" applyFill="1" applyBorder="1" applyAlignment="1"/>
    <xf numFmtId="0" fontId="2" fillId="0" borderId="0" xfId="0" applyFont="1" applyFill="1"/>
    <xf numFmtId="0" fontId="2" fillId="0" borderId="16" xfId="0" applyFont="1" applyFill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42" fontId="2" fillId="0" borderId="13" xfId="2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0" xfId="0" applyFont="1" applyFill="1" applyAlignment="1">
      <alignment horizontal="left" indent="2"/>
    </xf>
    <xf numFmtId="41" fontId="2" fillId="0" borderId="0" xfId="0" applyNumberFormat="1" applyFont="1" applyFill="1"/>
    <xf numFmtId="41" fontId="2" fillId="0" borderId="0" xfId="0" applyNumberFormat="1" applyFont="1" applyFill="1" applyBorder="1"/>
    <xf numFmtId="42" fontId="2" fillId="33" borderId="0" xfId="0" applyNumberFormat="1" applyFont="1" applyFill="1" applyBorder="1"/>
    <xf numFmtId="0" fontId="2" fillId="0" borderId="17" xfId="0" applyFont="1" applyBorder="1"/>
    <xf numFmtId="42" fontId="2" fillId="33" borderId="18" xfId="0" applyNumberFormat="1" applyFont="1" applyFill="1" applyBorder="1"/>
    <xf numFmtId="0" fontId="2" fillId="0" borderId="0" xfId="0" applyFont="1" applyAlignment="1">
      <alignment horizontal="right"/>
    </xf>
    <xf numFmtId="42" fontId="2" fillId="0" borderId="0" xfId="0" applyNumberFormat="1" applyFont="1"/>
    <xf numFmtId="41" fontId="2" fillId="33" borderId="0" xfId="0" applyNumberFormat="1" applyFont="1" applyFill="1"/>
    <xf numFmtId="43" fontId="2" fillId="0" borderId="0" xfId="0" applyNumberFormat="1" applyFont="1" applyBorder="1"/>
    <xf numFmtId="41" fontId="2" fillId="33" borderId="0" xfId="0" applyNumberFormat="1" applyFont="1" applyFill="1" applyBorder="1"/>
    <xf numFmtId="43" fontId="2" fillId="0" borderId="0" xfId="0" quotePrefix="1" applyNumberFormat="1" applyFont="1" applyBorder="1" applyAlignment="1">
      <alignment horizontal="left" vertical="top" wrapText="1" indent="2"/>
    </xf>
    <xf numFmtId="0" fontId="5" fillId="0" borderId="0" xfId="0" applyFont="1" applyAlignment="1">
      <alignment horizontal="left" wrapText="1" indent="2"/>
    </xf>
    <xf numFmtId="43" fontId="4" fillId="0" borderId="0" xfId="0" applyNumberFormat="1" applyFont="1" applyBorder="1" applyAlignment="1">
      <alignment wrapText="1"/>
    </xf>
    <xf numFmtId="0" fontId="34" fillId="0" borderId="0" xfId="0" applyFont="1" applyAlignment="1">
      <alignment wrapText="1"/>
    </xf>
  </cellXfs>
  <cellStyles count="283">
    <cellStyle name="########" xfId="3"/>
    <cellStyle name="######## 2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 #" xfId="32"/>
    <cellStyle name="Comma" xfId="1" builtinId="3"/>
    <cellStyle name="Comma 10" xfId="33"/>
    <cellStyle name="Comma 10 2" xfId="34"/>
    <cellStyle name="Comma 10 3" xfId="35"/>
    <cellStyle name="Comma 10 4" xfId="36"/>
    <cellStyle name="Comma 11" xfId="37"/>
    <cellStyle name="Comma 11 2" xfId="38"/>
    <cellStyle name="Comma 11 2 2" xfId="39"/>
    <cellStyle name="Comma 11 2 3" xfId="40"/>
    <cellStyle name="Comma 11 3" xfId="41"/>
    <cellStyle name="Comma 11 4" xfId="42"/>
    <cellStyle name="Comma 12" xfId="43"/>
    <cellStyle name="Comma 13" xfId="44"/>
    <cellStyle name="Comma 14" xfId="45"/>
    <cellStyle name="Comma 15" xfId="46"/>
    <cellStyle name="Comma 2" xfId="47"/>
    <cellStyle name="Comma 2 2" xfId="48"/>
    <cellStyle name="Comma 2 2 2" xfId="49"/>
    <cellStyle name="Comma 2 2 3" xfId="50"/>
    <cellStyle name="Comma 2 2 4" xfId="51"/>
    <cellStyle name="Comma 2 3" xfId="52"/>
    <cellStyle name="Comma 2 3 2" xfId="53"/>
    <cellStyle name="Comma 2 3 3" xfId="54"/>
    <cellStyle name="Comma 2 3 4" xfId="55"/>
    <cellStyle name="Comma 2 4" xfId="56"/>
    <cellStyle name="Comma 2 5" xfId="57"/>
    <cellStyle name="Comma 2 6" xfId="58"/>
    <cellStyle name="Comma 2 7" xfId="59"/>
    <cellStyle name="Comma 2 8" xfId="60"/>
    <cellStyle name="Comma 3" xfId="61"/>
    <cellStyle name="Comma 3 2" xfId="62"/>
    <cellStyle name="Comma 3 3" xfId="63"/>
    <cellStyle name="Comma 3 4" xfId="64"/>
    <cellStyle name="Comma 3 5" xfId="65"/>
    <cellStyle name="Comma 4" xfId="66"/>
    <cellStyle name="Comma 4 2" xfId="67"/>
    <cellStyle name="Comma 4 2 2" xfId="68"/>
    <cellStyle name="Comma 4 3" xfId="69"/>
    <cellStyle name="Comma 4 4" xfId="70"/>
    <cellStyle name="Comma 5" xfId="71"/>
    <cellStyle name="Comma 5 2" xfId="72"/>
    <cellStyle name="Comma 5 2 2" xfId="73"/>
    <cellStyle name="Comma 5 2 3" xfId="74"/>
    <cellStyle name="Comma 5 3" xfId="75"/>
    <cellStyle name="Comma 5 4" xfId="76"/>
    <cellStyle name="Comma 5 5" xfId="77"/>
    <cellStyle name="Comma 6" xfId="78"/>
    <cellStyle name="Comma 6 2" xfId="79"/>
    <cellStyle name="Comma 7" xfId="80"/>
    <cellStyle name="Comma 8" xfId="81"/>
    <cellStyle name="Comma 9" xfId="82"/>
    <cellStyle name="Comma 9 2" xfId="83"/>
    <cellStyle name="Comma 9 3" xfId="84"/>
    <cellStyle name="Currency" xfId="2" builtinId="4"/>
    <cellStyle name="Currency 10" xfId="85"/>
    <cellStyle name="Currency 2" xfId="86"/>
    <cellStyle name="Currency 2 2" xfId="87"/>
    <cellStyle name="Currency 2 2 2" xfId="88"/>
    <cellStyle name="Currency 2 2 3" xfId="89"/>
    <cellStyle name="Currency 2 2 4" xfId="90"/>
    <cellStyle name="Currency 2 3" xfId="91"/>
    <cellStyle name="Currency 2 4" xfId="92"/>
    <cellStyle name="Currency 2 5" xfId="93"/>
    <cellStyle name="Currency 2 6" xfId="94"/>
    <cellStyle name="Currency 3" xfId="95"/>
    <cellStyle name="Currency 3 2" xfId="96"/>
    <cellStyle name="Currency 3 3" xfId="97"/>
    <cellStyle name="Currency 3 4" xfId="98"/>
    <cellStyle name="Currency 4" xfId="99"/>
    <cellStyle name="Currency 4 2" xfId="100"/>
    <cellStyle name="Currency 4 3" xfId="101"/>
    <cellStyle name="Currency 4 4" xfId="102"/>
    <cellStyle name="Currency 4 5" xfId="103"/>
    <cellStyle name="Currency 5" xfId="104"/>
    <cellStyle name="Currency 5 2" xfId="105"/>
    <cellStyle name="Currency 6" xfId="106"/>
    <cellStyle name="Currency 7" xfId="107"/>
    <cellStyle name="Currency 8" xfId="108"/>
    <cellStyle name="Currency 9" xfId="109"/>
    <cellStyle name="Date" xfId="110"/>
    <cellStyle name="Date 2" xfId="111"/>
    <cellStyle name="Date-Regulatory" xfId="112"/>
    <cellStyle name="Euro" xfId="113"/>
    <cellStyle name="Explanatory Text 2" xfId="114"/>
    <cellStyle name="Good 2" xfId="115"/>
    <cellStyle name="Heading 1 2" xfId="116"/>
    <cellStyle name="Heading 2 2" xfId="117"/>
    <cellStyle name="Heading 3 2" xfId="118"/>
    <cellStyle name="Heading 4 2" xfId="119"/>
    <cellStyle name="Input 2" xfId="120"/>
    <cellStyle name="Linked Cell 2" xfId="121"/>
    <cellStyle name="Neutral 2" xfId="122"/>
    <cellStyle name="Normal" xfId="0" builtinId="0"/>
    <cellStyle name="Normal 10" xfId="123"/>
    <cellStyle name="Normal 10 2" xfId="124"/>
    <cellStyle name="Normal 10 2 2" xfId="125"/>
    <cellStyle name="Normal 10 2 3" xfId="126"/>
    <cellStyle name="Normal 10 2 4" xfId="127"/>
    <cellStyle name="Normal 10 3" xfId="128"/>
    <cellStyle name="Normal 10 3 2" xfId="129"/>
    <cellStyle name="Normal 10 3 3" xfId="130"/>
    <cellStyle name="Normal 10 4" xfId="131"/>
    <cellStyle name="Normal 10 5" xfId="132"/>
    <cellStyle name="Normal 11" xfId="133"/>
    <cellStyle name="Normal 11 2" xfId="134"/>
    <cellStyle name="Normal 11 3" xfId="135"/>
    <cellStyle name="Normal 12" xfId="136"/>
    <cellStyle name="Normal 12 2" xfId="137"/>
    <cellStyle name="Normal 12 3" xfId="138"/>
    <cellStyle name="Normal 13" xfId="139"/>
    <cellStyle name="Normal 13 2" xfId="140"/>
    <cellStyle name="Normal 13 3" xfId="141"/>
    <cellStyle name="Normal 14" xfId="142"/>
    <cellStyle name="Normal 15" xfId="143"/>
    <cellStyle name="Normal 15 2" xfId="144"/>
    <cellStyle name="Normal 15 3" xfId="145"/>
    <cellStyle name="Normal 16" xfId="146"/>
    <cellStyle name="Normal 16 2" xfId="147"/>
    <cellStyle name="Normal 16 3" xfId="148"/>
    <cellStyle name="Normal 17" xfId="149"/>
    <cellStyle name="Normal 18" xfId="150"/>
    <cellStyle name="Normal 19" xfId="151"/>
    <cellStyle name="Normal 2" xfId="152"/>
    <cellStyle name="Normal 2 10" xfId="153"/>
    <cellStyle name="Normal 2 11" xfId="154"/>
    <cellStyle name="Normal 2 12" xfId="155"/>
    <cellStyle name="Normal 2 13" xfId="156"/>
    <cellStyle name="Normal 2 14" xfId="157"/>
    <cellStyle name="Normal 2 2" xfId="158"/>
    <cellStyle name="Normal 2 2 2" xfId="159"/>
    <cellStyle name="Normal 2 2 2 2" xfId="160"/>
    <cellStyle name="Normal 2 2 3" xfId="161"/>
    <cellStyle name="Normal 2 2 4" xfId="162"/>
    <cellStyle name="Normal 2 2 5" xfId="163"/>
    <cellStyle name="Normal 2 3" xfId="164"/>
    <cellStyle name="Normal 2 3 2" xfId="165"/>
    <cellStyle name="Normal 2 36" xfId="166"/>
    <cellStyle name="Normal 2 4" xfId="167"/>
    <cellStyle name="Normal 2 5" xfId="168"/>
    <cellStyle name="Normal 2 6" xfId="169"/>
    <cellStyle name="Normal 2 7" xfId="170"/>
    <cellStyle name="Normal 2 8" xfId="171"/>
    <cellStyle name="Normal 2 9" xfId="172"/>
    <cellStyle name="Normal 2_LUSIMFR22" xfId="173"/>
    <cellStyle name="Normal 20" xfId="174"/>
    <cellStyle name="Normal 21" xfId="175"/>
    <cellStyle name="Normal 22" xfId="176"/>
    <cellStyle name="Normal 23" xfId="177"/>
    <cellStyle name="Normal 24" xfId="178"/>
    <cellStyle name="Normal 25" xfId="179"/>
    <cellStyle name="Normal 25 2" xfId="180"/>
    <cellStyle name="Normal 26" xfId="181"/>
    <cellStyle name="Normal 26 2" xfId="182"/>
    <cellStyle name="Normal 27" xfId="183"/>
    <cellStyle name="Normal 28" xfId="184"/>
    <cellStyle name="Normal 29" xfId="185"/>
    <cellStyle name="Normal 3" xfId="186"/>
    <cellStyle name="Normal 3 10" xfId="187"/>
    <cellStyle name="Normal 3 11" xfId="188"/>
    <cellStyle name="Normal 3 12" xfId="189"/>
    <cellStyle name="Normal 3 13" xfId="190"/>
    <cellStyle name="Normal 3 14" xfId="191"/>
    <cellStyle name="Normal 3 2" xfId="192"/>
    <cellStyle name="Normal 3 2 2" xfId="193"/>
    <cellStyle name="Normal 3 2 3" xfId="194"/>
    <cellStyle name="Normal 3 3" xfId="195"/>
    <cellStyle name="Normal 3 3 2" xfId="196"/>
    <cellStyle name="Normal 3 4" xfId="197"/>
    <cellStyle name="Normal 3 5" xfId="198"/>
    <cellStyle name="Normal 3 6" xfId="199"/>
    <cellStyle name="Normal 3 7" xfId="200"/>
    <cellStyle name="Normal 3 8" xfId="201"/>
    <cellStyle name="Normal 3 9" xfId="202"/>
    <cellStyle name="Normal 30" xfId="203"/>
    <cellStyle name="Normal 31" xfId="204"/>
    <cellStyle name="Normal 32" xfId="205"/>
    <cellStyle name="Normal 33" xfId="206"/>
    <cellStyle name="Normal 34" xfId="207"/>
    <cellStyle name="Normal 35" xfId="208"/>
    <cellStyle name="Normal 36" xfId="209"/>
    <cellStyle name="Normal 37" xfId="210"/>
    <cellStyle name="Normal 38" xfId="211"/>
    <cellStyle name="Normal 39" xfId="212"/>
    <cellStyle name="Normal 4" xfId="213"/>
    <cellStyle name="Normal 4 2" xfId="214"/>
    <cellStyle name="Normal 4 2 2" xfId="215"/>
    <cellStyle name="Normal 4 2 2 2" xfId="216"/>
    <cellStyle name="Normal 4 2 3" xfId="217"/>
    <cellStyle name="Normal 4 3" xfId="218"/>
    <cellStyle name="Normal 4 3 2" xfId="219"/>
    <cellStyle name="Normal 4 4" xfId="220"/>
    <cellStyle name="Normal 4 5" xfId="221"/>
    <cellStyle name="Normal 40" xfId="222"/>
    <cellStyle name="Normal 41" xfId="223"/>
    <cellStyle name="Normal 42" xfId="224"/>
    <cellStyle name="Normal 43" xfId="225"/>
    <cellStyle name="Normal 44" xfId="226"/>
    <cellStyle name="Normal 45" xfId="227"/>
    <cellStyle name="Normal 46" xfId="228"/>
    <cellStyle name="Normal 47" xfId="229"/>
    <cellStyle name="Normal 48" xfId="230"/>
    <cellStyle name="Normal 49" xfId="231"/>
    <cellStyle name="Normal 5" xfId="232"/>
    <cellStyle name="Normal 5 2" xfId="233"/>
    <cellStyle name="Normal 5 2 2" xfId="234"/>
    <cellStyle name="Normal 5 3" xfId="235"/>
    <cellStyle name="Normal 5 4" xfId="236"/>
    <cellStyle name="Normal 6" xfId="237"/>
    <cellStyle name="Normal 6 2" xfId="238"/>
    <cellStyle name="Normal 6 2 2" xfId="239"/>
    <cellStyle name="Normal 6 2 3" xfId="240"/>
    <cellStyle name="Normal 6 3" xfId="241"/>
    <cellStyle name="Normal 6 4" xfId="242"/>
    <cellStyle name="Normal 6 5" xfId="243"/>
    <cellStyle name="Normal 62" xfId="244"/>
    <cellStyle name="Normal 7" xfId="245"/>
    <cellStyle name="Normal 7 2" xfId="246"/>
    <cellStyle name="Normal 8" xfId="247"/>
    <cellStyle name="Normal 8 2" xfId="248"/>
    <cellStyle name="Normal 9" xfId="249"/>
    <cellStyle name="Normal 9 2" xfId="250"/>
    <cellStyle name="Normal 9 2 2" xfId="251"/>
    <cellStyle name="Normal 9 2 3" xfId="252"/>
    <cellStyle name="Normal 9 2 4" xfId="253"/>
    <cellStyle name="Note 2" xfId="254"/>
    <cellStyle name="Note 3" xfId="255"/>
    <cellStyle name="Output 2" xfId="256"/>
    <cellStyle name="Percent 2" xfId="257"/>
    <cellStyle name="Percent 2 2" xfId="258"/>
    <cellStyle name="Percent 2 2 2" xfId="259"/>
    <cellStyle name="Percent 2 2 3" xfId="260"/>
    <cellStyle name="Percent 2 2 4" xfId="261"/>
    <cellStyle name="Percent 2 3" xfId="262"/>
    <cellStyle name="Percent 2 4" xfId="263"/>
    <cellStyle name="Percent 2 5" xfId="264"/>
    <cellStyle name="Percent 2 6" xfId="265"/>
    <cellStyle name="Percent 3" xfId="266"/>
    <cellStyle name="Percent 3 2" xfId="267"/>
    <cellStyle name="Percent 3 2 2" xfId="268"/>
    <cellStyle name="Percent 3 2 3" xfId="269"/>
    <cellStyle name="Percent 3 3" xfId="270"/>
    <cellStyle name="Percent 3 4" xfId="271"/>
    <cellStyle name="Percent 3 5" xfId="272"/>
    <cellStyle name="Percent 4" xfId="273"/>
    <cellStyle name="Percent 5" xfId="274"/>
    <cellStyle name="Percent 5 2" xfId="275"/>
    <cellStyle name="Percent 5 3" xfId="276"/>
    <cellStyle name="Percent 6" xfId="277"/>
    <cellStyle name="Percent 7" xfId="278"/>
    <cellStyle name="Percent 8" xfId="279"/>
    <cellStyle name="Percent 9" xfId="280"/>
    <cellStyle name="Total 2" xfId="281"/>
    <cellStyle name="Warning Text 2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RENT%20PROJECTS/U02-38%20SANDALHAVEN%202014%20RATE%20CASE/SANDALHAVEN%20MFR1%20draft_cy%205-27-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Rate%20Case\Florida\103-UI%20of%20Sandalhaven\Sandalhaven%202011%20RC\Filing\Tax%20Schedule%20Attempt\Sandalhaven%20Draft%20MFR%209-7%202011%20Erin%20Tax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2014%20MSA/2014%20LABRADOR/PRIOR%20RATE%20CASE/LABRADOR%20FINAL%20MFRs%207%20for%20PDF%20TO%20USE%20AS%20WORKFI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Miles%20Grant%20SUBMITTED%20FOR%20FILING\Miles%20Grant%20MFRs%206-30-07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ETED%20PROJECTS/SANLANDO%202010/(PROJ)/U02-14%20Miles%20Grant/Miles%20Grant%20Rate%20Increase%20Application%20TY%206-30-07/Miles%20Grant%20MFRs/Miles%20Grant%20MFRs%206-30-07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20%20Tierra%20Verde%20Utilities,%20Inc%20(2007)/Tierra%20Verde%20MFRs%2012-31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ynthia/2009%20FILINGS%20UI%20RATE%20CASES/Staff%20Workpapers/Sanlando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%20ELENA%20BRAVO/Local%20Settings/Temporary%20Internet%20Files/Content.IE5/URWN6DU1/Documents%20and%20Settings/mbravo/My%20Documents/RATE%20CASES%20-%20UTILITIES,%20INC/SOUTH%20GATE/SCHEDULES/SOUTHGATE%20MF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 A 2"/>
      <sheetName val="A 3"/>
      <sheetName val="A 3 (2)"/>
      <sheetName val="A 4"/>
      <sheetName val="A-6"/>
      <sheetName val=" A 6(2)"/>
      <sheetName val="A 7"/>
      <sheetName val="A 8"/>
      <sheetName val=" A-10"/>
      <sheetName val="A 10(2)"/>
      <sheetName val="A 11"/>
      <sheetName val="A-12"/>
      <sheetName val="A-12(2)"/>
      <sheetName val="A 13"/>
      <sheetName val="A 14"/>
      <sheetName val=" A 14(2)"/>
      <sheetName val="A 15"/>
      <sheetName val="A 16"/>
      <sheetName val="A 17 "/>
      <sheetName val=" A-18"/>
      <sheetName val="A-18(a)"/>
      <sheetName val=" A-19"/>
      <sheetName val=" A-19(a)"/>
      <sheetName val="B-2"/>
      <sheetName val="B 3"/>
      <sheetName val="B 4"/>
      <sheetName val="B-6"/>
      <sheetName val="B 8"/>
      <sheetName val="B-9"/>
      <sheetName val="B 10"/>
      <sheetName val="B 11"/>
      <sheetName val="B12 - 1.31.2014"/>
      <sheetName val="B12 - 2.28.2014"/>
      <sheetName val="B12 - 3.31.2014"/>
      <sheetName val="B12 - 4.30.2014"/>
      <sheetName val="B12 - 5.31.2014"/>
      <sheetName val="B12 - 6.30.2014"/>
      <sheetName val="B12 - 7.31.2014"/>
      <sheetName val="B12 - 8.31.2014"/>
      <sheetName val="B12 - 9.30.2014"/>
      <sheetName val="B12 - 10.31.2014"/>
      <sheetName val="B12 - 11.30.2014"/>
      <sheetName val="B12 - 12.31.2014"/>
      <sheetName val="B12 - Test Year"/>
      <sheetName val=" B-14"/>
      <sheetName val="B 8x"/>
      <sheetName val="B 9x"/>
      <sheetName val="DefRC"/>
      <sheetName val=" B-15"/>
      <sheetName val="C 1"/>
      <sheetName val="C 2"/>
      <sheetName val="C 3"/>
      <sheetName val="C 4"/>
      <sheetName val="C 5"/>
      <sheetName val="C 6"/>
      <sheetName val="C 7"/>
      <sheetName val="C 7 (2)"/>
      <sheetName val="C 7 (3)"/>
      <sheetName val="C 7 (4)"/>
      <sheetName val="D 1"/>
      <sheetName val="D 2"/>
      <sheetName val="D 3"/>
      <sheetName val="D 4"/>
      <sheetName val="D 5"/>
      <sheetName val="D 6"/>
      <sheetName val="D 7"/>
      <sheetName val="LTD"/>
      <sheetName val="STD"/>
      <sheetName val="EQUITY"/>
      <sheetName val="ADIT"/>
      <sheetName val="E 1 "/>
      <sheetName val="E-2"/>
      <sheetName val="E 3"/>
      <sheetName val="E-4 "/>
      <sheetName val="E-5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 2"/>
      <sheetName val="F 4"/>
      <sheetName val="F 6"/>
      <sheetName val="F 6 (2)"/>
      <sheetName val="F 6 (3)"/>
      <sheetName val="F 7"/>
      <sheetName val="F 8"/>
      <sheetName val="F 10"/>
      <sheetName val=" A 2 (I)"/>
      <sheetName val="A 3 (I)"/>
      <sheetName val="B-2 (I)"/>
      <sheetName val="B 3 (I)"/>
      <sheetName val=" B-15 (I)"/>
      <sheetName val="C 1 (I)"/>
      <sheetName val="C 2 (I)"/>
      <sheetName val="C 3 (I)"/>
      <sheetName val="C 5 (I)"/>
      <sheetName val="D 1 (I)"/>
      <sheetName val="D 2 (I)"/>
      <sheetName val="E 1  (I)"/>
      <sheetName val="E-2 (I)"/>
      <sheetName val="RB 2 (6)"/>
      <sheetName val="OI 2 (2)"/>
      <sheetName val="OPINC"/>
      <sheetName val="WSC"/>
      <sheetName val="Salaries"/>
      <sheetName val="O&amp;M"/>
      <sheetName val="OI 6 (2)"/>
      <sheetName val="13 Month TB"/>
      <sheetName val="12 Mo IS"/>
      <sheetName val="WWFLOW"/>
      <sheetName val="REUSE"/>
      <sheetName val="Hist Consump"/>
      <sheetName val="Hist Cust"/>
      <sheetName val="Alloc Adj"/>
      <sheetName val="AR to MFR"/>
      <sheetName val="Interest Expense Adj_PerAR"/>
      <sheetName val="Rev Requirements Final"/>
      <sheetName val="Rev Requirements Interim"/>
      <sheetName val="Correction"/>
      <sheetName val="Treatment Plant Composite Rate"/>
    </sheetNames>
    <sheetDataSet>
      <sheetData sheetId="0">
        <row r="4">
          <cell r="E4" t="str">
            <v>Company: Utilities, Inc. of Sandalhaven</v>
          </cell>
        </row>
        <row r="6">
          <cell r="E6" t="str">
            <v>Docket No.: 150102-SU</v>
          </cell>
        </row>
        <row r="10">
          <cell r="E10" t="str">
            <v>Preparer:  Christie Kincaid</v>
          </cell>
        </row>
        <row r="12">
          <cell r="E12" t="str">
            <v>Preparer:  Christie Kincaid</v>
          </cell>
        </row>
        <row r="14">
          <cell r="E14" t="str">
            <v>Test Year Ended: December 31, 2014</v>
          </cell>
        </row>
        <row r="15">
          <cell r="E15" t="str">
            <v>Schedule Year Ended: December 31, 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1 (2)"/>
      <sheetName val="H"/>
      <sheetName val="TB2010"/>
      <sheetName val="TB2010 (2)"/>
      <sheetName val="BalComp"/>
      <sheetName val="Dep Adj"/>
      <sheetName val="Alloc Adj"/>
      <sheetName val="RB 1"/>
      <sheetName val="RB 2"/>
      <sheetName val="RB 2 (2)"/>
      <sheetName val="RB 2 (3)"/>
      <sheetName val="RB 2 (4)"/>
      <sheetName val="RB 2 (5)"/>
      <sheetName val="RB 2 (6)"/>
      <sheetName val="RB 3"/>
      <sheetName val="RB 4"/>
      <sheetName val="RB 4 (2)"/>
      <sheetName val="RB 5"/>
      <sheetName val="A 8x"/>
      <sheetName val="RB 6"/>
      <sheetName val="RB 6 (2)"/>
      <sheetName val="A 11x"/>
      <sheetName val="RB 7"/>
      <sheetName val="RB 7 (2)"/>
      <sheetName val="A 13x"/>
      <sheetName val="RB 8"/>
      <sheetName val="RB 8 (2)"/>
      <sheetName val="RB 9"/>
      <sheetName val="RB 10"/>
      <sheetName val="RB 11"/>
      <sheetName val="RB 12"/>
      <sheetName val="RB 12 (2)"/>
      <sheetName val="RB 13"/>
      <sheetName val="RB 13 (2) "/>
      <sheetName val="RB 14"/>
      <sheetName val="OI 1"/>
      <sheetName val="OI 2"/>
      <sheetName val="OI 2 (2)"/>
      <sheetName val="OPINC"/>
      <sheetName val="WSC"/>
      <sheetName val="Salaries"/>
      <sheetName val="B 4x"/>
      <sheetName val="O&amp;M"/>
      <sheetName val="OI 3"/>
      <sheetName val="B 8x"/>
      <sheetName val="B 9x"/>
      <sheetName val="OI 4"/>
      <sheetName val="B 11"/>
      <sheetName val="OI 5"/>
      <sheetName val="OI 6"/>
      <sheetName val="OI 6 (2)"/>
      <sheetName val="OI 7"/>
      <sheetName val="C INSTRUCT"/>
      <sheetName val="IS2010"/>
      <sheetName val="T 1"/>
      <sheetName val="T 2"/>
      <sheetName val="T 3"/>
      <sheetName val="T 4"/>
      <sheetName val="T 5"/>
      <sheetName val="T 6"/>
      <sheetName val="C 6 (2)"/>
      <sheetName val="C 6 (3)"/>
      <sheetName val="T 7"/>
      <sheetName val="T 7 (2)"/>
      <sheetName val="T 7 (3)"/>
      <sheetName val="T 7 (4)"/>
      <sheetName val="C 8x"/>
      <sheetName val="C 9x"/>
      <sheetName val="C 10x"/>
      <sheetName val="C 1"/>
      <sheetName val="C 2"/>
      <sheetName val="C 3"/>
      <sheetName val="C 4"/>
      <sheetName val="C 5"/>
      <sheetName val="C 6"/>
      <sheetName val="C 7"/>
      <sheetName val="LTD"/>
      <sheetName val="STD"/>
      <sheetName val="EQUITY"/>
      <sheetName val="ADIT"/>
      <sheetName val="R 1"/>
      <sheetName val="Sheet1"/>
      <sheetName val="R 2"/>
      <sheetName val="R 2 (2)"/>
      <sheetName val="R 2 (3)"/>
      <sheetName val="R 3"/>
      <sheetName val="R 4"/>
      <sheetName val="E 5x"/>
      <sheetName val="E 6x"/>
      <sheetName val="E 7x"/>
      <sheetName val="R 5"/>
      <sheetName val="R 6"/>
      <sheetName val="R 7"/>
      <sheetName val="R 8"/>
      <sheetName val="E 12"/>
      <sheetName val="E 13"/>
      <sheetName val="R 9"/>
      <sheetName val="E 1"/>
      <sheetName val="E 2"/>
      <sheetName val="E 3"/>
      <sheetName val="E-3 (2)"/>
      <sheetName val="EWD INVEST"/>
      <sheetName val="E 4"/>
      <sheetName val="E 5"/>
      <sheetName val="E 6"/>
      <sheetName val="WWFLOW"/>
      <sheetName val="REUSE"/>
      <sheetName val="Hist Consump"/>
      <sheetName val="Hist Cust"/>
      <sheetName val="Correction"/>
    </sheetNames>
    <sheetDataSet>
      <sheetData sheetId="0" refreshError="1">
        <row r="4">
          <cell r="E4" t="str">
            <v>Utilities, Inc. of Sandalhaven</v>
          </cell>
        </row>
        <row r="12">
          <cell r="E12" t="str">
            <v>Preparer:  Kirsten Weeks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>
        <row r="10">
          <cell r="E10" t="str">
            <v>Preparer: John Hoy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Page 1 of 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>
        <row r="14">
          <cell r="D14" t="str">
            <v>Sanlando Utilities Corporation</v>
          </cell>
        </row>
        <row r="16">
          <cell r="D16" t="str">
            <v>Test Year Ended 12/31/08</v>
          </cell>
        </row>
      </sheetData>
      <sheetData sheetId="1"/>
      <sheetData sheetId="2">
        <row r="12">
          <cell r="I12">
            <v>3089848.466365152</v>
          </cell>
        </row>
      </sheetData>
      <sheetData sheetId="3"/>
      <sheetData sheetId="4"/>
      <sheetData sheetId="5">
        <row r="1">
          <cell r="A1" t="str">
            <v>Sanlando Utilities Corporation</v>
          </cell>
        </row>
      </sheetData>
      <sheetData sheetId="6"/>
      <sheetData sheetId="7"/>
      <sheetData sheetId="8"/>
      <sheetData sheetId="9"/>
      <sheetData sheetId="10">
        <row r="9">
          <cell r="H9">
            <v>390658.74406797998</v>
          </cell>
        </row>
      </sheetData>
      <sheetData sheetId="11">
        <row r="11">
          <cell r="I11">
            <v>199091.68212887936</v>
          </cell>
        </row>
      </sheetData>
      <sheetData sheetId="12"/>
      <sheetData sheetId="13"/>
      <sheetData sheetId="14"/>
      <sheetData sheetId="15">
        <row r="49">
          <cell r="E49">
            <v>217874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 xml:space="preserve"> </v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 xml:space="preserve"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4.4999999999999998E-2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7.6499999999999999E-2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3"/>
  <sheetViews>
    <sheetView tabSelected="1" workbookViewId="0">
      <selection activeCell="D7" sqref="D7"/>
    </sheetView>
  </sheetViews>
  <sheetFormatPr defaultColWidth="8.85546875" defaultRowHeight="12"/>
  <cols>
    <col min="1" max="1" width="2.7109375" style="1" customWidth="1"/>
    <col min="2" max="2" width="8.85546875" style="1"/>
    <col min="3" max="3" width="38.5703125" style="1" customWidth="1"/>
    <col min="4" max="4" width="9.5703125" style="1" customWidth="1"/>
    <col min="5" max="5" width="5.5703125" style="1" customWidth="1"/>
    <col min="6" max="6" width="7.28515625" style="34" customWidth="1"/>
    <col min="7" max="7" width="1.7109375" style="1" customWidth="1"/>
    <col min="8" max="9" width="9.7109375" style="1" customWidth="1"/>
    <col min="10" max="10" width="1.42578125" style="1" customWidth="1"/>
    <col min="11" max="11" width="10.28515625" style="1" customWidth="1"/>
    <col min="12" max="12" width="9.7109375" style="1" customWidth="1"/>
    <col min="13" max="16384" width="8.85546875" style="1"/>
  </cols>
  <sheetData>
    <row r="2" spans="2:13">
      <c r="E2" s="16" t="s">
        <v>9</v>
      </c>
      <c r="F2" s="35"/>
      <c r="G2" s="14"/>
      <c r="H2" s="36" t="s">
        <v>8</v>
      </c>
      <c r="I2" s="15"/>
      <c r="K2" s="14" t="s">
        <v>7</v>
      </c>
      <c r="L2" s="11" t="s">
        <v>6</v>
      </c>
    </row>
    <row r="3" spans="2:13">
      <c r="D3" s="10" t="s">
        <v>5</v>
      </c>
      <c r="E3" s="13" t="s">
        <v>4</v>
      </c>
      <c r="F3" s="37" t="s">
        <v>3</v>
      </c>
      <c r="G3" s="14"/>
      <c r="H3" s="10" t="s">
        <v>4</v>
      </c>
      <c r="I3" s="12" t="s">
        <v>3</v>
      </c>
      <c r="K3" s="11" t="s">
        <v>2</v>
      </c>
      <c r="L3" s="10" t="s">
        <v>0</v>
      </c>
    </row>
    <row r="4" spans="2:13">
      <c r="B4" s="9" t="s">
        <v>1</v>
      </c>
      <c r="D4" s="21"/>
      <c r="E4" s="21"/>
      <c r="F4" s="30"/>
      <c r="G4" s="21"/>
      <c r="H4" s="21"/>
      <c r="I4" s="21"/>
      <c r="J4" s="21"/>
      <c r="K4" s="21"/>
      <c r="L4" s="21"/>
    </row>
    <row r="5" spans="2:13" ht="12.6" customHeight="1">
      <c r="B5" s="52" t="s">
        <v>10</v>
      </c>
      <c r="C5" s="53"/>
      <c r="D5" s="22"/>
      <c r="E5" s="20"/>
      <c r="F5" s="31"/>
      <c r="G5" s="21"/>
      <c r="H5" s="21"/>
      <c r="I5" s="21"/>
      <c r="J5" s="21"/>
      <c r="K5" s="23"/>
      <c r="L5" s="24"/>
    </row>
    <row r="6" spans="2:13">
      <c r="B6" s="4" t="s">
        <v>11</v>
      </c>
      <c r="C6" s="8"/>
      <c r="D6" s="49">
        <v>1806000</v>
      </c>
      <c r="E6" s="20">
        <v>43</v>
      </c>
      <c r="F6" s="32">
        <v>25</v>
      </c>
      <c r="G6" s="21"/>
      <c r="H6" s="24">
        <f>D6/E6</f>
        <v>42000</v>
      </c>
      <c r="I6" s="42">
        <f>(D6*0.5)+((D6*0.5)/F6)</f>
        <v>939120</v>
      </c>
      <c r="J6" s="21"/>
      <c r="K6" s="23">
        <v>0.37630000000000002</v>
      </c>
      <c r="L6" s="24">
        <f>(I6-H6)*K6</f>
        <v>337586.25599999999</v>
      </c>
      <c r="M6" s="1">
        <v>11413</v>
      </c>
    </row>
    <row r="7" spans="2:13">
      <c r="B7" s="50" t="s">
        <v>12</v>
      </c>
      <c r="C7" s="51"/>
      <c r="D7" s="49">
        <f>3045-1965</f>
        <v>1080</v>
      </c>
      <c r="E7" s="49">
        <v>15</v>
      </c>
      <c r="F7" s="32">
        <v>3</v>
      </c>
      <c r="G7" s="21"/>
      <c r="H7" s="24">
        <f t="shared" ref="H7" si="0">D7/E7</f>
        <v>72</v>
      </c>
      <c r="I7" s="48">
        <f>D7/F7</f>
        <v>360</v>
      </c>
      <c r="J7" s="7"/>
      <c r="K7" s="23">
        <v>0.37630000000000002</v>
      </c>
      <c r="L7" s="24">
        <f t="shared" ref="L7" si="1">(I7-H7)*K7</f>
        <v>108.37440000000001</v>
      </c>
    </row>
    <row r="8" spans="2:13" ht="13.9" customHeight="1">
      <c r="B8" s="4" t="s">
        <v>16</v>
      </c>
      <c r="C8" s="8"/>
      <c r="D8" s="20">
        <v>195</v>
      </c>
      <c r="E8" s="20">
        <v>5</v>
      </c>
      <c r="F8" s="32">
        <v>5</v>
      </c>
      <c r="G8" s="21"/>
      <c r="H8" s="20">
        <v>39</v>
      </c>
      <c r="I8" s="20">
        <v>39</v>
      </c>
      <c r="J8" s="21"/>
      <c r="K8" s="23">
        <v>0.37630000000000002</v>
      </c>
      <c r="L8" s="20">
        <v>0</v>
      </c>
    </row>
    <row r="9" spans="2:13" ht="13.9" customHeight="1">
      <c r="B9" s="4" t="s">
        <v>26</v>
      </c>
      <c r="C9" s="8"/>
      <c r="D9" s="20">
        <v>1844</v>
      </c>
      <c r="E9" s="20">
        <v>5</v>
      </c>
      <c r="F9" s="32">
        <v>5</v>
      </c>
      <c r="G9" s="21"/>
      <c r="H9" s="20">
        <v>368.8</v>
      </c>
      <c r="I9" s="20">
        <v>368.8</v>
      </c>
      <c r="J9" s="21"/>
      <c r="K9" s="23">
        <v>0.37630000000000002</v>
      </c>
      <c r="L9" s="20">
        <v>0</v>
      </c>
    </row>
    <row r="10" spans="2:13" ht="13.9" customHeight="1">
      <c r="B10" s="17"/>
      <c r="C10" s="18"/>
      <c r="D10" s="20"/>
      <c r="E10" s="25"/>
      <c r="F10" s="26"/>
      <c r="G10" s="21"/>
      <c r="H10" s="25"/>
      <c r="I10" s="25"/>
      <c r="J10" s="21"/>
      <c r="K10" s="23"/>
      <c r="L10" s="20"/>
    </row>
    <row r="11" spans="2:13" ht="12.75" thickBot="1">
      <c r="B11" s="3"/>
      <c r="C11" s="19" t="s">
        <v>13</v>
      </c>
      <c r="D11" s="5">
        <v>1816444</v>
      </c>
      <c r="E11" s="21"/>
      <c r="F11" s="31"/>
      <c r="G11" s="21"/>
      <c r="H11" s="21"/>
      <c r="I11" s="21"/>
      <c r="J11" s="21"/>
      <c r="K11" s="27" t="s">
        <v>0</v>
      </c>
      <c r="L11" s="5">
        <f>SUM(L6:L10)</f>
        <v>337694.63039999997</v>
      </c>
    </row>
    <row r="12" spans="2:13" ht="12.75" thickTop="1">
      <c r="B12" s="3"/>
      <c r="C12" s="4"/>
      <c r="D12" s="4"/>
      <c r="E12" s="21"/>
      <c r="F12" s="31"/>
      <c r="G12" s="21"/>
      <c r="H12" s="21"/>
      <c r="I12" s="21"/>
      <c r="J12" s="21"/>
      <c r="K12" s="23" t="s">
        <v>35</v>
      </c>
      <c r="L12" s="24">
        <v>11604</v>
      </c>
    </row>
    <row r="13" spans="2:13">
      <c r="B13" s="52" t="s">
        <v>14</v>
      </c>
      <c r="C13" s="53"/>
      <c r="D13" s="28"/>
      <c r="E13" s="29"/>
      <c r="F13" s="33"/>
      <c r="G13" s="21"/>
      <c r="H13" s="21"/>
      <c r="I13" s="21"/>
      <c r="J13" s="21"/>
      <c r="K13" s="23" t="s">
        <v>36</v>
      </c>
      <c r="L13" s="44">
        <f>L11-L12</f>
        <v>326090.63039999997</v>
      </c>
    </row>
    <row r="14" spans="2:13">
      <c r="B14" s="4" t="s">
        <v>15</v>
      </c>
      <c r="C14" s="8"/>
      <c r="D14" s="41">
        <v>800000</v>
      </c>
      <c r="E14" s="20">
        <v>43</v>
      </c>
      <c r="F14" s="32">
        <v>25</v>
      </c>
      <c r="G14" s="21"/>
      <c r="H14" s="24">
        <f>D14/E14</f>
        <v>18604.651162790698</v>
      </c>
      <c r="I14" s="42">
        <f>(D14*0.5)+((D14*0.5)/F14)</f>
        <v>416000</v>
      </c>
      <c r="J14" s="21"/>
      <c r="K14" s="23">
        <v>0.37630000000000002</v>
      </c>
      <c r="L14" s="24">
        <f>(I14-H14)*K14</f>
        <v>149539.86976744185</v>
      </c>
      <c r="M14" s="1">
        <v>6301</v>
      </c>
    </row>
    <row r="15" spans="2:13">
      <c r="B15" s="50" t="s">
        <v>12</v>
      </c>
      <c r="C15" s="51"/>
      <c r="D15" s="49">
        <f>4218-2721</f>
        <v>1497</v>
      </c>
      <c r="E15" s="49">
        <v>15</v>
      </c>
      <c r="F15" s="32">
        <v>3</v>
      </c>
      <c r="G15" s="21"/>
      <c r="H15" s="24">
        <f t="shared" ref="H15" si="2">D15/E15</f>
        <v>99.8</v>
      </c>
      <c r="I15" s="48">
        <f>D15/F15</f>
        <v>499</v>
      </c>
      <c r="J15" s="7"/>
      <c r="K15" s="23">
        <v>0.37630000000000002</v>
      </c>
      <c r="L15" s="24">
        <f t="shared" ref="L15" si="3">(I15-H15)*K15</f>
        <v>150.21896000000001</v>
      </c>
    </row>
    <row r="16" spans="2:13">
      <c r="B16" s="4" t="s">
        <v>16</v>
      </c>
      <c r="C16" s="8"/>
      <c r="D16" s="20">
        <v>270</v>
      </c>
      <c r="E16" s="20">
        <v>5</v>
      </c>
      <c r="F16" s="32">
        <v>5</v>
      </c>
      <c r="G16" s="21"/>
      <c r="H16" s="20">
        <v>54</v>
      </c>
      <c r="I16" s="20">
        <v>54</v>
      </c>
      <c r="J16" s="21"/>
      <c r="K16" s="23">
        <v>0.37630000000000002</v>
      </c>
      <c r="L16" s="20">
        <v>0</v>
      </c>
    </row>
    <row r="17" spans="2:12">
      <c r="B17" s="4" t="s">
        <v>26</v>
      </c>
      <c r="D17" s="20">
        <v>4092</v>
      </c>
      <c r="E17" s="20">
        <v>5</v>
      </c>
      <c r="F17" s="32">
        <v>5</v>
      </c>
      <c r="G17" s="21"/>
      <c r="H17" s="20">
        <v>818.4</v>
      </c>
      <c r="I17" s="20">
        <v>818.4</v>
      </c>
      <c r="J17" s="21"/>
      <c r="K17" s="23">
        <v>0.37630000000000002</v>
      </c>
      <c r="L17" s="20">
        <v>0</v>
      </c>
    </row>
    <row r="18" spans="2:12" ht="12.75" thickBot="1">
      <c r="C18" s="19" t="s">
        <v>31</v>
      </c>
      <c r="D18" s="5">
        <v>1008580</v>
      </c>
      <c r="E18" s="21"/>
      <c r="F18" s="31"/>
      <c r="G18" s="21"/>
      <c r="H18" s="21"/>
      <c r="I18" s="21"/>
      <c r="J18" s="21"/>
      <c r="K18" s="27" t="s">
        <v>0</v>
      </c>
      <c r="L18" s="5">
        <f>SUM(L14:L17)</f>
        <v>149690.08872744185</v>
      </c>
    </row>
    <row r="19" spans="2:12" ht="12.75" thickTop="1">
      <c r="D19" s="21"/>
      <c r="E19" s="21"/>
      <c r="F19" s="30"/>
      <c r="G19" s="21"/>
      <c r="H19" s="21"/>
      <c r="I19" s="21"/>
      <c r="J19" s="21"/>
      <c r="K19" s="28" t="s">
        <v>35</v>
      </c>
      <c r="L19" s="43">
        <v>6565</v>
      </c>
    </row>
    <row r="20" spans="2:12">
      <c r="B20" s="2" t="s">
        <v>17</v>
      </c>
      <c r="D20" s="21"/>
      <c r="E20" s="21"/>
      <c r="F20" s="30"/>
      <c r="G20" s="21"/>
      <c r="H20" s="21"/>
      <c r="I20" s="21"/>
      <c r="J20" s="21"/>
      <c r="K20" s="28" t="s">
        <v>36</v>
      </c>
      <c r="L20" s="44">
        <f>L18-L19</f>
        <v>143125.08872744185</v>
      </c>
    </row>
    <row r="21" spans="2:12">
      <c r="B21" s="1" t="s">
        <v>18</v>
      </c>
      <c r="D21" s="21"/>
      <c r="E21" s="21"/>
      <c r="F21" s="30"/>
      <c r="G21" s="21"/>
      <c r="H21" s="21"/>
      <c r="I21" s="21"/>
      <c r="J21" s="21"/>
      <c r="K21" s="21"/>
      <c r="L21" s="21"/>
    </row>
    <row r="22" spans="2:12">
      <c r="B22" s="50" t="s">
        <v>12</v>
      </c>
      <c r="C22" s="51"/>
      <c r="D22" s="49">
        <f>5382-3472</f>
        <v>1910</v>
      </c>
      <c r="E22" s="49">
        <v>15</v>
      </c>
      <c r="F22" s="32">
        <v>3</v>
      </c>
      <c r="G22" s="21"/>
      <c r="H22" s="24">
        <f t="shared" ref="H22" si="4">D22/E22</f>
        <v>127.33333333333333</v>
      </c>
      <c r="I22" s="48">
        <f>D22/F22</f>
        <v>636.66666666666663</v>
      </c>
      <c r="J22" s="7"/>
      <c r="K22" s="23">
        <v>0.37630000000000002</v>
      </c>
      <c r="L22" s="24">
        <f t="shared" ref="L22" si="5">(I22-H22)*K22</f>
        <v>191.66213333333334</v>
      </c>
    </row>
    <row r="23" spans="2:12">
      <c r="B23" s="4" t="s">
        <v>16</v>
      </c>
      <c r="C23" s="8"/>
      <c r="D23" s="20">
        <v>344</v>
      </c>
      <c r="E23" s="20">
        <v>5</v>
      </c>
      <c r="F23" s="32">
        <v>5</v>
      </c>
      <c r="G23" s="21"/>
      <c r="H23" s="20">
        <v>68.8</v>
      </c>
      <c r="I23" s="20">
        <v>68.8</v>
      </c>
      <c r="J23" s="21"/>
      <c r="K23" s="23">
        <v>0.37630000000000002</v>
      </c>
      <c r="L23" s="20">
        <v>0</v>
      </c>
    </row>
    <row r="24" spans="2:12">
      <c r="B24" s="4" t="s">
        <v>26</v>
      </c>
      <c r="D24" s="20">
        <v>5222</v>
      </c>
      <c r="E24" s="20">
        <v>5</v>
      </c>
      <c r="F24" s="32">
        <v>5</v>
      </c>
      <c r="G24" s="21"/>
      <c r="H24" s="20">
        <v>1044.4000000000001</v>
      </c>
      <c r="I24" s="20">
        <v>1044.4000000000001</v>
      </c>
      <c r="J24" s="21"/>
      <c r="K24" s="23">
        <v>0.37630000000000002</v>
      </c>
      <c r="L24" s="20">
        <v>0</v>
      </c>
    </row>
    <row r="25" spans="2:12">
      <c r="B25" s="1" t="s">
        <v>19</v>
      </c>
      <c r="D25" s="20"/>
      <c r="E25" s="20"/>
      <c r="F25" s="32"/>
      <c r="G25" s="21"/>
      <c r="H25" s="20"/>
      <c r="I25" s="20"/>
      <c r="J25" s="21"/>
      <c r="K25" s="23"/>
      <c r="L25" s="20"/>
    </row>
    <row r="26" spans="2:12">
      <c r="B26" s="50" t="s">
        <v>12</v>
      </c>
      <c r="C26" s="51"/>
      <c r="D26" s="49">
        <f>749-483</f>
        <v>266</v>
      </c>
      <c r="E26" s="49">
        <v>15</v>
      </c>
      <c r="F26" s="32">
        <v>3</v>
      </c>
      <c r="G26" s="21"/>
      <c r="H26" s="24">
        <f t="shared" ref="H26" si="6">D26/E26</f>
        <v>17.733333333333334</v>
      </c>
      <c r="I26" s="48">
        <f>D26/F26</f>
        <v>88.666666666666671</v>
      </c>
      <c r="J26" s="7"/>
      <c r="K26" s="23">
        <v>0.37630000000000002</v>
      </c>
      <c r="L26" s="24">
        <f t="shared" ref="L26" si="7">(I26-H26)*K26</f>
        <v>26.692213333333335</v>
      </c>
    </row>
    <row r="27" spans="2:12">
      <c r="B27" s="4" t="s">
        <v>16</v>
      </c>
      <c r="C27" s="8"/>
      <c r="D27" s="20">
        <v>48</v>
      </c>
      <c r="E27" s="20">
        <v>5</v>
      </c>
      <c r="F27" s="32">
        <v>5</v>
      </c>
      <c r="G27" s="21"/>
      <c r="H27" s="20">
        <v>9.6</v>
      </c>
      <c r="I27" s="20">
        <v>9.6</v>
      </c>
      <c r="J27" s="21"/>
      <c r="K27" s="23">
        <v>0.37630000000000002</v>
      </c>
      <c r="L27" s="20">
        <v>0</v>
      </c>
    </row>
    <row r="28" spans="2:12">
      <c r="B28" s="4" t="s">
        <v>26</v>
      </c>
      <c r="D28" s="20">
        <v>727</v>
      </c>
      <c r="E28" s="20">
        <v>5</v>
      </c>
      <c r="F28" s="32">
        <v>5</v>
      </c>
      <c r="G28" s="21"/>
      <c r="H28" s="20">
        <v>145.4</v>
      </c>
      <c r="I28" s="20">
        <v>145.4</v>
      </c>
      <c r="J28" s="21"/>
      <c r="K28" s="23">
        <v>0.37630000000000002</v>
      </c>
      <c r="L28" s="20">
        <v>0</v>
      </c>
    </row>
    <row r="29" spans="2:12" ht="12.75" thickBot="1">
      <c r="C29" s="19" t="s">
        <v>32</v>
      </c>
      <c r="D29" s="5">
        <v>12472</v>
      </c>
      <c r="F29" s="31"/>
      <c r="K29" s="6" t="s">
        <v>0</v>
      </c>
      <c r="L29" s="5">
        <v>337.54110000000003</v>
      </c>
    </row>
    <row r="30" spans="2:12" ht="12.75" thickTop="1"/>
    <row r="31" spans="2:12">
      <c r="B31" s="2" t="s">
        <v>20</v>
      </c>
    </row>
    <row r="32" spans="2:12">
      <c r="B32" s="1" t="s">
        <v>18</v>
      </c>
    </row>
    <row r="33" spans="2:12">
      <c r="B33" s="38" t="s">
        <v>21</v>
      </c>
      <c r="D33" s="7">
        <v>165000</v>
      </c>
      <c r="E33" s="7">
        <v>32</v>
      </c>
      <c r="F33" s="32">
        <v>25</v>
      </c>
      <c r="G33" s="7"/>
      <c r="H33" s="24">
        <f t="shared" ref="H33:H38" si="8">D33/E33</f>
        <v>5156.25</v>
      </c>
      <c r="I33" s="42">
        <f t="shared" ref="I33:I37" si="9">(D33*0.5)+((D33*0.5)/F33)</f>
        <v>85800</v>
      </c>
      <c r="J33" s="21"/>
      <c r="K33" s="23">
        <v>0.37630000000000002</v>
      </c>
      <c r="L33" s="24">
        <f t="shared" ref="L33:L38" si="10">(I33-H33)*K33</f>
        <v>30346.243125000001</v>
      </c>
    </row>
    <row r="34" spans="2:12">
      <c r="B34" s="38" t="s">
        <v>28</v>
      </c>
      <c r="D34" s="47">
        <v>215683</v>
      </c>
      <c r="E34" s="7">
        <v>43</v>
      </c>
      <c r="F34" s="32">
        <v>25</v>
      </c>
      <c r="G34" s="7"/>
      <c r="H34" s="24">
        <f t="shared" si="8"/>
        <v>5015.8837209302328</v>
      </c>
      <c r="I34" s="42">
        <f t="shared" si="9"/>
        <v>112155.16</v>
      </c>
      <c r="J34" s="21"/>
      <c r="K34" s="23">
        <v>0.37630000000000002</v>
      </c>
      <c r="L34" s="24">
        <f t="shared" si="10"/>
        <v>40316.509663813958</v>
      </c>
    </row>
    <row r="35" spans="2:12">
      <c r="B35" s="38" t="s">
        <v>29</v>
      </c>
      <c r="D35" s="47">
        <v>382983</v>
      </c>
      <c r="E35" s="7">
        <v>37</v>
      </c>
      <c r="F35" s="32">
        <v>25</v>
      </c>
      <c r="G35" s="7"/>
      <c r="H35" s="24">
        <f t="shared" si="8"/>
        <v>10350.891891891892</v>
      </c>
      <c r="I35" s="42">
        <f t="shared" si="9"/>
        <v>199151.16</v>
      </c>
      <c r="J35" s="21"/>
      <c r="K35" s="23">
        <v>0.37630000000000002</v>
      </c>
      <c r="L35" s="24">
        <f t="shared" si="10"/>
        <v>71045.54088908108</v>
      </c>
    </row>
    <row r="36" spans="2:12">
      <c r="B36" s="38" t="s">
        <v>30</v>
      </c>
      <c r="D36" s="47">
        <v>47335</v>
      </c>
      <c r="E36" s="7">
        <v>20</v>
      </c>
      <c r="F36" s="32">
        <v>25</v>
      </c>
      <c r="G36" s="7"/>
      <c r="H36" s="24">
        <f t="shared" si="8"/>
        <v>2366.75</v>
      </c>
      <c r="I36" s="42">
        <f t="shared" si="9"/>
        <v>24614.2</v>
      </c>
      <c r="J36" s="21"/>
      <c r="K36" s="23">
        <v>0.37630000000000002</v>
      </c>
      <c r="L36" s="24">
        <f t="shared" si="10"/>
        <v>8371.7154350000001</v>
      </c>
    </row>
    <row r="37" spans="2:12">
      <c r="B37" s="39" t="s">
        <v>27</v>
      </c>
      <c r="D37" s="47">
        <v>8513640</v>
      </c>
      <c r="E37" s="7">
        <v>43</v>
      </c>
      <c r="F37" s="32">
        <v>25</v>
      </c>
      <c r="G37" s="7"/>
      <c r="H37" s="24">
        <f t="shared" si="8"/>
        <v>197991.62790697673</v>
      </c>
      <c r="I37" s="42">
        <f t="shared" si="9"/>
        <v>4427092.8</v>
      </c>
      <c r="J37" s="21"/>
      <c r="K37" s="23">
        <v>0.37630000000000002</v>
      </c>
      <c r="L37" s="24">
        <f t="shared" si="10"/>
        <v>1591410.7710586046</v>
      </c>
    </row>
    <row r="38" spans="2:12">
      <c r="B38" s="39" t="s">
        <v>22</v>
      </c>
      <c r="D38" s="47">
        <f>26592-17156</f>
        <v>9436</v>
      </c>
      <c r="E38" s="47">
        <v>15</v>
      </c>
      <c r="F38" s="32">
        <v>3</v>
      </c>
      <c r="G38" s="7"/>
      <c r="H38" s="24">
        <f t="shared" si="8"/>
        <v>629.06666666666672</v>
      </c>
      <c r="I38" s="48">
        <f>D38/F38</f>
        <v>3145.3333333333335</v>
      </c>
      <c r="J38" s="7"/>
      <c r="K38" s="23">
        <v>0.37630000000000002</v>
      </c>
      <c r="L38" s="24">
        <f t="shared" si="10"/>
        <v>946.87114666666685</v>
      </c>
    </row>
    <row r="39" spans="2:12">
      <c r="B39" s="39" t="s">
        <v>16</v>
      </c>
      <c r="D39" s="7">
        <v>1699</v>
      </c>
      <c r="E39" s="7">
        <v>5</v>
      </c>
      <c r="F39" s="32">
        <v>5</v>
      </c>
      <c r="G39" s="7"/>
      <c r="H39" s="20">
        <v>339.8</v>
      </c>
      <c r="I39" s="20">
        <v>339.8</v>
      </c>
      <c r="J39" s="7"/>
      <c r="K39" s="23">
        <v>0.37630000000000002</v>
      </c>
      <c r="L39" s="24">
        <v>0</v>
      </c>
    </row>
    <row r="40" spans="2:12">
      <c r="B40" s="4" t="s">
        <v>26</v>
      </c>
      <c r="D40" s="7">
        <v>25798</v>
      </c>
      <c r="E40" s="7">
        <v>5</v>
      </c>
      <c r="F40" s="32">
        <v>5</v>
      </c>
      <c r="G40" s="7"/>
      <c r="H40" s="20">
        <v>5159.6000000000004</v>
      </c>
      <c r="I40" s="20">
        <v>5159.6000000000004</v>
      </c>
      <c r="J40" s="7"/>
      <c r="K40" s="23">
        <v>0.37630000000000002</v>
      </c>
      <c r="L40" s="24">
        <v>0</v>
      </c>
    </row>
    <row r="41" spans="2:12">
      <c r="D41" s="7"/>
      <c r="E41" s="7"/>
      <c r="F41" s="40"/>
      <c r="G41" s="7"/>
      <c r="H41" s="7"/>
      <c r="I41" s="7"/>
      <c r="J41" s="7"/>
      <c r="K41" s="7"/>
      <c r="L41" s="7"/>
    </row>
    <row r="42" spans="2:12">
      <c r="B42" s="1" t="s">
        <v>19</v>
      </c>
      <c r="D42" s="20"/>
      <c r="E42" s="20"/>
      <c r="F42" s="41"/>
      <c r="G42" s="20"/>
      <c r="H42" s="20"/>
      <c r="I42" s="20"/>
      <c r="J42" s="20"/>
      <c r="K42" s="20"/>
      <c r="L42" s="20"/>
    </row>
    <row r="43" spans="2:12">
      <c r="B43" s="38" t="s">
        <v>23</v>
      </c>
      <c r="D43" s="47">
        <v>120000</v>
      </c>
      <c r="E43" s="7">
        <v>30</v>
      </c>
      <c r="F43" s="32">
        <v>25</v>
      </c>
      <c r="G43" s="7"/>
      <c r="H43" s="24">
        <f t="shared" ref="H43" si="11">D43/E43</f>
        <v>4000</v>
      </c>
      <c r="I43" s="48">
        <f>D43/F43</f>
        <v>4800</v>
      </c>
      <c r="J43" s="7"/>
      <c r="K43" s="23">
        <v>0.37630000000000002</v>
      </c>
      <c r="L43" s="24">
        <f t="shared" ref="L43:L44" si="12">(I43-H43)*K43</f>
        <v>301.04000000000002</v>
      </c>
    </row>
    <row r="44" spans="2:12">
      <c r="B44" s="39" t="s">
        <v>22</v>
      </c>
      <c r="D44" s="47">
        <f>14461-9330</f>
        <v>5131</v>
      </c>
      <c r="E44" s="47">
        <v>15</v>
      </c>
      <c r="F44" s="32">
        <v>3</v>
      </c>
      <c r="G44" s="7"/>
      <c r="H44" s="24">
        <f t="shared" ref="H44" si="13">D44/E44</f>
        <v>342.06666666666666</v>
      </c>
      <c r="I44" s="48">
        <f>D44/F44</f>
        <v>1710.3333333333333</v>
      </c>
      <c r="J44" s="7"/>
      <c r="K44" s="23">
        <v>0.37630000000000002</v>
      </c>
      <c r="L44" s="24">
        <f t="shared" si="12"/>
        <v>514.87874666666664</v>
      </c>
    </row>
    <row r="45" spans="2:12">
      <c r="B45" s="39" t="s">
        <v>16</v>
      </c>
      <c r="D45" s="7">
        <v>924</v>
      </c>
      <c r="E45" s="7">
        <v>5</v>
      </c>
      <c r="F45" s="32">
        <v>5</v>
      </c>
      <c r="G45" s="7"/>
      <c r="H45" s="20">
        <v>184.8</v>
      </c>
      <c r="I45" s="20">
        <v>184.8</v>
      </c>
      <c r="J45" s="7"/>
      <c r="K45" s="23">
        <v>0.37630000000000002</v>
      </c>
      <c r="L45" s="24">
        <v>0</v>
      </c>
    </row>
    <row r="46" spans="2:12">
      <c r="B46" s="4" t="s">
        <v>26</v>
      </c>
      <c r="D46" s="7">
        <v>14029</v>
      </c>
      <c r="E46" s="7">
        <v>5</v>
      </c>
      <c r="F46" s="32">
        <v>5</v>
      </c>
      <c r="G46" s="7"/>
      <c r="H46" s="20">
        <v>2805.8</v>
      </c>
      <c r="I46" s="20">
        <v>2805.8</v>
      </c>
      <c r="J46" s="7"/>
      <c r="K46" s="23">
        <v>0.37630000000000002</v>
      </c>
      <c r="L46" s="24">
        <v>0</v>
      </c>
    </row>
    <row r="47" spans="2:12" ht="12.75" thickBot="1">
      <c r="C47" s="19" t="s">
        <v>33</v>
      </c>
      <c r="D47" s="5">
        <v>9831387</v>
      </c>
      <c r="F47" s="31"/>
      <c r="K47" s="6" t="s">
        <v>0</v>
      </c>
      <c r="L47" s="5">
        <f>SUM(L33:L46)</f>
        <v>1743253.5700648329</v>
      </c>
    </row>
    <row r="48" spans="2:12" ht="12.75" thickTop="1">
      <c r="K48" s="28" t="s">
        <v>35</v>
      </c>
      <c r="L48" s="1">
        <v>61206</v>
      </c>
    </row>
    <row r="49" spans="2:12">
      <c r="B49" s="2" t="s">
        <v>24</v>
      </c>
      <c r="K49" s="28" t="s">
        <v>36</v>
      </c>
      <c r="L49" s="44">
        <f>L47-L48</f>
        <v>1682047.5700648329</v>
      </c>
    </row>
    <row r="50" spans="2:12">
      <c r="B50" s="1" t="s">
        <v>18</v>
      </c>
    </row>
    <row r="51" spans="2:12">
      <c r="B51" s="39" t="s">
        <v>25</v>
      </c>
      <c r="D51" s="47">
        <v>0</v>
      </c>
      <c r="E51" s="7">
        <v>43</v>
      </c>
      <c r="F51" s="32">
        <v>25</v>
      </c>
      <c r="G51" s="7"/>
      <c r="H51" s="20">
        <v>34883.72</v>
      </c>
      <c r="I51" s="20">
        <v>60000</v>
      </c>
      <c r="J51" s="7"/>
      <c r="K51" s="23">
        <v>0.37630000000000002</v>
      </c>
      <c r="L51" s="42">
        <v>0</v>
      </c>
    </row>
    <row r="52" spans="2:12">
      <c r="B52" s="39" t="s">
        <v>22</v>
      </c>
      <c r="D52" s="47">
        <f>28142-18156</f>
        <v>9986</v>
      </c>
      <c r="E52" s="47">
        <v>15</v>
      </c>
      <c r="F52" s="32">
        <v>3</v>
      </c>
      <c r="G52" s="7"/>
      <c r="H52" s="24">
        <f t="shared" ref="H52" si="14">D52/E52</f>
        <v>665.73333333333335</v>
      </c>
      <c r="I52" s="48">
        <f>D52/F52</f>
        <v>3328.6666666666665</v>
      </c>
      <c r="J52" s="7"/>
      <c r="K52" s="23">
        <v>0.37630000000000002</v>
      </c>
      <c r="L52" s="24">
        <f t="shared" ref="L52" si="15">(I52-H52)*K52</f>
        <v>1002.0618133333334</v>
      </c>
    </row>
    <row r="53" spans="2:12">
      <c r="B53" s="39" t="s">
        <v>16</v>
      </c>
      <c r="D53" s="7">
        <v>1798</v>
      </c>
      <c r="E53" s="7">
        <v>5</v>
      </c>
      <c r="F53" s="32">
        <v>5</v>
      </c>
      <c r="G53" s="7"/>
      <c r="H53" s="20">
        <v>359.6</v>
      </c>
      <c r="I53" s="20">
        <v>359.6</v>
      </c>
      <c r="J53" s="7"/>
      <c r="K53" s="23">
        <v>0.37630000000000002</v>
      </c>
      <c r="L53" s="24">
        <v>0</v>
      </c>
    </row>
    <row r="54" spans="2:12">
      <c r="B54" s="4" t="s">
        <v>26</v>
      </c>
      <c r="D54" s="7">
        <v>27302</v>
      </c>
      <c r="E54" s="7">
        <v>5</v>
      </c>
      <c r="F54" s="32">
        <v>5</v>
      </c>
      <c r="G54" s="7"/>
      <c r="H54" s="20">
        <v>5460.4</v>
      </c>
      <c r="I54" s="20">
        <v>5460.4</v>
      </c>
      <c r="J54" s="7"/>
      <c r="K54" s="23">
        <v>0.37630000000000002</v>
      </c>
      <c r="L54" s="24">
        <v>0</v>
      </c>
    </row>
    <row r="55" spans="2:12">
      <c r="D55" s="7"/>
      <c r="E55" s="7"/>
      <c r="F55" s="40"/>
      <c r="G55" s="7"/>
      <c r="H55" s="7"/>
      <c r="I55" s="7"/>
      <c r="J55" s="7"/>
      <c r="K55" s="7"/>
      <c r="L55" s="7"/>
    </row>
    <row r="56" spans="2:12">
      <c r="B56" s="1" t="s">
        <v>19</v>
      </c>
      <c r="D56" s="20"/>
      <c r="E56" s="20"/>
      <c r="F56" s="41"/>
      <c r="G56" s="20"/>
      <c r="H56" s="20"/>
      <c r="I56" s="20"/>
      <c r="J56" s="20"/>
      <c r="K56" s="20"/>
      <c r="L56" s="20"/>
    </row>
    <row r="57" spans="2:12">
      <c r="B57" s="39" t="s">
        <v>22</v>
      </c>
      <c r="D57" s="47">
        <f>12212-7879</f>
        <v>4333</v>
      </c>
      <c r="E57" s="47">
        <v>15</v>
      </c>
      <c r="F57" s="32">
        <v>3</v>
      </c>
      <c r="G57" s="7"/>
      <c r="H57" s="24">
        <f t="shared" ref="H57" si="16">D57/E57</f>
        <v>288.86666666666667</v>
      </c>
      <c r="I57" s="48">
        <f>D57/F57</f>
        <v>1444.3333333333333</v>
      </c>
      <c r="J57" s="7"/>
      <c r="K57" s="23">
        <v>0.37630000000000002</v>
      </c>
      <c r="L57" s="24">
        <f t="shared" ref="L57" si="17">(I57-H57)*K57</f>
        <v>434.8021066666667</v>
      </c>
    </row>
    <row r="58" spans="2:12">
      <c r="B58" s="39" t="s">
        <v>16</v>
      </c>
      <c r="D58" s="7">
        <v>780</v>
      </c>
      <c r="E58" s="7">
        <v>5</v>
      </c>
      <c r="F58" s="32">
        <v>5</v>
      </c>
      <c r="G58" s="7"/>
      <c r="H58" s="20">
        <v>156</v>
      </c>
      <c r="I58" s="20">
        <v>156</v>
      </c>
      <c r="J58" s="7"/>
      <c r="K58" s="23">
        <v>0.37630000000000002</v>
      </c>
      <c r="L58" s="24">
        <v>0</v>
      </c>
    </row>
    <row r="59" spans="2:12">
      <c r="B59" s="4" t="s">
        <v>26</v>
      </c>
      <c r="D59" s="7">
        <v>11848</v>
      </c>
      <c r="E59" s="7">
        <v>5</v>
      </c>
      <c r="F59" s="32">
        <v>5</v>
      </c>
      <c r="G59" s="7"/>
      <c r="H59" s="20">
        <v>2369.6</v>
      </c>
      <c r="I59" s="20">
        <v>2369.6</v>
      </c>
      <c r="J59" s="7"/>
      <c r="K59" s="23">
        <v>0.37630000000000002</v>
      </c>
      <c r="L59" s="24">
        <v>0</v>
      </c>
    </row>
    <row r="60" spans="2:12" ht="12.75" thickBot="1">
      <c r="C60" s="19" t="s">
        <v>34</v>
      </c>
      <c r="D60" s="5">
        <v>1582082</v>
      </c>
      <c r="F60" s="31"/>
      <c r="K60" s="6" t="s">
        <v>0</v>
      </c>
      <c r="L60" s="5">
        <f>SUM(L51:L59)</f>
        <v>1436.86392</v>
      </c>
    </row>
    <row r="61" spans="2:12" ht="12.75" thickTop="1"/>
    <row r="62" spans="2:12">
      <c r="K62" s="45" t="s">
        <v>35</v>
      </c>
      <c r="L62" s="1">
        <v>11982</v>
      </c>
    </row>
    <row r="63" spans="2:12">
      <c r="K63" s="45" t="s">
        <v>37</v>
      </c>
      <c r="L63" s="46">
        <f>L60-L62</f>
        <v>-10545.13608</v>
      </c>
    </row>
  </sheetData>
  <mergeCells count="6">
    <mergeCell ref="B26:C26"/>
    <mergeCell ref="B5:C5"/>
    <mergeCell ref="B7:C7"/>
    <mergeCell ref="B13:C13"/>
    <mergeCell ref="B15:C15"/>
    <mergeCell ref="B22:C22"/>
  </mergeCells>
  <pageMargins left="0.7" right="0.7" top="0.75" bottom="0.75" header="0.3" footer="0.3"/>
  <pageSetup scale="75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UIF ADIT Adjustments</vt:lpstr>
      <vt:lpstr>'UIF ADIT Adjustments'!Print_Area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Owner</cp:lastModifiedBy>
  <cp:lastPrinted>2016-07-28T20:47:39Z</cp:lastPrinted>
  <dcterms:created xsi:type="dcterms:W3CDTF">2015-05-27T21:23:00Z</dcterms:created>
  <dcterms:modified xsi:type="dcterms:W3CDTF">2017-03-30T16:23:13Z</dcterms:modified>
</cp:coreProperties>
</file>