
<file path=[Content_Types].xml><?xml version="1.0" encoding="utf-8"?>
<Types xmlns="http://schemas.openxmlformats.org/package/2006/content-types">
  <Override PartName="/docProps/app.xml" ContentType="application/vnd.openxmlformats-officedocument.extended-properties+xml"/>
  <Override PartName="/docProps/core.xml" ContentType="application/vnd.openxmlformats-package.core-properties+xml"/>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Default Extension="bin" ContentType="application/vnd.openxmlformats-officedocument.spreadsheetml.printerSettings"/>
  <Default Extension="rels" ContentType="application/vnd.openxmlformats-package.relationships+xml"/>
  <Default Extension="xml" ContentType="application/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876" yWindow="2424" windowWidth="23256" windowHeight="5868"/>
  </bookViews>
  <sheets>
    <sheet name="Staffs 3rd Set No. 53" sheetId="5" r:id="rId1"/>
  </sheets>
  <definedNames>
    <definedName name="_xlnm.Print_Area" localSheetId="0">'Staffs 3rd Set No. 53'!$A$1:$AS$76</definedName>
  </definedNames>
  <calcPr calcId="145621"/>
</workbook>
</file>

<file path=xl/sharedStrings.xml><?xml version="1.0" encoding="utf-8"?>
<sst xmlns="http://schemas.openxmlformats.org/spreadsheetml/2006/main" count="84" uniqueCount="65">
  <si>
    <t>Florida Power &amp; Light Company</t>
  </si>
  <si>
    <t>Nominal</t>
  </si>
  <si>
    <t>35-yr</t>
  </si>
  <si>
    <t>(dollars in millions)</t>
  </si>
  <si>
    <t>Total</t>
  </si>
  <si>
    <t>CPVRR</t>
  </si>
  <si>
    <t>2032-2052</t>
  </si>
  <si>
    <t>Discount Factor</t>
  </si>
  <si>
    <t>na</t>
  </si>
  <si>
    <t>Base</t>
  </si>
  <si>
    <t>Property Tax</t>
  </si>
  <si>
    <t>Base Revenue Requirement</t>
  </si>
  <si>
    <t>Clause</t>
  </si>
  <si>
    <t>Clause Revenue Requirement</t>
  </si>
  <si>
    <t>Incremental Revenue Requirement represents the difference between the Revenue Requirement with and without the Transaction.</t>
  </si>
  <si>
    <t>Represents the O&amp;M savings associated with FPL's 20% Equity portion of SJRPP that are recovered through base rates.</t>
  </si>
  <si>
    <t>Base system impact reflects Fixed O&amp;M and Capital Costs associated with additional generation in 2033.</t>
  </si>
  <si>
    <t>Incremental Base D&amp;A represents the amortization of the base regulatory assets less the avoided status quo depreciation of existing and future capital. It also includes the net impact to dismantlement accrual.</t>
  </si>
  <si>
    <t>Interest expense assumes 5.2% cost of debt and 40.4% debt to investor capital ratio.</t>
  </si>
  <si>
    <t>Return on Equity assumes 10.55% cost of equity and 59.6% equity to investor capital ratio.</t>
  </si>
  <si>
    <t>Income tax assumes blended state and federal tax rate of 38.575%.</t>
  </si>
  <si>
    <t>Includes payments to JEA for debt service, CCRA, O&amp;M, and Transmission Costs associated with the PPA. Also includes O&amp;M savings associated with FPL's 20% Equity portion that are recovered through ECR Clause.</t>
  </si>
  <si>
    <t>Clause system impacts include incremental effects on fuel, emissions, variable O&amp;M, short-term PPAs, and gas transportation.</t>
  </si>
  <si>
    <t>Incremental Clause D&amp;A represents the amortization of the clause regulatory assets less the avoided status quo depreciation of existing and future ECRC capital. It also includes the net impact to suspension liability,</t>
  </si>
  <si>
    <t>deferred interest and dismantlement accrual.</t>
  </si>
  <si>
    <t>Net Customer Costs / (Savings) reflect the sum of base and clause net revenue requirement.</t>
  </si>
  <si>
    <t>Interrogatory No. 53</t>
  </si>
  <si>
    <t>Base Rates: Incremental Revenue Requirement</t>
  </si>
  <si>
    <t>Operations and Maintenance</t>
  </si>
  <si>
    <t>System Impact</t>
  </si>
  <si>
    <t>Depreciation and Amortization</t>
  </si>
  <si>
    <t>Interest Expense</t>
  </si>
  <si>
    <t>Return on Equity</t>
  </si>
  <si>
    <t>Income Tax</t>
  </si>
  <si>
    <t>Clause: Incremental Revenue Requirement</t>
  </si>
  <si>
    <t>Net Customer Costs / (Savings)</t>
  </si>
  <si>
    <t>check</t>
  </si>
  <si>
    <t>Clause Detail</t>
  </si>
  <si>
    <t>Total PPA Payments</t>
  </si>
  <si>
    <t>Total PPA Payments, O&amp;M</t>
  </si>
  <si>
    <t>Clause System Impacts</t>
  </si>
  <si>
    <t>Gas Transport</t>
  </si>
  <si>
    <t>Short Term PPA</t>
  </si>
  <si>
    <t>Fuel, Startup &amp; VOM</t>
  </si>
  <si>
    <t>Emmissions</t>
  </si>
  <si>
    <t>Total Clause System Impacts</t>
  </si>
  <si>
    <t>PPA Debt Service</t>
  </si>
  <si>
    <t>PPA CCRA</t>
  </si>
  <si>
    <t>PPA Transmission Costs</t>
  </si>
  <si>
    <t>PPA Payments, O&amp;M Costs</t>
  </si>
  <si>
    <t>Base O&amp;M Costs - FPL's 20% Share</t>
  </si>
  <si>
    <t>Base O&amp;M</t>
  </si>
  <si>
    <t>Base Daily Work</t>
  </si>
  <si>
    <t>Unit 1 Overhaul</t>
  </si>
  <si>
    <t>Unit 2 Overhaul</t>
  </si>
  <si>
    <t>Fuel Handling</t>
  </si>
  <si>
    <t>Total Base O&amp;M</t>
  </si>
  <si>
    <t>PPA O&amp;M</t>
  </si>
  <si>
    <t>O&amp;M: SCR Consumables, MATS/SCR Compliance</t>
  </si>
  <si>
    <t>Attachment No. 1</t>
  </si>
  <si>
    <t>Tab 1 of 1</t>
  </si>
  <si>
    <t>Staff's Third Set of Interrogatories</t>
  </si>
  <si>
    <t>Summary CPVRR Analysis for Retirement of SJRPP</t>
  </si>
  <si>
    <t>Exhibit SRB-1 (Amend v1), Page 1 of 1</t>
  </si>
  <si>
    <t>Docket No. 20170123-EI</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</si>
</sst>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quot;$&quot;* #,##0.0_);_(&quot;$&quot;* \(#,##0.0\);_(&quot;$&quot;* &quot;-&quot;??_);_(@_)"/>
    <numFmt numFmtId="165" formatCode="_(* #,##0.0_);_(* \(#,##0.0\);_(* &quot;-&quot;??_);_(@_)"/>
    <numFmt numFmtId="166" formatCode="0\)"/>
    <numFmt numFmtId="167" formatCode="_(* #,##0.0_);_(* \(#,##0.0\);_(* &quot;-&quot;?_);_(@_)"/>
    <numFmt numFmtId="168" formatCode="_(* #,##0_);_(* \(#,##0\);_(* &quot;-&quot;??_);_(@_)"/>
  </numFmts>
  <fonts count="20" x14ac:knownFonts="1">
    <font>
      <sz val="10"/>
      <color theme="1"/>
      <name val="Arial"/>
      <family val="2"/>
    </font>
    <font>
      <sz val="10"/>
      <color theme="1"/>
      <name val="Arial"/>
      <family val="2"/>
    </font>
    <font>
      <b/>
      <sz val="12"/>
      <color theme="1"/>
      <name val="Arial"/>
      <family val="2"/>
    </font>
    <font>
      <b/>
      <sz val="10"/>
      <name val="Arial"/>
      <family val="2"/>
    </font>
    <font>
      <b/>
      <sz val="10"/>
      <color theme="0" tint="-4.9989318521683403E-2"/>
      <name val="Arial"/>
      <family val="2"/>
    </font>
    <font>
      <sz val="10"/>
      <name val="Arial"/>
      <family val="2"/>
    </font>
    <font>
      <sz val="10"/>
      <color theme="0" tint="-4.9989318521683403E-2"/>
      <name val="Arial"/>
      <family val="2"/>
    </font>
    <font>
      <b/>
      <u/>
      <sz val="10"/>
      <name val="Arial"/>
      <family val="2"/>
    </font>
    <font>
      <i/>
      <sz val="10"/>
      <name val="Arial"/>
      <family val="2"/>
    </font>
    <font>
      <b/>
      <u/>
      <sz val="10"/>
      <color theme="0" tint="-4.9989318521683403E-2"/>
      <name val="Arial"/>
      <family val="2"/>
    </font>
    <font>
      <b/>
      <sz val="12"/>
      <name val="Arial"/>
      <family val="2"/>
    </font>
    <font>
      <sz val="8"/>
      <name val="Arial"/>
      <family val="2"/>
    </font>
    <font>
      <sz val="10"/>
      <color theme="0" tint="-0.249977111117893"/>
      <name val="Arial"/>
      <family val="2"/>
    </font>
    <font>
      <b/>
      <i/>
      <sz val="10"/>
      <name val="Arial"/>
      <family val="2"/>
    </font>
    <font>
      <b/>
      <i/>
      <sz val="10"/>
      <color theme="0" tint="-4.9989318521683403E-2"/>
      <name val="Arial"/>
      <family val="2"/>
    </font>
    <font>
      <sz val="10"/>
      <color theme="1" tint="0.499984740745262"/>
      <name val="Arial"/>
      <family val="2"/>
    </font>
    <font>
      <sz val="8"/>
      <color theme="0" tint="-4.9989318521683403E-2"/>
      <name val="Arial"/>
      <family val="2"/>
    </font>
    <font>
      <i/>
      <sz val="10"/>
      <color theme="0" tint="-4.9989318521683403E-2"/>
      <name val="Arial"/>
      <family val="2"/>
    </font>
    <font>
      <sz val="10"/>
      <name val="MS Sans Serif"/>
      <family val="2"/>
    </font>
    <font>
      <b/>
      <sz val="10"/>
      <color theme="1"/>
      <name val="Arial"/>
      <family val="2"/>
    </font>
  </fonts>
  <fills count="2">
    <fill>
      <patternFill patternType="none"/>
    </fill>
    <fill>
      <patternFill patternType="gray125"/>
    </fill>
  </fills>
  <borders count="6">
    <border>
      <left/>
      <right/>
      <top/>
      <bottom/>
      <diagonal/>
    </border>
    <border>
      <left/>
      <right/>
      <top/>
      <bottom style="thin">
        <color indexed="64"/>
      </bottom>
      <diagonal/>
    </border>
    <border>
      <left/>
      <right/>
      <top/>
      <bottom style="thin">
        <color rgb="FF000000"/>
      </bottom>
      <diagonal/>
    </border>
    <border>
      <left/>
      <right/>
      <top style="thin">
        <color indexed="64"/>
      </top>
      <bottom/>
      <diagonal/>
    </border>
    <border>
      <left/>
      <right/>
      <top style="thin">
        <color rgb="FF0048B9"/>
      </top>
      <bottom/>
      <diagonal/>
    </border>
    <border>
      <left/>
      <right/>
      <top style="thin">
        <color auto="1"/>
      </top>
      <bottom style="double">
        <color auto="1"/>
      </bottom>
      <diagonal/>
    </border>
  </borders>
  <cellStyleXfs count="4">
    <xf numFmtId="0" fontId="0" fillId="0" borderId="0"/>
    <xf numFmtId="43" fontId="1" fillId="0" borderId="0" applyFont="0" applyFill="0" applyBorder="0" applyAlignment="0" applyProtection="0"/>
    <xf numFmtId="0" fontId="18" fillId="0" borderId="0"/>
    <xf numFmtId="9" fontId="18" fillId="0" borderId="0" applyFont="0" applyFill="0" applyBorder="0" applyAlignment="0" applyProtection="0"/>
  </cellStyleXfs>
  <cellXfs count="75">
    <xf numFmtId="0" fontId="0" fillId="0" borderId="0" xfId="0"/>
    <xf numFmtId="0" fontId="3" fillId="0" borderId="0" xfId="0" applyFont="1"/>
    <xf numFmtId="0" fontId="4" fillId="0" borderId="0" xfId="0" applyFont="1"/>
    <xf numFmtId="0" fontId="3" fillId="0" borderId="0" xfId="0" applyFont="1" applyAlignment="1">
      <alignment horizontal="center"/>
    </xf>
    <xf numFmtId="0" fontId="5" fillId="0" borderId="0" xfId="0" applyFont="1"/>
    <xf numFmtId="0" fontId="2" fillId="0" borderId="0" xfId="0" applyFont="1" applyAlignment="1">
      <alignment horizontal="right"/>
    </xf>
    <xf numFmtId="0" fontId="3" fillId="0" borderId="0" xfId="0" applyFont="1" applyAlignment="1">
      <alignment horizontal="left"/>
    </xf>
    <xf numFmtId="0" fontId="4" fillId="0" borderId="0" xfId="0" applyFont="1" applyAlignment="1">
      <alignment horizontal="left"/>
    </xf>
    <xf numFmtId="0" fontId="6" fillId="0" borderId="0" xfId="0" applyFont="1"/>
    <xf numFmtId="0" fontId="7" fillId="0" borderId="0" xfId="0" applyFont="1"/>
    <xf numFmtId="0" fontId="8" fillId="0" borderId="0" xfId="0" applyFont="1" applyAlignment="1">
      <alignment horizontal="left"/>
    </xf>
    <xf numFmtId="0" fontId="9" fillId="0" borderId="0" xfId="0" applyFont="1"/>
    <xf numFmtId="0" fontId="7" fillId="0" borderId="0" xfId="0" applyFont="1" applyAlignment="1">
      <alignment horizontal="center"/>
    </xf>
    <xf numFmtId="0" fontId="5" fillId="0" borderId="0" xfId="0" applyFont="1" applyAlignment="1" applyProtection="1">
      <alignment horizontal="left"/>
    </xf>
    <xf numFmtId="0" fontId="6" fillId="0" borderId="0" xfId="0" applyFont="1" applyAlignment="1" applyProtection="1">
      <alignment horizontal="left" indent="1"/>
    </xf>
    <xf numFmtId="0" fontId="5" fillId="0" borderId="0" xfId="0" applyFont="1" applyAlignment="1" applyProtection="1">
      <alignment horizontal="center"/>
    </xf>
    <xf numFmtId="0" fontId="5" fillId="0" borderId="0" xfId="0" applyFont="1" applyAlignment="1" applyProtection="1">
      <alignment horizontal="left" indent="1"/>
    </xf>
    <xf numFmtId="2" fontId="5" fillId="0" borderId="0" xfId="0" applyNumberFormat="1" applyFont="1"/>
    <xf numFmtId="2" fontId="5" fillId="0" borderId="0" xfId="0" applyNumberFormat="1" applyFont="1" applyAlignment="1">
      <alignment horizontal="center"/>
    </xf>
    <xf numFmtId="0" fontId="10" fillId="0" borderId="1" xfId="0" applyFont="1" applyFill="1" applyBorder="1" applyAlignment="1" applyProtection="1">
      <alignment horizontal="left"/>
    </xf>
    <xf numFmtId="0" fontId="5" fillId="0" borderId="0" xfId="0" applyFont="1" applyAlignment="1">
      <alignment horizontal="center"/>
    </xf>
    <xf numFmtId="0" fontId="3" fillId="0" borderId="1" xfId="0" applyFont="1" applyFill="1" applyBorder="1" applyAlignment="1" applyProtection="1">
      <alignment horizontal="left"/>
    </xf>
    <xf numFmtId="0" fontId="3" fillId="0" borderId="2" xfId="0" applyFont="1" applyFill="1" applyBorder="1" applyAlignment="1" applyProtection="1">
      <alignment horizontal="left"/>
    </xf>
    <xf numFmtId="0" fontId="5" fillId="0" borderId="0" xfId="0" applyFont="1" applyBorder="1"/>
    <xf numFmtId="165" fontId="5" fillId="0" borderId="0" xfId="0" applyNumberFormat="1" applyFont="1" applyAlignment="1" applyProtection="1">
      <alignment horizontal="center"/>
    </xf>
    <xf numFmtId="165" fontId="5" fillId="0" borderId="0" xfId="1" applyNumberFormat="1" applyFont="1"/>
    <xf numFmtId="0" fontId="5" fillId="0" borderId="0" xfId="0" applyFont="1" applyAlignment="1">
      <alignment horizontal="left" indent="1"/>
    </xf>
    <xf numFmtId="165" fontId="5" fillId="0" borderId="3" xfId="0" applyNumberFormat="1" applyFont="1" applyFill="1" applyBorder="1"/>
    <xf numFmtId="164" fontId="3" fillId="0" borderId="5" xfId="0" applyNumberFormat="1" applyFont="1" applyBorder="1"/>
    <xf numFmtId="166" fontId="11" fillId="0" borderId="0" xfId="0" applyNumberFormat="1" applyFont="1" applyAlignment="1">
      <alignment horizontal="right"/>
    </xf>
    <xf numFmtId="0" fontId="11" fillId="0" borderId="0" xfId="0" applyFont="1"/>
    <xf numFmtId="164" fontId="12" fillId="0" borderId="0" xfId="0" applyNumberFormat="1" applyFont="1"/>
    <xf numFmtId="165" fontId="12" fillId="0" borderId="0" xfId="0" applyNumberFormat="1" applyFont="1" applyAlignment="1" applyProtection="1">
      <alignment horizontal="center"/>
    </xf>
    <xf numFmtId="0" fontId="12" fillId="0" borderId="0" xfId="0" applyFont="1" applyAlignment="1" applyProtection="1">
      <alignment horizontal="left" indent="1"/>
    </xf>
    <xf numFmtId="165" fontId="12" fillId="0" borderId="0" xfId="1" applyNumberFormat="1" applyFont="1"/>
    <xf numFmtId="0" fontId="12" fillId="0" borderId="0" xfId="0" applyFont="1"/>
    <xf numFmtId="165" fontId="12" fillId="0" borderId="1" xfId="0" applyNumberFormat="1" applyFont="1" applyBorder="1" applyAlignment="1" applyProtection="1">
      <alignment horizontal="center"/>
    </xf>
    <xf numFmtId="165" fontId="12" fillId="0" borderId="0" xfId="1" applyNumberFormat="1" applyFont="1" applyBorder="1"/>
    <xf numFmtId="165" fontId="12" fillId="0" borderId="1" xfId="1" applyNumberFormat="1" applyFont="1" applyBorder="1"/>
    <xf numFmtId="165" fontId="12" fillId="0" borderId="0" xfId="0" applyNumberFormat="1" applyFont="1" applyFill="1" applyBorder="1" applyAlignment="1" applyProtection="1">
      <alignment horizontal="center"/>
    </xf>
    <xf numFmtId="165" fontId="12" fillId="0" borderId="3" xfId="0" applyNumberFormat="1" applyFont="1" applyFill="1" applyBorder="1"/>
    <xf numFmtId="165" fontId="12" fillId="0" borderId="0" xfId="0" applyNumberFormat="1" applyFont="1" applyFill="1" applyBorder="1"/>
    <xf numFmtId="165" fontId="12" fillId="0" borderId="4" xfId="0" applyNumberFormat="1" applyFont="1" applyFill="1" applyBorder="1"/>
    <xf numFmtId="165" fontId="12" fillId="0" borderId="0" xfId="1" applyNumberFormat="1" applyFont="1" applyFill="1" applyBorder="1"/>
    <xf numFmtId="0" fontId="13" fillId="0" borderId="0" xfId="0" applyFont="1"/>
    <xf numFmtId="0" fontId="13" fillId="0" borderId="0" xfId="0" applyFont="1" applyBorder="1"/>
    <xf numFmtId="0" fontId="14" fillId="0" borderId="0" xfId="0" applyFont="1" applyAlignment="1" applyProtection="1">
      <alignment horizontal="left" indent="1"/>
    </xf>
    <xf numFmtId="165" fontId="13" fillId="0" borderId="0" xfId="0" applyNumberFormat="1" applyFont="1" applyAlignment="1" applyProtection="1">
      <alignment horizontal="center"/>
    </xf>
    <xf numFmtId="0" fontId="13" fillId="0" borderId="0" xfId="0" applyFont="1" applyAlignment="1" applyProtection="1">
      <alignment horizontal="left" indent="1"/>
    </xf>
    <xf numFmtId="165" fontId="13" fillId="0" borderId="0" xfId="1" applyNumberFormat="1" applyFont="1"/>
    <xf numFmtId="164" fontId="12" fillId="0" borderId="5" xfId="0" applyNumberFormat="1" applyFont="1" applyBorder="1"/>
    <xf numFmtId="167" fontId="5" fillId="0" borderId="0" xfId="0" applyNumberFormat="1" applyFont="1"/>
    <xf numFmtId="0" fontId="15" fillId="0" borderId="0" xfId="0" applyFont="1"/>
    <xf numFmtId="0" fontId="16" fillId="0" borderId="0" xfId="0" applyFont="1"/>
    <xf numFmtId="0" fontId="11" fillId="0" borderId="0" xfId="0" applyFont="1" applyAlignment="1">
      <alignment horizontal="center"/>
    </xf>
    <xf numFmtId="0" fontId="3" fillId="0" borderId="0" xfId="0" applyFont="1" applyAlignment="1">
      <alignment horizontal="left" indent="1"/>
    </xf>
    <xf numFmtId="0" fontId="5" fillId="0" borderId="0" xfId="0" applyFont="1" applyAlignment="1">
      <alignment horizontal="left" indent="2"/>
    </xf>
    <xf numFmtId="0" fontId="5" fillId="0" borderId="0" xfId="0" applyFont="1" applyAlignment="1">
      <alignment horizontal="left" indent="3"/>
    </xf>
    <xf numFmtId="0" fontId="5" fillId="0" borderId="0" xfId="0" applyFont="1" applyAlignment="1">
      <alignment horizontal="left"/>
    </xf>
    <xf numFmtId="0" fontId="3" fillId="0" borderId="0" xfId="0" applyFont="1" applyAlignment="1">
      <alignment horizontal="left" indent="4"/>
    </xf>
    <xf numFmtId="0" fontId="13" fillId="0" borderId="0" xfId="0" applyFont="1" applyAlignment="1">
      <alignment horizontal="left" indent="1"/>
    </xf>
    <xf numFmtId="0" fontId="14" fillId="0" borderId="0" xfId="0" applyFont="1"/>
    <xf numFmtId="165" fontId="13" fillId="0" borderId="3" xfId="0" applyNumberFormat="1" applyFont="1" applyFill="1" applyBorder="1"/>
    <xf numFmtId="0" fontId="3" fillId="0" borderId="0" xfId="0" applyFont="1" applyFill="1" applyBorder="1" applyAlignment="1" applyProtection="1">
      <alignment horizontal="left" indent="1"/>
    </xf>
    <xf numFmtId="0" fontId="17" fillId="0" borderId="0" xfId="0" applyFont="1"/>
    <xf numFmtId="164" fontId="3" fillId="0" borderId="0" xfId="0" applyNumberFormat="1" applyFont="1" applyAlignment="1" applyProtection="1">
      <alignment horizontal="center"/>
    </xf>
    <xf numFmtId="164" fontId="3" fillId="0" borderId="0" xfId="0" applyNumberFormat="1" applyFont="1" applyAlignment="1" applyProtection="1">
      <alignment horizontal="left" indent="1"/>
    </xf>
    <xf numFmtId="164" fontId="3" fillId="0" borderId="0" xfId="0" applyNumberFormat="1" applyFont="1"/>
    <xf numFmtId="0" fontId="0" fillId="0" borderId="0" xfId="0" applyFont="1" applyAlignment="1">
      <alignment horizontal="left" indent="2"/>
    </xf>
    <xf numFmtId="165" fontId="5" fillId="0" borderId="0" xfId="0" applyNumberFormat="1" applyFont="1" applyAlignment="1" applyProtection="1">
      <alignment horizontal="left" indent="1"/>
    </xf>
    <xf numFmtId="165" fontId="5" fillId="0" borderId="0" xfId="0" applyNumberFormat="1" applyFont="1"/>
    <xf numFmtId="168" fontId="5" fillId="0" borderId="0" xfId="0" applyNumberFormat="1" applyFont="1"/>
    <xf numFmtId="0" fontId="0" fillId="0" borderId="0" xfId="0" applyFont="1" applyBorder="1" applyAlignment="1">
      <alignment horizontal="left" indent="2"/>
    </xf>
    <xf numFmtId="0" fontId="19" fillId="0" borderId="0" xfId="0" applyFont="1" applyAlignment="1">
      <alignment horizontal="left" indent="2"/>
    </xf>
    <xf numFmtId="0" fontId="19" fillId="0" borderId="0" xfId="0" applyFont="1" applyAlignment="1">
      <alignment horizontal="left"/>
    </xf>
  </cellXfs>
  <cellStyles count="4">
    <cellStyle name="Comma" xfId="1" builtinId="3"/>
    <cellStyle name="Normal" xfId="0" builtinId="0"/>
    <cellStyle name="Normal 2"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4" Type="http://schemas.openxmlformats.org/officeDocument/2006/relationships/sharedStrings" Target="sharedStrings.xml" />
  <Relationship Id="rId1" Type="http://schemas.openxmlformats.org/officeDocument/2006/relationships/worksheet" Target="worksheets/sheet1.xml" />
</Relationships>
</file>

<file path=xl/drawings/drawing1.xml><?xml version="1.0" encoding="utf-8"?>
<xdr:wsDr xmlns:xdr="http://schemas.openxmlformats.org/drawingml/2006/spreadsheetDrawing" xmlns:a="http://schemas.openxmlformats.org/drawingml/2006/main">
  <xdr:oneCellAnchor>
    <xdr:from>
      <xdr:col>8</xdr:col>
      <xdr:colOff>47625</xdr:colOff>
      <xdr:row>0</xdr:row>
      <xdr:rowOff>190500</xdr:rowOff>
    </xdr:from>
    <xdr:ext cx="6849717" cy="657225"/>
    <xdr:sp macro="" textlink="">
      <xdr:nvSpPr>
        <xdr:cNvPr id="2" name="TextBox 1"/>
        <xdr:cNvSpPr txBox="1"/>
      </xdr:nvSpPr>
      <xdr:spPr>
        <a:xfrm>
          <a:off x="4914900" y="190500"/>
          <a:ext cx="6849717" cy="657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lvl="1"/>
          <a:r>
            <a:rPr lang="en-US" sz="1100" b="1">
              <a:solidFill>
                <a:schemeClr val="dk1"/>
              </a:solidFill>
              <a:effectLst/>
              <a:latin typeface="Arial" panose="020B0604020202020204" pitchFamily="34" charset="0"/>
              <a:ea typeface="+mn-ea"/>
              <a:cs typeface="Arial" panose="020B0604020202020204" pitchFamily="34" charset="0"/>
            </a:rPr>
            <a:t>53.  Please refer to witness Bores’ Exhibit SRB-1 regarding the subcategories under PPA payments, Operation and Maintenance, and clause system impact. Please provide the cost under FPL’s base case scenario for these subcategories, in spreadsheet format such as Excel.</a:t>
          </a:r>
        </a:p>
      </xdr:txBody>
    </xdr:sp>
    <xdr:clientData/>
  </xdr:oneCellAnchor>
  <xdr:twoCellAnchor>
    <xdr:from>
      <xdr:col>2</xdr:col>
      <xdr:colOff>2238375</xdr:colOff>
      <xdr:row>13</xdr:row>
      <xdr:rowOff>19051</xdr:rowOff>
    </xdr:from>
    <xdr:to>
      <xdr:col>2</xdr:col>
      <xdr:colOff>2990851</xdr:colOff>
      <xdr:row>14</xdr:row>
      <xdr:rowOff>38100</xdr:rowOff>
    </xdr:to>
    <xdr:sp macro="" textlink="">
      <xdr:nvSpPr>
        <xdr:cNvPr id="3" name="TextBox 2"/>
        <xdr:cNvSpPr txBox="1"/>
      </xdr:nvSpPr>
      <xdr:spPr>
        <a:xfrm>
          <a:off x="2609850" y="2352676"/>
          <a:ext cx="752476" cy="18097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en-US" sz="1050" b="1">
              <a:latin typeface="Arial" panose="020B0604020202020204" pitchFamily="34" charset="0"/>
              <a:cs typeface="Arial" panose="020B0604020202020204" pitchFamily="34" charset="0"/>
            </a:rPr>
            <a:t>See Note A</a:t>
          </a:r>
        </a:p>
      </xdr:txBody>
    </xdr:sp>
    <xdr:clientData/>
  </xdr:twoCellAnchor>
  <xdr:twoCellAnchor>
    <xdr:from>
      <xdr:col>2</xdr:col>
      <xdr:colOff>2238375</xdr:colOff>
      <xdr:row>23</xdr:row>
      <xdr:rowOff>19048</xdr:rowOff>
    </xdr:from>
    <xdr:to>
      <xdr:col>2</xdr:col>
      <xdr:colOff>2988183</xdr:colOff>
      <xdr:row>24</xdr:row>
      <xdr:rowOff>40003</xdr:rowOff>
    </xdr:to>
    <xdr:sp macro="" textlink="">
      <xdr:nvSpPr>
        <xdr:cNvPr id="4" name="TextBox 3"/>
        <xdr:cNvSpPr txBox="1"/>
      </xdr:nvSpPr>
      <xdr:spPr>
        <a:xfrm>
          <a:off x="2609850" y="3971923"/>
          <a:ext cx="749808" cy="1828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en-US" sz="1050" b="1">
              <a:latin typeface="Arial" panose="020B0604020202020204" pitchFamily="34" charset="0"/>
              <a:cs typeface="Arial" panose="020B0604020202020204" pitchFamily="34" charset="0"/>
            </a:rPr>
            <a:t>See Note B</a:t>
          </a:r>
        </a:p>
      </xdr:txBody>
    </xdr:sp>
    <xdr:clientData/>
  </xdr:twoCellAnchor>
  <xdr:twoCellAnchor>
    <xdr:from>
      <xdr:col>2</xdr:col>
      <xdr:colOff>2238375</xdr:colOff>
      <xdr:row>25</xdr:row>
      <xdr:rowOff>0</xdr:rowOff>
    </xdr:from>
    <xdr:to>
      <xdr:col>2</xdr:col>
      <xdr:colOff>2981325</xdr:colOff>
      <xdr:row>26</xdr:row>
      <xdr:rowOff>20955</xdr:rowOff>
    </xdr:to>
    <xdr:sp macro="" textlink="">
      <xdr:nvSpPr>
        <xdr:cNvPr id="5" name="TextBox 4"/>
        <xdr:cNvSpPr txBox="1"/>
      </xdr:nvSpPr>
      <xdr:spPr>
        <a:xfrm>
          <a:off x="2609850" y="4276725"/>
          <a:ext cx="742950" cy="18288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en-US" sz="1050" b="1">
              <a:latin typeface="Arial" panose="020B0604020202020204" pitchFamily="34" charset="0"/>
              <a:cs typeface="Arial" panose="020B0604020202020204" pitchFamily="34" charset="0"/>
            </a:rPr>
            <a:t>See Note C</a:t>
          </a:r>
        </a:p>
      </xdr:txBody>
    </xdr:sp>
    <xdr:clientData/>
  </xdr:twoCellAnchor>
  <xdr:twoCellAnchor>
    <xdr:from>
      <xdr:col>2</xdr:col>
      <xdr:colOff>2438400</xdr:colOff>
      <xdr:row>57</xdr:row>
      <xdr:rowOff>0</xdr:rowOff>
    </xdr:from>
    <xdr:to>
      <xdr:col>2</xdr:col>
      <xdr:colOff>2981326</xdr:colOff>
      <xdr:row>57</xdr:row>
      <xdr:rowOff>161924</xdr:rowOff>
    </xdr:to>
    <xdr:sp macro="" textlink="">
      <xdr:nvSpPr>
        <xdr:cNvPr id="6" name="TextBox 5"/>
        <xdr:cNvSpPr txBox="1"/>
      </xdr:nvSpPr>
      <xdr:spPr>
        <a:xfrm>
          <a:off x="2809875" y="6924675"/>
          <a:ext cx="542926" cy="1619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en-US" sz="1050" b="1">
              <a:latin typeface="Arial" panose="020B0604020202020204" pitchFamily="34" charset="0"/>
              <a:cs typeface="Arial" panose="020B0604020202020204" pitchFamily="34" charset="0"/>
            </a:rPr>
            <a:t>Note A</a:t>
          </a:r>
        </a:p>
      </xdr:txBody>
    </xdr:sp>
    <xdr:clientData/>
  </xdr:twoCellAnchor>
  <xdr:twoCellAnchor>
    <xdr:from>
      <xdr:col>2</xdr:col>
      <xdr:colOff>2438400</xdr:colOff>
      <xdr:row>67</xdr:row>
      <xdr:rowOff>38100</xdr:rowOff>
    </xdr:from>
    <xdr:to>
      <xdr:col>2</xdr:col>
      <xdr:colOff>2981326</xdr:colOff>
      <xdr:row>68</xdr:row>
      <xdr:rowOff>38099</xdr:rowOff>
    </xdr:to>
    <xdr:sp macro="" textlink="">
      <xdr:nvSpPr>
        <xdr:cNvPr id="7" name="TextBox 6"/>
        <xdr:cNvSpPr txBox="1"/>
      </xdr:nvSpPr>
      <xdr:spPr>
        <a:xfrm>
          <a:off x="2809875" y="8620125"/>
          <a:ext cx="542926" cy="1619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en-US" sz="1050" b="1">
              <a:latin typeface="Arial" panose="020B0604020202020204" pitchFamily="34" charset="0"/>
              <a:cs typeface="Arial" panose="020B0604020202020204" pitchFamily="34" charset="0"/>
            </a:rPr>
            <a:t>Note B</a:t>
          </a:r>
        </a:p>
      </xdr:txBody>
    </xdr:sp>
    <xdr:clientData/>
  </xdr:twoCellAnchor>
  <xdr:twoCellAnchor>
    <xdr:from>
      <xdr:col>2</xdr:col>
      <xdr:colOff>2438400</xdr:colOff>
      <xdr:row>74</xdr:row>
      <xdr:rowOff>9525</xdr:rowOff>
    </xdr:from>
    <xdr:to>
      <xdr:col>2</xdr:col>
      <xdr:colOff>2981326</xdr:colOff>
      <xdr:row>75</xdr:row>
      <xdr:rowOff>9524</xdr:rowOff>
    </xdr:to>
    <xdr:sp macro="" textlink="">
      <xdr:nvSpPr>
        <xdr:cNvPr id="8" name="TextBox 7"/>
        <xdr:cNvSpPr txBox="1"/>
      </xdr:nvSpPr>
      <xdr:spPr>
        <a:xfrm>
          <a:off x="2809875" y="9725025"/>
          <a:ext cx="542926" cy="16192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lang="en-US" sz="1050" b="1">
              <a:latin typeface="Arial" panose="020B0604020202020204" pitchFamily="34" charset="0"/>
              <a:cs typeface="Arial" panose="020B0604020202020204" pitchFamily="34" charset="0"/>
            </a:rPr>
            <a:t>Note C</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theme="1"/>
  </sheetPr>
  <dimension ref="B1:CC75"/>
  <sheetViews>
    <sheetView showGridLines="0" tabSelected="1" zoomScaleNormal="100" zoomScaleSheetLayoutView="100" workbookViewId="0">
      <pane xSplit="4" ySplit="11" topLeftCell="E12" activePane="bottomRight" state="frozen"/>
      <selection activeCell="K42" sqref="K42"/>
      <selection pane="topRight" activeCell="K42" sqref="K42"/>
      <selection pane="bottomLeft" activeCell="K42" sqref="K42"/>
      <selection pane="bottomRight" activeCell="B6" sqref="B6"/>
    </sheetView>
  </sheetViews>
  <sheetFormatPr defaultColWidth="9.109375" defaultRowHeight="13.2" outlineLevelRow="1" outlineLevelCol="1" x14ac:dyDescent="0.25"/>
  <cols>
    <col min="1" max="1" width="1.6640625" style="4" customWidth="1"/>
    <col min="2" max="2" width="3.88671875" style="4" customWidth="1"/>
    <col min="3" max="3" width="45.33203125" style="4" customWidth="1"/>
    <col min="4" max="4" width="8.44140625" style="8" hidden="1" customWidth="1" outlineLevel="1"/>
    <col min="5" max="5" width="9.5546875" style="20" customWidth="1" collapsed="1"/>
    <col min="6" max="6" width="1.5546875" style="4" customWidth="1"/>
    <col min="7" max="7" width="9.33203125" style="4" customWidth="1" outlineLevel="1"/>
    <col min="8" max="8" width="1.6640625" style="4" customWidth="1" outlineLevel="1"/>
    <col min="9" max="9" width="7.33203125" style="4" customWidth="1"/>
    <col min="10" max="22" width="7.33203125" style="4" bestFit="1" customWidth="1"/>
    <col min="23" max="23" width="7.33203125" style="4" hidden="1" customWidth="1" outlineLevel="1"/>
    <col min="24" max="42" width="7" style="4" hidden="1" customWidth="1" outlineLevel="1"/>
    <col min="43" max="43" width="7" style="4" hidden="1" customWidth="1" outlineLevel="1" collapsed="1"/>
    <col min="44" max="44" width="2.33203125" style="4" customWidth="1" collapsed="1"/>
    <col min="45" max="45" width="9.33203125" style="4" bestFit="1" customWidth="1"/>
    <col min="46" max="16384" width="9.109375" style="4"/>
  </cols>
  <sheetData>
    <row r="1" spans="2:45" ht="15.6" x14ac:dyDescent="0.3">
      <c r="B1" s="74" t="s">
        <v>0</v>
      </c>
      <c r="C1" s="1"/>
      <c r="D1" s="2"/>
      <c r="E1" s="3"/>
      <c r="F1" s="1"/>
      <c r="AS1" s="5"/>
    </row>
    <row r="2" spans="2:45" ht="15.6" x14ac:dyDescent="0.3">
      <c r="B2" s="74" t="s">
        <v>64</v>
      </c>
      <c r="C2" s="1"/>
      <c r="D2" s="2"/>
      <c r="E2" s="3"/>
      <c r="F2" s="1"/>
      <c r="AS2" s="5"/>
    </row>
    <row r="3" spans="2:45" ht="15.6" x14ac:dyDescent="0.3">
      <c r="B3" s="74" t="s">
        <v>61</v>
      </c>
      <c r="C3" s="6"/>
      <c r="D3" s="7"/>
      <c r="E3" s="3"/>
      <c r="F3" s="6"/>
      <c r="AS3" s="5"/>
    </row>
    <row r="4" spans="2:45" x14ac:dyDescent="0.25">
      <c r="B4" s="74" t="s">
        <v>26</v>
      </c>
      <c r="C4" s="6"/>
      <c r="E4" s="4"/>
      <c r="H4" s="3"/>
    </row>
    <row r="5" spans="2:45" x14ac:dyDescent="0.25">
      <c r="B5" s="1" t="s">
        <v>59</v>
      </c>
      <c r="C5" s="6"/>
      <c r="E5" s="3"/>
      <c r="F5" s="9"/>
      <c r="G5" s="3"/>
      <c r="H5" s="3"/>
    </row>
    <row r="6" spans="2:45" x14ac:dyDescent="0.25">
      <c r="B6" s="1" t="s">
        <v>60</v>
      </c>
      <c r="C6" s="6"/>
      <c r="E6" s="3"/>
      <c r="F6" s="9"/>
      <c r="G6" s="3"/>
      <c r="H6" s="3"/>
      <c r="K6" s="1" t="s">
        <v>62</v>
      </c>
    </row>
    <row r="7" spans="2:45" x14ac:dyDescent="0.25">
      <c r="E7" s="3"/>
      <c r="F7" s="9"/>
      <c r="G7" s="3"/>
      <c r="H7" s="3"/>
      <c r="K7" s="1" t="s">
        <v>63</v>
      </c>
    </row>
    <row r="8" spans="2:45" x14ac:dyDescent="0.25">
      <c r="E8" s="3" t="s">
        <v>1</v>
      </c>
      <c r="F8" s="9"/>
      <c r="G8" s="3" t="s">
        <v>2</v>
      </c>
      <c r="H8" s="3"/>
    </row>
    <row r="9" spans="2:45" x14ac:dyDescent="0.25">
      <c r="B9" s="10" t="s">
        <v>3</v>
      </c>
      <c r="C9" s="10"/>
      <c r="D9" s="11"/>
      <c r="E9" s="12" t="s">
        <v>4</v>
      </c>
      <c r="F9" s="9"/>
      <c r="G9" s="12" t="s">
        <v>5</v>
      </c>
      <c r="H9" s="9"/>
      <c r="I9" s="12">
        <v>2018</v>
      </c>
      <c r="J9" s="12">
        <f t="shared" ref="J9:AQ9" si="0">I9+1</f>
        <v>2019</v>
      </c>
      <c r="K9" s="12">
        <f t="shared" si="0"/>
        <v>2020</v>
      </c>
      <c r="L9" s="12">
        <f t="shared" si="0"/>
        <v>2021</v>
      </c>
      <c r="M9" s="12">
        <f t="shared" si="0"/>
        <v>2022</v>
      </c>
      <c r="N9" s="12">
        <f t="shared" si="0"/>
        <v>2023</v>
      </c>
      <c r="O9" s="12">
        <f t="shared" si="0"/>
        <v>2024</v>
      </c>
      <c r="P9" s="12">
        <f t="shared" si="0"/>
        <v>2025</v>
      </c>
      <c r="Q9" s="12">
        <f t="shared" si="0"/>
        <v>2026</v>
      </c>
      <c r="R9" s="12">
        <f t="shared" si="0"/>
        <v>2027</v>
      </c>
      <c r="S9" s="12">
        <f t="shared" si="0"/>
        <v>2028</v>
      </c>
      <c r="T9" s="12">
        <f t="shared" si="0"/>
        <v>2029</v>
      </c>
      <c r="U9" s="12">
        <f t="shared" si="0"/>
        <v>2030</v>
      </c>
      <c r="V9" s="12">
        <f t="shared" si="0"/>
        <v>2031</v>
      </c>
      <c r="W9" s="12">
        <f t="shared" si="0"/>
        <v>2032</v>
      </c>
      <c r="X9" s="12">
        <f t="shared" si="0"/>
        <v>2033</v>
      </c>
      <c r="Y9" s="12">
        <f t="shared" si="0"/>
        <v>2034</v>
      </c>
      <c r="Z9" s="12">
        <f t="shared" si="0"/>
        <v>2035</v>
      </c>
      <c r="AA9" s="12">
        <f t="shared" si="0"/>
        <v>2036</v>
      </c>
      <c r="AB9" s="12">
        <f t="shared" si="0"/>
        <v>2037</v>
      </c>
      <c r="AC9" s="12">
        <f t="shared" si="0"/>
        <v>2038</v>
      </c>
      <c r="AD9" s="12">
        <f t="shared" si="0"/>
        <v>2039</v>
      </c>
      <c r="AE9" s="12">
        <f t="shared" si="0"/>
        <v>2040</v>
      </c>
      <c r="AF9" s="12">
        <f t="shared" si="0"/>
        <v>2041</v>
      </c>
      <c r="AG9" s="12">
        <f t="shared" si="0"/>
        <v>2042</v>
      </c>
      <c r="AH9" s="12">
        <f t="shared" si="0"/>
        <v>2043</v>
      </c>
      <c r="AI9" s="12">
        <f t="shared" si="0"/>
        <v>2044</v>
      </c>
      <c r="AJ9" s="12">
        <f t="shared" si="0"/>
        <v>2045</v>
      </c>
      <c r="AK9" s="12">
        <f t="shared" si="0"/>
        <v>2046</v>
      </c>
      <c r="AL9" s="12">
        <f t="shared" si="0"/>
        <v>2047</v>
      </c>
      <c r="AM9" s="12">
        <f t="shared" si="0"/>
        <v>2048</v>
      </c>
      <c r="AN9" s="12">
        <f t="shared" si="0"/>
        <v>2049</v>
      </c>
      <c r="AO9" s="12">
        <f t="shared" si="0"/>
        <v>2050</v>
      </c>
      <c r="AP9" s="12">
        <f t="shared" si="0"/>
        <v>2051</v>
      </c>
      <c r="AQ9" s="12">
        <f t="shared" si="0"/>
        <v>2052</v>
      </c>
      <c r="AS9" s="9" t="s">
        <v>6</v>
      </c>
    </row>
    <row r="11" spans="2:45" x14ac:dyDescent="0.25">
      <c r="B11" s="13" t="s">
        <v>7</v>
      </c>
      <c r="C11" s="13"/>
      <c r="D11" s="14"/>
      <c r="E11" s="15"/>
      <c r="F11" s="16"/>
      <c r="I11" s="17">
        <v>0.96426797832426303</v>
      </c>
      <c r="J11" s="17">
        <v>0.89658864525512649</v>
      </c>
      <c r="K11" s="17">
        <v>0.83332627026889028</v>
      </c>
      <c r="L11" s="17">
        <v>0.77468248514354721</v>
      </c>
      <c r="M11" s="17">
        <v>0.72016564723747001</v>
      </c>
      <c r="N11" s="17">
        <v>0.66948533032195934</v>
      </c>
      <c r="O11" s="17">
        <v>0.62224713224890627</v>
      </c>
      <c r="P11" s="17">
        <v>0.57845764856121307</v>
      </c>
      <c r="Q11" s="17">
        <v>0.53774976827875298</v>
      </c>
      <c r="R11" s="17">
        <v>0.49990662929794705</v>
      </c>
      <c r="S11" s="17">
        <v>0.46463373039596167</v>
      </c>
      <c r="T11" s="17">
        <v>0.43193599648372677</v>
      </c>
      <c r="U11" s="17">
        <v>0.40153930473234439</v>
      </c>
      <c r="V11" s="17">
        <v>0.37328172358288042</v>
      </c>
      <c r="W11" s="17">
        <v>0.34694334812186939</v>
      </c>
      <c r="X11" s="17">
        <v>0.32252785579452331</v>
      </c>
      <c r="Y11" s="17">
        <v>0.29983055829297139</v>
      </c>
      <c r="Z11" s="17">
        <v>0.27873054085457827</v>
      </c>
      <c r="AA11" s="17">
        <v>0.25906359984548133</v>
      </c>
      <c r="AB11" s="17">
        <v>0.24083248122463896</v>
      </c>
      <c r="AC11" s="17">
        <v>0.22388434364152429</v>
      </c>
      <c r="AD11" s="17">
        <v>0.20812889969373477</v>
      </c>
      <c r="AE11" s="17">
        <v>0.19344353805372519</v>
      </c>
      <c r="AF11" s="17">
        <v>0.17983030913697892</v>
      </c>
      <c r="AG11" s="17">
        <v>0.1671750858657263</v>
      </c>
      <c r="AH11" s="17">
        <v>0.15541045037588744</v>
      </c>
      <c r="AI11" s="17">
        <v>0.14444484843514271</v>
      </c>
      <c r="AJ11" s="17">
        <v>0.13427981109465426</v>
      </c>
      <c r="AK11" s="17">
        <v>0.12483011933590812</v>
      </c>
      <c r="AL11" s="17">
        <v>0.1160454320451261</v>
      </c>
      <c r="AM11" s="17">
        <v>0.10785738541267118</v>
      </c>
      <c r="AN11" s="17">
        <v>0.10026712267886696</v>
      </c>
      <c r="AO11" s="17">
        <v>9.3211010556518398E-2</v>
      </c>
      <c r="AP11" s="17">
        <v>8.6651459190606489E-2</v>
      </c>
      <c r="AQ11" s="17">
        <v>8.0537421127074169E-2</v>
      </c>
      <c r="AS11" s="18" t="s">
        <v>8</v>
      </c>
    </row>
    <row r="12" spans="2:45" x14ac:dyDescent="0.25">
      <c r="B12" s="15"/>
      <c r="C12" s="15"/>
      <c r="D12" s="14"/>
      <c r="E12" s="15"/>
      <c r="F12" s="16"/>
    </row>
    <row r="13" spans="2:45" x14ac:dyDescent="0.25">
      <c r="B13" s="21" t="s">
        <v>27</v>
      </c>
      <c r="C13" s="22"/>
      <c r="D13" s="14"/>
      <c r="E13" s="15"/>
      <c r="F13" s="16"/>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row>
    <row r="14" spans="2:45" x14ac:dyDescent="0.25">
      <c r="B14" s="44" t="s">
        <v>28</v>
      </c>
      <c r="C14" s="23"/>
      <c r="D14" s="14" t="s">
        <v>9</v>
      </c>
      <c r="E14" s="65">
        <f t="shared" ref="E14:E21" si="1">SUM(I14:AQ14)</f>
        <v>-591.84554836833161</v>
      </c>
      <c r="F14" s="66"/>
      <c r="G14" s="67">
        <f>SUMPRODUCT(I14:AQ14,$I$11:$AQ$11)</f>
        <v>-186.55130978674794</v>
      </c>
      <c r="H14" s="67"/>
      <c r="I14" s="67">
        <v>-12.347726140000001</v>
      </c>
      <c r="J14" s="67">
        <v>-12.2654633572</v>
      </c>
      <c r="K14" s="67">
        <v>-12.2654633572</v>
      </c>
      <c r="L14" s="67">
        <v>-12.510772624344</v>
      </c>
      <c r="M14" s="67">
        <v>-12.760988076830881</v>
      </c>
      <c r="N14" s="67">
        <v>-13.016207838367498</v>
      </c>
      <c r="O14" s="67">
        <v>-13.276531995134848</v>
      </c>
      <c r="P14" s="67">
        <v>-13.762878795677544</v>
      </c>
      <c r="Q14" s="67">
        <v>-14.038136371591097</v>
      </c>
      <c r="R14" s="67">
        <v>-14.089161965493062</v>
      </c>
      <c r="S14" s="67">
        <v>-14.370945204802926</v>
      </c>
      <c r="T14" s="67">
        <v>-14.658364108898983</v>
      </c>
      <c r="U14" s="67">
        <v>-14.951531391076964</v>
      </c>
      <c r="V14" s="67">
        <v>-15.250562018898503</v>
      </c>
      <c r="W14" s="67">
        <v>-15.555573259276471</v>
      </c>
      <c r="X14" s="67">
        <v>-15.866684724462001</v>
      </c>
      <c r="Y14" s="67">
        <v>-16.184018418951243</v>
      </c>
      <c r="Z14" s="67">
        <v>-16.776872454995093</v>
      </c>
      <c r="AA14" s="67">
        <v>-17.112409904094999</v>
      </c>
      <c r="AB14" s="67">
        <v>-17.174609818338414</v>
      </c>
      <c r="AC14" s="67">
        <v>-17.518102014705182</v>
      </c>
      <c r="AD14" s="67">
        <v>-17.868464054999283</v>
      </c>
      <c r="AE14" s="67">
        <v>-18.225833336099271</v>
      </c>
      <c r="AF14" s="67">
        <v>-18.59035000282126</v>
      </c>
      <c r="AG14" s="67">
        <v>-18.962157002877682</v>
      </c>
      <c r="AH14" s="67">
        <v>-19.341400142935235</v>
      </c>
      <c r="AI14" s="67">
        <v>-19.728228145793942</v>
      </c>
      <c r="AJ14" s="67">
        <v>-20.450913907602768</v>
      </c>
      <c r="AK14" s="67">
        <v>-20.859932185754822</v>
      </c>
      <c r="AL14" s="67">
        <v>-20.935753534141696</v>
      </c>
      <c r="AM14" s="67">
        <v>-21.354468604824532</v>
      </c>
      <c r="AN14" s="67">
        <v>-21.781557976921022</v>
      </c>
      <c r="AO14" s="67">
        <v>-22.217189136459442</v>
      </c>
      <c r="AP14" s="67">
        <v>-22.661532919188634</v>
      </c>
      <c r="AQ14" s="67">
        <v>-23.114763577572408</v>
      </c>
      <c r="AR14" s="31"/>
      <c r="AS14" s="67">
        <f>SUM(W14:AQ14)</f>
        <v>-402.28081512281551</v>
      </c>
    </row>
    <row r="15" spans="2:45" x14ac:dyDescent="0.25">
      <c r="B15" s="4" t="s">
        <v>10</v>
      </c>
      <c r="D15" s="14" t="s">
        <v>9</v>
      </c>
      <c r="E15" s="32">
        <f t="shared" si="1"/>
        <v>-92.733067298648109</v>
      </c>
      <c r="F15" s="33"/>
      <c r="G15" s="34">
        <f t="shared" ref="G15:G20" si="2">SUMPRODUCT(I15:AQ15,$I$11:$AQ$11)</f>
        <v>-26.910705216598515</v>
      </c>
      <c r="H15" s="35"/>
      <c r="I15" s="34">
        <v>0</v>
      </c>
      <c r="J15" s="34">
        <v>-1.83295939574816</v>
      </c>
      <c r="K15" s="34">
        <v>-1.8272680231958192</v>
      </c>
      <c r="L15" s="34">
        <v>-1.8183719821237276</v>
      </c>
      <c r="M15" s="34">
        <v>-1.8204115811113162</v>
      </c>
      <c r="N15" s="34">
        <v>-1.8169753683818441</v>
      </c>
      <c r="O15" s="34">
        <v>-1.8123089897161118</v>
      </c>
      <c r="P15" s="34">
        <v>-1.9502349506169905</v>
      </c>
      <c r="Q15" s="34">
        <v>-1.9745865806837906</v>
      </c>
      <c r="R15" s="34">
        <v>-2.090086044139801</v>
      </c>
      <c r="S15" s="34">
        <v>-2.2058813508883861</v>
      </c>
      <c r="T15" s="34">
        <v>-2.2435812642624726</v>
      </c>
      <c r="U15" s="34">
        <v>-2.318306810546261</v>
      </c>
      <c r="V15" s="34">
        <v>-2.3650730635773614</v>
      </c>
      <c r="W15" s="34">
        <v>-2.4520738393765269</v>
      </c>
      <c r="X15" s="34">
        <v>-2.5138581439511598</v>
      </c>
      <c r="Y15" s="34">
        <v>-2.6002064841060264</v>
      </c>
      <c r="Z15" s="34">
        <v>-2.7367965407307344</v>
      </c>
      <c r="AA15" s="34">
        <v>-2.839747903236852</v>
      </c>
      <c r="AB15" s="34">
        <v>-2.8824028956309502</v>
      </c>
      <c r="AC15" s="34">
        <v>-2.9482435768427186</v>
      </c>
      <c r="AD15" s="34">
        <v>-2.9976540111225236</v>
      </c>
      <c r="AE15" s="34">
        <v>-3.0837949480505511</v>
      </c>
      <c r="AF15" s="34">
        <v>-3.1770729116758298</v>
      </c>
      <c r="AG15" s="34">
        <v>-3.2776395980563242</v>
      </c>
      <c r="AH15" s="34">
        <v>-3.36324524911922</v>
      </c>
      <c r="AI15" s="34">
        <v>-3.4039809108997039</v>
      </c>
      <c r="AJ15" s="34">
        <v>-3.5065368185210346</v>
      </c>
      <c r="AK15" s="34">
        <v>-3.5192107491234936</v>
      </c>
      <c r="AL15" s="34">
        <v>-3.5459174181927087</v>
      </c>
      <c r="AM15" s="34">
        <v>-3.5567099710031331</v>
      </c>
      <c r="AN15" s="34">
        <v>-3.5587092591788481</v>
      </c>
      <c r="AO15" s="34">
        <v>-3.5654048977825843</v>
      </c>
      <c r="AP15" s="34">
        <v>-3.563030314846634</v>
      </c>
      <c r="AQ15" s="34">
        <v>-3.5647854522084965</v>
      </c>
      <c r="AR15" s="35"/>
      <c r="AS15" s="34">
        <f t="shared" ref="AS15:AS21" si="3">SUM(W15:AQ15)</f>
        <v>-66.657021893656051</v>
      </c>
    </row>
    <row r="16" spans="2:45" x14ac:dyDescent="0.25">
      <c r="B16" s="4" t="s">
        <v>29</v>
      </c>
      <c r="D16" s="14" t="s">
        <v>9</v>
      </c>
      <c r="E16" s="32">
        <f t="shared" si="1"/>
        <v>677.11751679753945</v>
      </c>
      <c r="F16" s="33"/>
      <c r="G16" s="34">
        <f t="shared" si="2"/>
        <v>120.77089450511778</v>
      </c>
      <c r="H16" s="35"/>
      <c r="I16" s="34">
        <v>0</v>
      </c>
      <c r="J16" s="34">
        <v>0</v>
      </c>
      <c r="K16" s="34">
        <v>0</v>
      </c>
      <c r="L16" s="34">
        <v>0</v>
      </c>
      <c r="M16" s="34">
        <v>0</v>
      </c>
      <c r="N16" s="34">
        <v>0</v>
      </c>
      <c r="O16" s="34">
        <v>0</v>
      </c>
      <c r="P16" s="34">
        <v>0</v>
      </c>
      <c r="Q16" s="34">
        <v>0</v>
      </c>
      <c r="R16" s="34">
        <v>0</v>
      </c>
      <c r="S16" s="34">
        <v>0</v>
      </c>
      <c r="T16" s="34">
        <v>0</v>
      </c>
      <c r="U16" s="34">
        <v>0</v>
      </c>
      <c r="V16" s="34">
        <v>0</v>
      </c>
      <c r="W16" s="34">
        <v>0</v>
      </c>
      <c r="X16" s="34">
        <v>25.807583852784333</v>
      </c>
      <c r="Y16" s="34">
        <v>38.812659111902931</v>
      </c>
      <c r="Z16" s="34">
        <v>37.508754635186911</v>
      </c>
      <c r="AA16" s="34">
        <v>38.163855664559271</v>
      </c>
      <c r="AB16" s="34">
        <v>36.389040644479209</v>
      </c>
      <c r="AC16" s="34">
        <v>36.217933770318638</v>
      </c>
      <c r="AD16" s="34">
        <v>35.444898991610984</v>
      </c>
      <c r="AE16" s="34">
        <v>35.419907840463893</v>
      </c>
      <c r="AF16" s="34">
        <v>33.720844587508594</v>
      </c>
      <c r="AG16" s="34">
        <v>35.255617825474658</v>
      </c>
      <c r="AH16" s="34">
        <v>34.879880818291412</v>
      </c>
      <c r="AI16" s="34">
        <v>35.649253092579976</v>
      </c>
      <c r="AJ16" s="34">
        <v>32.581040019469889</v>
      </c>
      <c r="AK16" s="34">
        <v>33.087037570099696</v>
      </c>
      <c r="AL16" s="34">
        <v>31.363201395468224</v>
      </c>
      <c r="AM16" s="34">
        <v>31.363201395468224</v>
      </c>
      <c r="AN16" s="34">
        <v>31.363201395468224</v>
      </c>
      <c r="AO16" s="34">
        <v>31.363201395468224</v>
      </c>
      <c r="AP16" s="34">
        <v>31.363201395468224</v>
      </c>
      <c r="AQ16" s="34">
        <v>31.363201395468224</v>
      </c>
      <c r="AR16" s="35"/>
      <c r="AS16" s="34">
        <f t="shared" si="3"/>
        <v>677.11751679753945</v>
      </c>
    </row>
    <row r="17" spans="2:45" x14ac:dyDescent="0.25">
      <c r="B17" s="4" t="s">
        <v>30</v>
      </c>
      <c r="D17" s="14" t="s">
        <v>9</v>
      </c>
      <c r="E17" s="32">
        <f t="shared" si="1"/>
        <v>-102.76019252030099</v>
      </c>
      <c r="F17" s="33"/>
      <c r="G17" s="34">
        <f t="shared" si="2"/>
        <v>-11.63854326543512</v>
      </c>
      <c r="H17" s="35"/>
      <c r="I17" s="34">
        <v>-7.6664760283871223</v>
      </c>
      <c r="J17" s="34">
        <v>-7.6997971620088146</v>
      </c>
      <c r="K17" s="34">
        <v>-7.7483897015288568</v>
      </c>
      <c r="L17" s="34">
        <v>7.0309419832751221</v>
      </c>
      <c r="M17" s="34">
        <v>6.9653852524732685</v>
      </c>
      <c r="N17" s="34">
        <v>6.8968309180744907</v>
      </c>
      <c r="O17" s="34">
        <v>6.8276995587740839</v>
      </c>
      <c r="P17" s="34">
        <v>6.6751831628915816</v>
      </c>
      <c r="Q17" s="34">
        <v>6.5111643662851986</v>
      </c>
      <c r="R17" s="34">
        <v>6.3798184210594489</v>
      </c>
      <c r="S17" s="34">
        <v>6.1663204768553399</v>
      </c>
      <c r="T17" s="34">
        <v>6.0239215252305165</v>
      </c>
      <c r="U17" s="34">
        <v>5.8739447399045055</v>
      </c>
      <c r="V17" s="34">
        <v>-9.1137890714656038</v>
      </c>
      <c r="W17" s="34">
        <v>-7.8308752936118768</v>
      </c>
      <c r="X17" s="34">
        <v>-7.7623725947402713</v>
      </c>
      <c r="Y17" s="34">
        <v>-7.8468503871753716</v>
      </c>
      <c r="Z17" s="34">
        <v>-6.7912081375435287</v>
      </c>
      <c r="AA17" s="34">
        <v>-6.6379057372471726</v>
      </c>
      <c r="AB17" s="34">
        <v>-6.0693674322631965</v>
      </c>
      <c r="AC17" s="34">
        <v>-5.816425375153373</v>
      </c>
      <c r="AD17" s="34">
        <v>-5.4847177608477518</v>
      </c>
      <c r="AE17" s="34">
        <v>-5.2731224167652835</v>
      </c>
      <c r="AF17" s="34">
        <v>-5.3846141779037682</v>
      </c>
      <c r="AG17" s="34">
        <v>-5.4622443463481147</v>
      </c>
      <c r="AH17" s="34">
        <v>-5.578321352076471</v>
      </c>
      <c r="AI17" s="34">
        <v>-5.6185797414472347</v>
      </c>
      <c r="AJ17" s="34">
        <v>-5.6734655014736575</v>
      </c>
      <c r="AK17" s="34">
        <v>-5.7708258989119203</v>
      </c>
      <c r="AL17" s="34">
        <v>-5.7162055384206756</v>
      </c>
      <c r="AM17" s="34">
        <v>-5.7674337851084827</v>
      </c>
      <c r="AN17" s="34">
        <v>-5.7607753953742096</v>
      </c>
      <c r="AO17" s="34">
        <v>-5.7874902890316546</v>
      </c>
      <c r="AP17" s="34">
        <v>-5.7945505798215526</v>
      </c>
      <c r="AQ17" s="34">
        <v>-14.055599220468583</v>
      </c>
      <c r="AR17" s="35"/>
      <c r="AS17" s="34">
        <f t="shared" si="3"/>
        <v>-135.88295096173414</v>
      </c>
    </row>
    <row r="18" spans="2:45" x14ac:dyDescent="0.25">
      <c r="B18" s="4" t="s">
        <v>31</v>
      </c>
      <c r="D18" s="14" t="s">
        <v>9</v>
      </c>
      <c r="E18" s="32">
        <f t="shared" si="1"/>
        <v>-37.815529229728682</v>
      </c>
      <c r="F18" s="33"/>
      <c r="G18" s="34">
        <f t="shared" si="2"/>
        <v>-7.9625827975848242</v>
      </c>
      <c r="H18" s="35"/>
      <c r="I18" s="34">
        <v>-8.2147224254441764E-2</v>
      </c>
      <c r="J18" s="34">
        <v>0.40568420477947842</v>
      </c>
      <c r="K18" s="34">
        <v>0.77155552892090296</v>
      </c>
      <c r="L18" s="34">
        <v>0.13402959055686448</v>
      </c>
      <c r="M18" s="34">
        <v>7.0547934971760151E-2</v>
      </c>
      <c r="N18" s="34">
        <v>-5.1960112171682615E-2</v>
      </c>
      <c r="O18" s="34">
        <v>-0.16985446194353693</v>
      </c>
      <c r="P18" s="34">
        <v>-0.36548246264097373</v>
      </c>
      <c r="Q18" s="34">
        <v>-0.57434626968196878</v>
      </c>
      <c r="R18" s="34">
        <v>-0.76886058651788258</v>
      </c>
      <c r="S18" s="34">
        <v>-1.0128651743177053</v>
      </c>
      <c r="T18" s="34">
        <v>-1.212422924320071</v>
      </c>
      <c r="U18" s="34">
        <v>-1.391302199925188</v>
      </c>
      <c r="V18" s="34">
        <v>-1.4981074582082337</v>
      </c>
      <c r="W18" s="34">
        <v>-1.4996401052304438</v>
      </c>
      <c r="X18" s="34">
        <v>-1.4765799383737526</v>
      </c>
      <c r="Y18" s="34">
        <v>-1.4544810245835342</v>
      </c>
      <c r="Z18" s="34">
        <v>-1.4824550250049835</v>
      </c>
      <c r="AA18" s="34">
        <v>-1.527948808432863</v>
      </c>
      <c r="AB18" s="34">
        <v>-1.525838412272293</v>
      </c>
      <c r="AC18" s="34">
        <v>-1.5097487936962863</v>
      </c>
      <c r="AD18" s="34">
        <v>-1.5024502357910936</v>
      </c>
      <c r="AE18" s="34">
        <v>-1.5110275101660324</v>
      </c>
      <c r="AF18" s="34">
        <v>-1.5459639613293812</v>
      </c>
      <c r="AG18" s="34">
        <v>-1.5888683680312592</v>
      </c>
      <c r="AH18" s="34">
        <v>-1.627560939020597</v>
      </c>
      <c r="AI18" s="34">
        <v>-1.6333673784181821</v>
      </c>
      <c r="AJ18" s="34">
        <v>-1.6507719151354787</v>
      </c>
      <c r="AK18" s="34">
        <v>-1.6546790423832627</v>
      </c>
      <c r="AL18" s="34">
        <v>-1.6196378796593911</v>
      </c>
      <c r="AM18" s="34">
        <v>-1.588173552841283</v>
      </c>
      <c r="AN18" s="34">
        <v>-1.5468564255513868</v>
      </c>
      <c r="AO18" s="34">
        <v>-1.5069134158668767</v>
      </c>
      <c r="AP18" s="34">
        <v>-1.4659235780057256</v>
      </c>
      <c r="AQ18" s="34">
        <v>-1.1511113051818946</v>
      </c>
      <c r="AR18" s="35"/>
      <c r="AS18" s="34">
        <f t="shared" si="3"/>
        <v>-32.069997614975996</v>
      </c>
    </row>
    <row r="19" spans="2:45" x14ac:dyDescent="0.25">
      <c r="B19" s="4" t="s">
        <v>32</v>
      </c>
      <c r="D19" s="14" t="s">
        <v>9</v>
      </c>
      <c r="E19" s="32">
        <f t="shared" si="1"/>
        <v>-113.9053859774657</v>
      </c>
      <c r="F19" s="33"/>
      <c r="G19" s="34">
        <f t="shared" si="2"/>
        <v>-23.984354719103205</v>
      </c>
      <c r="H19" s="35"/>
      <c r="I19" s="34">
        <v>-0.2474383269591689</v>
      </c>
      <c r="J19" s="34">
        <v>1.2219745927564607</v>
      </c>
      <c r="K19" s="34">
        <v>2.324027512371635</v>
      </c>
      <c r="L19" s="34">
        <v>0.40371489056880572</v>
      </c>
      <c r="M19" s="34">
        <v>0.21249973031063973</v>
      </c>
      <c r="N19" s="34">
        <v>-0.15651074447201152</v>
      </c>
      <c r="O19" s="34">
        <v>-0.51162415128818051</v>
      </c>
      <c r="P19" s="34">
        <v>-1.1008816172374774</v>
      </c>
      <c r="Q19" s="34">
        <v>-1.7300070861208887</v>
      </c>
      <c r="R19" s="34">
        <v>-2.3159099886755286</v>
      </c>
      <c r="S19" s="34">
        <v>-3.0508841466402785</v>
      </c>
      <c r="T19" s="34">
        <v>-3.6519785383312016</v>
      </c>
      <c r="U19" s="34">
        <v>-4.1907866244851917</v>
      </c>
      <c r="V19" s="34">
        <v>-4.5124982180278028</v>
      </c>
      <c r="W19" s="34">
        <v>-4.5171147539903567</v>
      </c>
      <c r="X19" s="34">
        <v>-4.4476544751044216</v>
      </c>
      <c r="Y19" s="34">
        <v>-4.3810896178558112</v>
      </c>
      <c r="Z19" s="34">
        <v>-4.4653510147010502</v>
      </c>
      <c r="AA19" s="34">
        <v>-4.6023843199722103</v>
      </c>
      <c r="AB19" s="34">
        <v>-4.5960275270320734</v>
      </c>
      <c r="AC19" s="34">
        <v>-4.5475634634195661</v>
      </c>
      <c r="AD19" s="34">
        <v>-4.5255792396838741</v>
      </c>
      <c r="AE19" s="34">
        <v>-4.5514151269030334</v>
      </c>
      <c r="AF19" s="34">
        <v>-4.6566483481616601</v>
      </c>
      <c r="AG19" s="34">
        <v>-4.7858821075472004</v>
      </c>
      <c r="AH19" s="34">
        <v>-4.902429259544645</v>
      </c>
      <c r="AI19" s="34">
        <v>-4.9199190245752691</v>
      </c>
      <c r="AJ19" s="34">
        <v>-4.9723437959039787</v>
      </c>
      <c r="AK19" s="34">
        <v>-4.9841125810112352</v>
      </c>
      <c r="AL19" s="34">
        <v>-4.8785639546542123</v>
      </c>
      <c r="AM19" s="34">
        <v>-4.7837892321066224</v>
      </c>
      <c r="AN19" s="34">
        <v>-4.6593365686824182</v>
      </c>
      <c r="AO19" s="34">
        <v>-4.5390229296063564</v>
      </c>
      <c r="AP19" s="34">
        <v>-4.4155561053193217</v>
      </c>
      <c r="AQ19" s="34">
        <v>-3.4672998154602013</v>
      </c>
      <c r="AR19" s="35"/>
      <c r="AS19" s="34">
        <f t="shared" si="3"/>
        <v>-96.599083261235535</v>
      </c>
    </row>
    <row r="20" spans="2:45" x14ac:dyDescent="0.25">
      <c r="B20" s="4" t="s">
        <v>33</v>
      </c>
      <c r="D20" s="14" t="s">
        <v>9</v>
      </c>
      <c r="E20" s="36">
        <f t="shared" si="1"/>
        <v>-71.532767832002293</v>
      </c>
      <c r="F20" s="33"/>
      <c r="G20" s="37">
        <f t="shared" si="2"/>
        <v>-15.062213810165339</v>
      </c>
      <c r="H20" s="35"/>
      <c r="I20" s="38">
        <v>-0.15539167216035721</v>
      </c>
      <c r="J20" s="38">
        <v>0.76740203362768411</v>
      </c>
      <c r="K20" s="38">
        <v>1.4594930612899601</v>
      </c>
      <c r="L20" s="38">
        <v>0.25353360852570939</v>
      </c>
      <c r="M20" s="38">
        <v>0.13345017658498914</v>
      </c>
      <c r="N20" s="38">
        <v>-9.8289002328169506E-2</v>
      </c>
      <c r="O20" s="38">
        <v>-0.32130079993392902</v>
      </c>
      <c r="P20" s="38">
        <v>-0.69135544786220127</v>
      </c>
      <c r="Q20" s="38">
        <v>-1.0864472665382712</v>
      </c>
      <c r="R20" s="38">
        <v>-1.4543952431934641</v>
      </c>
      <c r="S20" s="38">
        <v>-1.9159602109344533</v>
      </c>
      <c r="T20" s="38">
        <v>-2.293448467499001</v>
      </c>
      <c r="U20" s="38">
        <v>-2.6318208227841473</v>
      </c>
      <c r="V20" s="38">
        <v>-2.8338562272759056</v>
      </c>
      <c r="W20" s="37">
        <v>-2.8367554193761171</v>
      </c>
      <c r="X20" s="37">
        <v>-2.7931342511543029</v>
      </c>
      <c r="Y20" s="37">
        <v>-2.7513314124344799</v>
      </c>
      <c r="Z20" s="37">
        <v>-2.804247706830981</v>
      </c>
      <c r="AA20" s="37">
        <v>-2.8903048456317131</v>
      </c>
      <c r="AB20" s="37">
        <v>-2.8863127693164383</v>
      </c>
      <c r="AC20" s="37">
        <v>-2.8558772584682091</v>
      </c>
      <c r="AD20" s="37">
        <v>-2.8420711301718438</v>
      </c>
      <c r="AE20" s="37">
        <v>-2.858296109406341</v>
      </c>
      <c r="AF20" s="37">
        <v>-2.9243827436766141</v>
      </c>
      <c r="AG20" s="37">
        <v>-3.0055417549635042</v>
      </c>
      <c r="AH20" s="37">
        <v>-3.0787335561568532</v>
      </c>
      <c r="AI20" s="37">
        <v>-3.0897171570694515</v>
      </c>
      <c r="AJ20" s="37">
        <v>-3.122639998811493</v>
      </c>
      <c r="AK20" s="37">
        <v>-3.1300308150184515</v>
      </c>
      <c r="AL20" s="37">
        <v>-3.0637461058329056</v>
      </c>
      <c r="AM20" s="37">
        <v>-3.0042274257796175</v>
      </c>
      <c r="AN20" s="37">
        <v>-2.9260709505400775</v>
      </c>
      <c r="AO20" s="37">
        <v>-2.8505137893295114</v>
      </c>
      <c r="AP20" s="37">
        <v>-2.7729764226730627</v>
      </c>
      <c r="AQ20" s="37">
        <v>-2.1774699288787507</v>
      </c>
      <c r="AR20" s="35"/>
      <c r="AS20" s="38">
        <f t="shared" si="3"/>
        <v>-60.664381551520719</v>
      </c>
    </row>
    <row r="21" spans="2:45" x14ac:dyDescent="0.25">
      <c r="B21" s="26" t="s">
        <v>11</v>
      </c>
      <c r="C21" s="26"/>
      <c r="E21" s="39">
        <f t="shared" si="1"/>
        <v>-333.4749744289378</v>
      </c>
      <c r="F21" s="35"/>
      <c r="G21" s="40">
        <f>SUM(G14:G20)</f>
        <v>-151.33881509051713</v>
      </c>
      <c r="H21" s="35"/>
      <c r="I21" s="41">
        <f t="shared" ref="I21:AQ21" si="4">SUM(I14:I20)</f>
        <v>-20.499179391761089</v>
      </c>
      <c r="J21" s="41">
        <f t="shared" si="4"/>
        <v>-19.403159083793351</v>
      </c>
      <c r="K21" s="41">
        <f t="shared" si="4"/>
        <v>-17.286044979342176</v>
      </c>
      <c r="L21" s="41">
        <f t="shared" si="4"/>
        <v>-6.5069245335412251</v>
      </c>
      <c r="M21" s="41">
        <f t="shared" si="4"/>
        <v>-7.1995165636015388</v>
      </c>
      <c r="N21" s="41">
        <f t="shared" si="4"/>
        <v>-8.2431121476467144</v>
      </c>
      <c r="O21" s="41">
        <f t="shared" si="4"/>
        <v>-9.2639208392425232</v>
      </c>
      <c r="P21" s="41">
        <f t="shared" si="4"/>
        <v>-11.195650111143607</v>
      </c>
      <c r="Q21" s="41">
        <f t="shared" si="4"/>
        <v>-12.89235920833082</v>
      </c>
      <c r="R21" s="41">
        <f t="shared" si="4"/>
        <v>-14.338595406960291</v>
      </c>
      <c r="S21" s="41">
        <f t="shared" si="4"/>
        <v>-16.390215610728408</v>
      </c>
      <c r="T21" s="41">
        <f t="shared" si="4"/>
        <v>-18.035873778081214</v>
      </c>
      <c r="U21" s="41">
        <f t="shared" si="4"/>
        <v>-19.609803108913244</v>
      </c>
      <c r="V21" s="41">
        <f t="shared" si="4"/>
        <v>-35.573886057453407</v>
      </c>
      <c r="W21" s="42">
        <f t="shared" si="4"/>
        <v>-34.692032670861792</v>
      </c>
      <c r="X21" s="42">
        <f t="shared" si="4"/>
        <v>-9.0527002750015768</v>
      </c>
      <c r="Y21" s="42">
        <f t="shared" si="4"/>
        <v>3.5946817667964615</v>
      </c>
      <c r="Z21" s="42">
        <f t="shared" si="4"/>
        <v>2.4518237553805426</v>
      </c>
      <c r="AA21" s="42">
        <f t="shared" si="4"/>
        <v>2.5531541459434615</v>
      </c>
      <c r="AB21" s="42">
        <f t="shared" si="4"/>
        <v>1.2544817896258449</v>
      </c>
      <c r="AC21" s="42">
        <f t="shared" si="4"/>
        <v>1.0219732880333057</v>
      </c>
      <c r="AD21" s="42">
        <f t="shared" si="4"/>
        <v>0.22396255899461437</v>
      </c>
      <c r="AE21" s="42">
        <f t="shared" si="4"/>
        <v>-8.3581606926620644E-2</v>
      </c>
      <c r="AF21" s="42">
        <f t="shared" si="4"/>
        <v>-2.5581875580599185</v>
      </c>
      <c r="AG21" s="42">
        <f t="shared" si="4"/>
        <v>-1.8267153523494271</v>
      </c>
      <c r="AH21" s="42">
        <f t="shared" si="4"/>
        <v>-3.0118096805616106</v>
      </c>
      <c r="AI21" s="42">
        <f t="shared" si="4"/>
        <v>-2.7445392656238083</v>
      </c>
      <c r="AJ21" s="42">
        <f t="shared" si="4"/>
        <v>-6.7956319179785218</v>
      </c>
      <c r="AK21" s="42">
        <f t="shared" si="4"/>
        <v>-6.8317537021034909</v>
      </c>
      <c r="AL21" s="42">
        <f t="shared" si="4"/>
        <v>-8.3966230354333646</v>
      </c>
      <c r="AM21" s="42">
        <f t="shared" si="4"/>
        <v>-8.6916011761954479</v>
      </c>
      <c r="AN21" s="42">
        <f t="shared" si="4"/>
        <v>-8.8701051807797384</v>
      </c>
      <c r="AO21" s="42">
        <f t="shared" si="4"/>
        <v>-9.1033330626082041</v>
      </c>
      <c r="AP21" s="42">
        <f t="shared" si="4"/>
        <v>-9.3103685243867087</v>
      </c>
      <c r="AQ21" s="42">
        <f t="shared" si="4"/>
        <v>-16.167827904302111</v>
      </c>
      <c r="AR21" s="35"/>
      <c r="AS21" s="43">
        <f t="shared" si="3"/>
        <v>-117.03673360839811</v>
      </c>
    </row>
    <row r="23" spans="2:45" x14ac:dyDescent="0.25">
      <c r="B23" s="21" t="s">
        <v>34</v>
      </c>
      <c r="C23" s="22"/>
      <c r="D23" s="14"/>
      <c r="E23" s="15"/>
      <c r="F23" s="16"/>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row>
    <row r="24" spans="2:45" x14ac:dyDescent="0.25">
      <c r="B24" s="44" t="s">
        <v>49</v>
      </c>
      <c r="C24" s="45"/>
      <c r="D24" s="46" t="s">
        <v>12</v>
      </c>
      <c r="E24" s="47">
        <f t="shared" ref="E24:E31" si="5">SUM(I24:AQ24)</f>
        <v>-105.66775240203222</v>
      </c>
      <c r="F24" s="48"/>
      <c r="G24" s="49">
        <f>SUMPRODUCT(I24:AQ24,$I$11:$AQ$11)</f>
        <v>-93.804670476939549</v>
      </c>
      <c r="H24" s="44"/>
      <c r="I24" s="49">
        <v>-53.383126520137509</v>
      </c>
      <c r="J24" s="49">
        <v>-44.80424834071033</v>
      </c>
      <c r="K24" s="49">
        <v>-0.16222344</v>
      </c>
      <c r="L24" s="49">
        <v>-0.16546790879999995</v>
      </c>
      <c r="M24" s="49">
        <v>-0.16877726697599998</v>
      </c>
      <c r="N24" s="49">
        <v>-0.17215281231551996</v>
      </c>
      <c r="O24" s="49">
        <v>-0.17559586856183038</v>
      </c>
      <c r="P24" s="49">
        <v>-0.17910778593306698</v>
      </c>
      <c r="Q24" s="49">
        <v>-0.18268994165172833</v>
      </c>
      <c r="R24" s="49">
        <v>-0.18634374048476288</v>
      </c>
      <c r="S24" s="49">
        <v>-0.19007061529445818</v>
      </c>
      <c r="T24" s="49">
        <v>-0.19387202760034733</v>
      </c>
      <c r="U24" s="49">
        <v>-0.19774946815235431</v>
      </c>
      <c r="V24" s="49">
        <v>-0.20170445751540136</v>
      </c>
      <c r="W24" s="49">
        <v>-0.20573854666570937</v>
      </c>
      <c r="X24" s="49">
        <v>-0.20985331759902356</v>
      </c>
      <c r="Y24" s="49">
        <v>-0.21405038395100406</v>
      </c>
      <c r="Z24" s="49">
        <v>-0.21833139163002416</v>
      </c>
      <c r="AA24" s="49">
        <v>-0.22269801946262463</v>
      </c>
      <c r="AB24" s="49">
        <v>-0.22715197985187716</v>
      </c>
      <c r="AC24" s="49">
        <v>-0.23169501944891469</v>
      </c>
      <c r="AD24" s="49">
        <v>-0.23632891983789298</v>
      </c>
      <c r="AE24" s="49">
        <v>-0.24105549823465086</v>
      </c>
      <c r="AF24" s="49">
        <v>-0.2458766081993439</v>
      </c>
      <c r="AG24" s="49">
        <v>-0.25079414036333075</v>
      </c>
      <c r="AH24" s="49">
        <v>-0.25581002317059737</v>
      </c>
      <c r="AI24" s="49">
        <v>-0.26092622363400936</v>
      </c>
      <c r="AJ24" s="49">
        <v>-0.26614474810668953</v>
      </c>
      <c r="AK24" s="49">
        <v>-0.27146764306882332</v>
      </c>
      <c r="AL24" s="49">
        <v>-0.27689699593019979</v>
      </c>
      <c r="AM24" s="49">
        <v>-0.2824349358488038</v>
      </c>
      <c r="AN24" s="49">
        <v>-0.2880836345657799</v>
      </c>
      <c r="AO24" s="49">
        <v>-0.29384530725709546</v>
      </c>
      <c r="AP24" s="49">
        <v>-0.29972221340223737</v>
      </c>
      <c r="AQ24" s="49">
        <v>-0.30571665767028217</v>
      </c>
      <c r="AS24" s="49">
        <f>SUM(W24:AQ24)</f>
        <v>-5.3046222078989143</v>
      </c>
    </row>
    <row r="25" spans="2:45" x14ac:dyDescent="0.25">
      <c r="B25" s="4" t="s">
        <v>10</v>
      </c>
      <c r="D25" s="14" t="s">
        <v>12</v>
      </c>
      <c r="E25" s="32">
        <f t="shared" si="5"/>
        <v>-9.581230165621303</v>
      </c>
      <c r="F25" s="33"/>
      <c r="G25" s="34">
        <f t="shared" ref="G25:G30" si="6">SUMPRODUCT(I25:AQ25,$I$11:$AQ$11)</f>
        <v>-8.3810839794920131</v>
      </c>
      <c r="H25" s="35"/>
      <c r="I25" s="34">
        <v>-2.664314433569146</v>
      </c>
      <c r="J25" s="34">
        <v>-2.5494100552071011</v>
      </c>
      <c r="K25" s="34">
        <v>-2.4345056768450561</v>
      </c>
      <c r="L25" s="34">
        <v>-1.9330000000000001</v>
      </c>
      <c r="M25" s="34">
        <v>0</v>
      </c>
      <c r="N25" s="34">
        <v>0</v>
      </c>
      <c r="O25" s="34">
        <v>0</v>
      </c>
      <c r="P25" s="34">
        <v>0</v>
      </c>
      <c r="Q25" s="34">
        <v>0</v>
      </c>
      <c r="R25" s="34">
        <v>0</v>
      </c>
      <c r="S25" s="34">
        <v>0</v>
      </c>
      <c r="T25" s="34">
        <v>0</v>
      </c>
      <c r="U25" s="34">
        <v>0</v>
      </c>
      <c r="V25" s="34">
        <v>0</v>
      </c>
      <c r="W25" s="34">
        <v>0</v>
      </c>
      <c r="X25" s="34">
        <v>0</v>
      </c>
      <c r="Y25" s="34">
        <v>0</v>
      </c>
      <c r="Z25" s="34">
        <v>0</v>
      </c>
      <c r="AA25" s="34">
        <v>0</v>
      </c>
      <c r="AB25" s="34">
        <v>0</v>
      </c>
      <c r="AC25" s="34">
        <v>0</v>
      </c>
      <c r="AD25" s="34">
        <v>0</v>
      </c>
      <c r="AE25" s="34">
        <v>0</v>
      </c>
      <c r="AF25" s="34">
        <v>0</v>
      </c>
      <c r="AG25" s="34">
        <v>0</v>
      </c>
      <c r="AH25" s="34">
        <v>0</v>
      </c>
      <c r="AI25" s="34">
        <v>0</v>
      </c>
      <c r="AJ25" s="34">
        <v>0</v>
      </c>
      <c r="AK25" s="34">
        <v>0</v>
      </c>
      <c r="AL25" s="34">
        <v>0</v>
      </c>
      <c r="AM25" s="34">
        <v>0</v>
      </c>
      <c r="AN25" s="34">
        <v>0</v>
      </c>
      <c r="AO25" s="34">
        <v>0</v>
      </c>
      <c r="AP25" s="34">
        <v>0</v>
      </c>
      <c r="AQ25" s="34">
        <v>0</v>
      </c>
      <c r="AR25" s="35"/>
      <c r="AS25" s="34">
        <f>SUM(W25:AQ25)</f>
        <v>0</v>
      </c>
    </row>
    <row r="26" spans="2:45" x14ac:dyDescent="0.25">
      <c r="B26" s="44" t="s">
        <v>29</v>
      </c>
      <c r="C26" s="44"/>
      <c r="D26" s="46" t="s">
        <v>12</v>
      </c>
      <c r="E26" s="47">
        <f t="shared" si="5"/>
        <v>-142.28802608748012</v>
      </c>
      <c r="F26" s="48"/>
      <c r="G26" s="49">
        <f t="shared" si="6"/>
        <v>29.911066091176195</v>
      </c>
      <c r="H26" s="44"/>
      <c r="I26" s="49">
        <v>13.543414999999941</v>
      </c>
      <c r="J26" s="49">
        <v>9.9999999999999982</v>
      </c>
      <c r="K26" s="49">
        <v>0.48000000000029808</v>
      </c>
      <c r="L26" s="49">
        <v>7.0000000000038587E-2</v>
      </c>
      <c r="M26" s="49">
        <v>-0.9199999999999442</v>
      </c>
      <c r="N26" s="49">
        <v>-0.67000000000012894</v>
      </c>
      <c r="O26" s="49">
        <v>-2.1099999999998236</v>
      </c>
      <c r="P26" s="49">
        <v>8.7752817917155106</v>
      </c>
      <c r="Q26" s="49">
        <v>9.8952817917158349</v>
      </c>
      <c r="R26" s="49">
        <v>20.967458847759978</v>
      </c>
      <c r="S26" s="49">
        <v>9.0552817917160553</v>
      </c>
      <c r="T26" s="49">
        <v>9.0152817917156849</v>
      </c>
      <c r="U26" s="49">
        <v>18.523773480149298</v>
      </c>
      <c r="V26" s="49">
        <v>7.6252817917158637</v>
      </c>
      <c r="W26" s="49">
        <v>5.865281791715951</v>
      </c>
      <c r="X26" s="49">
        <v>1.645281791715838</v>
      </c>
      <c r="Y26" s="49">
        <v>0.7452817917157617</v>
      </c>
      <c r="Z26" s="49">
        <v>-0.98471820828438361</v>
      </c>
      <c r="AA26" s="49">
        <v>-3.0347182082844815</v>
      </c>
      <c r="AB26" s="49">
        <v>-2.3547182082845532</v>
      </c>
      <c r="AC26" s="49">
        <v>-4.8847182082845313</v>
      </c>
      <c r="AD26" s="49">
        <v>-6.6047182082844742</v>
      </c>
      <c r="AE26" s="49">
        <v>-7.0047182082836352</v>
      </c>
      <c r="AF26" s="49">
        <v>-7.684718208283968</v>
      </c>
      <c r="AG26" s="49">
        <v>-11.034718208284076</v>
      </c>
      <c r="AH26" s="49">
        <v>-16.904718208284642</v>
      </c>
      <c r="AI26" s="49">
        <v>-19.234718208283645</v>
      </c>
      <c r="AJ26" s="49">
        <v>-17.324718208284981</v>
      </c>
      <c r="AK26" s="49">
        <v>-15.334718208283746</v>
      </c>
      <c r="AL26" s="49">
        <v>-23.7347182082842</v>
      </c>
      <c r="AM26" s="49">
        <v>-23.7347182082842</v>
      </c>
      <c r="AN26" s="49">
        <v>-23.7347182082842</v>
      </c>
      <c r="AO26" s="49">
        <v>-23.7347182082842</v>
      </c>
      <c r="AP26" s="49">
        <v>-23.7347182082842</v>
      </c>
      <c r="AQ26" s="49">
        <v>-23.7347182082842</v>
      </c>
      <c r="AS26" s="49">
        <f>SUM(W26:AQ26)</f>
        <v>-246.53908237396871</v>
      </c>
    </row>
    <row r="27" spans="2:45" x14ac:dyDescent="0.25">
      <c r="B27" s="4" t="s">
        <v>30</v>
      </c>
      <c r="D27" s="14" t="s">
        <v>12</v>
      </c>
      <c r="E27" s="32">
        <f t="shared" si="5"/>
        <v>41.387501999301719</v>
      </c>
      <c r="F27" s="33"/>
      <c r="G27" s="34">
        <f t="shared" si="6"/>
        <v>50.081107093903753</v>
      </c>
      <c r="H27" s="35"/>
      <c r="I27" s="34">
        <v>17.067413895054948</v>
      </c>
      <c r="J27" s="34">
        <v>7.9744491813055953</v>
      </c>
      <c r="K27" s="34">
        <v>9.4036111107812559</v>
      </c>
      <c r="L27" s="34">
        <v>12.531908876490819</v>
      </c>
      <c r="M27" s="34">
        <v>3.0950756876304215</v>
      </c>
      <c r="N27" s="34">
        <v>3.0863089735014295</v>
      </c>
      <c r="O27" s="34">
        <v>3.0773669250898572</v>
      </c>
      <c r="P27" s="34">
        <v>3.0682460357100538</v>
      </c>
      <c r="Q27" s="34">
        <v>3.0589427285426547</v>
      </c>
      <c r="R27" s="34">
        <v>3.0494533552319072</v>
      </c>
      <c r="S27" s="34">
        <v>3.039774194454945</v>
      </c>
      <c r="T27" s="34">
        <v>3.0299014504624431</v>
      </c>
      <c r="U27" s="34">
        <v>3.0198312515900918</v>
      </c>
      <c r="V27" s="34">
        <v>-1.3528110391215904</v>
      </c>
      <c r="W27" s="34">
        <v>-1.3632880740283848</v>
      </c>
      <c r="X27" s="34">
        <v>-1.3739746496333154</v>
      </c>
      <c r="Y27" s="34">
        <v>-1.3848749567503444</v>
      </c>
      <c r="Z27" s="34">
        <v>-1.3959932700097142</v>
      </c>
      <c r="AA27" s="34">
        <v>-1.4073339495342714</v>
      </c>
      <c r="AB27" s="34">
        <v>-1.4189014426493196</v>
      </c>
      <c r="AC27" s="34">
        <v>-1.4307002856266688</v>
      </c>
      <c r="AD27" s="34">
        <v>-1.4427351054635651</v>
      </c>
      <c r="AE27" s="34">
        <v>-1.4550106216971992</v>
      </c>
      <c r="AF27" s="34">
        <v>-1.4675316482555061</v>
      </c>
      <c r="AG27" s="34">
        <v>-1.4803030953449789</v>
      </c>
      <c r="AH27" s="34">
        <v>-1.4933299713762413</v>
      </c>
      <c r="AI27" s="34">
        <v>-1.506617384928129</v>
      </c>
      <c r="AJ27" s="34">
        <v>-1.5201705467510545</v>
      </c>
      <c r="AK27" s="34">
        <v>-1.5339947718104383</v>
      </c>
      <c r="AL27" s="34">
        <v>-1.5480954813710099</v>
      </c>
      <c r="AM27" s="34">
        <v>-1.562478205122793</v>
      </c>
      <c r="AN27" s="34">
        <v>-1.5771485833496115</v>
      </c>
      <c r="AO27" s="34">
        <v>-1.5877121250271544</v>
      </c>
      <c r="AP27" s="34">
        <v>-1.1460428660654496</v>
      </c>
      <c r="AQ27" s="34">
        <v>-2.6657335926279742</v>
      </c>
      <c r="AR27" s="35"/>
      <c r="AS27" s="34">
        <f t="shared" ref="AS27:AS33" si="7">SUM(W27:AQ27)</f>
        <v>-31.761970627423121</v>
      </c>
    </row>
    <row r="28" spans="2:45" x14ac:dyDescent="0.25">
      <c r="B28" s="4" t="s">
        <v>31</v>
      </c>
      <c r="D28" s="14" t="s">
        <v>12</v>
      </c>
      <c r="E28" s="32">
        <f t="shared" si="5"/>
        <v>-11.679883870596846</v>
      </c>
      <c r="F28" s="33"/>
      <c r="G28" s="34">
        <f t="shared" si="6"/>
        <v>-1.6341593417844926</v>
      </c>
      <c r="H28" s="35"/>
      <c r="I28" s="34">
        <v>1.3127019692601065</v>
      </c>
      <c r="J28" s="34">
        <v>0.62271703181789118</v>
      </c>
      <c r="K28" s="34">
        <v>0.39153680075033137</v>
      </c>
      <c r="L28" s="34">
        <v>0.12692157570534046</v>
      </c>
      <c r="M28" s="34">
        <v>-5.9022562411071844E-2</v>
      </c>
      <c r="N28" s="34">
        <v>-0.13285171711648225</v>
      </c>
      <c r="O28" s="34">
        <v>-0.20668226191605499</v>
      </c>
      <c r="P28" s="34">
        <v>-0.28051422461167363</v>
      </c>
      <c r="Q28" s="34">
        <v>-0.35434763356125881</v>
      </c>
      <c r="R28" s="34">
        <v>-0.42818251768989002</v>
      </c>
      <c r="S28" s="34">
        <v>-0.50201890650114822</v>
      </c>
      <c r="T28" s="34">
        <v>-0.5758568300886856</v>
      </c>
      <c r="U28" s="34">
        <v>-0.64969631914802828</v>
      </c>
      <c r="V28" s="34">
        <v>-0.67800535405983908</v>
      </c>
      <c r="W28" s="34">
        <v>-0.66078396675974316</v>
      </c>
      <c r="X28" s="34">
        <v>-0.64356424075085061</v>
      </c>
      <c r="Y28" s="34">
        <v>-0.62634620925898521</v>
      </c>
      <c r="Z28" s="34">
        <v>-0.60912990617448792</v>
      </c>
      <c r="AA28" s="34">
        <v>-0.59191536606550565</v>
      </c>
      <c r="AB28" s="34">
        <v>-0.57470262419154894</v>
      </c>
      <c r="AC28" s="34">
        <v>-0.55749171651731844</v>
      </c>
      <c r="AD28" s="34">
        <v>-0.54028267972680832</v>
      </c>
      <c r="AE28" s="34">
        <v>-0.52307555123769323</v>
      </c>
      <c r="AF28" s="34">
        <v>-0.50587036921600104</v>
      </c>
      <c r="AG28" s="34">
        <v>-0.48866717259108017</v>
      </c>
      <c r="AH28" s="34">
        <v>-0.47146600107086606</v>
      </c>
      <c r="AI28" s="34">
        <v>-0.45426689515745283</v>
      </c>
      <c r="AJ28" s="34">
        <v>-0.43706989616297659</v>
      </c>
      <c r="AK28" s="34">
        <v>-0.41987504622581584</v>
      </c>
      <c r="AL28" s="34">
        <v>-0.40268238832711717</v>
      </c>
      <c r="AM28" s="34">
        <v>-0.3854919663076497</v>
      </c>
      <c r="AN28" s="34">
        <v>-0.36830382488499797</v>
      </c>
      <c r="AO28" s="34">
        <v>-0.35116393702423393</v>
      </c>
      <c r="AP28" s="34">
        <v>-0.33884156011565175</v>
      </c>
      <c r="AQ28" s="34">
        <v>-0.31559160325960162</v>
      </c>
      <c r="AR28" s="35"/>
      <c r="AS28" s="34">
        <f t="shared" si="7"/>
        <v>-10.266582921026385</v>
      </c>
    </row>
    <row r="29" spans="2:45" x14ac:dyDescent="0.25">
      <c r="B29" s="4" t="s">
        <v>32</v>
      </c>
      <c r="D29" s="14" t="s">
        <v>12</v>
      </c>
      <c r="E29" s="32">
        <f t="shared" si="5"/>
        <v>-35.181358229053032</v>
      </c>
      <c r="F29" s="33"/>
      <c r="G29" s="34">
        <f t="shared" si="6"/>
        <v>-4.9223045231986422</v>
      </c>
      <c r="H29" s="35"/>
      <c r="I29" s="34">
        <v>3.9540323123232555</v>
      </c>
      <c r="J29" s="34">
        <v>1.8757062325653346</v>
      </c>
      <c r="K29" s="34">
        <v>1.1793607367733925</v>
      </c>
      <c r="L29" s="34">
        <v>0.38230460776467279</v>
      </c>
      <c r="M29" s="34">
        <v>-0.17778378062541922</v>
      </c>
      <c r="N29" s="34">
        <v>-0.40016697965516146</v>
      </c>
      <c r="O29" s="34">
        <v>-0.62255436583275947</v>
      </c>
      <c r="P29" s="34">
        <v>-0.84494602290116982</v>
      </c>
      <c r="Q29" s="34">
        <v>-1.0673420362782098</v>
      </c>
      <c r="R29" s="34">
        <v>-1.2897424930900512</v>
      </c>
      <c r="S29" s="34">
        <v>-1.51214748220539</v>
      </c>
      <c r="T29" s="34">
        <v>-1.7345570942702966</v>
      </c>
      <c r="U29" s="34">
        <v>-1.9569714217437615</v>
      </c>
      <c r="V29" s="34">
        <v>-2.0422419868782669</v>
      </c>
      <c r="W29" s="34">
        <v>-1.990368885868147</v>
      </c>
      <c r="X29" s="34">
        <v>-1.9385007888873131</v>
      </c>
      <c r="Y29" s="34">
        <v>-1.8866377960163512</v>
      </c>
      <c r="Z29" s="34">
        <v>-1.834780009337458</v>
      </c>
      <c r="AA29" s="34">
        <v>-1.7829275329744758</v>
      </c>
      <c r="AB29" s="34">
        <v>-1.7310804731337217</v>
      </c>
      <c r="AC29" s="34">
        <v>-1.679238938145641</v>
      </c>
      <c r="AD29" s="34">
        <v>-1.6274030385072873</v>
      </c>
      <c r="AE29" s="34">
        <v>-1.5755728869256542</v>
      </c>
      <c r="AF29" s="34">
        <v>-1.5237485983618773</v>
      </c>
      <c r="AG29" s="34">
        <v>-1.4719302900763129</v>
      </c>
      <c r="AH29" s="34">
        <v>-1.4201180816745258</v>
      </c>
      <c r="AI29" s="34">
        <v>-1.3683120951541912</v>
      </c>
      <c r="AJ29" s="34">
        <v>-1.3165124549529381</v>
      </c>
      <c r="AK29" s="34">
        <v>-1.2647192879971483</v>
      </c>
      <c r="AL29" s="34">
        <v>-1.2129327237517311</v>
      </c>
      <c r="AM29" s="34">
        <v>-1.1611528942708937</v>
      </c>
      <c r="AN29" s="34">
        <v>-1.109379934249928</v>
      </c>
      <c r="AO29" s="34">
        <v>-1.0577523203527253</v>
      </c>
      <c r="AP29" s="34">
        <v>-1.0206356879394884</v>
      </c>
      <c r="AQ29" s="34">
        <v>-0.95060373642138396</v>
      </c>
      <c r="AR29" s="35"/>
      <c r="AS29" s="34">
        <f t="shared" si="7"/>
        <v>-30.924308454999199</v>
      </c>
    </row>
    <row r="30" spans="2:45" x14ac:dyDescent="0.25">
      <c r="B30" s="4" t="s">
        <v>33</v>
      </c>
      <c r="D30" s="14" t="s">
        <v>12</v>
      </c>
      <c r="E30" s="36">
        <f t="shared" si="5"/>
        <v>-22.093950243153778</v>
      </c>
      <c r="F30" s="33"/>
      <c r="G30" s="38">
        <f t="shared" si="6"/>
        <v>-3.0912152540885245</v>
      </c>
      <c r="H30" s="35"/>
      <c r="I30" s="38">
        <v>2.4831387293100469</v>
      </c>
      <c r="J30" s="38">
        <v>1.1779465677038308</v>
      </c>
      <c r="K30" s="38">
        <v>0.74064046269489037</v>
      </c>
      <c r="L30" s="38">
        <v>0.24008791606873836</v>
      </c>
      <c r="M30" s="38">
        <v>-0.11164850366504764</v>
      </c>
      <c r="N30" s="38">
        <v>-0.25130551469593598</v>
      </c>
      <c r="O30" s="38">
        <v>-0.3909651552624942</v>
      </c>
      <c r="P30" s="38">
        <v>-0.53062747795543552</v>
      </c>
      <c r="Q30" s="38">
        <v>-0.67029253641728859</v>
      </c>
      <c r="R30" s="38">
        <v>-0.80996038536343096</v>
      </c>
      <c r="S30" s="38">
        <v>-0.94963108060354795</v>
      </c>
      <c r="T30" s="38">
        <v>-1.0893046790635195</v>
      </c>
      <c r="U30" s="38">
        <v>-1.228981238807743</v>
      </c>
      <c r="V30" s="38">
        <v>-1.2825312925328309</v>
      </c>
      <c r="W30" s="37">
        <v>-1.249954900648983</v>
      </c>
      <c r="X30" s="37">
        <v>-1.217381651303673</v>
      </c>
      <c r="Y30" s="37">
        <v>-1.184811607347672</v>
      </c>
      <c r="Z30" s="37">
        <v>-1.152244832888766</v>
      </c>
      <c r="AA30" s="37">
        <v>-1.1196813933168972</v>
      </c>
      <c r="AB30" s="37">
        <v>-1.0871213553298058</v>
      </c>
      <c r="AC30" s="37">
        <v>-1.0545647869591876</v>
      </c>
      <c r="AD30" s="37">
        <v>-1.0220117575973726</v>
      </c>
      <c r="AE30" s="37">
        <v>-0.98946233802453609</v>
      </c>
      <c r="AF30" s="37">
        <v>-0.95691660043645788</v>
      </c>
      <c r="AG30" s="37">
        <v>-0.92437461847283331</v>
      </c>
      <c r="AH30" s="37">
        <v>-0.89183646724615129</v>
      </c>
      <c r="AI30" s="37">
        <v>-0.85930222337115059</v>
      </c>
      <c r="AJ30" s="37">
        <v>-0.82677196499486516</v>
      </c>
      <c r="AK30" s="37">
        <v>-0.79424577182726908</v>
      </c>
      <c r="AL30" s="37">
        <v>-0.76172372517253628</v>
      </c>
      <c r="AM30" s="37">
        <v>-0.72920590796092366</v>
      </c>
      <c r="AN30" s="37">
        <v>-0.69669240478129391</v>
      </c>
      <c r="AO30" s="37">
        <v>-0.6642701792040111</v>
      </c>
      <c r="AP30" s="37">
        <v>-0.64096087362256038</v>
      </c>
      <c r="AQ30" s="37">
        <v>-0.59698069405705967</v>
      </c>
      <c r="AR30" s="35"/>
      <c r="AS30" s="38">
        <f t="shared" si="7"/>
        <v>-19.420516054564008</v>
      </c>
    </row>
    <row r="31" spans="2:45" x14ac:dyDescent="0.25">
      <c r="B31" s="26" t="s">
        <v>13</v>
      </c>
      <c r="C31" s="26"/>
      <c r="E31" s="39">
        <f t="shared" si="5"/>
        <v>-285.10469899863568</v>
      </c>
      <c r="F31" s="35"/>
      <c r="G31" s="41">
        <f>SUM(G24:G30)</f>
        <v>-31.84126039042328</v>
      </c>
      <c r="H31" s="35"/>
      <c r="I31" s="41">
        <f t="shared" ref="I31:AQ31" si="8">SUM(I24:I30)</f>
        <v>-17.686739047758358</v>
      </c>
      <c r="J31" s="41">
        <f t="shared" si="8"/>
        <v>-25.702839382524783</v>
      </c>
      <c r="K31" s="41">
        <f t="shared" si="8"/>
        <v>9.5984199941551118</v>
      </c>
      <c r="L31" s="41">
        <f t="shared" si="8"/>
        <v>11.252755067229607</v>
      </c>
      <c r="M31" s="41">
        <f t="shared" si="8"/>
        <v>1.6578435739529389</v>
      </c>
      <c r="N31" s="41">
        <f t="shared" si="8"/>
        <v>1.4598319497182008</v>
      </c>
      <c r="O31" s="41">
        <f t="shared" si="8"/>
        <v>-0.42843072648310543</v>
      </c>
      <c r="P31" s="41">
        <f t="shared" si="8"/>
        <v>10.008332316024219</v>
      </c>
      <c r="Q31" s="41">
        <f t="shared" si="8"/>
        <v>10.679552372350003</v>
      </c>
      <c r="R31" s="41">
        <f t="shared" si="8"/>
        <v>21.302683066363748</v>
      </c>
      <c r="S31" s="41">
        <f t="shared" si="8"/>
        <v>8.9411879015664546</v>
      </c>
      <c r="T31" s="41">
        <f t="shared" si="8"/>
        <v>8.4515926111552773</v>
      </c>
      <c r="U31" s="41">
        <f t="shared" si="8"/>
        <v>17.510206283887499</v>
      </c>
      <c r="V31" s="41">
        <f t="shared" si="8"/>
        <v>2.0679876616079356</v>
      </c>
      <c r="W31" s="42">
        <f t="shared" si="8"/>
        <v>0.39514741774498341</v>
      </c>
      <c r="X31" s="42">
        <f t="shared" si="8"/>
        <v>-3.7379928564583373</v>
      </c>
      <c r="Y31" s="42">
        <f t="shared" si="8"/>
        <v>-4.5514391616085952</v>
      </c>
      <c r="Z31" s="42">
        <f t="shared" si="8"/>
        <v>-6.1951976183248334</v>
      </c>
      <c r="AA31" s="42">
        <f t="shared" si="8"/>
        <v>-8.1592744696382571</v>
      </c>
      <c r="AB31" s="42">
        <f t="shared" si="8"/>
        <v>-7.3936760834408268</v>
      </c>
      <c r="AC31" s="42">
        <f t="shared" si="8"/>
        <v>-9.8384089549822598</v>
      </c>
      <c r="AD31" s="42">
        <f t="shared" si="8"/>
        <v>-11.473479709417401</v>
      </c>
      <c r="AE31" s="42">
        <f t="shared" si="8"/>
        <v>-11.78889510440337</v>
      </c>
      <c r="AF31" s="42">
        <f t="shared" si="8"/>
        <v>-12.384662032753154</v>
      </c>
      <c r="AG31" s="42">
        <f t="shared" si="8"/>
        <v>-15.650787525132614</v>
      </c>
      <c r="AH31" s="42">
        <f t="shared" si="8"/>
        <v>-21.437278752823023</v>
      </c>
      <c r="AI31" s="42">
        <f t="shared" si="8"/>
        <v>-23.684143030528581</v>
      </c>
      <c r="AJ31" s="42">
        <f t="shared" si="8"/>
        <v>-21.691387819253507</v>
      </c>
      <c r="AK31" s="42">
        <f t="shared" si="8"/>
        <v>-19.619020729213243</v>
      </c>
      <c r="AL31" s="42">
        <f t="shared" si="8"/>
        <v>-27.937049522836798</v>
      </c>
      <c r="AM31" s="42">
        <f t="shared" si="8"/>
        <v>-27.855482117795269</v>
      </c>
      <c r="AN31" s="42">
        <f t="shared" si="8"/>
        <v>-27.774326590115813</v>
      </c>
      <c r="AO31" s="42">
        <f t="shared" si="8"/>
        <v>-27.689462077149418</v>
      </c>
      <c r="AP31" s="42">
        <f t="shared" si="8"/>
        <v>-27.180921409429587</v>
      </c>
      <c r="AQ31" s="42">
        <f t="shared" si="8"/>
        <v>-28.5693444923205</v>
      </c>
      <c r="AR31" s="35"/>
      <c r="AS31" s="43">
        <f t="shared" si="7"/>
        <v>-344.2170826398804</v>
      </c>
    </row>
    <row r="32" spans="2:45" x14ac:dyDescent="0.25">
      <c r="G32" s="23"/>
    </row>
    <row r="33" spans="2:45" ht="13.8" thickBot="1" x14ac:dyDescent="0.3">
      <c r="B33" s="1" t="s">
        <v>35</v>
      </c>
      <c r="C33" s="1"/>
      <c r="E33" s="50">
        <f t="shared" ref="E33:AQ33" si="9">E21+E31</f>
        <v>-618.57967342757343</v>
      </c>
      <c r="F33" s="31"/>
      <c r="G33" s="28">
        <f t="shared" si="9"/>
        <v>-183.18007548094042</v>
      </c>
      <c r="H33" s="31"/>
      <c r="I33" s="50">
        <f t="shared" si="9"/>
        <v>-38.185918439519448</v>
      </c>
      <c r="J33" s="50">
        <f t="shared" si="9"/>
        <v>-45.105998466318134</v>
      </c>
      <c r="K33" s="50">
        <f t="shared" si="9"/>
        <v>-7.6876249851870639</v>
      </c>
      <c r="L33" s="50">
        <f t="shared" si="9"/>
        <v>4.7458305336883821</v>
      </c>
      <c r="M33" s="50">
        <f t="shared" si="9"/>
        <v>-5.5416729896485997</v>
      </c>
      <c r="N33" s="50">
        <f t="shared" si="9"/>
        <v>-6.783280197928514</v>
      </c>
      <c r="O33" s="50">
        <f t="shared" si="9"/>
        <v>-9.6923515657256285</v>
      </c>
      <c r="P33" s="50">
        <f t="shared" si="9"/>
        <v>-1.1873177951193874</v>
      </c>
      <c r="Q33" s="50">
        <f t="shared" si="9"/>
        <v>-2.2128068359808175</v>
      </c>
      <c r="R33" s="50">
        <f t="shared" si="9"/>
        <v>6.9640876594034573</v>
      </c>
      <c r="S33" s="50">
        <f t="shared" si="9"/>
        <v>-7.4490277091619532</v>
      </c>
      <c r="T33" s="50">
        <f t="shared" si="9"/>
        <v>-9.5842811669259369</v>
      </c>
      <c r="U33" s="50">
        <f t="shared" si="9"/>
        <v>-2.0995968250257455</v>
      </c>
      <c r="V33" s="50">
        <f t="shared" si="9"/>
        <v>-33.50589839584547</v>
      </c>
      <c r="W33" s="50">
        <f t="shared" si="9"/>
        <v>-34.296885253116805</v>
      </c>
      <c r="X33" s="50">
        <f t="shared" si="9"/>
        <v>-12.790693131459914</v>
      </c>
      <c r="Y33" s="50">
        <f t="shared" si="9"/>
        <v>-0.95675739481213373</v>
      </c>
      <c r="Z33" s="50">
        <f t="shared" si="9"/>
        <v>-3.7433738629442908</v>
      </c>
      <c r="AA33" s="50">
        <f t="shared" si="9"/>
        <v>-5.6061203236947961</v>
      </c>
      <c r="AB33" s="50">
        <f t="shared" si="9"/>
        <v>-6.1391942938149819</v>
      </c>
      <c r="AC33" s="50">
        <f t="shared" si="9"/>
        <v>-8.816435666948955</v>
      </c>
      <c r="AD33" s="50">
        <f t="shared" si="9"/>
        <v>-11.249517150422786</v>
      </c>
      <c r="AE33" s="50">
        <f t="shared" si="9"/>
        <v>-11.872476711329991</v>
      </c>
      <c r="AF33" s="50">
        <f t="shared" si="9"/>
        <v>-14.942849590813072</v>
      </c>
      <c r="AG33" s="50">
        <f t="shared" si="9"/>
        <v>-17.477502877482042</v>
      </c>
      <c r="AH33" s="50">
        <f t="shared" si="9"/>
        <v>-24.449088433384635</v>
      </c>
      <c r="AI33" s="50">
        <f t="shared" si="9"/>
        <v>-26.428682296152388</v>
      </c>
      <c r="AJ33" s="50">
        <f t="shared" si="9"/>
        <v>-28.487019737232028</v>
      </c>
      <c r="AK33" s="50">
        <f t="shared" si="9"/>
        <v>-26.450774431316734</v>
      </c>
      <c r="AL33" s="50">
        <f t="shared" si="9"/>
        <v>-36.333672558270166</v>
      </c>
      <c r="AM33" s="50">
        <f t="shared" si="9"/>
        <v>-36.547083293990717</v>
      </c>
      <c r="AN33" s="50">
        <f t="shared" si="9"/>
        <v>-36.644431770895551</v>
      </c>
      <c r="AO33" s="50">
        <f t="shared" si="9"/>
        <v>-36.792795139757622</v>
      </c>
      <c r="AP33" s="50">
        <f t="shared" si="9"/>
        <v>-36.491289933816297</v>
      </c>
      <c r="AQ33" s="50">
        <f t="shared" si="9"/>
        <v>-44.737172396622611</v>
      </c>
      <c r="AR33" s="31"/>
      <c r="AS33" s="50">
        <f t="shared" si="7"/>
        <v>-461.2538162482785</v>
      </c>
    </row>
    <row r="34" spans="2:45" ht="13.8" hidden="1" thickTop="1" x14ac:dyDescent="0.25">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row>
    <row r="35" spans="2:45" ht="13.8" outlineLevel="1" thickTop="1" x14ac:dyDescent="0.25">
      <c r="B35" s="52" t="s">
        <v>36</v>
      </c>
      <c r="I35" s="25">
        <v>0</v>
      </c>
      <c r="J35" s="25">
        <v>0</v>
      </c>
      <c r="K35" s="25">
        <v>0</v>
      </c>
      <c r="L35" s="25">
        <v>0</v>
      </c>
      <c r="M35" s="25">
        <v>0</v>
      </c>
      <c r="N35" s="25">
        <v>0</v>
      </c>
      <c r="O35" s="25">
        <v>0</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v>
      </c>
      <c r="AK35" s="25">
        <v>0</v>
      </c>
      <c r="AL35" s="25">
        <v>0</v>
      </c>
      <c r="AM35" s="25">
        <v>0</v>
      </c>
      <c r="AN35" s="25">
        <v>0</v>
      </c>
      <c r="AO35" s="25">
        <v>0</v>
      </c>
      <c r="AP35" s="25">
        <v>0</v>
      </c>
      <c r="AQ35" s="25">
        <v>0</v>
      </c>
    </row>
    <row r="37" spans="2:45" hidden="1" outlineLevel="1" x14ac:dyDescent="0.25"/>
    <row r="38" spans="2:45" s="30" customFormat="1" ht="10.199999999999999" hidden="1" outlineLevel="1" x14ac:dyDescent="0.2">
      <c r="B38" s="29">
        <v>1</v>
      </c>
      <c r="C38" s="30" t="s">
        <v>14</v>
      </c>
      <c r="D38" s="53"/>
      <c r="E38" s="54"/>
    </row>
    <row r="39" spans="2:45" s="30" customFormat="1" ht="10.199999999999999" hidden="1" outlineLevel="1" x14ac:dyDescent="0.2">
      <c r="B39" s="29">
        <f t="shared" ref="B39:B47" si="10">B38+1</f>
        <v>2</v>
      </c>
      <c r="C39" s="30" t="s">
        <v>15</v>
      </c>
      <c r="D39" s="53"/>
      <c r="E39" s="54"/>
    </row>
    <row r="40" spans="2:45" s="30" customFormat="1" ht="10.199999999999999" hidden="1" outlineLevel="1" x14ac:dyDescent="0.2">
      <c r="B40" s="29">
        <f t="shared" si="10"/>
        <v>3</v>
      </c>
      <c r="C40" s="30" t="s">
        <v>16</v>
      </c>
      <c r="D40" s="53"/>
      <c r="E40" s="54"/>
    </row>
    <row r="41" spans="2:45" s="30" customFormat="1" ht="10.199999999999999" hidden="1" outlineLevel="1" x14ac:dyDescent="0.2">
      <c r="B41" s="29">
        <f t="shared" si="10"/>
        <v>4</v>
      </c>
      <c r="C41" s="30" t="s">
        <v>17</v>
      </c>
      <c r="D41" s="53"/>
      <c r="E41" s="54"/>
    </row>
    <row r="42" spans="2:45" s="30" customFormat="1" ht="10.199999999999999" hidden="1" outlineLevel="1" x14ac:dyDescent="0.2">
      <c r="B42" s="29">
        <f t="shared" si="10"/>
        <v>5</v>
      </c>
      <c r="C42" s="30" t="s">
        <v>18</v>
      </c>
      <c r="D42" s="53"/>
      <c r="E42" s="54"/>
    </row>
    <row r="43" spans="2:45" s="30" customFormat="1" ht="10.199999999999999" hidden="1" outlineLevel="1" x14ac:dyDescent="0.2">
      <c r="B43" s="29">
        <f t="shared" si="10"/>
        <v>6</v>
      </c>
      <c r="C43" s="30" t="s">
        <v>19</v>
      </c>
      <c r="D43" s="53"/>
      <c r="E43" s="54"/>
    </row>
    <row r="44" spans="2:45" s="30" customFormat="1" ht="10.199999999999999" hidden="1" outlineLevel="1" x14ac:dyDescent="0.2">
      <c r="B44" s="29">
        <f t="shared" si="10"/>
        <v>7</v>
      </c>
      <c r="C44" s="30" t="s">
        <v>20</v>
      </c>
      <c r="D44" s="53"/>
      <c r="E44" s="54"/>
    </row>
    <row r="45" spans="2:45" s="30" customFormat="1" ht="10.199999999999999" hidden="1" outlineLevel="1" x14ac:dyDescent="0.2">
      <c r="B45" s="29">
        <f t="shared" si="10"/>
        <v>8</v>
      </c>
      <c r="C45" s="30" t="s">
        <v>21</v>
      </c>
      <c r="D45" s="53"/>
      <c r="E45" s="54"/>
    </row>
    <row r="46" spans="2:45" s="30" customFormat="1" ht="10.199999999999999" hidden="1" outlineLevel="1" x14ac:dyDescent="0.2">
      <c r="B46" s="29">
        <f t="shared" si="10"/>
        <v>9</v>
      </c>
      <c r="C46" s="30" t="s">
        <v>22</v>
      </c>
      <c r="D46" s="53"/>
      <c r="E46" s="54"/>
    </row>
    <row r="47" spans="2:45" s="30" customFormat="1" ht="10.199999999999999" hidden="1" outlineLevel="1" x14ac:dyDescent="0.2">
      <c r="B47" s="29">
        <f t="shared" si="10"/>
        <v>10</v>
      </c>
      <c r="C47" s="30" t="s">
        <v>23</v>
      </c>
      <c r="D47" s="53"/>
      <c r="E47" s="54"/>
    </row>
    <row r="48" spans="2:45" s="30" customFormat="1" ht="10.199999999999999" hidden="1" outlineLevel="1" x14ac:dyDescent="0.2">
      <c r="B48" s="29"/>
      <c r="C48" s="30" t="s">
        <v>24</v>
      </c>
      <c r="D48" s="53"/>
      <c r="E48" s="54"/>
    </row>
    <row r="49" spans="2:81" s="30" customFormat="1" ht="10.199999999999999" hidden="1" outlineLevel="1" x14ac:dyDescent="0.2">
      <c r="B49" s="29">
        <f>B47+1</f>
        <v>11</v>
      </c>
      <c r="C49" s="30" t="s">
        <v>25</v>
      </c>
      <c r="D49" s="53"/>
      <c r="E49" s="54"/>
    </row>
    <row r="50" spans="2:81" s="30" customFormat="1" ht="10.199999999999999" hidden="1" outlineLevel="1" x14ac:dyDescent="0.2">
      <c r="D50" s="53"/>
      <c r="E50" s="54"/>
    </row>
    <row r="51" spans="2:81" collapsed="1" x14ac:dyDescent="0.25"/>
    <row r="52" spans="2:81" ht="15.6" x14ac:dyDescent="0.3">
      <c r="B52" s="19" t="s">
        <v>50</v>
      </c>
      <c r="C52" s="22"/>
    </row>
    <row r="53" spans="2:81" x14ac:dyDescent="0.25">
      <c r="B53" s="63" t="s">
        <v>51</v>
      </c>
    </row>
    <row r="54" spans="2:81" x14ac:dyDescent="0.25">
      <c r="B54" s="68" t="s">
        <v>52</v>
      </c>
      <c r="E54" s="24">
        <f t="shared" ref="E54:E57" si="11">SUM(I54:AQ54)</f>
        <v>-450.28212019624669</v>
      </c>
      <c r="F54" s="69"/>
      <c r="G54" s="25">
        <f t="shared" ref="G54:G57" si="12">SUMPRODUCT(I54:AQ54,$I$11:$AQ$11)</f>
        <v>-141.86427657381012</v>
      </c>
      <c r="H54" s="70"/>
      <c r="I54" s="70">
        <v>-9.275123240000001</v>
      </c>
      <c r="J54" s="70">
        <v>-9.3609063572000011</v>
      </c>
      <c r="K54" s="70">
        <v>-9.3609063572000011</v>
      </c>
      <c r="L54" s="70">
        <v>-9.5481244843439992</v>
      </c>
      <c r="M54" s="70">
        <v>-9.7390869740308794</v>
      </c>
      <c r="N54" s="70">
        <v>-9.9338687135114974</v>
      </c>
      <c r="O54" s="70">
        <v>-10.132546087781728</v>
      </c>
      <c r="P54" s="70">
        <v>-10.335197009537362</v>
      </c>
      <c r="Q54" s="70">
        <v>-10.54190094972811</v>
      </c>
      <c r="R54" s="70">
        <v>-10.752738968722671</v>
      </c>
      <c r="S54" s="70">
        <v>-10.967793748097128</v>
      </c>
      <c r="T54" s="70">
        <v>-11.187149623059069</v>
      </c>
      <c r="U54" s="70">
        <v>-11.410892615520252</v>
      </c>
      <c r="V54" s="70">
        <v>-11.639110467830657</v>
      </c>
      <c r="W54" s="70">
        <v>-11.871892677187269</v>
      </c>
      <c r="X54" s="70">
        <v>-12.109330530731013</v>
      </c>
      <c r="Y54" s="70">
        <v>-12.351517141345635</v>
      </c>
      <c r="Z54" s="70">
        <v>-12.598547484172547</v>
      </c>
      <c r="AA54" s="70">
        <v>-12.850518433855999</v>
      </c>
      <c r="AB54" s="70">
        <v>-13.107528802533119</v>
      </c>
      <c r="AC54" s="70">
        <v>-13.369679378583783</v>
      </c>
      <c r="AD54" s="70">
        <v>-13.637072966155458</v>
      </c>
      <c r="AE54" s="70">
        <v>-13.90981442547857</v>
      </c>
      <c r="AF54" s="70">
        <v>-14.18801071398814</v>
      </c>
      <c r="AG54" s="70">
        <v>-14.471770928267903</v>
      </c>
      <c r="AH54" s="70">
        <v>-14.761206346833262</v>
      </c>
      <c r="AI54" s="70">
        <v>-15.056430473769927</v>
      </c>
      <c r="AJ54" s="70">
        <v>-15.357559083245325</v>
      </c>
      <c r="AK54" s="70">
        <v>-15.66471026491023</v>
      </c>
      <c r="AL54" s="70">
        <v>-15.978004470208436</v>
      </c>
      <c r="AM54" s="70">
        <v>-16.297564559612606</v>
      </c>
      <c r="AN54" s="70">
        <v>-16.623515850804857</v>
      </c>
      <c r="AO54" s="70">
        <v>-16.955986167820956</v>
      </c>
      <c r="AP54" s="70">
        <v>-17.295105891177375</v>
      </c>
      <c r="AQ54" s="70">
        <v>-17.641008009000924</v>
      </c>
      <c r="AR54" s="71"/>
      <c r="AS54" s="25">
        <f t="shared" ref="AS54:AS57" si="13">SUM(W54:AQ54)</f>
        <v>-306.09677459968339</v>
      </c>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row>
    <row r="55" spans="2:81" x14ac:dyDescent="0.25">
      <c r="B55" s="68" t="s">
        <v>53</v>
      </c>
      <c r="E55" s="24">
        <f t="shared" si="11"/>
        <v>-26.483817570204394</v>
      </c>
      <c r="F55" s="69"/>
      <c r="G55" s="25">
        <f t="shared" si="12"/>
        <v>-8.2739685283878561</v>
      </c>
      <c r="H55" s="70"/>
      <c r="I55" s="70">
        <v>0</v>
      </c>
      <c r="J55" s="70">
        <v>-1.1000000000000001</v>
      </c>
      <c r="K55" s="70">
        <v>0</v>
      </c>
      <c r="L55" s="70">
        <v>-1.1220000000000001</v>
      </c>
      <c r="M55" s="70">
        <v>0</v>
      </c>
      <c r="N55" s="70">
        <v>-1.1673287999999999</v>
      </c>
      <c r="O55" s="70">
        <v>0</v>
      </c>
      <c r="P55" s="70">
        <v>-1.4353050441600002</v>
      </c>
      <c r="Q55" s="70">
        <v>0</v>
      </c>
      <c r="R55" s="70">
        <v>-1.2635542344142081</v>
      </c>
      <c r="S55" s="70">
        <v>0</v>
      </c>
      <c r="T55" s="70">
        <v>-1.3146018254845422</v>
      </c>
      <c r="U55" s="70">
        <v>0</v>
      </c>
      <c r="V55" s="70">
        <v>-1.3677117392341178</v>
      </c>
      <c r="W55" s="70">
        <v>0</v>
      </c>
      <c r="X55" s="70">
        <v>-1.4229672934991762</v>
      </c>
      <c r="Y55" s="70">
        <v>0</v>
      </c>
      <c r="Z55" s="70">
        <v>-1.7496288398213689</v>
      </c>
      <c r="AA55" s="70">
        <v>0</v>
      </c>
      <c r="AB55" s="70">
        <v>-1.5402655611116673</v>
      </c>
      <c r="AC55" s="70">
        <v>0</v>
      </c>
      <c r="AD55" s="70">
        <v>-1.6024922897805789</v>
      </c>
      <c r="AE55" s="70">
        <v>0</v>
      </c>
      <c r="AF55" s="70">
        <v>-1.6672329782877144</v>
      </c>
      <c r="AG55" s="70">
        <v>0</v>
      </c>
      <c r="AH55" s="70">
        <v>-1.7345891906105382</v>
      </c>
      <c r="AI55" s="70">
        <v>0</v>
      </c>
      <c r="AJ55" s="70">
        <v>-2.1327877928041499</v>
      </c>
      <c r="AK55" s="70">
        <v>0</v>
      </c>
      <c r="AL55" s="70">
        <v>-1.8775751243052163</v>
      </c>
      <c r="AM55" s="70">
        <v>0</v>
      </c>
      <c r="AN55" s="70">
        <v>-1.9534291593271473</v>
      </c>
      <c r="AO55" s="70">
        <v>0</v>
      </c>
      <c r="AP55" s="70">
        <v>-2.0323476973639645</v>
      </c>
      <c r="AQ55" s="70">
        <v>0</v>
      </c>
      <c r="AR55" s="71"/>
      <c r="AS55" s="25">
        <f t="shared" si="13"/>
        <v>-17.713315926911523</v>
      </c>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row>
    <row r="56" spans="2:81" x14ac:dyDescent="0.25">
      <c r="B56" s="68" t="s">
        <v>54</v>
      </c>
      <c r="E56" s="24">
        <f t="shared" si="11"/>
        <v>-28.241493921608484</v>
      </c>
      <c r="F56" s="69"/>
      <c r="G56" s="25">
        <f t="shared" si="12"/>
        <v>-9.0317062281400062</v>
      </c>
      <c r="H56" s="70"/>
      <c r="I56" s="70">
        <v>-1.25</v>
      </c>
      <c r="J56" s="70">
        <v>0</v>
      </c>
      <c r="K56" s="70">
        <v>-1.1000000000000001</v>
      </c>
      <c r="L56" s="70">
        <v>0</v>
      </c>
      <c r="M56" s="70">
        <v>-1.1444399999999999</v>
      </c>
      <c r="N56" s="70">
        <v>0</v>
      </c>
      <c r="O56" s="70">
        <v>-1.190675376</v>
      </c>
      <c r="P56" s="70">
        <v>0</v>
      </c>
      <c r="Q56" s="70">
        <v>-1.4640111450432001</v>
      </c>
      <c r="R56" s="70">
        <v>0</v>
      </c>
      <c r="S56" s="70">
        <v>-1.2888253191024923</v>
      </c>
      <c r="T56" s="70">
        <v>0</v>
      </c>
      <c r="U56" s="70">
        <v>-1.340893861994233</v>
      </c>
      <c r="V56" s="70">
        <v>0</v>
      </c>
      <c r="W56" s="70">
        <v>-1.3950659740188001</v>
      </c>
      <c r="X56" s="70">
        <v>0</v>
      </c>
      <c r="Y56" s="70">
        <v>-1.4514266393691597</v>
      </c>
      <c r="Z56" s="70">
        <v>0</v>
      </c>
      <c r="AA56" s="70">
        <v>-1.7846214166177963</v>
      </c>
      <c r="AB56" s="70">
        <v>0</v>
      </c>
      <c r="AC56" s="70">
        <v>-1.5710708723339011</v>
      </c>
      <c r="AD56" s="70">
        <v>0</v>
      </c>
      <c r="AE56" s="70">
        <v>-1.6345421355761904</v>
      </c>
      <c r="AF56" s="70">
        <v>0</v>
      </c>
      <c r="AG56" s="70">
        <v>-1.7005776378534687</v>
      </c>
      <c r="AH56" s="70">
        <v>0</v>
      </c>
      <c r="AI56" s="70">
        <v>-1.7692809744227489</v>
      </c>
      <c r="AJ56" s="70">
        <v>0</v>
      </c>
      <c r="AK56" s="70">
        <v>-2.1754435486602333</v>
      </c>
      <c r="AL56" s="70">
        <v>0</v>
      </c>
      <c r="AM56" s="70">
        <v>-1.9151266267913207</v>
      </c>
      <c r="AN56" s="70">
        <v>0</v>
      </c>
      <c r="AO56" s="70">
        <v>-1.9924977425136901</v>
      </c>
      <c r="AP56" s="70">
        <v>0</v>
      </c>
      <c r="AQ56" s="70">
        <v>-2.0729946513112436</v>
      </c>
      <c r="AR56" s="71"/>
      <c r="AS56" s="25">
        <f t="shared" si="13"/>
        <v>-19.462648219468555</v>
      </c>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row>
    <row r="57" spans="2:81" x14ac:dyDescent="0.25">
      <c r="B57" s="72" t="s">
        <v>55</v>
      </c>
      <c r="E57" s="24">
        <f t="shared" si="11"/>
        <v>-86.838116680272137</v>
      </c>
      <c r="F57" s="69"/>
      <c r="G57" s="25">
        <f t="shared" si="12"/>
        <v>-27.381358456409988</v>
      </c>
      <c r="H57" s="70"/>
      <c r="I57" s="70">
        <v>-1.8226028999999997</v>
      </c>
      <c r="J57" s="70">
        <v>-1.804557</v>
      </c>
      <c r="K57" s="70">
        <v>-1.804557</v>
      </c>
      <c r="L57" s="70">
        <v>-1.8406481399999999</v>
      </c>
      <c r="M57" s="70">
        <v>-1.8774611028000003</v>
      </c>
      <c r="N57" s="70">
        <v>-1.915010324856</v>
      </c>
      <c r="O57" s="70">
        <v>-1.9533105313531203</v>
      </c>
      <c r="P57" s="70">
        <v>-1.9923767419801826</v>
      </c>
      <c r="Q57" s="70">
        <v>-2.032224276819786</v>
      </c>
      <c r="R57" s="70">
        <v>-2.0728687623561819</v>
      </c>
      <c r="S57" s="70">
        <v>-2.1143261376033058</v>
      </c>
      <c r="T57" s="70">
        <v>-2.1566126603553717</v>
      </c>
      <c r="U57" s="70">
        <v>-2.1997449135624794</v>
      </c>
      <c r="V57" s="70">
        <v>-2.2437398118337288</v>
      </c>
      <c r="W57" s="70">
        <v>-2.2886146080704033</v>
      </c>
      <c r="X57" s="70">
        <v>-2.3343869002318116</v>
      </c>
      <c r="Y57" s="70">
        <v>-2.3810746382364476</v>
      </c>
      <c r="Z57" s="70">
        <v>-2.428696131001177</v>
      </c>
      <c r="AA57" s="70">
        <v>-2.4772700536212002</v>
      </c>
      <c r="AB57" s="70">
        <v>-2.5268154546936246</v>
      </c>
      <c r="AC57" s="70">
        <v>-2.5773517637874974</v>
      </c>
      <c r="AD57" s="70">
        <v>-2.6288987990632471</v>
      </c>
      <c r="AE57" s="70">
        <v>-2.6814767750445121</v>
      </c>
      <c r="AF57" s="70">
        <v>-2.7351063105454032</v>
      </c>
      <c r="AG57" s="70">
        <v>-2.789808436756311</v>
      </c>
      <c r="AH57" s="70">
        <v>-2.8456046054914372</v>
      </c>
      <c r="AI57" s="70">
        <v>-2.9025166976012664</v>
      </c>
      <c r="AJ57" s="70">
        <v>-2.9605670315532908</v>
      </c>
      <c r="AK57" s="70">
        <v>-3.0197783721843567</v>
      </c>
      <c r="AL57" s="70">
        <v>-3.0801739396280441</v>
      </c>
      <c r="AM57" s="70">
        <v>-3.1417774184206055</v>
      </c>
      <c r="AN57" s="70">
        <v>-3.2046129667890173</v>
      </c>
      <c r="AO57" s="70">
        <v>-3.2687052261247977</v>
      </c>
      <c r="AP57" s="70">
        <v>-3.3340793306472936</v>
      </c>
      <c r="AQ57" s="70">
        <v>-3.4007609172602402</v>
      </c>
      <c r="AR57" s="71"/>
      <c r="AS57" s="25">
        <f t="shared" si="13"/>
        <v>-59.00807637675198</v>
      </c>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row>
    <row r="58" spans="2:81" x14ac:dyDescent="0.25">
      <c r="B58" s="73"/>
      <c r="C58" s="55" t="s">
        <v>56</v>
      </c>
      <c r="E58" s="62">
        <f>SUM(E54:E57)</f>
        <v>-591.84554836833172</v>
      </c>
      <c r="F58" s="70"/>
      <c r="G58" s="62">
        <f>SUM(G54:G57)</f>
        <v>-186.55130978674796</v>
      </c>
      <c r="H58" s="70"/>
      <c r="I58" s="62">
        <f>SUM(I54:I57)</f>
        <v>-12.347726140000001</v>
      </c>
      <c r="J58" s="62">
        <f t="shared" ref="J58:AS58" si="14">SUM(J54:J57)</f>
        <v>-12.265463357200002</v>
      </c>
      <c r="K58" s="62">
        <f t="shared" si="14"/>
        <v>-12.265463357200002</v>
      </c>
      <c r="L58" s="62">
        <f t="shared" si="14"/>
        <v>-12.510772624344</v>
      </c>
      <c r="M58" s="62">
        <f t="shared" si="14"/>
        <v>-12.760988076830879</v>
      </c>
      <c r="N58" s="62">
        <f t="shared" si="14"/>
        <v>-13.016207838367498</v>
      </c>
      <c r="O58" s="62">
        <f t="shared" si="14"/>
        <v>-13.276531995134848</v>
      </c>
      <c r="P58" s="62">
        <f t="shared" si="14"/>
        <v>-13.762878795677544</v>
      </c>
      <c r="Q58" s="62">
        <f t="shared" si="14"/>
        <v>-14.038136371591095</v>
      </c>
      <c r="R58" s="62">
        <f t="shared" si="14"/>
        <v>-14.08916196549306</v>
      </c>
      <c r="S58" s="62">
        <f t="shared" si="14"/>
        <v>-14.370945204802926</v>
      </c>
      <c r="T58" s="62">
        <f t="shared" si="14"/>
        <v>-14.658364108898983</v>
      </c>
      <c r="U58" s="62">
        <f t="shared" si="14"/>
        <v>-14.951531391076966</v>
      </c>
      <c r="V58" s="62">
        <f t="shared" si="14"/>
        <v>-15.250562018898503</v>
      </c>
      <c r="W58" s="62">
        <f t="shared" si="14"/>
        <v>-15.555573259276473</v>
      </c>
      <c r="X58" s="62">
        <f t="shared" si="14"/>
        <v>-15.866684724462001</v>
      </c>
      <c r="Y58" s="62">
        <f t="shared" si="14"/>
        <v>-16.184018418951243</v>
      </c>
      <c r="Z58" s="62">
        <f t="shared" si="14"/>
        <v>-16.776872454995093</v>
      </c>
      <c r="AA58" s="62">
        <f t="shared" si="14"/>
        <v>-17.112409904094996</v>
      </c>
      <c r="AB58" s="62">
        <f t="shared" si="14"/>
        <v>-17.174609818338411</v>
      </c>
      <c r="AC58" s="62">
        <f t="shared" si="14"/>
        <v>-17.518102014705182</v>
      </c>
      <c r="AD58" s="62">
        <f t="shared" si="14"/>
        <v>-17.868464054999283</v>
      </c>
      <c r="AE58" s="62">
        <f t="shared" si="14"/>
        <v>-18.225833336099271</v>
      </c>
      <c r="AF58" s="62">
        <f t="shared" si="14"/>
        <v>-18.590350002821257</v>
      </c>
      <c r="AG58" s="62">
        <f t="shared" si="14"/>
        <v>-18.962157002877682</v>
      </c>
      <c r="AH58" s="62">
        <f t="shared" si="14"/>
        <v>-19.341400142935239</v>
      </c>
      <c r="AI58" s="62">
        <f t="shared" si="14"/>
        <v>-19.728228145793945</v>
      </c>
      <c r="AJ58" s="62">
        <f t="shared" si="14"/>
        <v>-20.450913907602768</v>
      </c>
      <c r="AK58" s="62">
        <f t="shared" si="14"/>
        <v>-20.859932185754822</v>
      </c>
      <c r="AL58" s="62">
        <f t="shared" si="14"/>
        <v>-20.935753534141696</v>
      </c>
      <c r="AM58" s="62">
        <f t="shared" si="14"/>
        <v>-21.354468604824532</v>
      </c>
      <c r="AN58" s="62">
        <f t="shared" si="14"/>
        <v>-21.781557976921022</v>
      </c>
      <c r="AO58" s="62">
        <f t="shared" si="14"/>
        <v>-22.217189136459446</v>
      </c>
      <c r="AP58" s="62">
        <f t="shared" si="14"/>
        <v>-22.66153291918863</v>
      </c>
      <c r="AQ58" s="62">
        <f t="shared" si="14"/>
        <v>-23.114763577572408</v>
      </c>
      <c r="AR58" s="71"/>
      <c r="AS58" s="62">
        <f t="shared" si="14"/>
        <v>-402.28081512281551</v>
      </c>
    </row>
    <row r="60" spans="2:81" ht="15.6" x14ac:dyDescent="0.3">
      <c r="B60" s="19" t="s">
        <v>37</v>
      </c>
      <c r="C60" s="22"/>
    </row>
    <row r="61" spans="2:81" x14ac:dyDescent="0.25">
      <c r="B61" s="55" t="s">
        <v>49</v>
      </c>
    </row>
    <row r="62" spans="2:81" x14ac:dyDescent="0.25">
      <c r="B62" s="56" t="s">
        <v>46</v>
      </c>
      <c r="E62" s="24">
        <f>SUM(I62:AQ62)</f>
        <v>-7.8616650675000024</v>
      </c>
      <c r="F62" s="16"/>
      <c r="G62" s="25">
        <f>SUMPRODUCT(I62:AQ62,$I$11:$AQ$11)</f>
        <v>-7.5807518809007082</v>
      </c>
      <c r="I62" s="25">
        <v>-7.8616650675000024</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v>
      </c>
      <c r="AB62" s="25">
        <v>0</v>
      </c>
      <c r="AC62" s="25">
        <v>0</v>
      </c>
      <c r="AD62" s="25">
        <v>0</v>
      </c>
      <c r="AE62" s="25">
        <v>0</v>
      </c>
      <c r="AF62" s="25">
        <v>0</v>
      </c>
      <c r="AG62" s="25">
        <v>0</v>
      </c>
      <c r="AH62" s="25">
        <v>0</v>
      </c>
      <c r="AI62" s="25">
        <v>0</v>
      </c>
      <c r="AJ62" s="25">
        <v>0</v>
      </c>
      <c r="AK62" s="25">
        <v>0</v>
      </c>
      <c r="AL62" s="25">
        <v>0</v>
      </c>
      <c r="AM62" s="25">
        <v>0</v>
      </c>
      <c r="AN62" s="25">
        <v>0</v>
      </c>
      <c r="AO62" s="25">
        <v>0</v>
      </c>
      <c r="AP62" s="25">
        <v>0</v>
      </c>
      <c r="AQ62" s="25">
        <v>0</v>
      </c>
      <c r="AS62" s="25">
        <f t="shared" ref="AS62:AS65" si="15">SUM(W62:AQ62)</f>
        <v>0</v>
      </c>
    </row>
    <row r="63" spans="2:81" x14ac:dyDescent="0.25">
      <c r="B63" s="56" t="s">
        <v>47</v>
      </c>
      <c r="E63" s="24">
        <f>SUM(I63:AQ63)</f>
        <v>-50.49475377000001</v>
      </c>
      <c r="F63" s="16"/>
      <c r="G63" s="25">
        <f>SUMPRODUCT(I63:AQ63,$I$11:$AQ$11)</f>
        <v>-46.981748504457435</v>
      </c>
      <c r="I63" s="25">
        <v>-25.247376885000005</v>
      </c>
      <c r="J63" s="25">
        <v>-25.247376885000005</v>
      </c>
      <c r="K63" s="25">
        <v>0</v>
      </c>
      <c r="L63" s="25">
        <v>0</v>
      </c>
      <c r="M63" s="25">
        <v>0</v>
      </c>
      <c r="N63" s="25">
        <v>0</v>
      </c>
      <c r="O63" s="25">
        <v>0</v>
      </c>
      <c r="P63" s="25">
        <v>0</v>
      </c>
      <c r="Q63" s="25">
        <v>0</v>
      </c>
      <c r="R63" s="25">
        <v>0</v>
      </c>
      <c r="S63" s="25">
        <v>0</v>
      </c>
      <c r="T63" s="25">
        <v>0</v>
      </c>
      <c r="U63" s="25">
        <v>0</v>
      </c>
      <c r="V63" s="25">
        <v>0</v>
      </c>
      <c r="W63" s="25">
        <v>0</v>
      </c>
      <c r="X63" s="25">
        <v>0</v>
      </c>
      <c r="Y63" s="25">
        <v>0</v>
      </c>
      <c r="Z63" s="25">
        <v>0</v>
      </c>
      <c r="AA63" s="25">
        <v>0</v>
      </c>
      <c r="AB63" s="25">
        <v>0</v>
      </c>
      <c r="AC63" s="25">
        <v>0</v>
      </c>
      <c r="AD63" s="25">
        <v>0</v>
      </c>
      <c r="AE63" s="25">
        <v>0</v>
      </c>
      <c r="AF63" s="25">
        <v>0</v>
      </c>
      <c r="AG63" s="25">
        <v>0</v>
      </c>
      <c r="AH63" s="25">
        <v>0</v>
      </c>
      <c r="AI63" s="25">
        <v>0</v>
      </c>
      <c r="AJ63" s="25">
        <v>0</v>
      </c>
      <c r="AK63" s="25">
        <v>0</v>
      </c>
      <c r="AL63" s="25">
        <v>0</v>
      </c>
      <c r="AM63" s="25">
        <v>0</v>
      </c>
      <c r="AN63" s="25">
        <v>0</v>
      </c>
      <c r="AO63" s="25">
        <v>0</v>
      </c>
      <c r="AP63" s="25">
        <v>0</v>
      </c>
      <c r="AQ63" s="25">
        <v>0</v>
      </c>
      <c r="AS63" s="25">
        <f t="shared" si="15"/>
        <v>0</v>
      </c>
    </row>
    <row r="64" spans="2:81" x14ac:dyDescent="0.25">
      <c r="B64" s="56" t="s">
        <v>57</v>
      </c>
      <c r="E64" s="24">
        <f>SUM(I64:AQ64)</f>
        <v>-38.528176449910319</v>
      </c>
      <c r="F64" s="16"/>
      <c r="G64" s="25">
        <f>SUMPRODUCT(I64:AQ64,$I$11:$AQ$11)</f>
        <v>-35.83886997106157</v>
      </c>
      <c r="I64" s="25">
        <v>-19.133528434199995</v>
      </c>
      <c r="J64" s="25">
        <v>-19.39464801571032</v>
      </c>
      <c r="K64" s="25">
        <v>0</v>
      </c>
      <c r="L64" s="25">
        <v>0</v>
      </c>
      <c r="M64" s="25">
        <v>0</v>
      </c>
      <c r="N64" s="25">
        <v>0</v>
      </c>
      <c r="O64" s="25">
        <v>0</v>
      </c>
      <c r="P64" s="25">
        <v>0</v>
      </c>
      <c r="Q64" s="25">
        <v>0</v>
      </c>
      <c r="R64" s="25">
        <v>0</v>
      </c>
      <c r="S64" s="25">
        <v>0</v>
      </c>
      <c r="T64" s="25">
        <v>0</v>
      </c>
      <c r="U64" s="25">
        <v>0</v>
      </c>
      <c r="V64" s="25">
        <v>0</v>
      </c>
      <c r="W64" s="25">
        <v>0</v>
      </c>
      <c r="X64" s="25">
        <v>0</v>
      </c>
      <c r="Y64" s="25">
        <v>0</v>
      </c>
      <c r="Z64" s="25">
        <v>0</v>
      </c>
      <c r="AA64" s="25">
        <v>0</v>
      </c>
      <c r="AB64" s="25">
        <v>0</v>
      </c>
      <c r="AC64" s="25">
        <v>0</v>
      </c>
      <c r="AD64" s="25">
        <v>0</v>
      </c>
      <c r="AE64" s="25">
        <v>0</v>
      </c>
      <c r="AF64" s="25">
        <v>0</v>
      </c>
      <c r="AG64" s="25">
        <v>0</v>
      </c>
      <c r="AH64" s="25">
        <v>0</v>
      </c>
      <c r="AI64" s="25">
        <v>0</v>
      </c>
      <c r="AJ64" s="25">
        <v>0</v>
      </c>
      <c r="AK64" s="25">
        <v>0</v>
      </c>
      <c r="AL64" s="25">
        <v>0</v>
      </c>
      <c r="AM64" s="25">
        <v>0</v>
      </c>
      <c r="AN64" s="25">
        <v>0</v>
      </c>
      <c r="AO64" s="25">
        <v>0</v>
      </c>
      <c r="AP64" s="25">
        <v>0</v>
      </c>
      <c r="AQ64" s="25">
        <v>0</v>
      </c>
      <c r="AS64" s="25">
        <f t="shared" si="15"/>
        <v>0</v>
      </c>
    </row>
    <row r="65" spans="2:45" x14ac:dyDescent="0.25">
      <c r="B65" s="56" t="s">
        <v>48</v>
      </c>
      <c r="E65" s="24">
        <f>SUM(I65:AQ65)</f>
        <v>-0.98270813343749985</v>
      </c>
      <c r="F65" s="16"/>
      <c r="G65" s="25">
        <f>SUMPRODUCT(I65:AQ65,$I$11:$AQ$11)</f>
        <v>-0.94759398511258808</v>
      </c>
      <c r="I65" s="25">
        <v>-0.98270813343749985</v>
      </c>
      <c r="J65" s="25">
        <v>0</v>
      </c>
      <c r="K65" s="25">
        <v>0</v>
      </c>
      <c r="L65" s="25">
        <v>0</v>
      </c>
      <c r="M65" s="25">
        <v>0</v>
      </c>
      <c r="N65" s="25">
        <v>0</v>
      </c>
      <c r="O65" s="25">
        <v>0</v>
      </c>
      <c r="P65" s="25">
        <v>0</v>
      </c>
      <c r="Q65" s="25">
        <v>0</v>
      </c>
      <c r="R65" s="25">
        <v>0</v>
      </c>
      <c r="S65" s="25">
        <v>0</v>
      </c>
      <c r="T65" s="25">
        <v>0</v>
      </c>
      <c r="U65" s="25">
        <v>0</v>
      </c>
      <c r="V65" s="25">
        <v>0</v>
      </c>
      <c r="W65" s="25">
        <v>0</v>
      </c>
      <c r="X65" s="25">
        <v>0</v>
      </c>
      <c r="Y65" s="25">
        <v>0</v>
      </c>
      <c r="Z65" s="25">
        <v>0</v>
      </c>
      <c r="AA65" s="25">
        <v>0</v>
      </c>
      <c r="AB65" s="25">
        <v>0</v>
      </c>
      <c r="AC65" s="25">
        <v>0</v>
      </c>
      <c r="AD65" s="25">
        <v>0</v>
      </c>
      <c r="AE65" s="25">
        <v>0</v>
      </c>
      <c r="AF65" s="25">
        <v>0</v>
      </c>
      <c r="AG65" s="25">
        <v>0</v>
      </c>
      <c r="AH65" s="25">
        <v>0</v>
      </c>
      <c r="AI65" s="25">
        <v>0</v>
      </c>
      <c r="AJ65" s="25">
        <v>0</v>
      </c>
      <c r="AK65" s="25">
        <v>0</v>
      </c>
      <c r="AL65" s="25">
        <v>0</v>
      </c>
      <c r="AM65" s="25">
        <v>0</v>
      </c>
      <c r="AN65" s="25">
        <v>0</v>
      </c>
      <c r="AO65" s="25">
        <v>0</v>
      </c>
      <c r="AP65" s="25">
        <v>0</v>
      </c>
      <c r="AQ65" s="25">
        <v>0</v>
      </c>
      <c r="AS65" s="25">
        <f t="shared" si="15"/>
        <v>0</v>
      </c>
    </row>
    <row r="66" spans="2:45" x14ac:dyDescent="0.25">
      <c r="B66" s="57" t="s">
        <v>38</v>
      </c>
      <c r="C66" s="58"/>
      <c r="E66" s="27">
        <f>SUM(E62:E65)</f>
        <v>-97.867303420847833</v>
      </c>
      <c r="G66" s="27">
        <f>SUM(G62:G65)</f>
        <v>-91.348964341532294</v>
      </c>
      <c r="I66" s="27">
        <f>SUM(I62:I65)</f>
        <v>-53.2252785201375</v>
      </c>
      <c r="J66" s="27">
        <f t="shared" ref="J66:AS66" si="16">SUM(J62:J65)</f>
        <v>-44.642024900710325</v>
      </c>
      <c r="K66" s="27">
        <f t="shared" si="16"/>
        <v>0</v>
      </c>
      <c r="L66" s="27">
        <f t="shared" si="16"/>
        <v>0</v>
      </c>
      <c r="M66" s="27">
        <f t="shared" si="16"/>
        <v>0</v>
      </c>
      <c r="N66" s="27">
        <f t="shared" si="16"/>
        <v>0</v>
      </c>
      <c r="O66" s="27">
        <f t="shared" si="16"/>
        <v>0</v>
      </c>
      <c r="P66" s="27">
        <f t="shared" si="16"/>
        <v>0</v>
      </c>
      <c r="Q66" s="27">
        <f t="shared" si="16"/>
        <v>0</v>
      </c>
      <c r="R66" s="27">
        <f t="shared" si="16"/>
        <v>0</v>
      </c>
      <c r="S66" s="27">
        <f t="shared" si="16"/>
        <v>0</v>
      </c>
      <c r="T66" s="27">
        <f t="shared" si="16"/>
        <v>0</v>
      </c>
      <c r="U66" s="27">
        <f t="shared" si="16"/>
        <v>0</v>
      </c>
      <c r="V66" s="27">
        <f t="shared" si="16"/>
        <v>0</v>
      </c>
      <c r="W66" s="27">
        <f t="shared" si="16"/>
        <v>0</v>
      </c>
      <c r="X66" s="27">
        <f t="shared" si="16"/>
        <v>0</v>
      </c>
      <c r="Y66" s="27">
        <f t="shared" si="16"/>
        <v>0</v>
      </c>
      <c r="Z66" s="27">
        <f t="shared" si="16"/>
        <v>0</v>
      </c>
      <c r="AA66" s="27">
        <f t="shared" si="16"/>
        <v>0</v>
      </c>
      <c r="AB66" s="27">
        <f t="shared" si="16"/>
        <v>0</v>
      </c>
      <c r="AC66" s="27">
        <f t="shared" si="16"/>
        <v>0</v>
      </c>
      <c r="AD66" s="27">
        <f t="shared" si="16"/>
        <v>0</v>
      </c>
      <c r="AE66" s="27">
        <f t="shared" si="16"/>
        <v>0</v>
      </c>
      <c r="AF66" s="27">
        <f t="shared" si="16"/>
        <v>0</v>
      </c>
      <c r="AG66" s="27">
        <f t="shared" si="16"/>
        <v>0</v>
      </c>
      <c r="AH66" s="27">
        <f t="shared" si="16"/>
        <v>0</v>
      </c>
      <c r="AI66" s="27">
        <f t="shared" si="16"/>
        <v>0</v>
      </c>
      <c r="AJ66" s="27">
        <f t="shared" si="16"/>
        <v>0</v>
      </c>
      <c r="AK66" s="27">
        <f t="shared" si="16"/>
        <v>0</v>
      </c>
      <c r="AL66" s="27">
        <f t="shared" si="16"/>
        <v>0</v>
      </c>
      <c r="AM66" s="27">
        <f t="shared" si="16"/>
        <v>0</v>
      </c>
      <c r="AN66" s="27">
        <f t="shared" si="16"/>
        <v>0</v>
      </c>
      <c r="AO66" s="27">
        <f t="shared" si="16"/>
        <v>0</v>
      </c>
      <c r="AP66" s="27">
        <f t="shared" si="16"/>
        <v>0</v>
      </c>
      <c r="AQ66" s="27">
        <f t="shared" si="16"/>
        <v>0</v>
      </c>
      <c r="AS66" s="27">
        <f t="shared" si="16"/>
        <v>0</v>
      </c>
    </row>
    <row r="67" spans="2:45" x14ac:dyDescent="0.25">
      <c r="B67" s="57" t="s">
        <v>58</v>
      </c>
      <c r="C67" s="26"/>
      <c r="E67" s="24">
        <f>SUM(I67:AQ67)</f>
        <v>-7.8004489811843838</v>
      </c>
      <c r="F67" s="16"/>
      <c r="G67" s="25">
        <f>SUMPRODUCT(I67:AQ67,$I$11:$AQ$11)</f>
        <v>-2.4557061354072287</v>
      </c>
      <c r="I67" s="25">
        <v>-0.15784799999999999</v>
      </c>
      <c r="J67" s="25">
        <v>-0.16222343999999997</v>
      </c>
      <c r="K67" s="25">
        <v>-0.16222343999999997</v>
      </c>
      <c r="L67" s="25">
        <v>-0.16546790879999998</v>
      </c>
      <c r="M67" s="25">
        <v>-0.16877726697599998</v>
      </c>
      <c r="N67" s="25">
        <v>-0.17215281231551996</v>
      </c>
      <c r="O67" s="25">
        <v>-0.17559586856183038</v>
      </c>
      <c r="P67" s="25">
        <v>-0.17910778593306698</v>
      </c>
      <c r="Q67" s="25">
        <v>-0.18268994165172833</v>
      </c>
      <c r="R67" s="25">
        <v>-0.18634374048476288</v>
      </c>
      <c r="S67" s="25">
        <v>-0.19007061529445818</v>
      </c>
      <c r="T67" s="25">
        <v>-0.19387202760034733</v>
      </c>
      <c r="U67" s="25">
        <v>-0.19774946815235431</v>
      </c>
      <c r="V67" s="25">
        <v>-0.20170445751540136</v>
      </c>
      <c r="W67" s="25">
        <v>-0.20573854666570937</v>
      </c>
      <c r="X67" s="25">
        <v>-0.20985331759902356</v>
      </c>
      <c r="Y67" s="25">
        <v>-0.21405038395100406</v>
      </c>
      <c r="Z67" s="25">
        <v>-0.21833139163002416</v>
      </c>
      <c r="AA67" s="25">
        <v>-0.22269801946262463</v>
      </c>
      <c r="AB67" s="25">
        <v>-0.22715197985187716</v>
      </c>
      <c r="AC67" s="25">
        <v>-0.23169501944891469</v>
      </c>
      <c r="AD67" s="25">
        <v>-0.23632891983789298</v>
      </c>
      <c r="AE67" s="25">
        <v>-0.24105549823465086</v>
      </c>
      <c r="AF67" s="25">
        <v>-0.2458766081993439</v>
      </c>
      <c r="AG67" s="25">
        <v>-0.25079414036333075</v>
      </c>
      <c r="AH67" s="25">
        <v>-0.25581002317059737</v>
      </c>
      <c r="AI67" s="25">
        <v>-0.26092622363400936</v>
      </c>
      <c r="AJ67" s="25">
        <v>-0.26614474810668953</v>
      </c>
      <c r="AK67" s="25">
        <v>-0.27146764306882332</v>
      </c>
      <c r="AL67" s="25">
        <v>-0.27689699593019979</v>
      </c>
      <c r="AM67" s="25">
        <v>-0.2824349358488038</v>
      </c>
      <c r="AN67" s="25">
        <v>-0.2880836345657799</v>
      </c>
      <c r="AO67" s="25">
        <v>-0.29384530725709546</v>
      </c>
      <c r="AP67" s="25">
        <v>-0.29972221340223737</v>
      </c>
      <c r="AQ67" s="25">
        <v>-0.30571665767028217</v>
      </c>
      <c r="AS67" s="25">
        <f t="shared" ref="AS67" si="17">SUM(W67:AQ67)</f>
        <v>-5.3046222078989143</v>
      </c>
    </row>
    <row r="68" spans="2:45" x14ac:dyDescent="0.25">
      <c r="B68" s="59" t="s">
        <v>39</v>
      </c>
      <c r="C68" s="60"/>
      <c r="D68" s="61"/>
      <c r="E68" s="62">
        <f>SUM(E66:E67)</f>
        <v>-105.66775240203222</v>
      </c>
      <c r="F68" s="44"/>
      <c r="G68" s="62">
        <f>SUM(G66:G67)</f>
        <v>-93.804670476939521</v>
      </c>
      <c r="H68" s="44"/>
      <c r="I68" s="62">
        <f>SUM(I66:I67)</f>
        <v>-53.383126520137502</v>
      </c>
      <c r="J68" s="62">
        <f t="shared" ref="J68:AS68" si="18">SUM(J66:J67)</f>
        <v>-44.804248340710323</v>
      </c>
      <c r="K68" s="62">
        <f t="shared" si="18"/>
        <v>-0.16222343999999997</v>
      </c>
      <c r="L68" s="62">
        <f t="shared" si="18"/>
        <v>-0.16546790879999998</v>
      </c>
      <c r="M68" s="62">
        <f t="shared" si="18"/>
        <v>-0.16877726697599998</v>
      </c>
      <c r="N68" s="62">
        <f t="shared" si="18"/>
        <v>-0.17215281231551996</v>
      </c>
      <c r="O68" s="62">
        <f t="shared" si="18"/>
        <v>-0.17559586856183038</v>
      </c>
      <c r="P68" s="62">
        <f t="shared" si="18"/>
        <v>-0.17910778593306698</v>
      </c>
      <c r="Q68" s="62">
        <f t="shared" si="18"/>
        <v>-0.18268994165172833</v>
      </c>
      <c r="R68" s="62">
        <f t="shared" si="18"/>
        <v>-0.18634374048476288</v>
      </c>
      <c r="S68" s="62">
        <f t="shared" si="18"/>
        <v>-0.19007061529445818</v>
      </c>
      <c r="T68" s="62">
        <f t="shared" si="18"/>
        <v>-0.19387202760034733</v>
      </c>
      <c r="U68" s="62">
        <f t="shared" si="18"/>
        <v>-0.19774946815235431</v>
      </c>
      <c r="V68" s="62">
        <f t="shared" si="18"/>
        <v>-0.20170445751540136</v>
      </c>
      <c r="W68" s="62">
        <f t="shared" si="18"/>
        <v>-0.20573854666570937</v>
      </c>
      <c r="X68" s="62">
        <f t="shared" si="18"/>
        <v>-0.20985331759902356</v>
      </c>
      <c r="Y68" s="62">
        <f t="shared" si="18"/>
        <v>-0.21405038395100406</v>
      </c>
      <c r="Z68" s="62">
        <f t="shared" si="18"/>
        <v>-0.21833139163002416</v>
      </c>
      <c r="AA68" s="62">
        <f t="shared" si="18"/>
        <v>-0.22269801946262463</v>
      </c>
      <c r="AB68" s="62">
        <f t="shared" si="18"/>
        <v>-0.22715197985187716</v>
      </c>
      <c r="AC68" s="62">
        <f t="shared" si="18"/>
        <v>-0.23169501944891469</v>
      </c>
      <c r="AD68" s="62">
        <f t="shared" si="18"/>
        <v>-0.23632891983789298</v>
      </c>
      <c r="AE68" s="62">
        <f t="shared" si="18"/>
        <v>-0.24105549823465086</v>
      </c>
      <c r="AF68" s="62">
        <f t="shared" si="18"/>
        <v>-0.2458766081993439</v>
      </c>
      <c r="AG68" s="62">
        <f t="shared" si="18"/>
        <v>-0.25079414036333075</v>
      </c>
      <c r="AH68" s="62">
        <f t="shared" si="18"/>
        <v>-0.25581002317059737</v>
      </c>
      <c r="AI68" s="62">
        <f t="shared" si="18"/>
        <v>-0.26092622363400936</v>
      </c>
      <c r="AJ68" s="62">
        <f t="shared" si="18"/>
        <v>-0.26614474810668953</v>
      </c>
      <c r="AK68" s="62">
        <f t="shared" si="18"/>
        <v>-0.27146764306882332</v>
      </c>
      <c r="AL68" s="62">
        <f t="shared" si="18"/>
        <v>-0.27689699593019979</v>
      </c>
      <c r="AM68" s="62">
        <f t="shared" si="18"/>
        <v>-0.2824349358488038</v>
      </c>
      <c r="AN68" s="62">
        <f t="shared" si="18"/>
        <v>-0.2880836345657799</v>
      </c>
      <c r="AO68" s="62">
        <f t="shared" si="18"/>
        <v>-0.29384530725709546</v>
      </c>
      <c r="AP68" s="62">
        <f t="shared" si="18"/>
        <v>-0.29972221340223737</v>
      </c>
      <c r="AQ68" s="62">
        <f t="shared" si="18"/>
        <v>-0.30571665767028217</v>
      </c>
      <c r="AR68" s="44"/>
      <c r="AS68" s="62">
        <f t="shared" si="18"/>
        <v>-5.3046222078989143</v>
      </c>
    </row>
    <row r="70" spans="2:45" x14ac:dyDescent="0.25">
      <c r="B70" s="63" t="s">
        <v>40</v>
      </c>
      <c r="C70" s="23"/>
    </row>
    <row r="71" spans="2:45" x14ac:dyDescent="0.25">
      <c r="B71" s="56" t="s">
        <v>41</v>
      </c>
      <c r="E71" s="24">
        <f>SUM(I71:AQ71)</f>
        <v>302.2678901680427</v>
      </c>
      <c r="F71" s="16"/>
      <c r="G71" s="25">
        <f>SUMPRODUCT(I71:AQ71,$I$11:$AQ$11)</f>
        <v>77.201706620537792</v>
      </c>
      <c r="I71" s="25">
        <v>0</v>
      </c>
      <c r="J71" s="25">
        <v>0</v>
      </c>
      <c r="K71" s="25">
        <v>0</v>
      </c>
      <c r="L71" s="25">
        <v>0</v>
      </c>
      <c r="M71" s="25">
        <v>0</v>
      </c>
      <c r="N71" s="25">
        <v>0</v>
      </c>
      <c r="O71" s="25">
        <v>0</v>
      </c>
      <c r="P71" s="25">
        <v>10.795281791715816</v>
      </c>
      <c r="Q71" s="25">
        <v>10.795281791715816</v>
      </c>
      <c r="R71" s="25">
        <v>10.795281791715816</v>
      </c>
      <c r="S71" s="25">
        <v>10.795281791715816</v>
      </c>
      <c r="T71" s="25">
        <v>10.795281791715816</v>
      </c>
      <c r="U71" s="25">
        <v>10.795281791715816</v>
      </c>
      <c r="V71" s="25">
        <v>10.795281791715816</v>
      </c>
      <c r="W71" s="25">
        <v>10.795281791715816</v>
      </c>
      <c r="X71" s="25">
        <v>10.795281791715816</v>
      </c>
      <c r="Y71" s="25">
        <v>10.795281791715816</v>
      </c>
      <c r="Z71" s="25">
        <v>10.795281791715816</v>
      </c>
      <c r="AA71" s="25">
        <v>10.795281791715816</v>
      </c>
      <c r="AB71" s="25">
        <v>10.795281791715816</v>
      </c>
      <c r="AC71" s="25">
        <v>10.795281791715816</v>
      </c>
      <c r="AD71" s="25">
        <v>10.795281791715816</v>
      </c>
      <c r="AE71" s="25">
        <v>10.795281791715816</v>
      </c>
      <c r="AF71" s="25">
        <v>10.795281791715816</v>
      </c>
      <c r="AG71" s="25">
        <v>10.795281791715816</v>
      </c>
      <c r="AH71" s="25">
        <v>10.795281791715816</v>
      </c>
      <c r="AI71" s="25">
        <v>10.795281791715816</v>
      </c>
      <c r="AJ71" s="25">
        <v>10.795281791715816</v>
      </c>
      <c r="AK71" s="25">
        <v>10.795281791715816</v>
      </c>
      <c r="AL71" s="25">
        <v>10.795281791715816</v>
      </c>
      <c r="AM71" s="25">
        <v>10.795281791715816</v>
      </c>
      <c r="AN71" s="25">
        <v>10.795281791715816</v>
      </c>
      <c r="AO71" s="25">
        <v>10.795281791715816</v>
      </c>
      <c r="AP71" s="25">
        <v>10.795281791715816</v>
      </c>
      <c r="AQ71" s="25">
        <v>10.795281791715816</v>
      </c>
      <c r="AS71" s="25">
        <f t="shared" ref="AS71:AS74" si="19">SUM(W71:AQ71)</f>
        <v>226.70091762603204</v>
      </c>
    </row>
    <row r="72" spans="2:45" x14ac:dyDescent="0.25">
      <c r="B72" s="56" t="s">
        <v>42</v>
      </c>
      <c r="E72" s="24">
        <f>SUM(I72:AQ72)</f>
        <v>27.810168744477458</v>
      </c>
      <c r="F72" s="16"/>
      <c r="G72" s="25">
        <f>SUMPRODUCT(I72:AQ72,$I$11:$AQ$11)</f>
        <v>15.099899313560524</v>
      </c>
      <c r="I72" s="25">
        <v>4.8194999999999997</v>
      </c>
      <c r="J72" s="25">
        <v>0</v>
      </c>
      <c r="K72" s="25">
        <v>0</v>
      </c>
      <c r="L72" s="25">
        <v>0</v>
      </c>
      <c r="M72" s="25">
        <v>0</v>
      </c>
      <c r="N72" s="25">
        <v>0</v>
      </c>
      <c r="O72" s="25">
        <v>0</v>
      </c>
      <c r="P72" s="25">
        <v>0</v>
      </c>
      <c r="Q72" s="25">
        <v>0</v>
      </c>
      <c r="R72" s="25">
        <v>12.412177056044104</v>
      </c>
      <c r="S72" s="25">
        <v>0</v>
      </c>
      <c r="T72" s="25">
        <v>0</v>
      </c>
      <c r="U72" s="25">
        <v>10.578491688433354</v>
      </c>
      <c r="V72" s="25">
        <v>0</v>
      </c>
      <c r="W72" s="25">
        <v>0</v>
      </c>
      <c r="X72" s="25">
        <v>0</v>
      </c>
      <c r="Y72" s="25">
        <v>0</v>
      </c>
      <c r="Z72" s="25">
        <v>0</v>
      </c>
      <c r="AA72" s="25">
        <v>0</v>
      </c>
      <c r="AB72" s="25">
        <v>0</v>
      </c>
      <c r="AC72" s="25">
        <v>0</v>
      </c>
      <c r="AD72" s="25">
        <v>0</v>
      </c>
      <c r="AE72" s="25">
        <v>0</v>
      </c>
      <c r="AF72" s="25">
        <v>0</v>
      </c>
      <c r="AG72" s="25">
        <v>0</v>
      </c>
      <c r="AH72" s="25">
        <v>0</v>
      </c>
      <c r="AI72" s="25">
        <v>0</v>
      </c>
      <c r="AJ72" s="25">
        <v>0</v>
      </c>
      <c r="AK72" s="25">
        <v>0</v>
      </c>
      <c r="AL72" s="25">
        <v>0</v>
      </c>
      <c r="AM72" s="25">
        <v>0</v>
      </c>
      <c r="AN72" s="25">
        <v>0</v>
      </c>
      <c r="AO72" s="25">
        <v>0</v>
      </c>
      <c r="AP72" s="25">
        <v>0</v>
      </c>
      <c r="AQ72" s="25">
        <v>0</v>
      </c>
      <c r="AS72" s="25">
        <f t="shared" si="19"/>
        <v>0</v>
      </c>
    </row>
    <row r="73" spans="2:45" x14ac:dyDescent="0.25">
      <c r="B73" s="56" t="s">
        <v>43</v>
      </c>
      <c r="E73" s="24">
        <f>SUM(I73:AQ73)</f>
        <v>-159.40608500000138</v>
      </c>
      <c r="F73" s="16"/>
      <c r="G73" s="25">
        <f>SUMPRODUCT(I73:AQ73,$I$11:$AQ$11)</f>
        <v>-14.075790359567753</v>
      </c>
      <c r="I73" s="25">
        <v>8.86391499999994</v>
      </c>
      <c r="J73" s="25">
        <v>10.219999999999999</v>
      </c>
      <c r="K73" s="25">
        <v>0.68000000000029814</v>
      </c>
      <c r="L73" s="25">
        <v>0.27000000000003865</v>
      </c>
      <c r="M73" s="25">
        <v>-0.77999999999994418</v>
      </c>
      <c r="N73" s="25">
        <v>-0.53000000000012903</v>
      </c>
      <c r="O73" s="25">
        <v>-1.9599999999998232</v>
      </c>
      <c r="P73" s="25">
        <v>-1.860000000000305</v>
      </c>
      <c r="Q73" s="25">
        <v>-0.73999999999998067</v>
      </c>
      <c r="R73" s="25">
        <v>-2.0799999999999415</v>
      </c>
      <c r="S73" s="25">
        <v>-0.7399999999997604</v>
      </c>
      <c r="T73" s="25">
        <v>-0.74000000000013699</v>
      </c>
      <c r="U73" s="25">
        <v>-0.84999999999987352</v>
      </c>
      <c r="V73" s="25">
        <v>-0.88999999999997925</v>
      </c>
      <c r="W73" s="25">
        <v>-1.5499999999998693</v>
      </c>
      <c r="X73" s="25">
        <v>-4.4499999999999318</v>
      </c>
      <c r="Y73" s="25">
        <v>-4.5600000000000449</v>
      </c>
      <c r="Z73" s="25">
        <v>-5.4300000000001774</v>
      </c>
      <c r="AA73" s="25">
        <v>-6.2100000000001785</v>
      </c>
      <c r="AB73" s="25">
        <v>-5.0800000000004317</v>
      </c>
      <c r="AC73" s="25">
        <v>-6.3300000000004388</v>
      </c>
      <c r="AD73" s="25">
        <v>-6.9800000000004445</v>
      </c>
      <c r="AE73" s="25">
        <v>-6.4699999999995228</v>
      </c>
      <c r="AF73" s="25">
        <v>-6.559999999999711</v>
      </c>
      <c r="AG73" s="25">
        <v>-8.2899999999999281</v>
      </c>
      <c r="AH73" s="25">
        <v>-11.390000000000512</v>
      </c>
      <c r="AI73" s="25">
        <v>-12.559999999999661</v>
      </c>
      <c r="AJ73" s="25">
        <v>-9.4900000000006912</v>
      </c>
      <c r="AK73" s="25">
        <v>-8.7199999999997075</v>
      </c>
      <c r="AL73" s="25">
        <v>-10.700000000000088</v>
      </c>
      <c r="AM73" s="25">
        <v>-10.700000000000088</v>
      </c>
      <c r="AN73" s="25">
        <v>-10.700000000000088</v>
      </c>
      <c r="AO73" s="25">
        <v>-10.700000000000088</v>
      </c>
      <c r="AP73" s="25">
        <v>-10.700000000000088</v>
      </c>
      <c r="AQ73" s="25">
        <v>-10.700000000000088</v>
      </c>
      <c r="AS73" s="25">
        <f t="shared" si="19"/>
        <v>-168.2700000000018</v>
      </c>
    </row>
    <row r="74" spans="2:45" x14ac:dyDescent="0.25">
      <c r="B74" s="56" t="s">
        <v>44</v>
      </c>
      <c r="E74" s="24">
        <f>SUM(I74:AQ74)</f>
        <v>-312.95999999999907</v>
      </c>
      <c r="F74" s="16"/>
      <c r="G74" s="25">
        <f>SUMPRODUCT(I74:AQ74,$I$11:$AQ$11)</f>
        <v>-48.314749483354376</v>
      </c>
      <c r="I74" s="25">
        <v>-0.14000000000000012</v>
      </c>
      <c r="J74" s="25">
        <v>-0.21999999999999997</v>
      </c>
      <c r="K74" s="25">
        <v>-0.20000000000000007</v>
      </c>
      <c r="L74" s="25">
        <v>-0.20000000000000007</v>
      </c>
      <c r="M74" s="25">
        <v>-0.14000000000000001</v>
      </c>
      <c r="N74" s="25">
        <v>-0.14000000000000001</v>
      </c>
      <c r="O74" s="25">
        <v>-0.15000000000000002</v>
      </c>
      <c r="P74" s="25">
        <v>-0.15999999999999992</v>
      </c>
      <c r="Q74" s="25">
        <v>-0.15999999999999992</v>
      </c>
      <c r="R74" s="25">
        <v>-0.16000000000000003</v>
      </c>
      <c r="S74" s="25">
        <v>-1</v>
      </c>
      <c r="T74" s="25">
        <v>-1.039999999999992</v>
      </c>
      <c r="U74" s="25">
        <v>-2</v>
      </c>
      <c r="V74" s="25">
        <v>-2.2799999999999727</v>
      </c>
      <c r="W74" s="25">
        <v>-3.3799999999999955</v>
      </c>
      <c r="X74" s="25">
        <v>-4.7000000000000455</v>
      </c>
      <c r="Y74" s="25">
        <v>-5.4900000000000091</v>
      </c>
      <c r="Z74" s="25">
        <v>-6.3500000000000227</v>
      </c>
      <c r="AA74" s="25">
        <v>-7.6200000000001182</v>
      </c>
      <c r="AB74" s="25">
        <v>-8.0699999999999363</v>
      </c>
      <c r="AC74" s="25">
        <v>-9.3499999999999091</v>
      </c>
      <c r="AD74" s="25">
        <v>-10.419999999999845</v>
      </c>
      <c r="AE74" s="25">
        <v>-11.329999999999927</v>
      </c>
      <c r="AF74" s="25">
        <v>-11.920000000000073</v>
      </c>
      <c r="AG74" s="25">
        <v>-13.539999999999964</v>
      </c>
      <c r="AH74" s="25">
        <v>-16.309999999999945</v>
      </c>
      <c r="AI74" s="25">
        <v>-17.4699999999998</v>
      </c>
      <c r="AJ74" s="25">
        <v>-18.630000000000109</v>
      </c>
      <c r="AK74" s="25">
        <v>-17.409999999999854</v>
      </c>
      <c r="AL74" s="25">
        <v>-23.829999999999927</v>
      </c>
      <c r="AM74" s="25">
        <v>-23.829999999999927</v>
      </c>
      <c r="AN74" s="25">
        <v>-23.829999999999927</v>
      </c>
      <c r="AO74" s="25">
        <v>-23.829999999999927</v>
      </c>
      <c r="AP74" s="25">
        <v>-23.829999999999927</v>
      </c>
      <c r="AQ74" s="25">
        <v>-23.829999999999927</v>
      </c>
      <c r="AS74" s="25">
        <f t="shared" si="19"/>
        <v>-304.96999999999912</v>
      </c>
    </row>
    <row r="75" spans="2:45" x14ac:dyDescent="0.25">
      <c r="B75" s="59" t="s">
        <v>45</v>
      </c>
      <c r="C75" s="44"/>
      <c r="D75" s="64"/>
      <c r="E75" s="62">
        <f>SUM(E71:E74)</f>
        <v>-142.28802608748032</v>
      </c>
      <c r="F75" s="44"/>
      <c r="G75" s="62">
        <f>SUM(G71:G74)</f>
        <v>29.911066091176195</v>
      </c>
      <c r="H75" s="44"/>
      <c r="I75" s="62">
        <f>SUM(I71:I74)</f>
        <v>13.543414999999939</v>
      </c>
      <c r="J75" s="62">
        <f t="shared" ref="J75:AS75" si="20">SUM(J71:J74)</f>
        <v>9.9999999999999982</v>
      </c>
      <c r="K75" s="62">
        <f t="shared" si="20"/>
        <v>0.48000000000029808</v>
      </c>
      <c r="L75" s="62">
        <f t="shared" si="20"/>
        <v>7.0000000000038587E-2</v>
      </c>
      <c r="M75" s="62">
        <f t="shared" si="20"/>
        <v>-0.9199999999999442</v>
      </c>
      <c r="N75" s="62">
        <f t="shared" si="20"/>
        <v>-0.67000000000012905</v>
      </c>
      <c r="O75" s="62">
        <f t="shared" si="20"/>
        <v>-2.1099999999998231</v>
      </c>
      <c r="P75" s="62">
        <f t="shared" si="20"/>
        <v>8.7752817917155106</v>
      </c>
      <c r="Q75" s="62">
        <f t="shared" si="20"/>
        <v>9.8952817917158349</v>
      </c>
      <c r="R75" s="62">
        <f t="shared" si="20"/>
        <v>20.967458847759978</v>
      </c>
      <c r="S75" s="62">
        <f t="shared" si="20"/>
        <v>9.0552817917160553</v>
      </c>
      <c r="T75" s="62">
        <f t="shared" si="20"/>
        <v>9.0152817917156867</v>
      </c>
      <c r="U75" s="62">
        <f t="shared" si="20"/>
        <v>18.523773480149295</v>
      </c>
      <c r="V75" s="62">
        <f t="shared" si="20"/>
        <v>7.6252817917158637</v>
      </c>
      <c r="W75" s="62">
        <f t="shared" si="20"/>
        <v>5.865281791715951</v>
      </c>
      <c r="X75" s="62">
        <f t="shared" si="20"/>
        <v>1.6452817917158384</v>
      </c>
      <c r="Y75" s="62">
        <f t="shared" si="20"/>
        <v>0.7452817917157617</v>
      </c>
      <c r="Z75" s="62">
        <f t="shared" si="20"/>
        <v>-0.98471820828438439</v>
      </c>
      <c r="AA75" s="62">
        <f t="shared" si="20"/>
        <v>-3.034718208284481</v>
      </c>
      <c r="AB75" s="62">
        <f t="shared" si="20"/>
        <v>-2.3547182082845524</v>
      </c>
      <c r="AC75" s="62">
        <f t="shared" si="20"/>
        <v>-4.8847182082845322</v>
      </c>
      <c r="AD75" s="62">
        <f t="shared" si="20"/>
        <v>-6.6047182082844742</v>
      </c>
      <c r="AE75" s="62">
        <f t="shared" si="20"/>
        <v>-7.0047182082836343</v>
      </c>
      <c r="AF75" s="62">
        <f t="shared" si="20"/>
        <v>-7.684718208283968</v>
      </c>
      <c r="AG75" s="62">
        <f t="shared" si="20"/>
        <v>-11.034718208284076</v>
      </c>
      <c r="AH75" s="62">
        <f t="shared" si="20"/>
        <v>-16.904718208284642</v>
      </c>
      <c r="AI75" s="62">
        <f t="shared" si="20"/>
        <v>-19.234718208283645</v>
      </c>
      <c r="AJ75" s="62">
        <f t="shared" si="20"/>
        <v>-17.324718208284985</v>
      </c>
      <c r="AK75" s="62">
        <f t="shared" si="20"/>
        <v>-15.334718208283746</v>
      </c>
      <c r="AL75" s="62">
        <f t="shared" si="20"/>
        <v>-23.7347182082842</v>
      </c>
      <c r="AM75" s="62">
        <f t="shared" si="20"/>
        <v>-23.7347182082842</v>
      </c>
      <c r="AN75" s="62">
        <f t="shared" si="20"/>
        <v>-23.7347182082842</v>
      </c>
      <c r="AO75" s="62">
        <f t="shared" si="20"/>
        <v>-23.7347182082842</v>
      </c>
      <c r="AP75" s="62">
        <f t="shared" si="20"/>
        <v>-23.7347182082842</v>
      </c>
      <c r="AQ75" s="62">
        <f t="shared" si="20"/>
        <v>-23.7347182082842</v>
      </c>
      <c r="AR75" s="44"/>
      <c r="AS75" s="62">
        <f t="shared" si="20"/>
        <v>-246.53908237396888</v>
      </c>
    </row>
  </sheetData>
  <pageMargins left="0.45" right="0.45" top="0.5" bottom="0.25" header="0.3" footer="0.3"/>
  <pageSetup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Staffs 3rd Set No. 53</vt:lpstr>
      <vt:lpstr>'Staffs 3rd Set No. 53'!Print_Area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