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36" windowWidth="20736" windowHeight="9732" firstSheet="2" activeTab="3"/>
  </bookViews>
  <sheets>
    <sheet name="Firm Capacity %" sheetId="4" r:id="rId1"/>
    <sheet name="2022 Projected Solar Impacts" sheetId="9" r:id="rId2"/>
    <sheet name="Load graph" sheetId="11" r:id="rId3"/>
    <sheet name="Calculations" sheetId="10" r:id="rId4"/>
  </sheets>
  <externalReferences>
    <externalReference r:id="rId5"/>
  </externalReferences>
  <definedNames>
    <definedName name="End_Year">'[1]Input 1. Load, DSM, Cap Changes'!$G$6</definedName>
    <definedName name="Start_Year">'[1]Input 1. Load, DSM, Cap Changes'!$G$5</definedName>
  </definedNames>
  <calcPr calcId="145621"/>
</workbook>
</file>

<file path=xl/calcChain.xml><?xml version="1.0" encoding="utf-8"?>
<calcChain xmlns="http://schemas.openxmlformats.org/spreadsheetml/2006/main">
  <c r="F5" i="11" l="1"/>
  <c r="E5" i="11"/>
  <c r="C6" i="11"/>
  <c r="C7" i="11"/>
  <c r="C8" i="11"/>
  <c r="C9" i="11"/>
  <c r="C5" i="11"/>
  <c r="D6" i="11"/>
  <c r="D7" i="11"/>
  <c r="D8" i="11"/>
  <c r="D9" i="11"/>
  <c r="D5" i="11"/>
  <c r="F6" i="11"/>
  <c r="F7" i="11"/>
  <c r="F8" i="11"/>
  <c r="F9" i="11"/>
  <c r="E7" i="11"/>
  <c r="E8" i="11"/>
  <c r="F14" i="11"/>
  <c r="D3" i="11"/>
  <c r="E3" i="11" s="1"/>
  <c r="E9" i="11" s="1"/>
  <c r="E14" i="11"/>
  <c r="E6" i="11" l="1"/>
  <c r="E13" i="11" s="1"/>
  <c r="F16" i="11"/>
  <c r="F12" i="11"/>
  <c r="E15" i="11"/>
  <c r="F15" i="11"/>
  <c r="F13" i="11"/>
  <c r="E16" i="11"/>
  <c r="E12" i="11"/>
  <c r="D16" i="11"/>
  <c r="D15" i="11"/>
  <c r="D14" i="11"/>
  <c r="D13" i="11"/>
  <c r="D12" i="11"/>
  <c r="C12" i="11"/>
  <c r="C13" i="11"/>
  <c r="C14" i="11"/>
  <c r="C15" i="11"/>
  <c r="C16" i="11"/>
  <c r="F11" i="10" l="1"/>
  <c r="F19" i="10" s="1"/>
  <c r="E11" i="10"/>
  <c r="E19" i="10" s="1"/>
  <c r="D11" i="10"/>
  <c r="D19" i="10" s="1"/>
  <c r="C11" i="10"/>
  <c r="C19" i="10" s="1"/>
  <c r="F10" i="10"/>
  <c r="F18" i="10" s="1"/>
  <c r="E10" i="10"/>
  <c r="E18" i="10" s="1"/>
  <c r="D10" i="10"/>
  <c r="D18" i="10" s="1"/>
  <c r="C10" i="10"/>
  <c r="C18" i="10" s="1"/>
  <c r="F9" i="10"/>
  <c r="F17" i="10" s="1"/>
  <c r="E9" i="10"/>
  <c r="E17" i="10" s="1"/>
  <c r="D9" i="10"/>
  <c r="D17" i="10" s="1"/>
  <c r="C9" i="10"/>
  <c r="C17" i="10" s="1"/>
  <c r="F8" i="10"/>
  <c r="F16" i="10" s="1"/>
  <c r="E8" i="10"/>
  <c r="E16" i="10" s="1"/>
  <c r="D8" i="10"/>
  <c r="D16" i="10" s="1"/>
  <c r="C8" i="10"/>
  <c r="C16" i="10" s="1"/>
  <c r="F7" i="10"/>
  <c r="F15" i="10" s="1"/>
  <c r="E7" i="10"/>
  <c r="E15" i="10" s="1"/>
  <c r="D7" i="10"/>
  <c r="D15" i="10" s="1"/>
  <c r="C7" i="10"/>
  <c r="C15" i="10" s="1"/>
</calcChain>
</file>

<file path=xl/sharedStrings.xml><?xml version="1.0" encoding="utf-8"?>
<sst xmlns="http://schemas.openxmlformats.org/spreadsheetml/2006/main" count="72" uniqueCount="63">
  <si>
    <t>DRAFT</t>
  </si>
  <si>
    <t>FPLC - DeSoto, Florida</t>
  </si>
  <si>
    <t>Lat: N 27.3 ; Lon: W 81.8  (WGS84)</t>
  </si>
  <si>
    <t>Axis Tilt</t>
  </si>
  <si>
    <t>F20</t>
  </si>
  <si>
    <t>degrees</t>
  </si>
  <si>
    <t>Azimuth</t>
  </si>
  <si>
    <t>AC Size</t>
  </si>
  <si>
    <t>MW</t>
  </si>
  <si>
    <t>DC to AC Ratio</t>
  </si>
  <si>
    <t>Net Capacity Factor - SunEdison 345W  -  F20  -  SMA 750CP-US</t>
  </si>
  <si>
    <t>Column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</si>
  <si>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</si>
  <si>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</si>
  <si>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</si>
  <si>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</si>
  <si>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</si>
  <si>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</si>
  <si>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</si>
  <si>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</si>
  <si>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</si>
  <si>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</si>
  <si>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</si>
  <si>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</si>
  <si>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</si>
  <si>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>DRAFT  Attorney-Client Work Product</t>
  </si>
  <si>
    <t>Hour Ending</t>
  </si>
  <si>
    <t>Month</t>
  </si>
  <si>
    <t>Year</t>
  </si>
  <si>
    <t>* For hour ending on peak day (w/o any solar impact)</t>
  </si>
  <si>
    <t>Hourly Firm Capacity Pecentages of Nameplate Rating for Solar</t>
  </si>
  <si>
    <t>Assumed Firm Capacity % for Solar at Hour Ending</t>
  </si>
  <si>
    <t>2022 Load Forecast by Hour for Summer Peak Day *</t>
  </si>
  <si>
    <t>1500 MW PV</t>
  </si>
  <si>
    <t>Projected Hourly Peak Load After Accounting For Impacts of Solar (PV) Nameplate MW Amounts Indicated Below</t>
  </si>
  <si>
    <t>2000 MW PV</t>
  </si>
  <si>
    <t>2500 MW PV</t>
  </si>
  <si>
    <t>2610 MW PV</t>
  </si>
  <si>
    <t>Conclusion: Once installed PV nameplate MW level reaches 2,610 MW, FPL's remaining peak load shifts from hour-ending 17 (4 to 5 p.m.)</t>
  </si>
  <si>
    <t xml:space="preserve">                          to hour-ending 18 (5 to 6 p.m.).  During hour 18, the projected firm capacity of PV decreases from 54% of nameplate rating to</t>
  </si>
  <si>
    <t xml:space="preserve">                          35% of nameplate rating.</t>
  </si>
  <si>
    <t>PV Nameplate MW =</t>
  </si>
  <si>
    <t>Projected Solar Impact on Hourly Load</t>
  </si>
  <si>
    <t>Solar Firm Capacity %</t>
  </si>
  <si>
    <t>Forecasted Hourly Load Before PV Impact</t>
  </si>
  <si>
    <t>Projected Hourly Load After PV Impact</t>
  </si>
  <si>
    <t>Hour</t>
  </si>
  <si>
    <t>Capacity Factor</t>
  </si>
  <si>
    <t xml:space="preserve"> Load Forecast</t>
  </si>
  <si>
    <t>2017 TYSP Load Forecast for August 2022</t>
  </si>
  <si>
    <t>Firm for 1500</t>
  </si>
  <si>
    <t>Firm for 2200</t>
  </si>
  <si>
    <t>Firm for 2500</t>
  </si>
  <si>
    <t>Firm for 2610</t>
  </si>
  <si>
    <t xml:space="preserve"> Remaining Load w/ 1500 MW PV </t>
  </si>
  <si>
    <t xml:space="preserve"> Remaining Load w/ 2000 MW PV </t>
  </si>
  <si>
    <t xml:space="preserve"> Remaining Load w/ 2500 MW PV </t>
  </si>
  <si>
    <t xml:space="preserve"> Remaining Load w/ 2610 MW PV </t>
  </si>
  <si>
    <t>Attorney-Client Work Product</t>
  </si>
  <si>
    <t>DBCEC 003945</t>
  </si>
  <si>
    <t>DBCEC 003946</t>
  </si>
  <si>
    <t>DBCEC 003947</t>
  </si>
  <si>
    <t>DBCEC 003948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</si>
</sst>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\ AM/PM"/>
    <numFmt numFmtId="165" formatCode="0.000_)"/>
    <numFmt numFmtId="166" formatCode="0.00_)"/>
    <numFmt numFmtId="167" formatCode="0.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"/>
      <family val="1"/>
    </font>
    <font>
      <sz val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0"/>
      <name val="MS Sans Serif"/>
      <family val="2"/>
    </font>
    <font>
      <strike/>
      <sz val="11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2" fillId="0" borderId="0"/>
    <xf numFmtId="165" fontId="22" fillId="0" borderId="0"/>
    <xf numFmtId="165" fontId="22" fillId="0" borderId="0"/>
    <xf numFmtId="165" fontId="22" fillId="0" borderId="0"/>
    <xf numFmtId="165" fontId="22" fillId="0" borderId="0"/>
    <xf numFmtId="165" fontId="22" fillId="0" borderId="0"/>
    <xf numFmtId="165" fontId="22" fillId="0" borderId="0"/>
    <xf numFmtId="165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/>
    <xf numFmtId="167" fontId="23" fillId="0" borderId="0">
      <alignment horizontal="left" wrapText="1"/>
    </xf>
    <xf numFmtId="167" fontId="25" fillId="0" borderId="0">
      <alignment horizontal="left" wrapText="1"/>
    </xf>
    <xf numFmtId="0" fontId="1" fillId="0" borderId="0"/>
    <xf numFmtId="167" fontId="23" fillId="0" borderId="0">
      <alignment horizontal="left" wrapText="1"/>
    </xf>
    <xf numFmtId="167" fontId="23" fillId="0" borderId="0">
      <alignment horizontal="left" wrapText="1"/>
    </xf>
    <xf numFmtId="167" fontId="23" fillId="0" borderId="0">
      <alignment horizontal="left" wrapText="1"/>
    </xf>
    <xf numFmtId="167" fontId="23" fillId="0" borderId="0">
      <alignment horizontal="left" wrapText="1"/>
    </xf>
    <xf numFmtId="167" fontId="23" fillId="0" borderId="0">
      <alignment horizontal="left" wrapText="1"/>
    </xf>
    <xf numFmtId="167" fontId="23" fillId="0" borderId="0">
      <alignment horizontal="left" wrapText="1"/>
    </xf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31">
    <xf numFmtId="0" fontId="0" fillId="0" borderId="0" xfId="0"/>
    <xf numFmtId="3" fontId="0" fillId="0" borderId="10" xfId="0" applyNumberFormat="1" applyBorder="1" applyAlignment="1">
      <alignment horizontal="center"/>
    </xf>
    <xf numFmtId="3" fontId="0" fillId="34" borderId="10" xfId="0" applyNumberFormat="1" applyFill="1" applyBorder="1" applyAlignment="1">
      <alignment horizontal="center"/>
    </xf>
    <xf numFmtId="3" fontId="0" fillId="34" borderId="13" xfId="0" applyNumberFormat="1" applyFill="1" applyBorder="1" applyAlignment="1">
      <alignment horizontal="center"/>
    </xf>
    <xf numFmtId="3" fontId="0" fillId="33" borderId="10" xfId="0" applyNumberFormat="1" applyFill="1" applyBorder="1" applyAlignment="1">
      <alignment horizontal="center"/>
    </xf>
    <xf numFmtId="3" fontId="0" fillId="33" borderId="13" xfId="0" applyNumberFormat="1" applyFill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9" fontId="0" fillId="0" borderId="10" xfId="0" applyNumberFormat="1" applyFill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0" xfId="0"/>
    <xf numFmtId="3" fontId="0" fillId="34" borderId="19" xfId="0" applyNumberFormat="1" applyFill="1" applyBorder="1" applyAlignment="1">
      <alignment horizontal="center"/>
    </xf>
    <xf numFmtId="0" fontId="18" fillId="0" borderId="0" xfId="0" applyFont="1"/>
    <xf numFmtId="0" fontId="0" fillId="0" borderId="10" xfId="0" applyBorder="1"/>
    <xf numFmtId="9" fontId="0" fillId="33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33" borderId="23" xfId="0" applyNumberFormat="1" applyFill="1" applyBorder="1" applyAlignment="1">
      <alignment horizontal="center"/>
    </xf>
    <xf numFmtId="1" fontId="0" fillId="0" borderId="12" xfId="42" applyNumberFormat="1" applyFont="1" applyBorder="1" applyAlignment="1">
      <alignment horizontal="center"/>
    </xf>
    <xf numFmtId="1" fontId="0" fillId="0" borderId="14" xfId="42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33" borderId="11" xfId="0" applyNumberFormat="1" applyFill="1" applyBorder="1" applyAlignment="1">
      <alignment horizontal="center"/>
    </xf>
    <xf numFmtId="9" fontId="0" fillId="33" borderId="24" xfId="0" applyNumberFormat="1" applyFill="1" applyBorder="1" applyAlignment="1">
      <alignment horizontal="center"/>
    </xf>
    <xf numFmtId="9" fontId="0" fillId="33" borderId="25" xfId="0" applyNumberFormat="1" applyFill="1" applyBorder="1" applyAlignment="1">
      <alignment horizontal="center"/>
    </xf>
    <xf numFmtId="9" fontId="0" fillId="33" borderId="26" xfId="0" applyNumberFormat="1" applyFill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left"/>
    </xf>
    <xf numFmtId="0" fontId="0" fillId="0" borderId="0" xfId="0" applyAlignment="1">
      <alignment horizontal="right"/>
    </xf>
    <xf numFmtId="3" fontId="0" fillId="34" borderId="16" xfId="0" applyNumberFormat="1" applyFill="1" applyBorder="1" applyAlignment="1">
      <alignment horizontal="center"/>
    </xf>
    <xf numFmtId="3" fontId="0" fillId="34" borderId="15" xfId="0" applyNumberFormat="1" applyFill="1" applyBorder="1" applyAlignment="1">
      <alignment horizontal="center"/>
    </xf>
    <xf numFmtId="0" fontId="16" fillId="0" borderId="0" xfId="0" applyFont="1" applyBorder="1" applyAlignment="1"/>
    <xf numFmtId="0" fontId="16" fillId="0" borderId="30" xfId="0" applyFont="1" applyBorder="1" applyAlignment="1">
      <alignment horizontal="center"/>
    </xf>
    <xf numFmtId="1" fontId="0" fillId="0" borderId="32" xfId="42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3" fontId="0" fillId="34" borderId="34" xfId="0" applyNumberFormat="1" applyFill="1" applyBorder="1" applyAlignment="1">
      <alignment horizontal="center"/>
    </xf>
    <xf numFmtId="3" fontId="0" fillId="34" borderId="33" xfId="0" applyNumberFormat="1" applyFill="1" applyBorder="1" applyAlignment="1">
      <alignment horizontal="center"/>
    </xf>
    <xf numFmtId="3" fontId="0" fillId="34" borderId="35" xfId="0" applyNumberFormat="1" applyFill="1" applyBorder="1" applyAlignment="1">
      <alignment horizontal="center"/>
    </xf>
    <xf numFmtId="3" fontId="14" fillId="34" borderId="19" xfId="0" applyNumberFormat="1" applyFont="1" applyFill="1" applyBorder="1" applyAlignment="1">
      <alignment horizontal="center"/>
    </xf>
    <xf numFmtId="3" fontId="0" fillId="34" borderId="36" xfId="0" applyNumberFormat="1" applyFill="1" applyBorder="1" applyAlignment="1">
      <alignment horizontal="center"/>
    </xf>
    <xf numFmtId="3" fontId="0" fillId="34" borderId="32" xfId="0" applyNumberFormat="1" applyFill="1" applyBorder="1" applyAlignment="1">
      <alignment horizontal="center"/>
    </xf>
    <xf numFmtId="3" fontId="0" fillId="33" borderId="12" xfId="0" applyNumberFormat="1" applyFill="1" applyBorder="1" applyAlignment="1">
      <alignment horizontal="center"/>
    </xf>
    <xf numFmtId="3" fontId="0" fillId="34" borderId="12" xfId="0" applyNumberFormat="1" applyFill="1" applyBorder="1" applyAlignment="1">
      <alignment horizontal="center"/>
    </xf>
    <xf numFmtId="3" fontId="0" fillId="34" borderId="14" xfId="0" applyNumberFormat="1" applyFill="1" applyBorder="1" applyAlignment="1">
      <alignment horizontal="center"/>
    </xf>
    <xf numFmtId="0" fontId="0" fillId="0" borderId="0" xfId="0" quotePrefix="1"/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9" fillId="0" borderId="0" xfId="0" applyFont="1" applyAlignment="1"/>
    <xf numFmtId="9" fontId="0" fillId="0" borderId="0" xfId="0" applyNumberFormat="1"/>
    <xf numFmtId="0" fontId="16" fillId="0" borderId="31" xfId="0" applyFont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0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16" fillId="0" borderId="3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6" fillId="0" borderId="49" xfId="0" applyFont="1" applyBorder="1" applyAlignment="1">
      <alignment horizontal="center"/>
    </xf>
    <xf numFmtId="9" fontId="0" fillId="0" borderId="51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33" borderId="10" xfId="0" applyNumberFormat="1" applyFill="1" applyBorder="1" applyAlignment="1">
      <alignment horizontal="center"/>
    </xf>
    <xf numFmtId="1" fontId="0" fillId="33" borderId="13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33" borderId="54" xfId="0" applyFill="1" applyBorder="1" applyAlignment="1">
      <alignment horizontal="center"/>
    </xf>
    <xf numFmtId="9" fontId="0" fillId="0" borderId="10" xfId="43" applyFont="1" applyBorder="1" applyAlignment="1">
      <alignment horizontal="center"/>
    </xf>
    <xf numFmtId="9" fontId="0" fillId="0" borderId="15" xfId="43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16" fillId="0" borderId="31" xfId="0" applyFont="1" applyBorder="1" applyAlignment="1">
      <alignment horizontal="center" wrapText="1"/>
    </xf>
    <xf numFmtId="0" fontId="16" fillId="0" borderId="31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16" fillId="0" borderId="4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wrapText="1"/>
    </xf>
    <xf numFmtId="9" fontId="0" fillId="0" borderId="5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5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0" borderId="57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9" fontId="0" fillId="0" borderId="11" xfId="43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16" fillId="0" borderId="0" xfId="0" applyFont="1"/>
    <xf numFmtId="0" fontId="20" fillId="0" borderId="17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 - Style1" xfId="44"/>
    <cellStyle name="Comma  - Style2" xfId="45"/>
    <cellStyle name="Comma  - Style3" xfId="46"/>
    <cellStyle name="Comma  - Style4" xfId="47"/>
    <cellStyle name="Comma  - Style5" xfId="48"/>
    <cellStyle name="Comma  - Style6" xfId="49"/>
    <cellStyle name="Comma  - Style7" xfId="50"/>
    <cellStyle name="Comma  - Style8" xfId="51"/>
    <cellStyle name="Comma 2" xfId="52"/>
    <cellStyle name="Comma 3" xfId="53"/>
    <cellStyle name="Comma 4" xfId="54"/>
    <cellStyle name="Comma 5" xfId="55"/>
    <cellStyle name="Comma 6" xfId="56"/>
    <cellStyle name="Comma 7" xfId="5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- Style1" xfId="58"/>
    <cellStyle name="Normal 2" xfId="59"/>
    <cellStyle name="Normal 3" xfId="60"/>
    <cellStyle name="Normal 343" xfId="61"/>
    <cellStyle name="Normal 4" xfId="62"/>
    <cellStyle name="Normal 5" xfId="63"/>
    <cellStyle name="Normal 6" xfId="64"/>
    <cellStyle name="Normal 7" xfId="65"/>
    <cellStyle name="Normal 8" xfId="66"/>
    <cellStyle name="Normal 9" xfId="67"/>
    <cellStyle name="Note" xfId="15" builtinId="10" customBuiltin="1"/>
    <cellStyle name="Output" xfId="10" builtinId="21" customBuiltin="1"/>
    <cellStyle name="Percent" xfId="43" builtinId="5"/>
    <cellStyle name="Percent 2" xfId="68"/>
    <cellStyle name="Percent 3" xfId="69"/>
    <cellStyle name="Percent 4" xfId="70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externalLink" Target="externalLinks/externalLink1.xml" />
  <Relationship Id="rId9" Type="http://schemas.openxmlformats.org/officeDocument/2006/relationships/calcChain" Target="calcChain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Forecasted Load and Remaining Load After PV Additions</a:t>
            </a:r>
          </a:p>
          <a:p>
            <a:pPr>
              <a:defRPr/>
            </a:pPr>
            <a:r>
              <a:rPr lang="en-US" sz="1600" baseline="0"/>
              <a:t>(2017 TYSP Load Forecast For August 2022)</a:t>
            </a:r>
          </a:p>
          <a:p>
            <a:pPr>
              <a:defRPr/>
            </a:pPr>
            <a:r>
              <a:rPr lang="en-US" sz="1600" baseline="0"/>
              <a:t> </a:t>
            </a:r>
            <a:endParaRPr lang="en-US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767310126502644"/>
          <c:y val="0.15095690658950003"/>
          <c:w val="0.59156300093360814"/>
          <c:h val="0.7069857670874371"/>
        </c:manualLayout>
      </c:layout>
      <c:lineChart>
        <c:grouping val="standard"/>
        <c:varyColors val="0"/>
        <c:ser>
          <c:idx val="0"/>
          <c:order val="0"/>
          <c:tx>
            <c:strRef>
              <c:f>'Load graph'!$B$11</c:f>
              <c:strCache>
                <c:ptCount val="1"/>
                <c:pt idx="0">
                  <c:v> Load Forecast</c:v>
                </c:pt>
              </c:strCache>
            </c:strRef>
          </c:tx>
          <c:marker>
            <c:symbol val="none"/>
          </c:marker>
          <c:cat>
            <c:numRef>
              <c:f>'Load graph'!$A$12:$A$16</c:f>
              <c:numCache>
                <c:formatCode>h\ AM/PM</c:formatCode>
                <c:ptCount val="5"/>
                <c:pt idx="0">
                  <c:v>0.66666666666666696</c:v>
                </c:pt>
                <c:pt idx="1">
                  <c:v>0.70833333333333304</c:v>
                </c:pt>
                <c:pt idx="2">
                  <c:v>0.75</c:v>
                </c:pt>
                <c:pt idx="3">
                  <c:v>0.79166666666666696</c:v>
                </c:pt>
                <c:pt idx="4">
                  <c:v>0.83333333333333304</c:v>
                </c:pt>
              </c:numCache>
            </c:numRef>
          </c:cat>
          <c:val>
            <c:numRef>
              <c:f>'Load graph'!$B$12:$B$16</c:f>
              <c:numCache>
                <c:formatCode>0</c:formatCode>
                <c:ptCount val="5"/>
                <c:pt idx="0">
                  <c:v>24811.79363</c:v>
                </c:pt>
                <c:pt idx="1">
                  <c:v>24966.621340000002</c:v>
                </c:pt>
                <c:pt idx="2">
                  <c:v>24456.68419</c:v>
                </c:pt>
                <c:pt idx="3">
                  <c:v>23426.866829999999</c:v>
                </c:pt>
                <c:pt idx="4">
                  <c:v>21898.47582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'Load graph'!$C$11</c:f>
              <c:strCache>
                <c:ptCount val="1"/>
                <c:pt idx="0">
                  <c:v> Remaining Load w/ 1500 MW PV </c:v>
                </c:pt>
              </c:strCache>
            </c:strRef>
          </c:tx>
          <c:marker>
            <c:symbol val="none"/>
          </c:marker>
          <c:cat>
            <c:numRef>
              <c:f>'Load graph'!$A$12:$A$16</c:f>
              <c:numCache>
                <c:formatCode>h\ AM/PM</c:formatCode>
                <c:ptCount val="5"/>
                <c:pt idx="0">
                  <c:v>0.66666666666666696</c:v>
                </c:pt>
                <c:pt idx="1">
                  <c:v>0.70833333333333304</c:v>
                </c:pt>
                <c:pt idx="2">
                  <c:v>0.75</c:v>
                </c:pt>
                <c:pt idx="3">
                  <c:v>0.79166666666666696</c:v>
                </c:pt>
                <c:pt idx="4">
                  <c:v>0.83333333333333304</c:v>
                </c:pt>
              </c:numCache>
            </c:numRef>
          </c:cat>
          <c:val>
            <c:numRef>
              <c:f>'Load graph'!$C$12:$C$16</c:f>
              <c:numCache>
                <c:formatCode>0</c:formatCode>
                <c:ptCount val="5"/>
                <c:pt idx="0">
                  <c:v>23777.359562000001</c:v>
                </c:pt>
                <c:pt idx="1">
                  <c:v>24149.359993000002</c:v>
                </c:pt>
                <c:pt idx="2">
                  <c:v>23933.712625</c:v>
                </c:pt>
                <c:pt idx="3">
                  <c:v>23160.047586000001</c:v>
                </c:pt>
                <c:pt idx="4">
                  <c:v>21853.3606005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'Load graph'!$D$11</c:f>
              <c:strCache>
                <c:ptCount val="1"/>
                <c:pt idx="0">
                  <c:v> Remaining Load w/ 2000 MW PV </c:v>
                </c:pt>
              </c:strCache>
            </c:strRef>
          </c:tx>
          <c:marker>
            <c:symbol val="none"/>
          </c:marker>
          <c:cat>
            <c:numRef>
              <c:f>'Load graph'!$A$12:$A$16</c:f>
              <c:numCache>
                <c:formatCode>h\ AM/PM</c:formatCode>
                <c:ptCount val="5"/>
                <c:pt idx="0">
                  <c:v>0.66666666666666696</c:v>
                </c:pt>
                <c:pt idx="1">
                  <c:v>0.70833333333333304</c:v>
                </c:pt>
                <c:pt idx="2">
                  <c:v>0.75</c:v>
                </c:pt>
                <c:pt idx="3">
                  <c:v>0.79166666666666696</c:v>
                </c:pt>
                <c:pt idx="4">
                  <c:v>0.83333333333333304</c:v>
                </c:pt>
              </c:numCache>
            </c:numRef>
          </c:cat>
          <c:val>
            <c:numRef>
              <c:f>'Load graph'!$D$12:$D$16</c:f>
              <c:numCache>
                <c:formatCode>0</c:formatCode>
                <c:ptCount val="5"/>
                <c:pt idx="0">
                  <c:v>23432.548205999999</c:v>
                </c:pt>
                <c:pt idx="1">
                  <c:v>23876.939544000001</c:v>
                </c:pt>
                <c:pt idx="2">
                  <c:v>23759.388770000001</c:v>
                </c:pt>
                <c:pt idx="3">
                  <c:v>23071.107838</c:v>
                </c:pt>
                <c:pt idx="4">
                  <c:v>21838.322194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'Load graph'!$E$11</c:f>
              <c:strCache>
                <c:ptCount val="1"/>
                <c:pt idx="0">
                  <c:v> Remaining Load w/ 2500 MW PV </c:v>
                </c:pt>
              </c:strCache>
            </c:strRef>
          </c:tx>
          <c:marker>
            <c:symbol val="none"/>
          </c:marker>
          <c:val>
            <c:numRef>
              <c:f>'Load graph'!$E$12:$E$16</c:f>
              <c:numCache>
                <c:formatCode>0</c:formatCode>
                <c:ptCount val="5"/>
                <c:pt idx="0">
                  <c:v>23087.736850000001</c:v>
                </c:pt>
                <c:pt idx="1">
                  <c:v>23604.519095000003</c:v>
                </c:pt>
                <c:pt idx="2">
                  <c:v>23585.064914999999</c:v>
                </c:pt>
                <c:pt idx="3">
                  <c:v>22982.168089999999</c:v>
                </c:pt>
                <c:pt idx="4">
                  <c:v>21823.2837875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'Load graph'!$F$11</c:f>
              <c:strCache>
                <c:ptCount val="1"/>
                <c:pt idx="0">
                  <c:v> Remaining Load w/ 2610 MW PV </c:v>
                </c:pt>
              </c:strCache>
            </c:strRef>
          </c:tx>
          <c:marker>
            <c:symbol val="none"/>
          </c:marker>
          <c:val>
            <c:numRef>
              <c:f>'Load graph'!$F$12:$F$16</c:f>
              <c:numCache>
                <c:formatCode>0</c:formatCode>
                <c:ptCount val="5"/>
                <c:pt idx="0">
                  <c:v>23011.878351679999</c:v>
                </c:pt>
                <c:pt idx="1">
                  <c:v>23544.586596220001</c:v>
                </c:pt>
                <c:pt idx="2">
                  <c:v>23546.713666899999</c:v>
                </c:pt>
                <c:pt idx="3">
                  <c:v>22962.601345439998</c:v>
                </c:pt>
                <c:pt idx="4">
                  <c:v>21819.975338069999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43104"/>
        <c:axId val="197345280"/>
      </c:lineChart>
      <c:catAx>
        <c:axId val="19734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Hour Ending</a:t>
                </a:r>
                <a:r>
                  <a:rPr lang="en-US" sz="1400" baseline="0"/>
                  <a:t> (4 P.M. To 8 P.M.)</a:t>
                </a:r>
                <a:endParaRPr lang="en-US" sz="1400"/>
              </a:p>
            </c:rich>
          </c:tx>
          <c:overlay val="0"/>
        </c:title>
        <c:numFmt formatCode="h\ AM/PM" sourceLinked="1"/>
        <c:majorTickMark val="none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197345280"/>
        <c:crosses val="autoZero"/>
        <c:auto val="1"/>
        <c:lblAlgn val="ctr"/>
        <c:lblOffset val="100"/>
        <c:noMultiLvlLbl val="0"/>
      </c:catAx>
      <c:valAx>
        <c:axId val="197345280"/>
        <c:scaling>
          <c:orientation val="minMax"/>
          <c:max val="25000"/>
          <c:min val="23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Load</a:t>
                </a:r>
                <a:r>
                  <a:rPr lang="en-US" sz="1400" baseline="0"/>
                  <a:t> and Remaining   Load (MW)</a:t>
                </a:r>
                <a:endParaRPr lang="en-US" sz="1400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9734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610919440439075"/>
          <c:y val="0.50200048566142008"/>
          <c:w val="0.21465065188999027"/>
          <c:h val="0.2232458008659860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10</xdr:col>
      <xdr:colOff>180975</xdr:colOff>
      <xdr:row>44</xdr:row>
      <xdr:rowOff>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0.50336</cdr:x>
      <cdr:y>0.67222</cdr:y>
    </cdr:from>
    <cdr:to>
      <cdr:x>0.50336</cdr:x>
      <cdr:y>0.86667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000625" y="3457575"/>
          <a:ext cx="49" cy="1000149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0.38447</cdr:x>
      <cdr:y>0.15741</cdr:y>
    </cdr:from>
    <cdr:to>
      <cdr:x>0.38543</cdr:x>
      <cdr:y>0.86111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3819525" y="809625"/>
          <a:ext cx="9525" cy="3619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G:\Common\1-%20IA\Steavian%20Sampson\2017\Potential%20Thresholds%20for%20PV%20on%20FPL's%20System%20Docs\RM%20Summer%20w%20ICL%20Update_031317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PV Calculations"/>
      <sheetName val="New Unit Calculations"/>
      <sheetName val="Equalizing &amp; Small Filler Calc"/>
      <sheetName val="Large Filler Calculations"/>
      <sheetName val="NewUnit &amp; Retire &amp; ChngCap Name"/>
      <sheetName val="How to Use"/>
      <sheetName val="Update Log"/>
      <sheetName val="Input 1. Load, DSM, Cap Changes"/>
      <sheetName val="Input 2. Unit Additions"/>
      <sheetName val="Input 3. Unit Capabilities-PGD"/>
      <sheetName val="Input 4. Firm Purchase-Sale"/>
      <sheetName val="Output 1. Summary Resource Plan"/>
      <sheetName val="Output 1a. Simplified Summary"/>
      <sheetName val="Output 2. TYSP Schedule 7.1"/>
      <sheetName val="Output 2a.TYSP Schedule 7.1 Ext"/>
      <sheetName val="Output 3. TYSP Table I.B.1"/>
      <sheetName val="Output 4. EGEAS RM"/>
    </sheetNames>
    <sheetDataSet>
      <sheetData sheetId="0">
        <row r="14">
          <cell r="W14">
            <v>321.84000000000003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G5">
            <v>2017</v>
          </cell>
        </row>
        <row r="6">
          <cell r="G6">
            <v>2050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>
      <selection activeCell="B1" sqref="B1"/>
    </sheetView>
  </sheetViews>
  <sheetFormatPr defaultColWidth="9.109375" defaultRowHeight="14.4" x14ac:dyDescent="0.3"/>
  <cols>
    <col min="1" max="1" width="20.88671875" style="10" customWidth="1"/>
    <col min="2" max="12" width="9.109375" style="10"/>
    <col min="13" max="13" width="10.44140625" style="10" customWidth="1"/>
    <col min="14" max="14" width="11.109375" style="10" bestFit="1" customWidth="1"/>
    <col min="15" max="16384" width="9.109375" style="10"/>
  </cols>
  <sheetData>
    <row r="1" spans="1:14" ht="18" x14ac:dyDescent="0.35">
      <c r="A1" s="12" t="s">
        <v>0</v>
      </c>
      <c r="B1" s="120" t="s">
        <v>59</v>
      </c>
      <c r="M1" s="22"/>
      <c r="N1" s="22"/>
    </row>
    <row r="2" spans="1:14" ht="21" x14ac:dyDescent="0.35">
      <c r="D2" s="53" t="s">
        <v>30</v>
      </c>
      <c r="E2" s="53"/>
      <c r="F2" s="53"/>
      <c r="G2" s="53"/>
      <c r="H2" s="53"/>
      <c r="I2" s="53"/>
      <c r="J2" s="53"/>
      <c r="K2" s="53"/>
      <c r="M2" s="27"/>
    </row>
    <row r="4" spans="1:14" ht="15" x14ac:dyDescent="0.25">
      <c r="A4" s="10" t="s">
        <v>1</v>
      </c>
    </row>
    <row r="5" spans="1:14" ht="15" x14ac:dyDescent="0.25">
      <c r="A5" s="10" t="s">
        <v>2</v>
      </c>
    </row>
    <row r="6" spans="1:14" ht="15" x14ac:dyDescent="0.25">
      <c r="A6" s="10" t="s">
        <v>3</v>
      </c>
      <c r="B6" s="10" t="s">
        <v>4</v>
      </c>
      <c r="C6" s="10" t="s">
        <v>5</v>
      </c>
    </row>
    <row r="7" spans="1:14" ht="15" x14ac:dyDescent="0.25">
      <c r="A7" s="10" t="s">
        <v>6</v>
      </c>
      <c r="B7" s="10">
        <v>195</v>
      </c>
      <c r="C7" s="10" t="s">
        <v>5</v>
      </c>
    </row>
    <row r="8" spans="1:14" ht="15" x14ac:dyDescent="0.25">
      <c r="A8" s="10" t="s">
        <v>7</v>
      </c>
      <c r="B8" s="10">
        <v>75</v>
      </c>
      <c r="C8" s="10" t="s">
        <v>8</v>
      </c>
    </row>
    <row r="9" spans="1:14" ht="15" x14ac:dyDescent="0.25">
      <c r="A9" s="10" t="s">
        <v>9</v>
      </c>
      <c r="B9" s="10">
        <v>1.5</v>
      </c>
    </row>
    <row r="11" spans="1:14" ht="15" x14ac:dyDescent="0.25">
      <c r="A11" s="10" t="s">
        <v>10</v>
      </c>
      <c r="B11" s="10" t="s">
        <v>11</v>
      </c>
    </row>
    <row r="12" spans="1:14" ht="15" x14ac:dyDescent="0.25">
      <c r="A12" s="15" t="s">
        <v>26</v>
      </c>
      <c r="B12" s="15" t="s">
        <v>12</v>
      </c>
      <c r="C12" s="15" t="s">
        <v>13</v>
      </c>
      <c r="D12" s="15" t="s">
        <v>14</v>
      </c>
      <c r="E12" s="15" t="s">
        <v>15</v>
      </c>
      <c r="F12" s="15" t="s">
        <v>16</v>
      </c>
      <c r="G12" s="15" t="s">
        <v>17</v>
      </c>
      <c r="H12" s="15" t="s">
        <v>18</v>
      </c>
      <c r="I12" s="16" t="s">
        <v>19</v>
      </c>
      <c r="J12" s="15" t="s">
        <v>20</v>
      </c>
      <c r="K12" s="15" t="s">
        <v>21</v>
      </c>
      <c r="L12" s="15" t="s">
        <v>22</v>
      </c>
      <c r="M12" s="15" t="s">
        <v>23</v>
      </c>
      <c r="N12" s="15" t="s">
        <v>24</v>
      </c>
    </row>
    <row r="13" spans="1:14" ht="15" x14ac:dyDescent="0.25">
      <c r="A13" s="13">
        <v>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4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ht="15" x14ac:dyDescent="0.25">
      <c r="A14" s="13">
        <v>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4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4" ht="15" x14ac:dyDescent="0.25">
      <c r="A15" s="13">
        <v>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4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4" ht="15" x14ac:dyDescent="0.25">
      <c r="A16" s="13">
        <v>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14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ht="15" x14ac:dyDescent="0.25">
      <c r="A17" s="13">
        <v>5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14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</row>
    <row r="18" spans="1:14" x14ac:dyDescent="0.3">
      <c r="A18" s="13">
        <v>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4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x14ac:dyDescent="0.3">
      <c r="A19" s="13">
        <v>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4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</row>
    <row r="20" spans="1:14" x14ac:dyDescent="0.3">
      <c r="A20" s="13">
        <v>8</v>
      </c>
      <c r="B20" s="9">
        <v>1.50031E-5</v>
      </c>
      <c r="C20" s="9">
        <v>1.922689E-2</v>
      </c>
      <c r="D20" s="9">
        <v>0</v>
      </c>
      <c r="E20" s="9">
        <v>1.9504750000000001E-2</v>
      </c>
      <c r="F20" s="9">
        <v>6.2725321000000001E-2</v>
      </c>
      <c r="G20" s="9">
        <v>6.6083498000000004E-2</v>
      </c>
      <c r="H20" s="9">
        <v>5.3355248000000001E-2</v>
      </c>
      <c r="I20" s="14">
        <v>2.0620402999999999E-2</v>
      </c>
      <c r="J20" s="9">
        <v>3.76614E-4</v>
      </c>
      <c r="K20" s="9">
        <v>0</v>
      </c>
      <c r="L20" s="9">
        <v>8.3497827999999996E-2</v>
      </c>
      <c r="M20" s="9">
        <v>4.3173630000000003E-3</v>
      </c>
      <c r="N20" s="9">
        <v>2.7381553999999999E-2</v>
      </c>
    </row>
    <row r="21" spans="1:14" x14ac:dyDescent="0.3">
      <c r="A21" s="13">
        <v>9</v>
      </c>
      <c r="B21" s="9">
        <v>0.23850469899999999</v>
      </c>
      <c r="C21" s="9">
        <v>0.261802172</v>
      </c>
      <c r="D21" s="9">
        <v>0.10293983299999999</v>
      </c>
      <c r="E21" s="9">
        <v>0.18687510700000001</v>
      </c>
      <c r="F21" s="9">
        <v>0.22784726</v>
      </c>
      <c r="G21" s="9">
        <v>0.20885986100000001</v>
      </c>
      <c r="H21" s="9">
        <v>0.18996143900000001</v>
      </c>
      <c r="I21" s="14">
        <v>0.169670654</v>
      </c>
      <c r="J21" s="9">
        <v>0.15174102</v>
      </c>
      <c r="K21" s="9">
        <v>0.140282194</v>
      </c>
      <c r="L21" s="9">
        <v>0.36965584099999999</v>
      </c>
      <c r="M21" s="9">
        <v>0.26842474599999999</v>
      </c>
      <c r="N21" s="9">
        <v>0.20907115400000001</v>
      </c>
    </row>
    <row r="22" spans="1:14" x14ac:dyDescent="0.3">
      <c r="A22" s="13">
        <v>10</v>
      </c>
      <c r="B22" s="9">
        <v>0.51107785500000003</v>
      </c>
      <c r="C22" s="9">
        <v>0.52168687400000002</v>
      </c>
      <c r="D22" s="9">
        <v>0.37743000900000001</v>
      </c>
      <c r="E22" s="9">
        <v>0.47895492200000001</v>
      </c>
      <c r="F22" s="9">
        <v>0.48923087100000001</v>
      </c>
      <c r="G22" s="9">
        <v>0.43507778000000003</v>
      </c>
      <c r="H22" s="9">
        <v>0.43094508500000001</v>
      </c>
      <c r="I22" s="14">
        <v>0.41869284200000001</v>
      </c>
      <c r="J22" s="9">
        <v>0.40549602299999998</v>
      </c>
      <c r="K22" s="9">
        <v>0.41614301199999998</v>
      </c>
      <c r="L22" s="9">
        <v>0.60284985300000005</v>
      </c>
      <c r="M22" s="9">
        <v>0.50426070700000003</v>
      </c>
      <c r="N22" s="9">
        <v>0.46536926499999998</v>
      </c>
    </row>
    <row r="23" spans="1:14" x14ac:dyDescent="0.3">
      <c r="A23" s="13">
        <v>11</v>
      </c>
      <c r="B23" s="9">
        <v>0.71350332999999999</v>
      </c>
      <c r="C23" s="9">
        <v>0.72593474199999997</v>
      </c>
      <c r="D23" s="9">
        <v>0.63661037300000001</v>
      </c>
      <c r="E23" s="9">
        <v>0.71897518000000005</v>
      </c>
      <c r="F23" s="9">
        <v>0.70391707000000003</v>
      </c>
      <c r="G23" s="9">
        <v>0.63468270400000004</v>
      </c>
      <c r="H23" s="9">
        <v>0.64097796900000004</v>
      </c>
      <c r="I23" s="14">
        <v>0.63608042300000001</v>
      </c>
      <c r="J23" s="9">
        <v>0.62194105200000005</v>
      </c>
      <c r="K23" s="9">
        <v>0.650542548</v>
      </c>
      <c r="L23" s="9">
        <v>0.76916306599999995</v>
      </c>
      <c r="M23" s="9">
        <v>0.68449923700000004</v>
      </c>
      <c r="N23" s="9">
        <v>0.67758655400000001</v>
      </c>
    </row>
    <row r="24" spans="1:14" x14ac:dyDescent="0.3">
      <c r="A24" s="13">
        <v>12</v>
      </c>
      <c r="B24" s="9">
        <v>0.80438783400000002</v>
      </c>
      <c r="C24" s="9">
        <v>0.79576771499999999</v>
      </c>
      <c r="D24" s="9">
        <v>0.808259002</v>
      </c>
      <c r="E24" s="9">
        <v>0.87154412299999995</v>
      </c>
      <c r="F24" s="9">
        <v>0.85335567099999998</v>
      </c>
      <c r="G24" s="9">
        <v>0.765053341</v>
      </c>
      <c r="H24" s="9">
        <v>0.76273378999999997</v>
      </c>
      <c r="I24" s="14">
        <v>0.77549137000000001</v>
      </c>
      <c r="J24" s="9">
        <v>0.76406533799999998</v>
      </c>
      <c r="K24" s="9">
        <v>0.801712074</v>
      </c>
      <c r="L24" s="9">
        <v>0.82074459700000002</v>
      </c>
      <c r="M24" s="9">
        <v>0.76123702599999998</v>
      </c>
      <c r="N24" s="9">
        <v>0.79864711700000002</v>
      </c>
    </row>
    <row r="25" spans="1:14" x14ac:dyDescent="0.3">
      <c r="A25" s="13">
        <v>13</v>
      </c>
      <c r="B25" s="9">
        <v>0.796152745</v>
      </c>
      <c r="C25" s="9">
        <v>0.79247726900000004</v>
      </c>
      <c r="D25" s="9">
        <v>0.83315407399999997</v>
      </c>
      <c r="E25" s="9">
        <v>0.89629336800000003</v>
      </c>
      <c r="F25" s="9">
        <v>0.88395547399999996</v>
      </c>
      <c r="G25" s="9">
        <v>0.80847670599999999</v>
      </c>
      <c r="H25" s="9">
        <v>0.82309779500000002</v>
      </c>
      <c r="I25" s="14">
        <v>0.84100160899999998</v>
      </c>
      <c r="J25" s="9">
        <v>0.797925844</v>
      </c>
      <c r="K25" s="9">
        <v>0.82788297099999997</v>
      </c>
      <c r="L25" s="9">
        <v>0.82161397199999997</v>
      </c>
      <c r="M25" s="9">
        <v>0.76531223999999998</v>
      </c>
      <c r="N25" s="9">
        <v>0.82412582000000001</v>
      </c>
    </row>
    <row r="26" spans="1:14" x14ac:dyDescent="0.3">
      <c r="A26" s="13">
        <v>14</v>
      </c>
      <c r="B26" s="9">
        <v>0.79539322800000001</v>
      </c>
      <c r="C26" s="9">
        <v>0.76575536799999999</v>
      </c>
      <c r="D26" s="9">
        <v>0.84068454299999995</v>
      </c>
      <c r="E26" s="9">
        <v>0.88553817499999998</v>
      </c>
      <c r="F26" s="9">
        <v>0.88501698399999995</v>
      </c>
      <c r="G26" s="9">
        <v>0.79597804299999997</v>
      </c>
      <c r="H26" s="9">
        <v>0.82067739500000003</v>
      </c>
      <c r="I26" s="14">
        <v>0.80004809499999996</v>
      </c>
      <c r="J26" s="9">
        <v>0.78910365400000004</v>
      </c>
      <c r="K26" s="9">
        <v>0.81188932199999997</v>
      </c>
      <c r="L26" s="9">
        <v>0.79096056999999997</v>
      </c>
      <c r="M26" s="9">
        <v>0.74876446100000005</v>
      </c>
      <c r="N26" s="9">
        <v>0.81113769400000002</v>
      </c>
    </row>
    <row r="27" spans="1:14" x14ac:dyDescent="0.3">
      <c r="A27" s="13">
        <v>15</v>
      </c>
      <c r="B27" s="9">
        <v>0.74492919400000002</v>
      </c>
      <c r="C27" s="9">
        <v>0.73424641800000001</v>
      </c>
      <c r="D27" s="9">
        <v>0.83406665400000002</v>
      </c>
      <c r="E27" s="9">
        <v>0.87723819800000002</v>
      </c>
      <c r="F27" s="9">
        <v>0.85073592499999995</v>
      </c>
      <c r="G27" s="9">
        <v>0.75007718700000003</v>
      </c>
      <c r="H27" s="9">
        <v>0.79788189200000004</v>
      </c>
      <c r="I27" s="14">
        <v>0.77460446299999997</v>
      </c>
      <c r="J27" s="9">
        <v>0.76684596999999999</v>
      </c>
      <c r="K27" s="9">
        <v>0.79761779499999996</v>
      </c>
      <c r="L27" s="9">
        <v>0.68915450199999995</v>
      </c>
      <c r="M27" s="9">
        <v>0.66172172100000004</v>
      </c>
      <c r="N27" s="9">
        <v>0.77360729399999995</v>
      </c>
    </row>
    <row r="28" spans="1:14" ht="15" thickBot="1" x14ac:dyDescent="0.35">
      <c r="A28" s="13">
        <v>16</v>
      </c>
      <c r="B28" s="9">
        <v>0.62246939099999998</v>
      </c>
      <c r="C28" s="9">
        <v>0.65982763499999997</v>
      </c>
      <c r="D28" s="9">
        <v>0.79999019000000005</v>
      </c>
      <c r="E28" s="9">
        <v>0.848933143</v>
      </c>
      <c r="F28" s="9">
        <v>0.80253603799999995</v>
      </c>
      <c r="G28" s="9">
        <v>0.68781625899999999</v>
      </c>
      <c r="H28" s="9">
        <v>0.69430830700000001</v>
      </c>
      <c r="I28" s="19">
        <v>0.68962271200000003</v>
      </c>
      <c r="J28" s="9">
        <v>0.67630714800000002</v>
      </c>
      <c r="K28" s="9">
        <v>0.72237273499999999</v>
      </c>
      <c r="L28" s="9">
        <v>0.54711089999999996</v>
      </c>
      <c r="M28" s="9">
        <v>0.54000193900000004</v>
      </c>
      <c r="N28" s="9">
        <v>0.69120695300000001</v>
      </c>
    </row>
    <row r="29" spans="1:14" x14ac:dyDescent="0.3">
      <c r="A29" s="13">
        <v>17</v>
      </c>
      <c r="B29" s="9">
        <v>0.41064488700000001</v>
      </c>
      <c r="C29" s="9">
        <v>0.46954951</v>
      </c>
      <c r="D29" s="9">
        <v>0.72039710499999998</v>
      </c>
      <c r="E29" s="9">
        <v>0.75422310100000001</v>
      </c>
      <c r="F29" s="9">
        <v>0.67695571499999996</v>
      </c>
      <c r="G29" s="9">
        <v>0.54036722999999998</v>
      </c>
      <c r="H29" s="17">
        <v>0.54332578300000001</v>
      </c>
      <c r="I29" s="24">
        <v>0.54484089800000002</v>
      </c>
      <c r="J29" s="18">
        <v>0.52207785900000003</v>
      </c>
      <c r="K29" s="9">
        <v>0.56630280600000005</v>
      </c>
      <c r="L29" s="9">
        <v>0.293561821</v>
      </c>
      <c r="M29" s="9">
        <v>0.28337399299999999</v>
      </c>
      <c r="N29" s="9">
        <v>0.52760373500000002</v>
      </c>
    </row>
    <row r="30" spans="1:14" x14ac:dyDescent="0.3">
      <c r="A30" s="13">
        <v>18</v>
      </c>
      <c r="B30" s="9">
        <v>7.9369596000000001E-2</v>
      </c>
      <c r="C30" s="9">
        <v>0.190552954</v>
      </c>
      <c r="D30" s="9">
        <v>0.52906553199999995</v>
      </c>
      <c r="E30" s="9">
        <v>0.53570889700000002</v>
      </c>
      <c r="F30" s="9">
        <v>0.48216660099999997</v>
      </c>
      <c r="G30" s="9">
        <v>0.38330325799999998</v>
      </c>
      <c r="H30" s="17">
        <v>0.37567410400000001</v>
      </c>
      <c r="I30" s="25">
        <v>0.34864771</v>
      </c>
      <c r="J30" s="18">
        <v>0.34468828899999998</v>
      </c>
      <c r="K30" s="9">
        <v>0.32939219600000003</v>
      </c>
      <c r="L30" s="9">
        <v>2.2706620000000001E-3</v>
      </c>
      <c r="M30" s="9">
        <v>3.3917299999999999E-3</v>
      </c>
      <c r="N30" s="9">
        <v>0.30107821200000001</v>
      </c>
    </row>
    <row r="31" spans="1:14" ht="15" thickBot="1" x14ac:dyDescent="0.35">
      <c r="A31" s="13">
        <v>19</v>
      </c>
      <c r="B31" s="9">
        <v>0</v>
      </c>
      <c r="C31" s="9">
        <v>0</v>
      </c>
      <c r="D31" s="9">
        <v>0.26108161499999999</v>
      </c>
      <c r="E31" s="9">
        <v>0.26746550200000002</v>
      </c>
      <c r="F31" s="9">
        <v>0.25716545200000002</v>
      </c>
      <c r="G31" s="9">
        <v>0.19864464900000001</v>
      </c>
      <c r="H31" s="17">
        <v>0.19581842499999999</v>
      </c>
      <c r="I31" s="26">
        <v>0.177879496</v>
      </c>
      <c r="J31" s="18">
        <v>0.133078267</v>
      </c>
      <c r="K31" s="9">
        <v>5.9394034999999998E-2</v>
      </c>
      <c r="L31" s="9">
        <v>0</v>
      </c>
      <c r="M31" s="9">
        <v>0</v>
      </c>
      <c r="N31" s="9">
        <v>0.13004702000000001</v>
      </c>
    </row>
    <row r="32" spans="1:14" x14ac:dyDescent="0.3">
      <c r="A32" s="13">
        <v>20</v>
      </c>
      <c r="B32" s="9">
        <v>0</v>
      </c>
      <c r="C32" s="9">
        <v>0</v>
      </c>
      <c r="D32" s="9">
        <v>2.1162910000000002E-3</v>
      </c>
      <c r="E32" s="9">
        <v>2.6229714000000001E-2</v>
      </c>
      <c r="F32" s="9">
        <v>4.9435677999999997E-2</v>
      </c>
      <c r="G32" s="9">
        <v>5.5428574000000001E-2</v>
      </c>
      <c r="H32" s="9">
        <v>5.8641943000000002E-2</v>
      </c>
      <c r="I32" s="23">
        <v>3.0076813000000001E-2</v>
      </c>
      <c r="J32" s="9">
        <v>6.3536799999999998E-4</v>
      </c>
      <c r="K32" s="9">
        <v>0</v>
      </c>
      <c r="L32" s="9">
        <v>0</v>
      </c>
      <c r="M32" s="9">
        <v>0</v>
      </c>
      <c r="N32" s="9">
        <v>1.8677266000000001E-2</v>
      </c>
    </row>
    <row r="33" spans="1:14" x14ac:dyDescent="0.3">
      <c r="A33" s="13">
        <v>21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14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x14ac:dyDescent="0.3">
      <c r="A34" s="13">
        <v>22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14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3">
      <c r="A35" s="13">
        <v>23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14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x14ac:dyDescent="0.3">
      <c r="A36" s="13">
        <v>24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14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</row>
    <row r="37" spans="1:14" x14ac:dyDescent="0.3">
      <c r="A37" s="15" t="s">
        <v>24</v>
      </c>
      <c r="B37" s="9">
        <v>0.238185323</v>
      </c>
      <c r="C37" s="9">
        <v>0.24736781399999999</v>
      </c>
      <c r="D37" s="9">
        <v>0.28107480099999999</v>
      </c>
      <c r="E37" s="9">
        <v>0.30697850700000001</v>
      </c>
      <c r="F37" s="9">
        <v>0.30104350299999999</v>
      </c>
      <c r="G37" s="9">
        <v>0.26374371200000002</v>
      </c>
      <c r="H37" s="9">
        <v>0.26614163200000002</v>
      </c>
      <c r="I37" s="14">
        <v>0.25946989500000001</v>
      </c>
      <c r="J37" s="9">
        <v>0.248928435</v>
      </c>
      <c r="K37" s="9">
        <v>0.25514715399999999</v>
      </c>
      <c r="L37" s="9">
        <v>0.24127431699999999</v>
      </c>
      <c r="M37" s="9">
        <v>0.217721048</v>
      </c>
      <c r="N37" s="9">
        <v>0.26064748500000001</v>
      </c>
    </row>
    <row r="39" spans="1:14" x14ac:dyDescent="0.3">
      <c r="A39" s="54"/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workbookViewId="0">
      <selection activeCell="A2" sqref="A2"/>
    </sheetView>
  </sheetViews>
  <sheetFormatPr defaultColWidth="9.109375" defaultRowHeight="14.4" x14ac:dyDescent="0.3"/>
  <cols>
    <col min="1" max="1" width="8.5546875" style="10" bestFit="1" customWidth="1"/>
    <col min="2" max="2" width="7.88671875" style="10" bestFit="1" customWidth="1"/>
    <col min="3" max="3" width="10.109375" style="10" customWidth="1"/>
    <col min="4" max="4" width="19.109375" style="10" customWidth="1"/>
    <col min="5" max="5" width="21.5546875" style="10" customWidth="1"/>
    <col min="6" max="6" width="17.6640625" style="10" bestFit="1" customWidth="1"/>
    <col min="7" max="9" width="15.33203125" style="10" bestFit="1" customWidth="1"/>
    <col min="10" max="10" width="14.88671875" style="10" bestFit="1" customWidth="1"/>
    <col min="11" max="16384" width="9.109375" style="10"/>
  </cols>
  <sheetData>
    <row r="1" spans="1:10" ht="18.75" x14ac:dyDescent="0.3">
      <c r="A1" s="28" t="s">
        <v>25</v>
      </c>
      <c r="B1" s="119" t="s">
        <v>58</v>
      </c>
      <c r="C1" s="119"/>
      <c r="D1" s="119"/>
      <c r="E1" s="29"/>
    </row>
    <row r="2" spans="1:10" ht="15" thickBot="1" x14ac:dyDescent="0.35">
      <c r="A2" s="120" t="s">
        <v>60</v>
      </c>
      <c r="B2" s="118"/>
    </row>
    <row r="3" spans="1:10" x14ac:dyDescent="0.3">
      <c r="F3" s="121" t="s">
        <v>34</v>
      </c>
      <c r="G3" s="122"/>
      <c r="H3" s="122"/>
      <c r="I3" s="123"/>
    </row>
    <row r="4" spans="1:10" ht="15" thickBot="1" x14ac:dyDescent="0.35">
      <c r="A4" s="32"/>
      <c r="B4" s="32"/>
      <c r="C4" s="32"/>
      <c r="D4" s="32"/>
      <c r="E4" s="32"/>
      <c r="F4" s="124"/>
      <c r="G4" s="125"/>
      <c r="H4" s="125"/>
      <c r="I4" s="126"/>
      <c r="J4" s="32"/>
    </row>
    <row r="5" spans="1:10" ht="45.75" thickBot="1" x14ac:dyDescent="0.3">
      <c r="A5" s="47" t="s">
        <v>28</v>
      </c>
      <c r="B5" s="48" t="s">
        <v>27</v>
      </c>
      <c r="C5" s="49" t="s">
        <v>26</v>
      </c>
      <c r="D5" s="49" t="s">
        <v>31</v>
      </c>
      <c r="E5" s="55" t="s">
        <v>32</v>
      </c>
      <c r="F5" s="50" t="s">
        <v>33</v>
      </c>
      <c r="G5" s="51" t="s">
        <v>35</v>
      </c>
      <c r="H5" s="51" t="s">
        <v>36</v>
      </c>
      <c r="I5" s="52" t="s">
        <v>37</v>
      </c>
    </row>
    <row r="6" spans="1:10" ht="15" x14ac:dyDescent="0.25">
      <c r="A6" s="34">
        <v>2022</v>
      </c>
      <c r="B6" s="35">
        <v>8</v>
      </c>
      <c r="C6" s="35">
        <v>16</v>
      </c>
      <c r="D6" s="36">
        <v>0.68962271200000003</v>
      </c>
      <c r="E6" s="39">
        <v>24811.79363</v>
      </c>
      <c r="F6" s="42">
        <v>23777.359562000001</v>
      </c>
      <c r="G6" s="38">
        <v>23432.548205999999</v>
      </c>
      <c r="H6" s="38">
        <v>23087.736850000001</v>
      </c>
      <c r="I6" s="37">
        <v>23011.878351679999</v>
      </c>
    </row>
    <row r="7" spans="1:10" ht="15" x14ac:dyDescent="0.25">
      <c r="A7" s="20">
        <v>2022</v>
      </c>
      <c r="B7" s="1">
        <v>8</v>
      </c>
      <c r="C7" s="1">
        <v>17</v>
      </c>
      <c r="D7" s="8">
        <v>0.54484089800000002</v>
      </c>
      <c r="E7" s="40">
        <v>24966.621340000002</v>
      </c>
      <c r="F7" s="43">
        <v>24149.359993000002</v>
      </c>
      <c r="G7" s="4">
        <v>23876.939544000001</v>
      </c>
      <c r="H7" s="4">
        <v>23604.519095000003</v>
      </c>
      <c r="I7" s="3">
        <v>23544.586596220001</v>
      </c>
    </row>
    <row r="8" spans="1:10" ht="15" x14ac:dyDescent="0.25">
      <c r="A8" s="20">
        <v>2022</v>
      </c>
      <c r="B8" s="1">
        <v>8</v>
      </c>
      <c r="C8" s="1">
        <v>18</v>
      </c>
      <c r="D8" s="9">
        <v>0.34864771</v>
      </c>
      <c r="E8" s="11">
        <v>24456.68419</v>
      </c>
      <c r="F8" s="44">
        <v>23933.712625</v>
      </c>
      <c r="G8" s="2">
        <v>23759.388770000001</v>
      </c>
      <c r="H8" s="2">
        <v>23585.064914999999</v>
      </c>
      <c r="I8" s="5">
        <v>23546.713666899999</v>
      </c>
    </row>
    <row r="9" spans="1:10" ht="15" x14ac:dyDescent="0.25">
      <c r="A9" s="20">
        <v>2022</v>
      </c>
      <c r="B9" s="1">
        <v>8</v>
      </c>
      <c r="C9" s="1">
        <v>19</v>
      </c>
      <c r="D9" s="9">
        <v>0.177879496</v>
      </c>
      <c r="E9" s="11">
        <v>23426.866829999999</v>
      </c>
      <c r="F9" s="44">
        <v>23160.047586000001</v>
      </c>
      <c r="G9" s="2">
        <v>23071.107838</v>
      </c>
      <c r="H9" s="2">
        <v>22982.168089999999</v>
      </c>
      <c r="I9" s="3">
        <v>22962.601345439998</v>
      </c>
    </row>
    <row r="10" spans="1:10" ht="15.75" thickBot="1" x14ac:dyDescent="0.3">
      <c r="A10" s="21">
        <v>2022</v>
      </c>
      <c r="B10" s="7">
        <v>8</v>
      </c>
      <c r="C10" s="7">
        <v>20</v>
      </c>
      <c r="D10" s="6">
        <v>3.0076813000000001E-2</v>
      </c>
      <c r="E10" s="41">
        <v>21898.47582</v>
      </c>
      <c r="F10" s="45">
        <v>21853.3606005</v>
      </c>
      <c r="G10" s="31">
        <v>21838.322194</v>
      </c>
      <c r="H10" s="31">
        <v>21823.2837875</v>
      </c>
      <c r="I10" s="30">
        <v>21819.975338069999</v>
      </c>
    </row>
    <row r="12" spans="1:10" ht="15" x14ac:dyDescent="0.25">
      <c r="A12" s="46" t="s">
        <v>29</v>
      </c>
    </row>
    <row r="14" spans="1:10" ht="15" x14ac:dyDescent="0.25">
      <c r="B14" s="56" t="s">
        <v>38</v>
      </c>
      <c r="C14" s="57"/>
      <c r="D14" s="57"/>
      <c r="E14" s="57"/>
      <c r="F14" s="57"/>
      <c r="G14" s="57"/>
      <c r="H14" s="57"/>
      <c r="I14" s="58"/>
    </row>
    <row r="15" spans="1:10" ht="15" x14ac:dyDescent="0.25">
      <c r="B15" s="59" t="s">
        <v>39</v>
      </c>
      <c r="C15" s="60"/>
      <c r="D15" s="60"/>
      <c r="E15" s="60"/>
      <c r="F15" s="60"/>
      <c r="G15" s="60"/>
      <c r="H15" s="60"/>
      <c r="I15" s="61"/>
    </row>
    <row r="16" spans="1:10" x14ac:dyDescent="0.3">
      <c r="B16" s="62" t="s">
        <v>40</v>
      </c>
      <c r="C16" s="63"/>
      <c r="D16" s="63"/>
      <c r="E16" s="63"/>
      <c r="F16" s="63"/>
      <c r="G16" s="63"/>
      <c r="H16" s="63"/>
      <c r="I16" s="64"/>
    </row>
  </sheetData>
  <mergeCells count="1">
    <mergeCell ref="F3:I4"/>
  </mergeCells>
  <pageMargins left="0.7" right="0.7" top="0.75" bottom="0.75" header="0.3" footer="0.3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workbookViewId="0"/>
  </sheetViews>
  <sheetFormatPr defaultRowHeight="14.4" x14ac:dyDescent="0.3"/>
  <cols>
    <col min="1" max="1" width="6.33203125" bestFit="1" customWidth="1"/>
    <col min="2" max="2" width="14.44140625" bestFit="1" customWidth="1"/>
    <col min="3" max="3" width="20.6640625" customWidth="1"/>
    <col min="4" max="4" width="19" customWidth="1"/>
    <col min="5" max="5" width="20.44140625" customWidth="1"/>
    <col min="6" max="6" width="18.6640625" customWidth="1"/>
    <col min="7" max="7" width="19.33203125" customWidth="1"/>
  </cols>
  <sheetData>
    <row r="1" spans="1:7" ht="18" x14ac:dyDescent="0.35">
      <c r="A1" s="120" t="s">
        <v>61</v>
      </c>
      <c r="B1" s="10"/>
      <c r="C1" s="127" t="s">
        <v>49</v>
      </c>
      <c r="D1" s="127"/>
      <c r="E1" s="127"/>
      <c r="F1" s="127"/>
      <c r="G1" s="10"/>
    </row>
    <row r="2" spans="1:7" ht="15.75" thickBot="1" x14ac:dyDescent="0.3">
      <c r="A2" s="10"/>
      <c r="B2" s="10"/>
      <c r="C2" s="10"/>
      <c r="D2" s="10"/>
      <c r="E2" s="10"/>
      <c r="F2" s="10"/>
      <c r="G2" s="10"/>
    </row>
    <row r="3" spans="1:7" ht="15.75" thickBot="1" x14ac:dyDescent="0.3">
      <c r="A3" s="10"/>
      <c r="B3" s="22"/>
      <c r="C3" s="88">
        <v>1500</v>
      </c>
      <c r="D3" s="88">
        <f>C3+500</f>
        <v>2000</v>
      </c>
      <c r="E3" s="88">
        <f>D3+500</f>
        <v>2500</v>
      </c>
      <c r="F3" s="88">
        <v>2610</v>
      </c>
    </row>
    <row r="4" spans="1:7" ht="15.75" thickBot="1" x14ac:dyDescent="0.3">
      <c r="A4" s="112" t="s">
        <v>46</v>
      </c>
      <c r="B4" s="116" t="s">
        <v>47</v>
      </c>
      <c r="C4" s="116" t="s">
        <v>50</v>
      </c>
      <c r="D4" s="116" t="s">
        <v>51</v>
      </c>
      <c r="E4" s="116" t="s">
        <v>52</v>
      </c>
      <c r="F4" s="117" t="s">
        <v>53</v>
      </c>
    </row>
    <row r="5" spans="1:7" ht="15" x14ac:dyDescent="0.25">
      <c r="A5" s="109">
        <v>0.66666666666666696</v>
      </c>
      <c r="B5" s="115">
        <v>0.68962271200000003</v>
      </c>
      <c r="C5" s="110">
        <f>B5*$C$3</f>
        <v>1034.434068</v>
      </c>
      <c r="D5" s="110">
        <f>B5*$D$3</f>
        <v>1379.245424</v>
      </c>
      <c r="E5" s="110">
        <f>B5*$E$3</f>
        <v>1724.0567800000001</v>
      </c>
      <c r="F5" s="111">
        <f>B5*$F$3</f>
        <v>1799.91527832</v>
      </c>
    </row>
    <row r="6" spans="1:7" ht="15" x14ac:dyDescent="0.25">
      <c r="A6" s="80">
        <v>0.70833333333333304</v>
      </c>
      <c r="B6" s="89">
        <v>0.54484089800000002</v>
      </c>
      <c r="C6" s="81">
        <f t="shared" ref="C6:C9" si="0">B6*$C$3</f>
        <v>817.261347</v>
      </c>
      <c r="D6" s="81">
        <f t="shared" ref="D6:D9" si="1">B6*$D$3</f>
        <v>1089.6817960000001</v>
      </c>
      <c r="E6" s="81">
        <f t="shared" ref="E6:E9" si="2">B6*$E$3</f>
        <v>1362.102245</v>
      </c>
      <c r="F6" s="82">
        <f t="shared" ref="F6:F9" si="3">B6*$F$3</f>
        <v>1422.0347437800001</v>
      </c>
    </row>
    <row r="7" spans="1:7" ht="15" x14ac:dyDescent="0.25">
      <c r="A7" s="80">
        <v>0.75</v>
      </c>
      <c r="B7" s="89">
        <v>0.34864771</v>
      </c>
      <c r="C7" s="81">
        <f t="shared" si="0"/>
        <v>522.97156500000006</v>
      </c>
      <c r="D7" s="81">
        <f t="shared" si="1"/>
        <v>697.29542000000004</v>
      </c>
      <c r="E7" s="81">
        <f t="shared" si="2"/>
        <v>871.61927500000002</v>
      </c>
      <c r="F7" s="82">
        <f t="shared" si="3"/>
        <v>909.97052310000004</v>
      </c>
    </row>
    <row r="8" spans="1:7" ht="15" x14ac:dyDescent="0.25">
      <c r="A8" s="80">
        <v>0.79166666666666696</v>
      </c>
      <c r="B8" s="89">
        <v>0.177879496</v>
      </c>
      <c r="C8" s="81">
        <f t="shared" si="0"/>
        <v>266.81924399999997</v>
      </c>
      <c r="D8" s="81">
        <f t="shared" si="1"/>
        <v>355.75899199999998</v>
      </c>
      <c r="E8" s="81">
        <f t="shared" si="2"/>
        <v>444.69873999999999</v>
      </c>
      <c r="F8" s="82">
        <f t="shared" si="3"/>
        <v>464.26548456</v>
      </c>
    </row>
    <row r="9" spans="1:7" ht="15.75" thickBot="1" x14ac:dyDescent="0.3">
      <c r="A9" s="85">
        <v>0.83333333333333304</v>
      </c>
      <c r="B9" s="90">
        <v>3.0076813000000001E-2</v>
      </c>
      <c r="C9" s="86">
        <f t="shared" si="0"/>
        <v>45.115219500000002</v>
      </c>
      <c r="D9" s="86">
        <f t="shared" si="1"/>
        <v>60.153626000000003</v>
      </c>
      <c r="E9" s="86">
        <f t="shared" si="2"/>
        <v>75.192032499999996</v>
      </c>
      <c r="F9" s="87">
        <f t="shared" si="3"/>
        <v>78.500481930000007</v>
      </c>
    </row>
    <row r="10" spans="1:7" ht="15.75" thickBot="1" x14ac:dyDescent="0.3">
      <c r="A10" s="10"/>
      <c r="B10" s="10"/>
      <c r="C10" s="10"/>
      <c r="D10" s="10"/>
      <c r="E10" s="10"/>
      <c r="F10" s="10"/>
      <c r="G10" s="10"/>
    </row>
    <row r="11" spans="1:7" ht="30.75" thickBot="1" x14ac:dyDescent="0.3">
      <c r="A11" s="112" t="s">
        <v>46</v>
      </c>
      <c r="B11" s="113" t="s">
        <v>48</v>
      </c>
      <c r="C11" s="113" t="s">
        <v>54</v>
      </c>
      <c r="D11" s="113" t="s">
        <v>55</v>
      </c>
      <c r="E11" s="113" t="s">
        <v>56</v>
      </c>
      <c r="F11" s="114" t="s">
        <v>57</v>
      </c>
    </row>
    <row r="12" spans="1:7" ht="15" x14ac:dyDescent="0.25">
      <c r="A12" s="109">
        <v>0.66666666666666696</v>
      </c>
      <c r="B12" s="110">
        <v>24811.79363</v>
      </c>
      <c r="C12" s="110">
        <f>B12-C5</f>
        <v>23777.359562000001</v>
      </c>
      <c r="D12" s="110">
        <f>B12-D5</f>
        <v>23432.548205999999</v>
      </c>
      <c r="E12" s="110">
        <f>B12-E5</f>
        <v>23087.736850000001</v>
      </c>
      <c r="F12" s="111">
        <f>B12-F5</f>
        <v>23011.878351679999</v>
      </c>
    </row>
    <row r="13" spans="1:7" ht="15" x14ac:dyDescent="0.25">
      <c r="A13" s="80">
        <v>0.70833333333333304</v>
      </c>
      <c r="B13" s="83">
        <v>24966.621340000002</v>
      </c>
      <c r="C13" s="83">
        <f>B13-C6</f>
        <v>24149.359993000002</v>
      </c>
      <c r="D13" s="83">
        <f>B13-D6</f>
        <v>23876.939544000001</v>
      </c>
      <c r="E13" s="83">
        <f>B13-E6</f>
        <v>23604.519095000003</v>
      </c>
      <c r="F13" s="82">
        <f>B13-F6</f>
        <v>23544.586596220001</v>
      </c>
    </row>
    <row r="14" spans="1:7" ht="15" x14ac:dyDescent="0.25">
      <c r="A14" s="80">
        <v>0.75</v>
      </c>
      <c r="B14" s="81">
        <v>24456.68419</v>
      </c>
      <c r="C14" s="81">
        <f>B14-C7</f>
        <v>23933.712625</v>
      </c>
      <c r="D14" s="81">
        <f>B14-D7</f>
        <v>23759.388770000001</v>
      </c>
      <c r="E14" s="81">
        <f>B14-E7</f>
        <v>23585.064914999999</v>
      </c>
      <c r="F14" s="84">
        <f>B14-F7</f>
        <v>23546.713666899999</v>
      </c>
    </row>
    <row r="15" spans="1:7" ht="15" x14ac:dyDescent="0.25">
      <c r="A15" s="80">
        <v>0.79166666666666696</v>
      </c>
      <c r="B15" s="81">
        <v>23426.866829999999</v>
      </c>
      <c r="C15" s="81">
        <f>B15-C8</f>
        <v>23160.047586000001</v>
      </c>
      <c r="D15" s="81">
        <f>B15-D8</f>
        <v>23071.107838</v>
      </c>
      <c r="E15" s="81">
        <f>B15-E8</f>
        <v>22982.168089999999</v>
      </c>
      <c r="F15" s="82">
        <f>B15-F8</f>
        <v>22962.601345439998</v>
      </c>
    </row>
    <row r="16" spans="1:7" ht="15.75" thickBot="1" x14ac:dyDescent="0.3">
      <c r="A16" s="85">
        <v>0.83333333333333304</v>
      </c>
      <c r="B16" s="86">
        <v>21898.47582</v>
      </c>
      <c r="C16" s="86">
        <f>B16-C9</f>
        <v>21853.3606005</v>
      </c>
      <c r="D16" s="86">
        <f>B16-D9</f>
        <v>21838.322194</v>
      </c>
      <c r="E16" s="86">
        <f>B16-E9</f>
        <v>21823.2837875</v>
      </c>
      <c r="F16" s="87">
        <f>B16-F9</f>
        <v>21819.975338069999</v>
      </c>
    </row>
    <row r="17" spans="1:7" x14ac:dyDescent="0.3">
      <c r="A17" s="10"/>
      <c r="B17" s="10"/>
      <c r="C17" s="10"/>
      <c r="D17" s="10"/>
      <c r="E17" s="10"/>
      <c r="F17" s="10"/>
      <c r="G17" s="10"/>
    </row>
    <row r="18" spans="1:7" x14ac:dyDescent="0.3">
      <c r="A18" s="10"/>
      <c r="B18" s="10"/>
      <c r="C18" s="10"/>
      <c r="D18" s="10"/>
      <c r="E18" s="10"/>
      <c r="F18" s="10"/>
      <c r="G18" s="10"/>
    </row>
    <row r="19" spans="1:7" x14ac:dyDescent="0.3">
      <c r="A19" s="10"/>
      <c r="B19" s="10"/>
      <c r="C19" s="10"/>
      <c r="D19" s="10"/>
      <c r="E19" s="10"/>
      <c r="F19" s="10"/>
      <c r="G19" s="10"/>
    </row>
  </sheetData>
  <mergeCells count="1">
    <mergeCell ref="C1:F1"/>
  </mergeCells>
  <pageMargins left="0.7" right="0.7" top="0.75" bottom="0.75" header="0.3" footer="0.3"/>
  <pageSetup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showGridLines="0" tabSelected="1" zoomScale="110" zoomScaleNormal="110" workbookViewId="0"/>
  </sheetViews>
  <sheetFormatPr defaultColWidth="9.109375" defaultRowHeight="14.4" x14ac:dyDescent="0.3"/>
  <cols>
    <col min="1" max="1" width="16.109375" style="10" customWidth="1"/>
    <col min="2" max="2" width="27.109375" style="10" bestFit="1" customWidth="1"/>
    <col min="3" max="3" width="14.5546875" style="10" bestFit="1" customWidth="1"/>
    <col min="4" max="7" width="15.109375" style="10" bestFit="1" customWidth="1"/>
    <col min="8" max="8" width="15.5546875" style="10" bestFit="1" customWidth="1"/>
    <col min="9" max="16384" width="9.109375" style="10"/>
  </cols>
  <sheetData>
    <row r="1" spans="1:6" x14ac:dyDescent="0.3">
      <c r="A1" s="120" t="s">
        <v>62</v>
      </c>
    </row>
    <row r="3" spans="1:6" ht="15.75" thickBot="1" x14ac:dyDescent="0.3"/>
    <row r="4" spans="1:6" ht="24" customHeight="1" thickBot="1" x14ac:dyDescent="0.3">
      <c r="C4" s="128" t="s">
        <v>42</v>
      </c>
      <c r="D4" s="129"/>
      <c r="E4" s="129"/>
      <c r="F4" s="130"/>
    </row>
    <row r="5" spans="1:6" ht="30.75" thickBot="1" x14ac:dyDescent="0.3">
      <c r="B5" s="76"/>
      <c r="C5" s="72" t="s">
        <v>41</v>
      </c>
      <c r="D5" s="72" t="s">
        <v>41</v>
      </c>
      <c r="E5" s="72" t="s">
        <v>41</v>
      </c>
      <c r="F5" s="96" t="s">
        <v>41</v>
      </c>
    </row>
    <row r="6" spans="1:6" ht="15.75" thickBot="1" x14ac:dyDescent="0.3">
      <c r="A6" s="98" t="s">
        <v>26</v>
      </c>
      <c r="B6" s="76" t="s">
        <v>43</v>
      </c>
      <c r="C6" s="33">
        <v>1500</v>
      </c>
      <c r="D6" s="33">
        <v>2000</v>
      </c>
      <c r="E6" s="33">
        <v>2500</v>
      </c>
      <c r="F6" s="97">
        <v>2610</v>
      </c>
    </row>
    <row r="7" spans="1:6" ht="15" x14ac:dyDescent="0.25">
      <c r="A7" s="79">
        <v>16</v>
      </c>
      <c r="B7" s="102">
        <v>0.68962271200000003</v>
      </c>
      <c r="C7" s="35">
        <f t="shared" ref="C7:F7" si="0">C6*$B$7</f>
        <v>1034.434068</v>
      </c>
      <c r="D7" s="35">
        <f t="shared" si="0"/>
        <v>1379.245424</v>
      </c>
      <c r="E7" s="35">
        <f t="shared" si="0"/>
        <v>1724.0567800000001</v>
      </c>
      <c r="F7" s="92">
        <f t="shared" si="0"/>
        <v>1799.91527832</v>
      </c>
    </row>
    <row r="8" spans="1:6" ht="15" x14ac:dyDescent="0.25">
      <c r="A8" s="103">
        <v>17</v>
      </c>
      <c r="B8" s="77">
        <v>0.54484089800000002</v>
      </c>
      <c r="C8" s="1">
        <f t="shared" ref="C8:F8" si="1">C6*$B$8</f>
        <v>817.261347</v>
      </c>
      <c r="D8" s="1">
        <f t="shared" si="1"/>
        <v>1089.6817960000001</v>
      </c>
      <c r="E8" s="1">
        <f t="shared" si="1"/>
        <v>1362.102245</v>
      </c>
      <c r="F8" s="68">
        <f t="shared" si="1"/>
        <v>1422.0347437800001</v>
      </c>
    </row>
    <row r="9" spans="1:6" ht="15" x14ac:dyDescent="0.25">
      <c r="A9" s="103">
        <v>18</v>
      </c>
      <c r="B9" s="77">
        <v>0.34864771</v>
      </c>
      <c r="C9" s="1">
        <f t="shared" ref="C9:F9" si="2">C6*$B$9</f>
        <v>522.97156500000006</v>
      </c>
      <c r="D9" s="1">
        <f t="shared" si="2"/>
        <v>697.29542000000004</v>
      </c>
      <c r="E9" s="1">
        <f t="shared" si="2"/>
        <v>871.61927500000002</v>
      </c>
      <c r="F9" s="68">
        <f t="shared" si="2"/>
        <v>909.97052310000004</v>
      </c>
    </row>
    <row r="10" spans="1:6" ht="15" x14ac:dyDescent="0.25">
      <c r="A10" s="103">
        <v>19</v>
      </c>
      <c r="B10" s="77">
        <v>0.177879496</v>
      </c>
      <c r="C10" s="1">
        <f t="shared" ref="C10:F10" si="3">C6*$B$10</f>
        <v>266.81924399999997</v>
      </c>
      <c r="D10" s="1">
        <f t="shared" si="3"/>
        <v>355.75899199999998</v>
      </c>
      <c r="E10" s="1">
        <f t="shared" si="3"/>
        <v>444.69873999999999</v>
      </c>
      <c r="F10" s="68">
        <f t="shared" si="3"/>
        <v>464.26548456</v>
      </c>
    </row>
    <row r="11" spans="1:6" ht="15.75" thickBot="1" x14ac:dyDescent="0.3">
      <c r="A11" s="104">
        <v>20</v>
      </c>
      <c r="B11" s="105">
        <v>3.0076813000000001E-2</v>
      </c>
      <c r="C11" s="7">
        <f t="shared" ref="C11:F11" si="4">C6*$B$11</f>
        <v>45.115219500000002</v>
      </c>
      <c r="D11" s="7">
        <f t="shared" si="4"/>
        <v>60.153626000000003</v>
      </c>
      <c r="E11" s="7">
        <f t="shared" si="4"/>
        <v>75.192032499999996</v>
      </c>
      <c r="F11" s="71">
        <f t="shared" si="4"/>
        <v>78.500481930000007</v>
      </c>
    </row>
    <row r="12" spans="1:6" ht="15" x14ac:dyDescent="0.25">
      <c r="A12" s="73"/>
      <c r="B12" s="74"/>
      <c r="C12" s="75"/>
      <c r="D12" s="75"/>
      <c r="E12" s="75"/>
      <c r="F12" s="75"/>
    </row>
    <row r="13" spans="1:6" ht="15.75" thickBot="1" x14ac:dyDescent="0.3">
      <c r="A13" s="60"/>
      <c r="B13" s="74"/>
      <c r="C13" s="75"/>
      <c r="D13" s="75"/>
      <c r="E13" s="75"/>
      <c r="F13" s="75"/>
    </row>
    <row r="14" spans="1:6" ht="30.75" thickBot="1" x14ac:dyDescent="0.3">
      <c r="A14" s="100" t="s">
        <v>26</v>
      </c>
      <c r="B14" s="101" t="s">
        <v>44</v>
      </c>
      <c r="C14" s="129" t="s">
        <v>45</v>
      </c>
      <c r="D14" s="129"/>
      <c r="E14" s="129"/>
      <c r="F14" s="130"/>
    </row>
    <row r="15" spans="1:6" x14ac:dyDescent="0.3">
      <c r="A15" s="106">
        <v>16</v>
      </c>
      <c r="B15" s="78">
        <v>24811.79363</v>
      </c>
      <c r="C15" s="99">
        <f t="shared" ref="C15:F15" si="5">$B$15-C7</f>
        <v>23777.359562000001</v>
      </c>
      <c r="D15" s="66">
        <f t="shared" si="5"/>
        <v>23432.548205999999</v>
      </c>
      <c r="E15" s="66">
        <f t="shared" si="5"/>
        <v>23087.736850000001</v>
      </c>
      <c r="F15" s="67">
        <f t="shared" si="5"/>
        <v>23011.878351679999</v>
      </c>
    </row>
    <row r="16" spans="1:6" x14ac:dyDescent="0.3">
      <c r="A16" s="107">
        <v>17</v>
      </c>
      <c r="B16" s="65">
        <v>24966.621340000002</v>
      </c>
      <c r="C16" s="93">
        <f t="shared" ref="C16:F16" si="6">$B$16-C8</f>
        <v>24149.359993000002</v>
      </c>
      <c r="D16" s="69">
        <f t="shared" si="6"/>
        <v>23876.939544000001</v>
      </c>
      <c r="E16" s="69">
        <f t="shared" si="6"/>
        <v>23604.519095000003</v>
      </c>
      <c r="F16" s="68">
        <f t="shared" si="6"/>
        <v>23544.586596220001</v>
      </c>
    </row>
    <row r="17" spans="1:6" x14ac:dyDescent="0.3">
      <c r="A17" s="107">
        <v>18</v>
      </c>
      <c r="B17" s="65">
        <v>24456.68419</v>
      </c>
      <c r="C17" s="94">
        <f t="shared" ref="C17:F17" si="7">$B$17-C9</f>
        <v>23933.712625</v>
      </c>
      <c r="D17" s="1">
        <f t="shared" si="7"/>
        <v>23759.388770000001</v>
      </c>
      <c r="E17" s="1">
        <f>$B$17-E9</f>
        <v>23585.064914999999</v>
      </c>
      <c r="F17" s="70">
        <f t="shared" si="7"/>
        <v>23546.713666899999</v>
      </c>
    </row>
    <row r="18" spans="1:6" x14ac:dyDescent="0.3">
      <c r="A18" s="107">
        <v>19</v>
      </c>
      <c r="B18" s="65">
        <v>23426.866829999999</v>
      </c>
      <c r="C18" s="94">
        <f t="shared" ref="C18:F18" si="8">$B$18-C10</f>
        <v>23160.047586000001</v>
      </c>
      <c r="D18" s="1">
        <f t="shared" si="8"/>
        <v>23071.107838</v>
      </c>
      <c r="E18" s="1">
        <f t="shared" si="8"/>
        <v>22982.168089999999</v>
      </c>
      <c r="F18" s="68">
        <f t="shared" si="8"/>
        <v>22962.601345439998</v>
      </c>
    </row>
    <row r="19" spans="1:6" ht="15" thickBot="1" x14ac:dyDescent="0.35">
      <c r="A19" s="108">
        <v>20</v>
      </c>
      <c r="B19" s="91">
        <v>21898.47582</v>
      </c>
      <c r="C19" s="95">
        <f t="shared" ref="C19:F19" si="9">$B$19-C11</f>
        <v>21853.3606005</v>
      </c>
      <c r="D19" s="7">
        <f t="shared" si="9"/>
        <v>21838.322194</v>
      </c>
      <c r="E19" s="7">
        <f t="shared" si="9"/>
        <v>21823.2837875</v>
      </c>
      <c r="F19" s="71">
        <f t="shared" si="9"/>
        <v>21819.975338069999</v>
      </c>
    </row>
    <row r="20" spans="1:6" x14ac:dyDescent="0.3">
      <c r="A20" s="73"/>
    </row>
  </sheetData>
  <mergeCells count="2">
    <mergeCell ref="C4:F4"/>
    <mergeCell ref="C14:F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Firm Capacity %</vt:lpstr>
      <vt:lpstr>2022 Projected Solar Impacts</vt:lpstr>
      <vt:lpstr>Load graph</vt:lpstr>
      <vt:lpstr>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