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80" windowWidth="2107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E18" i="1"/>
  <c r="D18" i="1"/>
  <c r="D16" i="1"/>
  <c r="D30" i="1" l="1"/>
  <c r="D34" i="1" s="1"/>
  <c r="D26" i="1"/>
  <c r="E16" i="1" l="1"/>
  <c r="F16" i="1"/>
  <c r="D29" i="1" l="1"/>
  <c r="D25" i="1"/>
  <c r="D24" i="1"/>
  <c r="D13" i="1"/>
  <c r="E13" i="1"/>
  <c r="F13" i="1"/>
  <c r="D11" i="1"/>
  <c r="E11" i="1" s="1"/>
  <c r="F11" i="1" s="1"/>
  <c r="D28" i="1" l="1"/>
  <c r="D33" i="1"/>
  <c r="D32" i="1" l="1"/>
</calcChain>
</file>

<file path=xl/sharedStrings.xml><?xml version="1.0" encoding="utf-8"?>
<sst xmlns="http://schemas.openxmlformats.org/spreadsheetml/2006/main" count="20" uniqueCount="20">
  <si>
    <t>Actual/Projected Retail Summer Peak (MW):</t>
  </si>
  <si>
    <t>Retail Peak Growth (MW):</t>
  </si>
  <si>
    <t>Total Distribution SE Budget:</t>
  </si>
  <si>
    <t>Miami-Dade Distribution Budget:</t>
  </si>
  <si>
    <t>Average $ (2015-2017):</t>
  </si>
  <si>
    <t>Average MW Growth (2015-2017):</t>
  </si>
  <si>
    <t>Average $ Miami-Dade (2015-2017):</t>
  </si>
  <si>
    <t>$/kW - Total System:</t>
  </si>
  <si>
    <t>$/kW - Miami-Dade:</t>
  </si>
  <si>
    <t>Average MW Growth M-D (2015-2017):</t>
  </si>
  <si>
    <t>DRAFT  (attorney-client work product)</t>
  </si>
  <si>
    <t>Avoided Distribution Cost Calculation - System and Miami-Dade</t>
  </si>
  <si>
    <t>Broward Distribution Budget:</t>
  </si>
  <si>
    <t>Average $ Broward (2015-2017):</t>
  </si>
  <si>
    <t>Average MW Growth Brow. (2015-2017):</t>
  </si>
  <si>
    <t>$/kW - Broward:</t>
  </si>
  <si>
    <t>Projected Miami-Dade Region Peak (MW):</t>
  </si>
  <si>
    <t>Miami-Dade Region Peak Growth (MW):</t>
  </si>
  <si>
    <t>Projected Broward Region Peak (MW):</t>
  </si>
  <si>
    <t>Broward Region Peak Growth (MW):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</si>
</sst>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name val="Times New Roman"/>
      <family val="1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6" fontId="3" fillId="0" borderId="0" xfId="1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6" fontId="3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4" fontId="3" fillId="0" borderId="0" xfId="2" applyNumberFormat="1" applyFont="1"/>
    <xf numFmtId="2" fontId="5" fillId="2" borderId="3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6" fillId="0" borderId="0" xfId="0" applyFont="1"/>
    <xf numFmtId="14" fontId="6" fillId="0" borderId="0" xfId="0" applyNumberFormat="1" applyFont="1"/>
    <xf numFmtId="6" fontId="3" fillId="2" borderId="0" xfId="1" applyNumberFormat="1" applyFont="1" applyFill="1"/>
    <xf numFmtId="2" fontId="5" fillId="4" borderId="2" xfId="0" applyNumberFormat="1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4"/>
  <sheetViews>
    <sheetView tabSelected="1" workbookViewId="0">
      <selection sqref="A1:XFD2"/>
    </sheetView>
  </sheetViews>
  <sheetFormatPr defaultRowHeight="12.75" x14ac:dyDescent="0.2"/>
  <cols>
    <col min="1" max="1" width="15" customWidth="1"/>
    <col min="2" max="2" width="30" customWidth="1"/>
    <col min="3" max="3" width="9.7109375" bestFit="1" customWidth="1"/>
    <col min="4" max="6" width="18" bestFit="1" customWidth="1"/>
  </cols>
  <sheetData>
    <row r="3" spans="1:6" x14ac:dyDescent="0.2">
      <c r="A3" s="13" t="s">
        <v>10</v>
      </c>
      <c r="F3" s="14">
        <v>42619</v>
      </c>
    </row>
    <row r="9" spans="1:6" ht="18" x14ac:dyDescent="0.25">
      <c r="A9" s="18" t="s">
        <v>11</v>
      </c>
      <c r="B9" s="18"/>
      <c r="C9" s="18"/>
      <c r="D9" s="18"/>
      <c r="E9" s="18"/>
      <c r="F9" s="18"/>
    </row>
    <row r="11" spans="1:6" ht="18" x14ac:dyDescent="0.25">
      <c r="C11" s="7">
        <v>2014</v>
      </c>
      <c r="D11" s="7">
        <f t="shared" ref="D11:F11" si="0">C11+1</f>
        <v>2015</v>
      </c>
      <c r="E11" s="7">
        <f t="shared" si="0"/>
        <v>2016</v>
      </c>
      <c r="F11" s="7">
        <f t="shared" si="0"/>
        <v>2017</v>
      </c>
    </row>
    <row r="12" spans="1:6" ht="18.75" x14ac:dyDescent="0.3">
      <c r="B12" s="3" t="s">
        <v>0</v>
      </c>
      <c r="C12" s="9">
        <v>21980</v>
      </c>
      <c r="D12" s="9">
        <v>21656</v>
      </c>
      <c r="E12" s="9">
        <v>22872.285915171535</v>
      </c>
      <c r="F12" s="9">
        <v>23051.751721278535</v>
      </c>
    </row>
    <row r="13" spans="1:6" ht="18.75" x14ac:dyDescent="0.3">
      <c r="B13" s="3" t="s">
        <v>1</v>
      </c>
      <c r="C13" s="8">
        <v>800</v>
      </c>
      <c r="D13" s="8">
        <f t="shared" ref="D13:F13" si="1">D12-C12</f>
        <v>-324</v>
      </c>
      <c r="E13" s="8">
        <f t="shared" si="1"/>
        <v>1216.2859151715347</v>
      </c>
      <c r="F13" s="8">
        <f t="shared" si="1"/>
        <v>179.46580610700039</v>
      </c>
    </row>
    <row r="14" spans="1:6" ht="18.75" x14ac:dyDescent="0.3">
      <c r="B14" s="3"/>
      <c r="C14" s="8"/>
      <c r="D14" s="17"/>
      <c r="E14" s="17"/>
      <c r="F14" s="8"/>
    </row>
    <row r="15" spans="1:6" ht="18.75" x14ac:dyDescent="0.3">
      <c r="B15" s="3" t="s">
        <v>16</v>
      </c>
      <c r="C15" s="9">
        <v>5567</v>
      </c>
      <c r="D15" s="9">
        <v>5579.6079294525316</v>
      </c>
      <c r="E15" s="9">
        <v>5865.1626425838213</v>
      </c>
      <c r="F15" s="9">
        <v>5907.5818761962737</v>
      </c>
    </row>
    <row r="16" spans="1:6" ht="18.75" x14ac:dyDescent="0.3">
      <c r="B16" s="3" t="s">
        <v>17</v>
      </c>
      <c r="C16" s="7"/>
      <c r="D16" s="9">
        <f>D15-C15</f>
        <v>12.607929452531607</v>
      </c>
      <c r="E16" s="9">
        <f t="shared" ref="E16:F16" si="2">E15-D15</f>
        <v>285.55471313128965</v>
      </c>
      <c r="F16" s="9">
        <f t="shared" si="2"/>
        <v>42.419233612452445</v>
      </c>
    </row>
    <row r="17" spans="2:6" ht="18.75" x14ac:dyDescent="0.3">
      <c r="B17" s="3" t="s">
        <v>18</v>
      </c>
      <c r="C17" s="9">
        <v>3956.3999999999996</v>
      </c>
      <c r="D17" s="9">
        <v>3988.0544700125429</v>
      </c>
      <c r="E17" s="9">
        <v>4168.4655617505223</v>
      </c>
      <c r="F17" s="9">
        <v>4179.9566972919301</v>
      </c>
    </row>
    <row r="18" spans="2:6" ht="18.75" x14ac:dyDescent="0.3">
      <c r="B18" s="3" t="s">
        <v>19</v>
      </c>
      <c r="C18" s="9"/>
      <c r="D18" s="9">
        <f>D17-C17</f>
        <v>31.654470012543243</v>
      </c>
      <c r="E18" s="9">
        <f t="shared" ref="E18:F18" si="3">E17-D17</f>
        <v>180.4110917379794</v>
      </c>
      <c r="F18" s="9">
        <f t="shared" si="3"/>
        <v>11.491135541407857</v>
      </c>
    </row>
    <row r="19" spans="2:6" ht="18" x14ac:dyDescent="0.25">
      <c r="B19" s="3"/>
      <c r="C19" s="1"/>
      <c r="D19" s="1"/>
      <c r="E19" s="1"/>
      <c r="F19" s="1"/>
    </row>
    <row r="20" spans="2:6" ht="18" x14ac:dyDescent="0.25">
      <c r="C20" s="4" t="s">
        <v>2</v>
      </c>
      <c r="D20" s="2">
        <v>11266190.809999997</v>
      </c>
      <c r="E20" s="2">
        <v>26304889.245372981</v>
      </c>
      <c r="F20" s="15">
        <v>30412499</v>
      </c>
    </row>
    <row r="21" spans="2:6" ht="18" x14ac:dyDescent="0.25">
      <c r="C21" s="4" t="s">
        <v>3</v>
      </c>
      <c r="D21" s="2">
        <v>3686640</v>
      </c>
      <c r="E21" s="2">
        <v>17354290</v>
      </c>
      <c r="F21" s="15">
        <v>19134347</v>
      </c>
    </row>
    <row r="22" spans="2:6" ht="18" x14ac:dyDescent="0.25">
      <c r="C22" s="4" t="s">
        <v>12</v>
      </c>
      <c r="D22" s="2">
        <v>4265789</v>
      </c>
      <c r="E22" s="2">
        <v>5196270</v>
      </c>
      <c r="F22" s="2">
        <v>5426293</v>
      </c>
    </row>
    <row r="23" spans="2:6" ht="18" x14ac:dyDescent="0.25">
      <c r="C23" s="1"/>
      <c r="D23" s="1"/>
      <c r="E23" s="1"/>
      <c r="F23" s="1"/>
    </row>
    <row r="24" spans="2:6" ht="18" x14ac:dyDescent="0.25">
      <c r="C24" s="4" t="s">
        <v>4</v>
      </c>
      <c r="D24" s="5">
        <f>AVERAGE(D20:F20)</f>
        <v>22661193.018457662</v>
      </c>
      <c r="E24" s="1"/>
      <c r="F24" s="1"/>
    </row>
    <row r="25" spans="2:6" ht="18" x14ac:dyDescent="0.25">
      <c r="C25" s="4" t="s">
        <v>6</v>
      </c>
      <c r="D25" s="5">
        <f>AVERAGE(D21:F21)</f>
        <v>13391759</v>
      </c>
      <c r="E25" s="10"/>
      <c r="F25" s="1"/>
    </row>
    <row r="26" spans="2:6" ht="18" x14ac:dyDescent="0.25">
      <c r="C26" s="4" t="s">
        <v>13</v>
      </c>
      <c r="D26" s="5">
        <f>AVERAGE(D22:F22)</f>
        <v>4962784</v>
      </c>
      <c r="E26" s="10"/>
      <c r="F26" s="1"/>
    </row>
    <row r="27" spans="2:6" ht="18" x14ac:dyDescent="0.25">
      <c r="C27" s="4"/>
      <c r="D27" s="5"/>
      <c r="E27" s="10"/>
      <c r="F27" s="1"/>
    </row>
    <row r="28" spans="2:6" ht="18" x14ac:dyDescent="0.25">
      <c r="C28" s="4" t="s">
        <v>5</v>
      </c>
      <c r="D28" s="6">
        <f>AVERAGE(D13:F13)</f>
        <v>357.25057375951172</v>
      </c>
      <c r="E28" s="1"/>
      <c r="F28" s="1"/>
    </row>
    <row r="29" spans="2:6" ht="18" x14ac:dyDescent="0.25">
      <c r="C29" s="4" t="s">
        <v>9</v>
      </c>
      <c r="D29" s="6">
        <f>AVERAGE(D16:F16)</f>
        <v>113.52729206542456</v>
      </c>
      <c r="E29" s="10"/>
      <c r="F29" s="1"/>
    </row>
    <row r="30" spans="2:6" ht="18" x14ac:dyDescent="0.25">
      <c r="C30" s="4" t="s">
        <v>14</v>
      </c>
      <c r="D30" s="6">
        <f>AVERAGE(D18:F18)</f>
        <v>74.518899097310168</v>
      </c>
      <c r="E30" s="10"/>
      <c r="F30" s="1"/>
    </row>
    <row r="31" spans="2:6" ht="18.75" thickBot="1" x14ac:dyDescent="0.3">
      <c r="E31" s="1"/>
      <c r="F31" s="1"/>
    </row>
    <row r="32" spans="2:6" ht="18.75" thickBot="1" x14ac:dyDescent="0.3">
      <c r="C32" s="4" t="s">
        <v>7</v>
      </c>
      <c r="D32" s="11">
        <f>D24/(D28*1000)</f>
        <v>63.432208883483462</v>
      </c>
      <c r="E32" s="1"/>
      <c r="F32" s="1"/>
    </row>
    <row r="33" spans="3:4" ht="18.75" thickBot="1" x14ac:dyDescent="0.3">
      <c r="C33" s="4" t="s">
        <v>8</v>
      </c>
      <c r="D33" s="12">
        <f>D25/(D29*1000)</f>
        <v>117.96070139929412</v>
      </c>
    </row>
    <row r="34" spans="3:4" ht="18.75" thickBot="1" x14ac:dyDescent="0.3">
      <c r="C34" s="4" t="s">
        <v>15</v>
      </c>
      <c r="D34" s="16">
        <f>D26/(D30*1000)</f>
        <v>66.597655898262403</v>
      </c>
    </row>
  </sheetData>
  <mergeCells count="1">
    <mergeCell ref="A9:F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2B82F138-2690-49A9-9ADE-50F08B4E32DF}"/>
</file>

<file path=customXml/itemProps2.xml><?xml version="1.0" encoding="utf-8"?>
<ds:datastoreItem xmlns:ds="http://schemas.openxmlformats.org/officeDocument/2006/customXml" ds:itemID="{CCDB39F1-C423-43AB-BA4F-917FB23C6638}"/>
</file>

<file path=customXml/itemProps3.xml><?xml version="1.0" encoding="utf-8"?>
<ds:datastoreItem xmlns:ds="http://schemas.openxmlformats.org/officeDocument/2006/customXml" ds:itemID="{8F7E7EA8-FC61-4246-BCB0-0D71DFB8BF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2017-11-17T18:10:28Z</dcterms:created>
  <dcterms:modified xsi:type="dcterms:W3CDTF">2017-11-17T18:10:32Z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