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31572" yWindow="780" windowWidth="23376" windowHeight="10620" tabRatio="914" activeTab="0"/>
  </bookViews>
  <sheets>
    <sheet name="Summary" sheetId="21" r:id="rId1"/>
    <sheet name="2005TYSP" sheetId="20" r:id="rId2"/>
    <sheet name="2006TYSP" sheetId="22" r:id="rId3"/>
    <sheet name="2007TYSP" sheetId="23" r:id="rId4"/>
    <sheet name="2008TYSP" sheetId="24" r:id="rId5"/>
    <sheet name="2009TYSP" sheetId="25" r:id="rId6"/>
    <sheet name="2010TYSP" sheetId="26" r:id="rId7"/>
    <sheet name="2011TYSP" sheetId="27" r:id="rId8"/>
    <sheet name="2012TYSP" sheetId="28" r:id="rId9"/>
    <sheet name="2013TYSP" sheetId="29" r:id="rId10"/>
    <sheet name="2014TYSP" sheetId="30" r:id="rId11"/>
    <sheet name="2015TYSP" sheetId="31" r:id="rId12"/>
  </sheets>
  <definedNames>
    <definedName name="csDesignMode">1</definedName>
    <definedName name="_xlnm.Print_Area" localSheetId="1">'2005TYSP'!$A$1:$F$13</definedName>
    <definedName name="_xlnm.Print_Area" localSheetId="2">'2006TYSP'!$A$1:$F$15</definedName>
    <definedName name="_xlnm.Print_Area" localSheetId="3">'2007TYSP'!$A$1:$F$15</definedName>
    <definedName name="_xlnm.Print_Area" localSheetId="4">'2008TYSP'!$A$1:$F$13</definedName>
    <definedName name="_xlnm.Print_Area" localSheetId="5">'2009TYSP'!$A$1:$F$13</definedName>
    <definedName name="_xlnm.Print_Area" localSheetId="6">'2010TYSP'!$A$1:$F$13</definedName>
    <definedName name="_xlnm.Print_Area" localSheetId="7">'2011TYSP'!$A$1:$F$13</definedName>
    <definedName name="_xlnm.Print_Area" localSheetId="8">'2012TYSP'!$A$1:$F$13</definedName>
    <definedName name="_xlnm.Print_Area" localSheetId="9">'2013TYSP'!$A$1:$F$13</definedName>
    <definedName name="_xlnm.Print_Area" localSheetId="10">'2014TYSP'!$A$1:$F$12</definedName>
    <definedName name="_xlnm.Print_Area" localSheetId="11">'2015TYSP'!$A$1:$F$11</definedName>
    <definedName name="_xlnm.Print_Area" localSheetId="0">Summary!$A$1:$L$27</definedName>
  </definedNames>
  <calcPr fullCalcOnLoad="1"/>
</workbook>
</file>

<file path=xl/sharedStrings.xml><?xml version="1.0" encoding="utf-8"?>
<sst xmlns="http://schemas.openxmlformats.org/spreadsheetml/2006/main" count="209" uniqueCount="90">
  <si>
    <t>ACTUAL</t>
  </si>
  <si>
    <t>2003 LOAD FORECAST STUDY</t>
  </si>
  <si>
    <t>2005 LOAD FORECAST STUDY</t>
  </si>
  <si>
    <t>2007 LOAD FORECAST STUDY</t>
  </si>
  <si>
    <t>2008 LOAD FORECAST STUDY</t>
  </si>
  <si>
    <t>2009 LOAD FORECAST STUDY</t>
  </si>
  <si>
    <t>2010 LOAD FORECAST STUDY</t>
  </si>
  <si>
    <t>2011 LOAD FORECAST STUDY</t>
  </si>
  <si>
    <t>2012 LOAD FORECAST STUDY</t>
  </si>
  <si>
    <t>2013 LOAD FORECAST STUDY</t>
  </si>
  <si>
    <t>2014 LOAD FORECAST STUDY</t>
  </si>
  <si>
    <t>2017 LOAD FORECAST STUDY</t>
  </si>
  <si>
    <t>2 Years Out</t>
  </si>
  <si>
    <t>3 Years Out</t>
  </si>
  <si>
    <t>4 Years Out</t>
  </si>
  <si>
    <t>5 Years Out</t>
  </si>
  <si>
    <t>FORECAST</t>
  </si>
  <si>
    <t>(FCST - ACT) / ACT</t>
  </si>
  <si>
    <t>1 Year Out</t>
  </si>
  <si>
    <t>(FCST - ACT)</t>
  </si>
  <si>
    <t>2005 TYSP</t>
  </si>
  <si>
    <t>(FORECAST - ACTUAL)</t>
  </si>
  <si>
    <t>(FORECAST - ACTUAL) / ACTUAL</t>
  </si>
  <si>
    <t>2003 LFS</t>
  </si>
  <si>
    <t>2005 LFS</t>
  </si>
  <si>
    <t>2007 LFS</t>
  </si>
  <si>
    <t>2008 LFS</t>
  </si>
  <si>
    <t>2009 LFS</t>
  </si>
  <si>
    <t>2010 LFS</t>
  </si>
  <si>
    <t>2011 LFS</t>
  </si>
  <si>
    <t>2012 LFS</t>
  </si>
  <si>
    <t>2013 LFS</t>
  </si>
  <si>
    <t>2014 LFS</t>
  </si>
  <si>
    <t>2006 TYSP</t>
  </si>
  <si>
    <t>2007 TYSP</t>
  </si>
  <si>
    <t>2008 TYSP</t>
  </si>
  <si>
    <t>2009 TYSP</t>
  </si>
  <si>
    <t>2010 TYSP</t>
  </si>
  <si>
    <t>2011 TYSP</t>
  </si>
  <si>
    <t>2012 TYSP</t>
  </si>
  <si>
    <t>2013 TYSP</t>
  </si>
  <si>
    <t>2014 TYSP</t>
  </si>
  <si>
    <t>2015 TYSP</t>
  </si>
  <si>
    <t>LFS</t>
  </si>
  <si>
    <t>TYSP</t>
  </si>
  <si>
    <t>*</t>
  </si>
  <si>
    <t>AVERAGE</t>
  </si>
  <si>
    <r>
      <t xml:space="preserve">*AVERAGE </t>
    </r>
    <r>
      <rPr>
        <b/>
        <i/>
        <sz val="14"/>
        <rFont val="Arial"/>
        <family val="2"/>
      </rPr>
      <t>(Excluding Duplicate)</t>
    </r>
  </si>
  <si>
    <t>Forecast Origin</t>
  </si>
  <si>
    <t>SUMMER PEAK DEMAND (MW)</t>
  </si>
  <si>
    <t>Forecast Origin December 2004</t>
  </si>
  <si>
    <t>SUMMER</t>
  </si>
  <si>
    <t>Forecast Origin December 2013</t>
  </si>
  <si>
    <t>Forecast Origin December 2012</t>
  </si>
  <si>
    <t>Forecast Origin December 2011</t>
  </si>
  <si>
    <t>Forecast Origin December 2010</t>
  </si>
  <si>
    <t>Forecast Origin December 2009</t>
  </si>
  <si>
    <t>Forecast Origin December 2008</t>
  </si>
  <si>
    <t>Forecast Origin December 2007</t>
  </si>
  <si>
    <t>Forecast Origin December 2006</t>
  </si>
  <si>
    <t>2011 TEN YEAR SITE PLAN</t>
  </si>
  <si>
    <t>2005 TEN YEAR SITE PLAN</t>
  </si>
  <si>
    <t>2006 TEN YEAR SITE PLAN</t>
  </si>
  <si>
    <t>2007 TEN YEAR SITE PLAN</t>
  </si>
  <si>
    <t>2008 TEN YEAR SITE PLAN</t>
  </si>
  <si>
    <t>2009 TEN YEAR SITE PLAN</t>
  </si>
  <si>
    <t>2010 TEN YEAR SITE PLAN</t>
  </si>
  <si>
    <t>2012 TEN YEAR SITE PLAN</t>
  </si>
  <si>
    <t>2013 TEN YEAR SITE PLAN</t>
  </si>
  <si>
    <t>2014 TEN YEAR SITE PLAN</t>
  </si>
  <si>
    <t>2015 TEN YEAR SITE PLAN</t>
  </si>
  <si>
    <t>Forecast Origin December 2002</t>
  </si>
  <si>
    <t>Source: Ten Year Site Plans 2005 through 2015.</t>
  </si>
  <si>
    <t>Dec.2002</t>
  </si>
  <si>
    <t>Dec.2004</t>
  </si>
  <si>
    <t>Dec.2006</t>
  </si>
  <si>
    <t>Dec.2007</t>
  </si>
  <si>
    <t>Dec.2008</t>
  </si>
  <si>
    <t>Dec.2009</t>
  </si>
  <si>
    <t>Dec.2010</t>
  </si>
  <si>
    <t>Dec.2011</t>
  </si>
  <si>
    <t>Dec.2012</t>
  </si>
  <si>
    <t>Dec.2013</t>
  </si>
  <si>
    <t>Load Forecast Studies 2003 through 2014</t>
  </si>
  <si>
    <t xml:space="preserve">Summer Net Firm Demand (MW) </t>
  </si>
  <si>
    <t>Historical Seminole Error Rates based on Corrected Sotkiewicz Approach</t>
  </si>
  <si>
    <t>Adjusted for Lee County Electric Cooperative, Inc.</t>
  </si>
  <si>
    <t>Adjusted for LCEC</t>
  </si>
  <si>
    <t>Note: Load Forecast Study Conducted Biennially prior to 2008.</t>
  </si>
  <si>
    <t>Note: 2010 Forecast Value Reduced by 227 MW to Account for LCEC.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</si>
</sst>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3">
    <fill>
      <patternFill/>
    </fill>
    <fill>
      <patternFill patternType="gray125"/>
    </fill>
    <fill>
      <patternFill patternType="solid">
        <fgColor theme="0" tint="-0.149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0" fontId="0" fillId="0" borderId="0" xfId="20" applyNumberFormat="1" applyFont="1" applyFill="1" applyBorder="1" applyAlignment="1">
      <alignment horizontal="center"/>
    </xf>
    <xf numFmtId="164" fontId="0" fillId="0" borderId="0" xfId="2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10" fontId="0" fillId="2" borderId="0" xfId="20" applyNumberFormat="1" applyFont="1" applyFill="1" applyBorder="1" applyAlignment="1">
      <alignment horizontal="center"/>
    </xf>
    <xf numFmtId="164" fontId="0" fillId="2" borderId="0" xfId="21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 quotePrefix="1">
      <alignment horizontal="center"/>
    </xf>
    <xf numFmtId="3" fontId="3" fillId="0" borderId="0" xfId="0" applyNumberFormat="1" applyFont="1" applyFill="1" applyAlignment="1">
      <alignment horizontal="center"/>
    </xf>
    <xf numFmtId="10" fontId="3" fillId="0" borderId="0" xfId="2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10" fontId="3" fillId="0" borderId="0" xfId="2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2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0" fontId="5" fillId="0" borderId="0" xfId="2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7" fontId="3" fillId="0" borderId="0" xfId="0" applyNumberFormat="1" applyFont="1" applyFill="1" applyBorder="1" applyAlignment="1" quotePrefix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omma" xfId="2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sharedStrings" Target="sharedStrings.xml" /><Relationship Id="rId15" Type="http://schemas.openxmlformats.org/officeDocument/2006/relationships/theme" Target="theme/theme1.xml" /><Relationship Id="rId16" Type="http://schemas.openxmlformats.org/officeDocument/2006/relationships/customXml" Target="../customXml/item1.xml" /><Relationship Id="rId17" Type="http://schemas.openxmlformats.org/officeDocument/2006/relationships/customXml" Target="../customXml/item2.xml" /><Relationship Id="rId18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7"/>
  <sheetViews>
    <sheetView tabSelected="1" workbookViewId="0" topLeftCell="A1">
      <selection pane="topLeft" activeCell="A1" sqref="A1"/>
    </sheetView>
  </sheetViews>
  <sheetFormatPr defaultColWidth="9.109375" defaultRowHeight="17.4"/>
  <cols>
    <col min="1" max="1" width="9.66666666666667" style="18" customWidth="1"/>
    <col min="2" max="2" width="13.5555555555556" style="19" bestFit="1" customWidth="1"/>
    <col min="3" max="3" width="21.4444444444444" style="19" bestFit="1" customWidth="1"/>
    <col min="4" max="4" width="16.5555555555556" style="19" bestFit="1" customWidth="1"/>
    <col min="5" max="5" width="6.44444444444444" style="19" customWidth="1"/>
    <col min="6" max="8" width="17.6666666666667" style="19" customWidth="1"/>
    <col min="9" max="9" width="7" style="19" customWidth="1"/>
    <col min="10" max="12" width="17.6666666666667" style="19" customWidth="1"/>
    <col min="13" max="16384" width="9.11111111111111" style="18"/>
  </cols>
  <sheetData>
    <row r="1" ht="20.4">
      <c r="A1" s="40" t="s">
        <v>84</v>
      </c>
    </row>
    <row r="2" ht="20.4">
      <c r="A2" s="40" t="s">
        <v>85</v>
      </c>
    </row>
    <row r="3" ht="20.4">
      <c r="A3" s="40" t="s">
        <v>83</v>
      </c>
    </row>
    <row r="4" ht="20.4">
      <c r="A4" s="41" t="s">
        <v>86</v>
      </c>
    </row>
    <row r="5" ht="20.4">
      <c r="A5" s="40"/>
    </row>
    <row r="6" ht="17.4"/>
    <row r="7" spans="6:12" ht="17.4">
      <c r="F7" s="42" t="s">
        <v>21</v>
      </c>
      <c r="G7" s="42"/>
      <c r="H7" s="42"/>
      <c r="J7" s="42" t="s">
        <v>22</v>
      </c>
      <c r="K7" s="42"/>
      <c r="L7" s="42"/>
    </row>
    <row r="8" spans="2:12" ht="18.6" thickBot="1">
      <c r="B8" s="20" t="s">
        <v>43</v>
      </c>
      <c r="C8" s="20" t="s">
        <v>48</v>
      </c>
      <c r="D8" s="20" t="s">
        <v>44</v>
      </c>
      <c r="E8" s="20"/>
      <c r="F8" s="21" t="s">
        <v>13</v>
      </c>
      <c r="G8" s="21" t="s">
        <v>14</v>
      </c>
      <c r="H8" s="21" t="s">
        <v>15</v>
      </c>
      <c r="I8" s="20"/>
      <c r="J8" s="21" t="s">
        <v>13</v>
      </c>
      <c r="K8" s="21" t="s">
        <v>14</v>
      </c>
      <c r="L8" s="21" t="s">
        <v>15</v>
      </c>
    </row>
    <row r="9" spans="2:12" ht="18">
      <c r="B9" s="22"/>
      <c r="C9" s="22"/>
      <c r="D9" s="22"/>
      <c r="F9" s="23"/>
      <c r="G9" s="23"/>
      <c r="H9" s="23"/>
      <c r="J9" s="23"/>
      <c r="K9" s="23"/>
      <c r="L9" s="23"/>
    </row>
    <row r="10" spans="2:12" ht="20.1" customHeight="1">
      <c r="B10" s="24" t="s">
        <v>23</v>
      </c>
      <c r="C10" s="39" t="s">
        <v>73</v>
      </c>
      <c r="D10" s="19" t="s">
        <v>20</v>
      </c>
      <c r="F10" s="26">
        <f>'2005TYSP'!$E$11</f>
        <v>-172</v>
      </c>
      <c r="G10" s="26">
        <f>'2005TYSP'!$E$12</f>
        <v>-241</v>
      </c>
      <c r="H10" s="26">
        <f>'2005TYSP'!$E$13</f>
        <v>112</v>
      </c>
      <c r="J10" s="27">
        <f>'2005TYSP'!$F$11</f>
        <v>-0.047356828193832599</v>
      </c>
      <c r="K10" s="27">
        <f>'2005TYSP'!$F$12</f>
        <v>-0.062776764782495442</v>
      </c>
      <c r="L10" s="27">
        <f>'2005TYSP'!$F$13</f>
        <v>0.030853994490358128</v>
      </c>
    </row>
    <row r="11" spans="2:12" ht="20.1" customHeight="1">
      <c r="B11" s="24" t="s">
        <v>24</v>
      </c>
      <c r="C11" s="39" t="s">
        <v>74</v>
      </c>
      <c r="D11" s="19" t="s">
        <v>33</v>
      </c>
      <c r="F11" s="26">
        <f>'2006TYSP'!$E$11</f>
        <v>216</v>
      </c>
      <c r="G11" s="26">
        <f>'2006TYSP'!$E$12</f>
        <v>176</v>
      </c>
      <c r="H11" s="26">
        <f>'2006TYSP'!$E$13</f>
        <v>382</v>
      </c>
      <c r="J11" s="27">
        <f>'2006TYSP'!$F$11</f>
        <v>0.059504132231404959</v>
      </c>
      <c r="K11" s="27">
        <f>'2006TYSP'!$F$12</f>
        <v>0.046025104602510462</v>
      </c>
      <c r="L11" s="27">
        <f>'2006TYSP'!$F$13</f>
        <v>0.10766629086809471</v>
      </c>
    </row>
    <row r="12" spans="1:12" ht="20.1" customHeight="1">
      <c r="A12" s="38" t="s">
        <v>45</v>
      </c>
      <c r="B12" s="24" t="s">
        <v>24</v>
      </c>
      <c r="C12" s="39" t="s">
        <v>74</v>
      </c>
      <c r="D12" s="19" t="s">
        <v>34</v>
      </c>
      <c r="E12" s="28"/>
      <c r="F12" s="26">
        <f>'2007TYSP'!$E$11</f>
        <v>211</v>
      </c>
      <c r="G12" s="26">
        <f>'2007TYSP'!$E$12</f>
        <v>171</v>
      </c>
      <c r="H12" s="26">
        <f>'2007TYSP'!$E$13</f>
        <v>377</v>
      </c>
      <c r="J12" s="27">
        <f>'2007TYSP'!$F$11</f>
        <v>0.0581267217630854</v>
      </c>
      <c r="K12" s="27">
        <f>'2007TYSP'!$F$12</f>
        <v>0.044717573221757324</v>
      </c>
      <c r="L12" s="27">
        <f>'2007TYSP'!$F$13</f>
        <v>0.10625704622322435</v>
      </c>
    </row>
    <row r="13" spans="2:12" ht="20.1" customHeight="1">
      <c r="B13" s="24" t="s">
        <v>25</v>
      </c>
      <c r="C13" s="39" t="s">
        <v>75</v>
      </c>
      <c r="D13" s="19" t="s">
        <v>35</v>
      </c>
      <c r="F13" s="26">
        <f>'2008TYSP'!$E$11</f>
        <v>314</v>
      </c>
      <c r="G13" s="26">
        <f>'2008TYSP'!$E$12</f>
        <v>378</v>
      </c>
      <c r="H13" s="26">
        <f>'2008TYSP'!$E$13</f>
        <v>769</v>
      </c>
      <c r="J13" s="27">
        <f>'2008TYSP'!$F$11</f>
        <v>0.088500563697857942</v>
      </c>
      <c r="K13" s="27">
        <f>'2008TYSP'!$F$12</f>
        <v>0.10347659457979742</v>
      </c>
      <c r="L13" s="27">
        <f>'2008TYSP'!$F$13</f>
        <v>0.22432905484247376</v>
      </c>
    </row>
    <row r="14" spans="2:12" ht="20.1" customHeight="1">
      <c r="B14" s="24" t="s">
        <v>26</v>
      </c>
      <c r="C14" s="39" t="s">
        <v>76</v>
      </c>
      <c r="D14" s="19" t="s">
        <v>36</v>
      </c>
      <c r="F14" s="29">
        <f>'2009TYSP'!$E$11</f>
        <v>293</v>
      </c>
      <c r="G14" s="29">
        <f>'2009TYSP'!$E$12</f>
        <v>645</v>
      </c>
      <c r="H14" s="29">
        <f>'2009TYSP'!$E$13</f>
        <v>704</v>
      </c>
      <c r="J14" s="30">
        <f>'2009TYSP'!$F$11</f>
        <v>0.080208048179578426</v>
      </c>
      <c r="K14" s="30">
        <f>'2009TYSP'!$F$12</f>
        <v>0.18815635939323219</v>
      </c>
      <c r="L14" s="30">
        <f>'2009TYSP'!$F$13</f>
        <v>0.19742007851934942</v>
      </c>
    </row>
    <row r="15" spans="2:12" ht="20.1" customHeight="1">
      <c r="B15" s="24" t="s">
        <v>27</v>
      </c>
      <c r="C15" s="39" t="s">
        <v>77</v>
      </c>
      <c r="D15" s="19" t="s">
        <v>37</v>
      </c>
      <c r="F15" s="29">
        <f>'2010TYSP'!$E$11</f>
        <v>590</v>
      </c>
      <c r="G15" s="29">
        <f>'2010TYSP'!$E$12</f>
        <v>582</v>
      </c>
      <c r="H15" s="29">
        <f>'2010TYSP'!$E$13</f>
        <v>549</v>
      </c>
      <c r="J15" s="30">
        <f>'2010TYSP'!$F$11</f>
        <v>0.17211201866977829</v>
      </c>
      <c r="K15" s="30">
        <f>'2010TYSP'!$F$12</f>
        <v>0.16320807627593942</v>
      </c>
      <c r="L15" s="30">
        <f>'2010TYSP'!$F$13</f>
        <v>0.17778497409326424</v>
      </c>
    </row>
    <row r="16" spans="2:12" ht="20.1" customHeight="1">
      <c r="B16" s="24" t="s">
        <v>28</v>
      </c>
      <c r="C16" s="39" t="s">
        <v>78</v>
      </c>
      <c r="D16" s="19" t="s">
        <v>38</v>
      </c>
      <c r="F16" s="29">
        <f>'2011TYSP'!$E$11</f>
        <v>463</v>
      </c>
      <c r="G16" s="29">
        <f>'2011TYSP'!$E$12</f>
        <v>412</v>
      </c>
      <c r="H16" s="29">
        <f>'2011TYSP'!$E$13</f>
        <v>557</v>
      </c>
      <c r="J16" s="30">
        <f>'2011TYSP'!$F$11</f>
        <v>0.12983735277621986</v>
      </c>
      <c r="K16" s="30">
        <f>'2011TYSP'!$F$12</f>
        <v>0.13341968911917099</v>
      </c>
      <c r="L16" s="30">
        <f>'2011TYSP'!$F$13</f>
        <v>0.18437603442568687</v>
      </c>
    </row>
    <row r="17" spans="2:12" ht="20.1" customHeight="1">
      <c r="B17" s="24" t="s">
        <v>29</v>
      </c>
      <c r="C17" s="39" t="s">
        <v>79</v>
      </c>
      <c r="D17" s="19" t="s">
        <v>39</v>
      </c>
      <c r="F17" s="29">
        <f>'2012TYSP'!$E$11</f>
        <v>164</v>
      </c>
      <c r="G17" s="29">
        <f>'2012TYSP'!$E$12</f>
        <v>329</v>
      </c>
      <c r="H17" s="29">
        <f>'2012TYSP'!$E$13</f>
        <v>218</v>
      </c>
      <c r="I17" s="29"/>
      <c r="J17" s="30">
        <f>'2012TYSP'!$F$11</f>
        <v>0.053108808290155442</v>
      </c>
      <c r="K17" s="30">
        <f>'2012TYSP'!$F$12</f>
        <v>0.10890433631247931</v>
      </c>
      <c r="L17" s="30">
        <f>'2012TYSP'!$F$13</f>
        <v>0.067221708294788782</v>
      </c>
    </row>
    <row r="18" spans="2:12" ht="20.1" customHeight="1">
      <c r="B18" s="24" t="s">
        <v>30</v>
      </c>
      <c r="C18" s="39" t="s">
        <v>80</v>
      </c>
      <c r="D18" s="19" t="s">
        <v>40</v>
      </c>
      <c r="F18" s="29">
        <f>'2013TYSP'!$E$11</f>
        <v>254</v>
      </c>
      <c r="G18" s="29">
        <f>'2013TYSP'!$E$12</f>
        <v>69</v>
      </c>
      <c r="H18" s="29">
        <f>'2013TYSP'!$E$13</f>
        <v>288</v>
      </c>
      <c r="J18" s="30">
        <f>'2013TYSP'!$F$11</f>
        <v>0.08407811982787157</v>
      </c>
      <c r="K18" s="30">
        <f>'2013TYSP'!$F$12</f>
        <v>0.021276595744680851</v>
      </c>
      <c r="L18" s="30">
        <f>'2013TYSP'!$F$13</f>
        <v>0.092485549132947972</v>
      </c>
    </row>
    <row r="19" spans="2:12" ht="20.1" customHeight="1">
      <c r="B19" s="24" t="s">
        <v>31</v>
      </c>
      <c r="C19" s="39" t="s">
        <v>81</v>
      </c>
      <c r="D19" s="19" t="s">
        <v>41</v>
      </c>
      <c r="F19" s="29">
        <f>'2014TYSP'!$E$11</f>
        <v>-43</v>
      </c>
      <c r="G19" s="29">
        <f>'2014TYSP'!$E$12</f>
        <v>177</v>
      </c>
      <c r="H19" s="26"/>
      <c r="J19" s="30">
        <f>'2014TYSP'!$F$11</f>
        <v>-0.013259327782917052</v>
      </c>
      <c r="K19" s="30">
        <f>'2014TYSP'!$F$12</f>
        <v>0.056840077071290941</v>
      </c>
      <c r="L19" s="27"/>
    </row>
    <row r="20" spans="2:12" ht="20.1" customHeight="1">
      <c r="B20" s="24" t="s">
        <v>32</v>
      </c>
      <c r="C20" s="39" t="s">
        <v>82</v>
      </c>
      <c r="D20" s="19" t="s">
        <v>42</v>
      </c>
      <c r="F20" s="29">
        <f>'2015TYSP'!$E$11</f>
        <v>-92</v>
      </c>
      <c r="G20" s="26"/>
      <c r="H20" s="26"/>
      <c r="J20" s="30">
        <f>'2015TYSP'!$F$11</f>
        <v>-0.029543994861913937</v>
      </c>
      <c r="K20" s="27"/>
      <c r="L20" s="27"/>
    </row>
    <row r="21" spans="2:12" ht="18">
      <c r="B21" s="24"/>
      <c r="C21" s="25"/>
      <c r="F21" s="31"/>
      <c r="G21" s="31"/>
      <c r="H21" s="31"/>
      <c r="J21" s="32"/>
      <c r="K21" s="32"/>
      <c r="L21" s="32"/>
    </row>
    <row r="22" ht="17.4"/>
    <row r="23" spans="4:12" ht="20.1" customHeight="1">
      <c r="D23" s="33" t="s">
        <v>46</v>
      </c>
      <c r="E23" s="33"/>
      <c r="F23" s="34">
        <f>AVERAGE(F10:F20)</f>
        <v>199.81818181818181</v>
      </c>
      <c r="G23" s="34">
        <f>AVERAGE(G10:G20)</f>
        <v>269.80</v>
      </c>
      <c r="H23" s="34">
        <f>AVERAGE(H10:H20)</f>
        <v>439.55555555555554</v>
      </c>
      <c r="I23" s="33"/>
      <c r="J23" s="35">
        <f>AVERAGE(J10:J20)</f>
        <v>0.057755964963389854</v>
      </c>
      <c r="K23" s="35">
        <f>AVERAGE(K10:K20)</f>
        <v>0.080324764153836353</v>
      </c>
      <c r="L23" s="35">
        <f>AVERAGE(L10:L20)</f>
        <v>0.13204385898779869</v>
      </c>
    </row>
    <row r="24" spans="4:12" ht="20.1" customHeight="1">
      <c r="D24" s="37" t="s">
        <v>47</v>
      </c>
      <c r="E24" s="33"/>
      <c r="F24" s="34">
        <f>AVERAGE(F10:F11,F13:F20)</f>
        <v>198.70</v>
      </c>
      <c r="G24" s="34">
        <f>AVERAGE(G10:G11,G13:G20)</f>
        <v>280.77777777777777</v>
      </c>
      <c r="H24" s="34">
        <f>AVERAGE(H10:H11,H13:H20)</f>
        <v>447.375</v>
      </c>
      <c r="I24" s="33"/>
      <c r="J24" s="35">
        <f>AVERAGE(J10:J11,J13:J20)</f>
        <v>0.057718889283420297</v>
      </c>
      <c r="K24" s="35">
        <f>AVERAGE(K10:K11,K13:K20)</f>
        <v>0.084281118701845126</v>
      </c>
      <c r="L24" s="35">
        <f>AVERAGE(L10:L11,L13:L20)</f>
        <v>0.13526721058337049</v>
      </c>
    </row>
    <row r="25" ht="17.4">
      <c r="F25" s="29"/>
    </row>
    <row r="26" ht="17.4">
      <c r="B26" s="36" t="s">
        <v>88</v>
      </c>
    </row>
    <row r="27" ht="17.4">
      <c r="B27" s="36" t="s">
        <v>72</v>
      </c>
    </row>
  </sheetData>
  <mergeCells count="2">
    <mergeCell ref="F7:H7"/>
    <mergeCell ref="J7:L7"/>
  </mergeCells>
  <pageMargins left="0.7" right="0.7" top="0.75" bottom="0.75" header="0.3" footer="0.3"/>
  <pageSetup orientation="landscape" scale="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8</v>
      </c>
    </row>
    <row r="2" ht="13.2">
      <c r="A2" s="2" t="s">
        <v>68</v>
      </c>
    </row>
    <row r="3" ht="13.2">
      <c r="A3" s="2" t="s">
        <v>49</v>
      </c>
    </row>
    <row r="4" ht="13.2">
      <c r="A4" s="4"/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54</v>
      </c>
      <c r="B7" s="5">
        <v>2011</v>
      </c>
      <c r="C7" s="9"/>
      <c r="D7" s="9"/>
    </row>
    <row r="8" spans="1:4" ht="13.2">
      <c r="A8" s="8"/>
      <c r="B8" s="5">
        <v>2012</v>
      </c>
      <c r="C8" s="9"/>
      <c r="D8" s="9"/>
    </row>
    <row r="9" spans="1:6" ht="13.2">
      <c r="A9" s="8" t="s">
        <v>18</v>
      </c>
      <c r="B9" s="5">
        <f>B7+2</f>
        <v>2013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2014</v>
      </c>
      <c r="C10" s="9">
        <v>3088</v>
      </c>
      <c r="D10" s="9">
        <v>3194</v>
      </c>
      <c r="E10" s="9">
        <f>D10-C10</f>
        <v>106</v>
      </c>
      <c r="F10" s="10">
        <f>E10/C10</f>
        <v>0.034326424870466318</v>
      </c>
    </row>
    <row r="11" spans="1:6" ht="13.2">
      <c r="A11" s="13" t="s">
        <v>13</v>
      </c>
      <c r="B11" s="14">
        <f t="shared" si="0" ref="B11:B13">B10+1</f>
        <v>2015</v>
      </c>
      <c r="C11" s="15">
        <v>3021</v>
      </c>
      <c r="D11" s="15">
        <v>3275</v>
      </c>
      <c r="E11" s="15">
        <f t="shared" si="1" ref="E11:E13">D11-C11</f>
        <v>254</v>
      </c>
      <c r="F11" s="16">
        <f t="shared" si="2" ref="F11:F13">E11/C11</f>
        <v>0.08407811982787157</v>
      </c>
    </row>
    <row r="12" spans="1:6" ht="13.2">
      <c r="A12" s="13" t="s">
        <v>14</v>
      </c>
      <c r="B12" s="14">
        <f t="shared" si="0"/>
        <v>2016</v>
      </c>
      <c r="C12" s="15">
        <v>3243</v>
      </c>
      <c r="D12" s="15">
        <v>3312</v>
      </c>
      <c r="E12" s="15">
        <f t="shared" si="1"/>
        <v>69</v>
      </c>
      <c r="F12" s="16">
        <f t="shared" si="2"/>
        <v>0.021276595744680851</v>
      </c>
    </row>
    <row r="13" spans="1:6" ht="13.2">
      <c r="A13" s="13" t="s">
        <v>15</v>
      </c>
      <c r="B13" s="14">
        <f t="shared" si="0"/>
        <v>2017</v>
      </c>
      <c r="C13" s="15">
        <v>3114</v>
      </c>
      <c r="D13" s="15">
        <v>3402</v>
      </c>
      <c r="E13" s="15">
        <f t="shared" si="1"/>
        <v>288</v>
      </c>
      <c r="F13" s="16">
        <f t="shared" si="2"/>
        <v>0.092485549132947972</v>
      </c>
    </row>
    <row r="14" spans="1:6" ht="13.2">
      <c r="A14" s="8"/>
      <c r="C14" s="9"/>
      <c r="D14" s="9"/>
      <c r="E14" s="9"/>
      <c r="F14" s="10"/>
    </row>
    <row r="15" spans="1:4" ht="13.2">
      <c r="A15" s="8"/>
      <c r="D15" s="9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9</v>
      </c>
    </row>
    <row r="2" ht="13.2">
      <c r="A2" s="2" t="s">
        <v>69</v>
      </c>
    </row>
    <row r="3" ht="13.2">
      <c r="A3" s="2" t="s">
        <v>49</v>
      </c>
    </row>
    <row r="4" ht="13.2">
      <c r="A4" s="4"/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53</v>
      </c>
      <c r="B7" s="5">
        <v>2012</v>
      </c>
      <c r="C7" s="9"/>
      <c r="D7" s="9"/>
    </row>
    <row r="8" spans="1:4" ht="13.2">
      <c r="A8" s="8"/>
      <c r="B8" s="5">
        <v>2013</v>
      </c>
      <c r="C8" s="9"/>
      <c r="D8" s="9"/>
    </row>
    <row r="9" spans="1:6" ht="13.2">
      <c r="A9" s="8" t="s">
        <v>18</v>
      </c>
      <c r="B9" s="5">
        <f>B7+2</f>
        <v>2014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2015</v>
      </c>
      <c r="C10" s="9">
        <v>3021</v>
      </c>
      <c r="D10" s="9">
        <v>3101</v>
      </c>
      <c r="E10" s="9">
        <f>D10-C10</f>
        <v>80</v>
      </c>
      <c r="F10" s="10">
        <f>E10/C10</f>
        <v>0.026481297583581597</v>
      </c>
    </row>
    <row r="11" spans="1:6" ht="13.2">
      <c r="A11" s="13" t="s">
        <v>13</v>
      </c>
      <c r="B11" s="14">
        <f t="shared" si="0" ref="B11:B12">B10+1</f>
        <v>2016</v>
      </c>
      <c r="C11" s="15">
        <v>3243</v>
      </c>
      <c r="D11" s="15">
        <v>3200</v>
      </c>
      <c r="E11" s="15">
        <f t="shared" si="1" ref="E11:E12">D11-C11</f>
        <v>-43</v>
      </c>
      <c r="F11" s="16">
        <f t="shared" si="2" ref="F11:F12">E11/C11</f>
        <v>-0.013259327782917052</v>
      </c>
    </row>
    <row r="12" spans="1:6" ht="13.2">
      <c r="A12" s="13" t="s">
        <v>14</v>
      </c>
      <c r="B12" s="14">
        <f t="shared" si="0"/>
        <v>2017</v>
      </c>
      <c r="C12" s="15">
        <v>3114</v>
      </c>
      <c r="D12" s="15">
        <v>3291</v>
      </c>
      <c r="E12" s="15">
        <f t="shared" si="1"/>
        <v>177</v>
      </c>
      <c r="F12" s="16">
        <f t="shared" si="2"/>
        <v>0.056840077071290941</v>
      </c>
    </row>
    <row r="13" spans="1:4" ht="13.2">
      <c r="A13" s="8"/>
      <c r="D13" s="9"/>
    </row>
    <row r="14" spans="1:4" ht="13.2">
      <c r="A14" s="8"/>
      <c r="D14" s="9"/>
    </row>
    <row r="15" spans="1:4" ht="13.2">
      <c r="A15" s="8"/>
      <c r="D15" s="9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12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10</v>
      </c>
    </row>
    <row r="2" ht="13.2">
      <c r="A2" s="2" t="s">
        <v>70</v>
      </c>
    </row>
    <row r="3" ht="13.2">
      <c r="A3" s="2" t="s">
        <v>49</v>
      </c>
    </row>
    <row r="4" ht="13.2">
      <c r="A4" s="4"/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52</v>
      </c>
      <c r="B7" s="5">
        <v>2013</v>
      </c>
      <c r="C7" s="9"/>
      <c r="D7" s="9"/>
    </row>
    <row r="8" spans="1:4" ht="13.2">
      <c r="A8" s="8"/>
      <c r="B8" s="5">
        <v>2014</v>
      </c>
      <c r="C8" s="9"/>
      <c r="D8" s="9"/>
    </row>
    <row r="9" spans="1:6" ht="13.2">
      <c r="A9" s="8" t="s">
        <v>18</v>
      </c>
      <c r="B9" s="5">
        <f>B7+2</f>
        <v>2015</v>
      </c>
      <c r="C9" s="9"/>
      <c r="D9" s="11"/>
      <c r="E9" s="9"/>
      <c r="F9" s="10"/>
    </row>
    <row r="10" spans="1:6" ht="13.2">
      <c r="A10" s="8" t="s">
        <v>12</v>
      </c>
      <c r="B10" s="5">
        <f>B9+1</f>
        <v>2016</v>
      </c>
      <c r="C10" s="9">
        <v>3243</v>
      </c>
      <c r="D10" s="11">
        <v>2963</v>
      </c>
      <c r="E10" s="9">
        <f>D10-C10</f>
        <v>-280</v>
      </c>
      <c r="F10" s="10">
        <f>E10/C10</f>
        <v>-0.086339808818994751</v>
      </c>
    </row>
    <row r="11" spans="1:6" ht="13.2">
      <c r="A11" s="13" t="s">
        <v>13</v>
      </c>
      <c r="B11" s="14">
        <f t="shared" si="0" ref="B11">B10+1</f>
        <v>2017</v>
      </c>
      <c r="C11" s="15">
        <v>3114</v>
      </c>
      <c r="D11" s="17">
        <v>3022</v>
      </c>
      <c r="E11" s="15">
        <f t="shared" si="1" ref="E11">D11-C11</f>
        <v>-92</v>
      </c>
      <c r="F11" s="16">
        <f t="shared" si="2" ref="F11">E11/C11</f>
        <v>-0.029543994861913937</v>
      </c>
    </row>
    <row r="12" ht="13.2">
      <c r="A12" s="8"/>
    </row>
    <row r="13" ht="13.2">
      <c r="A13" s="8"/>
    </row>
    <row r="14" ht="13.2">
      <c r="A14" s="8"/>
    </row>
    <row r="15" ht="13.2">
      <c r="A15" s="8"/>
    </row>
    <row r="16" ht="13.2">
      <c r="A16" s="8"/>
    </row>
    <row r="17" ht="13.2">
      <c r="A17" s="8"/>
    </row>
    <row r="18" ht="13.2">
      <c r="A18" s="12"/>
    </row>
    <row r="19" ht="13.2">
      <c r="A19" s="12"/>
    </row>
    <row r="20" ht="13.2">
      <c r="A20" s="12"/>
    </row>
    <row r="21" ht="13.2">
      <c r="A21" s="12"/>
    </row>
    <row r="22" ht="13.2">
      <c r="A22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24"/>
  <sheetViews>
    <sheetView zoomScaleSheetLayoutView="100" workbookViewId="0" topLeftCell="A1">
      <selection pane="topLeft" activeCell="A1" sqref="A1"/>
    </sheetView>
  </sheetViews>
  <sheetFormatPr defaultColWidth="9.109375" defaultRowHeight="13.2"/>
  <cols>
    <col min="1" max="1" width="29.5555555555556" style="3" bestFit="1" customWidth="1"/>
    <col min="2" max="6" width="17.6666666666667" style="5" customWidth="1"/>
    <col min="7" max="77" width="8.88888888888889"/>
    <col min="78" max="78" width="28.4444444444444" style="1" bestFit="1" customWidth="1"/>
    <col min="79" max="16384" width="9.11111111111111" style="1"/>
  </cols>
  <sheetData>
    <row r="1" spans="1:78" ht="12.75" customHeight="1">
      <c r="A1" s="1" t="s">
        <v>1</v>
      </c>
      <c r="BZ1" s="1" t="s">
        <v>11</v>
      </c>
    </row>
    <row r="2" spans="1:78" ht="12.75" customHeight="1">
      <c r="A2" s="2" t="s">
        <v>61</v>
      </c>
      <c r="BZ2" s="2"/>
    </row>
    <row r="3" spans="1:78" ht="12.75" customHeight="1">
      <c r="A3" s="2" t="s">
        <v>49</v>
      </c>
      <c r="BZ3" s="2"/>
    </row>
    <row r="4" spans="1:78" ht="12.75" customHeight="1">
      <c r="A4" s="4"/>
      <c r="BZ4" s="2"/>
    </row>
    <row r="5" spans="1:6" s="6" customFormat="1" ht="12.75" customHeight="1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2.75" customHeight="1">
      <c r="A6" s="4"/>
    </row>
    <row r="7" spans="1:6" ht="12.75" customHeight="1">
      <c r="A7" s="8" t="s">
        <v>71</v>
      </c>
      <c r="B7" s="5">
        <v>2002</v>
      </c>
      <c r="C7" s="9"/>
      <c r="D7" s="9"/>
      <c r="E7" s="9"/>
      <c r="F7" s="9"/>
    </row>
    <row r="8" spans="1:6" ht="12.75" customHeight="1">
      <c r="A8" s="8"/>
      <c r="B8" s="5">
        <v>2003</v>
      </c>
      <c r="C8" s="9"/>
      <c r="D8" s="9"/>
      <c r="E8" s="9"/>
      <c r="F8" s="9"/>
    </row>
    <row r="9" spans="1:4" ht="12.75" customHeight="1">
      <c r="A9" s="8" t="s">
        <v>18</v>
      </c>
      <c r="B9" s="5">
        <f>B7+2</f>
        <v>2004</v>
      </c>
      <c r="C9" s="9"/>
      <c r="D9" s="9"/>
    </row>
    <row r="10" spans="1:6" ht="12.75" customHeight="1">
      <c r="A10" s="8" t="s">
        <v>12</v>
      </c>
      <c r="B10" s="5">
        <f>B9+1</f>
        <v>2005</v>
      </c>
      <c r="C10" s="9">
        <v>3539</v>
      </c>
      <c r="D10" s="9">
        <v>3324</v>
      </c>
      <c r="E10" s="9">
        <f>D10-C10</f>
        <v>-215</v>
      </c>
      <c r="F10" s="10">
        <f>E10/C10</f>
        <v>-0.060751624752755015</v>
      </c>
    </row>
    <row r="11" spans="1:6" ht="12.75" customHeight="1">
      <c r="A11" s="13" t="s">
        <v>13</v>
      </c>
      <c r="B11" s="14">
        <f t="shared" si="0" ref="B11:B13">B10+1</f>
        <v>2006</v>
      </c>
      <c r="C11" s="15">
        <v>3632</v>
      </c>
      <c r="D11" s="15">
        <v>3460</v>
      </c>
      <c r="E11" s="15">
        <f t="shared" si="1" ref="E11:E13">D11-C11</f>
        <v>-172</v>
      </c>
      <c r="F11" s="16">
        <f t="shared" si="2" ref="F11:F13">E11/C11</f>
        <v>-0.047356828193832599</v>
      </c>
    </row>
    <row r="12" spans="1:6" ht="12.75" customHeight="1">
      <c r="A12" s="13" t="s">
        <v>14</v>
      </c>
      <c r="B12" s="14">
        <f t="shared" si="0"/>
        <v>2007</v>
      </c>
      <c r="C12" s="15">
        <v>3839</v>
      </c>
      <c r="D12" s="15">
        <v>3598</v>
      </c>
      <c r="E12" s="15">
        <f t="shared" si="1"/>
        <v>-241</v>
      </c>
      <c r="F12" s="16">
        <f t="shared" si="2"/>
        <v>-0.062776764782495442</v>
      </c>
    </row>
    <row r="13" spans="1:6" ht="12.75" customHeight="1">
      <c r="A13" s="13" t="s">
        <v>15</v>
      </c>
      <c r="B13" s="14">
        <f t="shared" si="0"/>
        <v>2008</v>
      </c>
      <c r="C13" s="15">
        <v>3630</v>
      </c>
      <c r="D13" s="15">
        <v>3742</v>
      </c>
      <c r="E13" s="15">
        <f t="shared" si="1"/>
        <v>112</v>
      </c>
      <c r="F13" s="16">
        <f t="shared" si="2"/>
        <v>0.030853994490358128</v>
      </c>
    </row>
    <row r="14" ht="12.75" customHeight="1">
      <c r="A14" s="12"/>
    </row>
    <row r="15" ht="12.75" customHeight="1">
      <c r="A15" s="12"/>
    </row>
    <row r="16" ht="12.75" customHeight="1">
      <c r="A16" s="12"/>
    </row>
    <row r="17" ht="12.75" customHeight="1">
      <c r="A17" s="12"/>
    </row>
    <row r="18" ht="12.75" customHeight="1">
      <c r="A18" s="12"/>
    </row>
    <row r="19" ht="12.75" customHeight="1">
      <c r="A19" s="12"/>
    </row>
    <row r="20" ht="12.75" customHeight="1">
      <c r="A20" s="12"/>
    </row>
    <row r="21" ht="12.75" customHeight="1">
      <c r="A21" s="12"/>
    </row>
    <row r="22" ht="12.75" customHeight="1">
      <c r="A22" s="12"/>
    </row>
    <row r="23" ht="12.75" customHeight="1">
      <c r="A23" s="12"/>
    </row>
    <row r="24" ht="13.5" customHeight="1">
      <c r="A24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</v>
      </c>
    </row>
    <row r="2" ht="13.2">
      <c r="A2" s="2" t="s">
        <v>62</v>
      </c>
    </row>
    <row r="3" ht="13.2">
      <c r="A3" s="2" t="s">
        <v>49</v>
      </c>
    </row>
    <row r="4" ht="13.2">
      <c r="A4" s="4" t="s">
        <v>87</v>
      </c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6" ht="13.2">
      <c r="A7" s="8" t="s">
        <v>50</v>
      </c>
      <c r="B7" s="5">
        <v>2004</v>
      </c>
      <c r="C7" s="9"/>
      <c r="D7" s="9"/>
      <c r="E7" s="9"/>
      <c r="F7" s="9"/>
    </row>
    <row r="8" spans="1:6" ht="13.2">
      <c r="A8" s="8"/>
      <c r="B8" s="5">
        <v>2005</v>
      </c>
      <c r="C8" s="9"/>
      <c r="D8" s="9"/>
      <c r="E8" s="9"/>
      <c r="F8" s="9"/>
    </row>
    <row r="9" spans="1:4" ht="13.2">
      <c r="A9" s="8" t="s">
        <v>18</v>
      </c>
      <c r="B9" s="5">
        <f>B7+2</f>
        <v>2006</v>
      </c>
      <c r="C9" s="9"/>
      <c r="D9" s="9"/>
    </row>
    <row r="10" spans="1:6" ht="13.2">
      <c r="A10" s="8" t="s">
        <v>12</v>
      </c>
      <c r="B10" s="5">
        <f>B9+1</f>
        <v>2007</v>
      </c>
      <c r="C10" s="9">
        <v>3839</v>
      </c>
      <c r="D10" s="9">
        <v>3655</v>
      </c>
      <c r="E10" s="9">
        <f>D10-C10</f>
        <v>-184</v>
      </c>
      <c r="F10" s="10">
        <f>E10/C10</f>
        <v>-0.047929148215681165</v>
      </c>
    </row>
    <row r="11" spans="1:6" ht="13.2">
      <c r="A11" s="13" t="s">
        <v>13</v>
      </c>
      <c r="B11" s="14">
        <f t="shared" si="0" ref="B11:B13">B10+1</f>
        <v>2008</v>
      </c>
      <c r="C11" s="15">
        <v>3630</v>
      </c>
      <c r="D11" s="15">
        <v>3846</v>
      </c>
      <c r="E11" s="15">
        <f t="shared" si="1" ref="E11:E13">D11-C11</f>
        <v>216</v>
      </c>
      <c r="F11" s="16">
        <f t="shared" si="2" ref="F11:F13">E11/C11</f>
        <v>0.059504132231404959</v>
      </c>
    </row>
    <row r="12" spans="1:6" ht="13.2">
      <c r="A12" s="13" t="s">
        <v>14</v>
      </c>
      <c r="B12" s="14">
        <f t="shared" si="0"/>
        <v>2009</v>
      </c>
      <c r="C12" s="15">
        <v>3824</v>
      </c>
      <c r="D12" s="15">
        <v>4000</v>
      </c>
      <c r="E12" s="15">
        <f t="shared" si="1"/>
        <v>176</v>
      </c>
      <c r="F12" s="16">
        <f t="shared" si="2"/>
        <v>0.046025104602510462</v>
      </c>
    </row>
    <row r="13" spans="1:6" ht="13.2">
      <c r="A13" s="13" t="s">
        <v>15</v>
      </c>
      <c r="B13" s="14">
        <f t="shared" si="0"/>
        <v>2010</v>
      </c>
      <c r="C13" s="15">
        <v>3548</v>
      </c>
      <c r="D13" s="15">
        <f>4157-227</f>
        <v>3930</v>
      </c>
      <c r="E13" s="15">
        <f t="shared" si="1"/>
        <v>382</v>
      </c>
      <c r="F13" s="16">
        <f t="shared" si="2"/>
        <v>0.10766629086809471</v>
      </c>
    </row>
    <row r="14" ht="13.2">
      <c r="A14" s="12"/>
    </row>
    <row r="15" ht="13.2">
      <c r="A15" s="4" t="s">
        <v>89</v>
      </c>
    </row>
    <row r="16" ht="13.2">
      <c r="A16" s="12"/>
    </row>
    <row r="17" ht="13.2">
      <c r="A17" s="12"/>
    </row>
    <row r="18" ht="13.2">
      <c r="A18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2</v>
      </c>
    </row>
    <row r="2" ht="13.2">
      <c r="A2" s="2" t="s">
        <v>63</v>
      </c>
    </row>
    <row r="3" ht="13.2">
      <c r="A3" s="2" t="s">
        <v>49</v>
      </c>
    </row>
    <row r="4" ht="13.2">
      <c r="A4" s="4" t="s">
        <v>87</v>
      </c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50</v>
      </c>
      <c r="B7" s="5">
        <v>2004</v>
      </c>
      <c r="C7" s="9"/>
      <c r="D7" s="9"/>
    </row>
    <row r="8" spans="1:4" ht="13.2">
      <c r="A8" s="8"/>
      <c r="B8" s="5">
        <v>2005</v>
      </c>
      <c r="C8" s="9"/>
      <c r="D8" s="9"/>
    </row>
    <row r="9" spans="1:4" ht="13.2">
      <c r="A9" s="8" t="s">
        <v>18</v>
      </c>
      <c r="B9" s="5">
        <f>B7+2</f>
        <v>2006</v>
      </c>
      <c r="C9" s="9"/>
      <c r="D9" s="9"/>
    </row>
    <row r="10" spans="1:6" ht="13.2">
      <c r="A10" s="8" t="s">
        <v>12</v>
      </c>
      <c r="B10" s="5">
        <f>B9+1</f>
        <v>2007</v>
      </c>
      <c r="C10" s="9">
        <v>3839</v>
      </c>
      <c r="D10" s="9">
        <v>3691</v>
      </c>
      <c r="E10" s="9">
        <f>D10-C10</f>
        <v>-148</v>
      </c>
      <c r="F10" s="10">
        <f>E10/C10</f>
        <v>-0.038551706173482678</v>
      </c>
    </row>
    <row r="11" spans="1:6" ht="13.2">
      <c r="A11" s="13" t="s">
        <v>13</v>
      </c>
      <c r="B11" s="14">
        <f t="shared" si="0" ref="B11:B13">B10+1</f>
        <v>2008</v>
      </c>
      <c r="C11" s="15">
        <v>3630</v>
      </c>
      <c r="D11" s="15">
        <v>3841</v>
      </c>
      <c r="E11" s="15">
        <f t="shared" si="1" ref="E11:E13">D11-C11</f>
        <v>211</v>
      </c>
      <c r="F11" s="16">
        <f t="shared" si="2" ref="F11:F13">E11/C11</f>
        <v>0.0581267217630854</v>
      </c>
    </row>
    <row r="12" spans="1:6" ht="13.2">
      <c r="A12" s="13" t="s">
        <v>14</v>
      </c>
      <c r="B12" s="14">
        <f t="shared" si="0"/>
        <v>2009</v>
      </c>
      <c r="C12" s="15">
        <v>3824</v>
      </c>
      <c r="D12" s="15">
        <v>3995</v>
      </c>
      <c r="E12" s="15">
        <f t="shared" si="1"/>
        <v>171</v>
      </c>
      <c r="F12" s="16">
        <f t="shared" si="2"/>
        <v>0.044717573221757324</v>
      </c>
    </row>
    <row r="13" spans="1:6" ht="13.2">
      <c r="A13" s="13" t="s">
        <v>15</v>
      </c>
      <c r="B13" s="14">
        <f t="shared" si="0"/>
        <v>2010</v>
      </c>
      <c r="C13" s="15">
        <v>3548</v>
      </c>
      <c r="D13" s="15">
        <f>4152-227</f>
        <v>3925</v>
      </c>
      <c r="E13" s="15">
        <f t="shared" si="1"/>
        <v>377</v>
      </c>
      <c r="F13" s="16">
        <f t="shared" si="2"/>
        <v>0.10625704622322435</v>
      </c>
    </row>
    <row r="14" ht="13.2"/>
    <row r="15" ht="13.2">
      <c r="A15" s="4" t="s">
        <v>89</v>
      </c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3</v>
      </c>
    </row>
    <row r="2" ht="13.2">
      <c r="A2" s="2" t="s">
        <v>64</v>
      </c>
    </row>
    <row r="3" ht="13.2">
      <c r="A3" s="2" t="s">
        <v>49</v>
      </c>
    </row>
    <row r="4" ht="13.2">
      <c r="A4" s="4"/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59</v>
      </c>
      <c r="B7" s="5">
        <v>2006</v>
      </c>
      <c r="C7" s="9"/>
      <c r="D7" s="9"/>
    </row>
    <row r="8" spans="1:4" ht="13.2">
      <c r="A8" s="8"/>
      <c r="B8" s="5">
        <v>2007</v>
      </c>
      <c r="C8" s="9"/>
      <c r="D8" s="9"/>
    </row>
    <row r="9" spans="1:6" ht="13.2">
      <c r="A9" s="8" t="s">
        <v>18</v>
      </c>
      <c r="B9" s="5">
        <f>B7+2</f>
        <v>2008</v>
      </c>
      <c r="C9" s="9"/>
      <c r="D9" s="9"/>
      <c r="E9" s="9"/>
      <c r="F9" s="10"/>
    </row>
    <row r="10" spans="1:6" ht="13.2">
      <c r="A10" s="8" t="s">
        <v>12</v>
      </c>
      <c r="B10" s="5">
        <f>B9+1</f>
        <v>2009</v>
      </c>
      <c r="C10" s="9">
        <v>3824</v>
      </c>
      <c r="D10" s="9">
        <v>3920</v>
      </c>
      <c r="E10" s="9">
        <f>D10-C10</f>
        <v>96</v>
      </c>
      <c r="F10" s="10">
        <f>E10/C10</f>
        <v>0.025104602510460251</v>
      </c>
    </row>
    <row r="11" spans="1:6" ht="13.2">
      <c r="A11" s="13" t="s">
        <v>13</v>
      </c>
      <c r="B11" s="14">
        <f t="shared" si="0" ref="B11:B13">B10+1</f>
        <v>2010</v>
      </c>
      <c r="C11" s="15">
        <v>3548</v>
      </c>
      <c r="D11" s="15">
        <v>3862</v>
      </c>
      <c r="E11" s="15">
        <f t="shared" si="1" ref="E11:E13">D11-C11</f>
        <v>314</v>
      </c>
      <c r="F11" s="16">
        <f t="shared" si="2" ref="F11:F13">E11/C11</f>
        <v>0.088500563697857942</v>
      </c>
    </row>
    <row r="12" spans="1:6" ht="13.2">
      <c r="A12" s="13" t="s">
        <v>14</v>
      </c>
      <c r="B12" s="14">
        <f t="shared" si="0"/>
        <v>2011</v>
      </c>
      <c r="C12" s="15">
        <v>3653</v>
      </c>
      <c r="D12" s="15">
        <v>4031</v>
      </c>
      <c r="E12" s="15">
        <f t="shared" si="1"/>
        <v>378</v>
      </c>
      <c r="F12" s="16">
        <f t="shared" si="2"/>
        <v>0.10347659457979742</v>
      </c>
    </row>
    <row r="13" spans="1:6" ht="13.2">
      <c r="A13" s="13" t="s">
        <v>15</v>
      </c>
      <c r="B13" s="14">
        <f t="shared" si="0"/>
        <v>2012</v>
      </c>
      <c r="C13" s="15">
        <v>3428</v>
      </c>
      <c r="D13" s="15">
        <v>4197</v>
      </c>
      <c r="E13" s="15">
        <f t="shared" si="1"/>
        <v>769</v>
      </c>
      <c r="F13" s="16">
        <f t="shared" si="2"/>
        <v>0.22432905484247376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6" ht="13.2">
      <c r="A17" s="8"/>
      <c r="C17" s="9"/>
      <c r="D17" s="9"/>
      <c r="E17" s="9"/>
      <c r="F17" s="10"/>
    </row>
    <row r="18" spans="1:6" ht="13.2">
      <c r="A18" s="8"/>
      <c r="C18" s="9"/>
      <c r="D18" s="9"/>
      <c r="E18" s="9"/>
      <c r="F18" s="10"/>
    </row>
    <row r="19" spans="1:6" ht="13.2">
      <c r="A19" s="8"/>
      <c r="C19" s="9"/>
      <c r="D19" s="9"/>
      <c r="E19" s="9"/>
      <c r="F19" s="10"/>
    </row>
    <row r="20" ht="13.2">
      <c r="A20" s="8"/>
    </row>
    <row r="21" ht="13.2">
      <c r="A21" s="12"/>
    </row>
    <row r="22" ht="13.2">
      <c r="A22" s="12"/>
    </row>
    <row r="23" ht="13.2">
      <c r="A23" s="12"/>
    </row>
    <row r="24" ht="13.2">
      <c r="A24" s="12"/>
    </row>
    <row r="25" ht="13.2">
      <c r="A25" s="12"/>
    </row>
    <row r="26" ht="13.2">
      <c r="A26" s="12"/>
    </row>
    <row r="27" ht="13.2">
      <c r="A27" s="12"/>
    </row>
    <row r="28" ht="13.2">
      <c r="A28" s="12"/>
    </row>
    <row r="29" ht="13.2">
      <c r="A29" s="12"/>
    </row>
    <row r="30" ht="13.2">
      <c r="A30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4</v>
      </c>
    </row>
    <row r="2" ht="13.2">
      <c r="A2" s="2" t="s">
        <v>65</v>
      </c>
    </row>
    <row r="3" ht="13.2">
      <c r="A3" s="2" t="s">
        <v>49</v>
      </c>
    </row>
    <row r="4" ht="13.2">
      <c r="A4" s="4"/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58</v>
      </c>
      <c r="B7" s="5">
        <v>2007</v>
      </c>
      <c r="C7" s="9"/>
      <c r="D7" s="9"/>
    </row>
    <row r="8" spans="1:4" ht="13.2">
      <c r="A8" s="8"/>
      <c r="B8" s="5">
        <v>2008</v>
      </c>
      <c r="C8" s="9"/>
      <c r="D8" s="9"/>
    </row>
    <row r="9" spans="1:6" ht="13.2">
      <c r="A9" s="8" t="s">
        <v>18</v>
      </c>
      <c r="B9" s="5">
        <f>B7+2</f>
        <v>2009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2010</v>
      </c>
      <c r="C10" s="9">
        <v>3548</v>
      </c>
      <c r="D10" s="9">
        <v>3787</v>
      </c>
      <c r="E10" s="9">
        <f>D10-C10</f>
        <v>239</v>
      </c>
      <c r="F10" s="10">
        <f>E10/C10</f>
        <v>0.067361894024802707</v>
      </c>
    </row>
    <row r="11" spans="1:6" ht="13.2">
      <c r="A11" s="13" t="s">
        <v>13</v>
      </c>
      <c r="B11" s="14">
        <f t="shared" si="0" ref="B11:B13">B10+1</f>
        <v>2011</v>
      </c>
      <c r="C11" s="15">
        <v>3653</v>
      </c>
      <c r="D11" s="15">
        <v>3946</v>
      </c>
      <c r="E11" s="15">
        <f t="shared" si="1" ref="E11:E13">D11-C11</f>
        <v>293</v>
      </c>
      <c r="F11" s="16">
        <f t="shared" si="2" ref="F11:F13">E11/C11</f>
        <v>0.080208048179578426</v>
      </c>
    </row>
    <row r="12" spans="1:6" ht="13.2">
      <c r="A12" s="13" t="s">
        <v>14</v>
      </c>
      <c r="B12" s="14">
        <f t="shared" si="0"/>
        <v>2012</v>
      </c>
      <c r="C12" s="15">
        <v>3428</v>
      </c>
      <c r="D12" s="15">
        <v>4073</v>
      </c>
      <c r="E12" s="15">
        <f t="shared" si="1"/>
        <v>645</v>
      </c>
      <c r="F12" s="16">
        <f t="shared" si="2"/>
        <v>0.18815635939323219</v>
      </c>
    </row>
    <row r="13" spans="1:6" ht="13.2">
      <c r="A13" s="13" t="s">
        <v>15</v>
      </c>
      <c r="B13" s="14">
        <f t="shared" si="0"/>
        <v>2013</v>
      </c>
      <c r="C13" s="15">
        <v>3566</v>
      </c>
      <c r="D13" s="15">
        <v>4270</v>
      </c>
      <c r="E13" s="15">
        <f t="shared" si="1"/>
        <v>704</v>
      </c>
      <c r="F13" s="16">
        <f t="shared" si="2"/>
        <v>0.19742007851934942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6" ht="13.2">
      <c r="A17" s="8"/>
      <c r="C17" s="9"/>
      <c r="D17" s="9"/>
      <c r="E17" s="9"/>
      <c r="F17" s="10"/>
    </row>
    <row r="18" spans="1:6" ht="13.2">
      <c r="A18" s="8"/>
      <c r="C18" s="9"/>
      <c r="D18" s="9"/>
      <c r="E18" s="9"/>
      <c r="F18" s="10"/>
    </row>
    <row r="19" ht="13.2">
      <c r="A19" s="8"/>
    </row>
    <row r="20" ht="13.2">
      <c r="A20" s="8"/>
    </row>
    <row r="21" ht="13.2">
      <c r="A21" s="12"/>
    </row>
    <row r="22" ht="13.2">
      <c r="A22" s="12"/>
    </row>
    <row r="23" ht="13.2">
      <c r="A23" s="12"/>
    </row>
    <row r="24" ht="13.2">
      <c r="A24" s="12"/>
    </row>
    <row r="25" ht="13.2">
      <c r="A25" s="12"/>
    </row>
    <row r="26" ht="13.2">
      <c r="A26" s="12"/>
    </row>
    <row r="27" ht="13.2">
      <c r="A27" s="12"/>
    </row>
    <row r="28" ht="13.2">
      <c r="A28" s="12"/>
    </row>
    <row r="29" ht="13.2">
      <c r="A29" s="12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5</v>
      </c>
    </row>
    <row r="2" ht="13.2">
      <c r="A2" s="2" t="s">
        <v>66</v>
      </c>
    </row>
    <row r="3" ht="13.2">
      <c r="A3" s="2" t="s">
        <v>49</v>
      </c>
    </row>
    <row r="4" ht="13.2">
      <c r="A4" s="4"/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57</v>
      </c>
      <c r="B7" s="5">
        <v>2008</v>
      </c>
      <c r="C7" s="9"/>
      <c r="D7" s="9"/>
    </row>
    <row r="8" spans="1:4" ht="13.2">
      <c r="A8" s="8"/>
      <c r="B8" s="5">
        <v>2009</v>
      </c>
      <c r="C8" s="9"/>
      <c r="D8" s="9"/>
    </row>
    <row r="9" spans="1:6" ht="13.2">
      <c r="A9" s="8" t="s">
        <v>18</v>
      </c>
      <c r="B9" s="5">
        <f>B7+2</f>
        <v>2010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2011</v>
      </c>
      <c r="C10" s="9">
        <v>3653</v>
      </c>
      <c r="D10" s="9">
        <v>3883</v>
      </c>
      <c r="E10" s="9">
        <f>D10-C10</f>
        <v>230</v>
      </c>
      <c r="F10" s="10">
        <f>E10/C10</f>
        <v>0.062961949082945529</v>
      </c>
    </row>
    <row r="11" spans="1:6" ht="13.2">
      <c r="A11" s="13" t="s">
        <v>13</v>
      </c>
      <c r="B11" s="14">
        <f t="shared" si="0" ref="B11:B13">B10+1</f>
        <v>2012</v>
      </c>
      <c r="C11" s="15">
        <v>3428</v>
      </c>
      <c r="D11" s="15">
        <v>4018</v>
      </c>
      <c r="E11" s="15">
        <f t="shared" si="1" ref="E11:E13">D11-C11</f>
        <v>590</v>
      </c>
      <c r="F11" s="16">
        <f t="shared" si="2" ref="F11:F13">E11/C11</f>
        <v>0.17211201866977829</v>
      </c>
    </row>
    <row r="12" spans="1:6" ht="13.2">
      <c r="A12" s="13" t="s">
        <v>14</v>
      </c>
      <c r="B12" s="14">
        <f t="shared" si="0"/>
        <v>2013</v>
      </c>
      <c r="C12" s="15">
        <v>3566</v>
      </c>
      <c r="D12" s="15">
        <v>4148</v>
      </c>
      <c r="E12" s="15">
        <f t="shared" si="1"/>
        <v>582</v>
      </c>
      <c r="F12" s="16">
        <f t="shared" si="2"/>
        <v>0.16320807627593942</v>
      </c>
    </row>
    <row r="13" spans="1:6" ht="13.2">
      <c r="A13" s="13" t="s">
        <v>15</v>
      </c>
      <c r="B13" s="14">
        <f t="shared" si="0"/>
        <v>2014</v>
      </c>
      <c r="C13" s="15">
        <v>3088</v>
      </c>
      <c r="D13" s="15">
        <v>3637</v>
      </c>
      <c r="E13" s="15">
        <f t="shared" si="1"/>
        <v>549</v>
      </c>
      <c r="F13" s="16">
        <f t="shared" si="2"/>
        <v>0.17778497409326424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6" ht="13.2">
      <c r="A17" s="8"/>
      <c r="C17" s="9"/>
      <c r="D17" s="9"/>
      <c r="E17" s="9"/>
      <c r="F17" s="10"/>
    </row>
    <row r="18" spans="1:4" ht="13.2">
      <c r="A18" s="8"/>
      <c r="D18" s="9"/>
    </row>
    <row r="19" spans="1:4" ht="13.2">
      <c r="A19" s="8"/>
      <c r="D19" s="9"/>
    </row>
    <row r="20" spans="1:4" ht="13.2">
      <c r="A20" s="12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  <row r="28" spans="1:4" ht="13.2">
      <c r="A28" s="12"/>
      <c r="D28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6</v>
      </c>
    </row>
    <row r="2" ht="13.2">
      <c r="A2" s="2" t="s">
        <v>60</v>
      </c>
    </row>
    <row r="3" ht="13.2">
      <c r="A3" s="2" t="s">
        <v>49</v>
      </c>
    </row>
    <row r="4" ht="13.2"/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56</v>
      </c>
      <c r="B7" s="5">
        <v>2009</v>
      </c>
      <c r="C7" s="9"/>
      <c r="D7" s="9"/>
    </row>
    <row r="8" spans="1:4" ht="13.2">
      <c r="A8" s="8"/>
      <c r="B8" s="5">
        <v>2010</v>
      </c>
      <c r="C8" s="9"/>
      <c r="D8" s="9"/>
    </row>
    <row r="9" spans="1:6" ht="13.2">
      <c r="A9" s="8" t="s">
        <v>18</v>
      </c>
      <c r="B9" s="5">
        <f>B7+2</f>
        <v>2011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2012</v>
      </c>
      <c r="C10" s="9">
        <v>3428</v>
      </c>
      <c r="D10" s="9">
        <v>3910</v>
      </c>
      <c r="E10" s="9">
        <f>D10-C10</f>
        <v>482</v>
      </c>
      <c r="F10" s="10">
        <f>E10/C10</f>
        <v>0.14060676779463244</v>
      </c>
    </row>
    <row r="11" spans="1:6" ht="13.2">
      <c r="A11" s="13" t="s">
        <v>13</v>
      </c>
      <c r="B11" s="14">
        <f t="shared" si="0" ref="B11:B13">B10+1</f>
        <v>2013</v>
      </c>
      <c r="C11" s="15">
        <v>3566</v>
      </c>
      <c r="D11" s="15">
        <v>4029</v>
      </c>
      <c r="E11" s="15">
        <f t="shared" si="1" ref="E11:E13">D11-C11</f>
        <v>463</v>
      </c>
      <c r="F11" s="16">
        <f t="shared" si="2" ref="F11:F13">E11/C11</f>
        <v>0.12983735277621986</v>
      </c>
    </row>
    <row r="12" spans="1:6" ht="13.2">
      <c r="A12" s="13" t="s">
        <v>14</v>
      </c>
      <c r="B12" s="14">
        <f t="shared" si="0"/>
        <v>2014</v>
      </c>
      <c r="C12" s="15">
        <v>3088</v>
      </c>
      <c r="D12" s="15">
        <v>3500</v>
      </c>
      <c r="E12" s="15">
        <f t="shared" si="1"/>
        <v>412</v>
      </c>
      <c r="F12" s="16">
        <f t="shared" si="2"/>
        <v>0.13341968911917099</v>
      </c>
    </row>
    <row r="13" spans="1:6" ht="13.2">
      <c r="A13" s="13" t="s">
        <v>15</v>
      </c>
      <c r="B13" s="14">
        <f t="shared" si="0"/>
        <v>2015</v>
      </c>
      <c r="C13" s="15">
        <v>3021</v>
      </c>
      <c r="D13" s="15">
        <v>3578</v>
      </c>
      <c r="E13" s="15">
        <f t="shared" si="1"/>
        <v>557</v>
      </c>
      <c r="F13" s="16">
        <f t="shared" si="2"/>
        <v>0.18437603442568687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6" ht="13.2">
      <c r="A16" s="8"/>
      <c r="C16" s="9"/>
      <c r="D16" s="9"/>
      <c r="E16" s="9"/>
      <c r="F16" s="10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  <row r="27" spans="1:4" ht="13.2">
      <c r="A27" s="12"/>
      <c r="D27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 topLeftCell="A1">
      <selection pane="topLeft" activeCell="A1" sqref="A1"/>
    </sheetView>
  </sheetViews>
  <sheetFormatPr defaultColWidth="8.88888888888889" defaultRowHeight="13.2"/>
  <cols>
    <col min="1" max="1" width="29.5555555555556" style="3" bestFit="1" customWidth="1"/>
    <col min="2" max="6" width="17.6666666666667" style="5" customWidth="1"/>
  </cols>
  <sheetData>
    <row r="1" ht="13.2">
      <c r="A1" s="1" t="s">
        <v>7</v>
      </c>
    </row>
    <row r="2" ht="13.2">
      <c r="A2" s="2" t="s">
        <v>67</v>
      </c>
    </row>
    <row r="3" ht="13.2">
      <c r="A3" s="2" t="s">
        <v>49</v>
      </c>
    </row>
    <row r="4" ht="13.2">
      <c r="A4" s="4"/>
    </row>
    <row r="5" spans="1:6" ht="13.2">
      <c r="A5" s="4"/>
      <c r="B5" s="7" t="s">
        <v>51</v>
      </c>
      <c r="C5" s="7" t="s">
        <v>0</v>
      </c>
      <c r="D5" s="7" t="s">
        <v>16</v>
      </c>
      <c r="E5" s="7" t="s">
        <v>19</v>
      </c>
      <c r="F5" s="7" t="s">
        <v>17</v>
      </c>
    </row>
    <row r="6" ht="13.2">
      <c r="A6" s="4"/>
    </row>
    <row r="7" spans="1:4" ht="13.2">
      <c r="A7" s="8" t="s">
        <v>55</v>
      </c>
      <c r="B7" s="5">
        <v>2010</v>
      </c>
      <c r="C7" s="9"/>
      <c r="D7" s="9"/>
    </row>
    <row r="8" spans="1:4" ht="13.2">
      <c r="A8" s="8"/>
      <c r="B8" s="5">
        <v>2011</v>
      </c>
      <c r="C8" s="9"/>
      <c r="D8" s="9"/>
    </row>
    <row r="9" spans="1:6" ht="13.2">
      <c r="A9" s="8" t="s">
        <v>18</v>
      </c>
      <c r="B9" s="5">
        <f>B7+2</f>
        <v>2012</v>
      </c>
      <c r="C9" s="9"/>
      <c r="D9" s="9"/>
      <c r="E9" s="9"/>
      <c r="F9" s="10"/>
    </row>
    <row r="10" spans="1:6" ht="13.2">
      <c r="A10" s="8" t="s">
        <v>12</v>
      </c>
      <c r="B10" s="5">
        <f>B9+1</f>
        <v>2013</v>
      </c>
      <c r="C10" s="9">
        <v>3566</v>
      </c>
      <c r="D10" s="9">
        <v>3740</v>
      </c>
      <c r="E10" s="9">
        <f>D10-C10</f>
        <v>174</v>
      </c>
      <c r="F10" s="10">
        <f>E10/C10</f>
        <v>0.048794167134043748</v>
      </c>
    </row>
    <row r="11" spans="1:6" ht="13.2">
      <c r="A11" s="13" t="s">
        <v>13</v>
      </c>
      <c r="B11" s="14">
        <f t="shared" si="0" ref="B11:B13">B10+1</f>
        <v>2014</v>
      </c>
      <c r="C11" s="15">
        <v>3088</v>
      </c>
      <c r="D11" s="15">
        <v>3252</v>
      </c>
      <c r="E11" s="15">
        <f t="shared" si="1" ref="E11:E13">D11-C11</f>
        <v>164</v>
      </c>
      <c r="F11" s="16">
        <f t="shared" si="2" ref="F11:F13">E11/C11</f>
        <v>0.053108808290155442</v>
      </c>
    </row>
    <row r="12" spans="1:6" ht="13.2">
      <c r="A12" s="13" t="s">
        <v>14</v>
      </c>
      <c r="B12" s="14">
        <f t="shared" si="0"/>
        <v>2015</v>
      </c>
      <c r="C12" s="15">
        <v>3021</v>
      </c>
      <c r="D12" s="15">
        <v>3350</v>
      </c>
      <c r="E12" s="15">
        <f t="shared" si="1"/>
        <v>329</v>
      </c>
      <c r="F12" s="16">
        <f t="shared" si="2"/>
        <v>0.10890433631247931</v>
      </c>
    </row>
    <row r="13" spans="1:6" ht="13.2">
      <c r="A13" s="13" t="s">
        <v>15</v>
      </c>
      <c r="B13" s="14">
        <f t="shared" si="0"/>
        <v>2016</v>
      </c>
      <c r="C13" s="15">
        <v>3243</v>
      </c>
      <c r="D13" s="15">
        <v>3461</v>
      </c>
      <c r="E13" s="15">
        <f t="shared" si="1"/>
        <v>218</v>
      </c>
      <c r="F13" s="16">
        <f t="shared" si="2"/>
        <v>0.067221708294788782</v>
      </c>
    </row>
    <row r="14" spans="1:6" ht="13.2">
      <c r="A14" s="8"/>
      <c r="C14" s="9"/>
      <c r="D14" s="9"/>
      <c r="E14" s="9"/>
      <c r="F14" s="10"/>
    </row>
    <row r="15" spans="1:6" ht="13.2">
      <c r="A15" s="8"/>
      <c r="C15" s="9"/>
      <c r="D15" s="9"/>
      <c r="E15" s="9"/>
      <c r="F15" s="10"/>
    </row>
    <row r="16" spans="1:4" ht="13.2">
      <c r="A16" s="8"/>
      <c r="D16" s="9"/>
    </row>
    <row r="17" spans="1:4" ht="13.2">
      <c r="A17" s="8"/>
      <c r="D17" s="9"/>
    </row>
    <row r="18" spans="1:4" ht="13.2">
      <c r="A18" s="8"/>
      <c r="D18" s="9"/>
    </row>
    <row r="19" spans="1:4" ht="13.2">
      <c r="A19" s="8"/>
      <c r="D19" s="9"/>
    </row>
    <row r="20" spans="1:4" ht="13.2">
      <c r="A20" s="8"/>
      <c r="D20" s="9"/>
    </row>
    <row r="21" spans="1:4" ht="13.2">
      <c r="A21" s="12"/>
      <c r="D21" s="9"/>
    </row>
    <row r="22" spans="1:4" ht="13.2">
      <c r="A22" s="12"/>
      <c r="D22" s="9"/>
    </row>
    <row r="23" spans="1:4" ht="13.2">
      <c r="A23" s="12"/>
      <c r="D23" s="9"/>
    </row>
    <row r="24" spans="1:4" ht="13.2">
      <c r="A24" s="12"/>
      <c r="D24" s="9"/>
    </row>
    <row r="25" spans="1:4" ht="13.2">
      <c r="A25" s="12"/>
      <c r="D25" s="9"/>
    </row>
    <row r="26" spans="1:4" ht="13.2">
      <c r="A26" s="12"/>
      <c r="D26" s="9"/>
    </row>
  </sheetData>
  <printOptions horizontalCentered="1" verticalCentered="1"/>
  <pageMargins left="0.25" right="0.25" top="0.25" bottom="0.25" header="0.25" footer="0.25"/>
  <pageSetup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512060-CB28-4CAF-9C4C-0F4FF7487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0534B-5FCA-4982-84E0-D32178E93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AA10AD-2AF0-4086-A52D-007D0D1B2DF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