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108" yWindow="528" windowWidth="27576" windowHeight="10800" tabRatio="914" firstSheet="6" activeTab="11"/>
  </bookViews>
  <sheets>
    <sheet name="Summary" sheetId="21" r:id="rId1"/>
    <sheet name="2005TYSP" sheetId="20" r:id="rId2"/>
    <sheet name="2006TYSP" sheetId="22" r:id="rId3"/>
    <sheet name="2007TYSP" sheetId="23" r:id="rId4"/>
    <sheet name="2008TYSP" sheetId="24" r:id="rId5"/>
    <sheet name="2009TYSP" sheetId="25" r:id="rId6"/>
    <sheet name="2010TYSP" sheetId="26" r:id="rId7"/>
    <sheet name="2011TYSP" sheetId="27" r:id="rId8"/>
    <sheet name="2012TYSP" sheetId="28" r:id="rId9"/>
    <sheet name="2013TYSP" sheetId="29" r:id="rId10"/>
    <sheet name="2014TYSP" sheetId="30" r:id="rId11"/>
    <sheet name="2015TYSP" sheetId="31" r:id="rId12"/>
  </sheets>
  <definedNames>
    <definedName name="csDesignMode">1</definedName>
    <definedName name="_xlnm.Print_Area" localSheetId="1">'2005TYSP'!$A$2:$F$15</definedName>
    <definedName name="_xlnm.Print_Area" localSheetId="2">'2006TYSP'!$A$2:$F$17</definedName>
    <definedName name="_xlnm.Print_Area" localSheetId="3">'2007TYSP'!$A$2:$F$17</definedName>
    <definedName name="_xlnm.Print_Area" localSheetId="4">'2008TYSP'!$A$2:$F$15</definedName>
    <definedName name="_xlnm.Print_Area" localSheetId="5">'2009TYSP'!$A$2:$F$15</definedName>
    <definedName name="_xlnm.Print_Area" localSheetId="6">'2010TYSP'!$A$2:$F$15</definedName>
    <definedName name="_xlnm.Print_Area" localSheetId="7">'2011TYSP'!$A$2:$F$15</definedName>
    <definedName name="_xlnm.Print_Area" localSheetId="8">'2012TYSP'!$A$2:$F$15</definedName>
    <definedName name="_xlnm.Print_Area" localSheetId="9">'2013TYSP'!$A$2:$F$15</definedName>
    <definedName name="_xlnm.Print_Area" localSheetId="10">'2014TYSP'!$A$2:$F$14</definedName>
    <definedName name="_xlnm.Print_Area" localSheetId="11">'2015TYSP'!$A$2:$F$13</definedName>
    <definedName name="_xlnm.Print_Area" localSheetId="0">Summary!$A$6:$L$32</definedName>
  </definedNames>
  <calcPr calcMode="manual"/>
</workbook>
</file>

<file path=xl/sharedStrings.xml><?xml version="1.0" encoding="utf-8"?>
<sst xmlns="http://schemas.openxmlformats.org/spreadsheetml/2006/main" count="257" uniqueCount="105">
  <si>
    <t>ACTUAL</t>
  </si>
  <si>
    <t>2003 LOAD FORECAST STUDY</t>
  </si>
  <si>
    <t>2005 LOAD FORECAST STUDY</t>
  </si>
  <si>
    <t>2007 LOAD FORECAST STUDY</t>
  </si>
  <si>
    <t>2008 LOAD FORECAST STUDY</t>
  </si>
  <si>
    <t>2009 LOAD FORECAST STUDY</t>
  </si>
  <si>
    <t>2010 LOAD FORECAST STUDY</t>
  </si>
  <si>
    <t>2011 LOAD FORECAST STUDY</t>
  </si>
  <si>
    <t>2012 LOAD FORECAST STUDY</t>
  </si>
  <si>
    <t>2013 LOAD FORECAST STUDY</t>
  </si>
  <si>
    <t>2014 LOAD FORECAST STUDY</t>
  </si>
  <si>
    <t>2017 LOAD FORECAST STUDY</t>
  </si>
  <si>
    <t>2 Years Out</t>
  </si>
  <si>
    <t>3 Years Out</t>
  </si>
  <si>
    <t>4 Years Out</t>
  </si>
  <si>
    <t>5 Years Out</t>
  </si>
  <si>
    <t>FORECAST</t>
  </si>
  <si>
    <t>(FCST - ACT) / ACT</t>
  </si>
  <si>
    <t>1 Year Out</t>
  </si>
  <si>
    <t>(FCST - ACT)</t>
  </si>
  <si>
    <t>2005 TYSP</t>
  </si>
  <si>
    <t>(FORECAST - ACTUAL)</t>
  </si>
  <si>
    <t>(FORECAST - ACTUAL) / ACTUAL</t>
  </si>
  <si>
    <t>2003 LFS</t>
  </si>
  <si>
    <t>2005 LFS</t>
  </si>
  <si>
    <t>2007 LFS</t>
  </si>
  <si>
    <t>2008 LFS</t>
  </si>
  <si>
    <t>2009 LFS</t>
  </si>
  <si>
    <t>2010 LFS</t>
  </si>
  <si>
    <t>2011 LFS</t>
  </si>
  <si>
    <t>2012 LFS</t>
  </si>
  <si>
    <t>2013 LFS</t>
  </si>
  <si>
    <t>2014 LFS</t>
  </si>
  <si>
    <t>2006 TYSP</t>
  </si>
  <si>
    <t>2007 TYSP</t>
  </si>
  <si>
    <t>2008 TYSP</t>
  </si>
  <si>
    <t>2009 TYSP</t>
  </si>
  <si>
    <t>2010 TYSP</t>
  </si>
  <si>
    <t>2011 TYSP</t>
  </si>
  <si>
    <t>2012 TYSP</t>
  </si>
  <si>
    <t>2013 TYSP</t>
  </si>
  <si>
    <t>2014 TYSP</t>
  </si>
  <si>
    <t>2015 TYSP</t>
  </si>
  <si>
    <t>LFS</t>
  </si>
  <si>
    <t>TYSP</t>
  </si>
  <si>
    <t>*</t>
  </si>
  <si>
    <t>AVERAGE</t>
  </si>
  <si>
    <r>
      <t xml:space="preserve">*AVERAGE </t>
    </r>
    <r>
      <rPr>
        <b/>
        <i/>
        <sz val="14"/>
        <rFont val="Arial"/>
        <family val="2"/>
      </rPr>
      <t>(Excluding Duplicate)</t>
    </r>
  </si>
  <si>
    <t>Forecast Origin</t>
  </si>
  <si>
    <t>Forecast Origin December 2004</t>
  </si>
  <si>
    <t>Forecast Origin December 2013</t>
  </si>
  <si>
    <t>Forecast Origin December 2012</t>
  </si>
  <si>
    <t>Forecast Origin December 2011</t>
  </si>
  <si>
    <t>Forecast Origin December 2010</t>
  </si>
  <si>
    <t>Forecast Origin December 2009</t>
  </si>
  <si>
    <t>Forecast Origin December 2008</t>
  </si>
  <si>
    <t>Forecast Origin December 2007</t>
  </si>
  <si>
    <t>Forecast Origin December 2006</t>
  </si>
  <si>
    <t>2011 TEN YEAR SITE PLAN</t>
  </si>
  <si>
    <t>2005 TEN YEAR SITE PLAN</t>
  </si>
  <si>
    <t>2006 TEN YEAR SITE PLAN</t>
  </si>
  <si>
    <t>2007 TEN YEAR SITE PLAN</t>
  </si>
  <si>
    <t>2008 TEN YEAR SITE PLAN</t>
  </si>
  <si>
    <t>2009 TEN YEAR SITE PLAN</t>
  </si>
  <si>
    <t>2010 TEN YEAR SITE PLAN</t>
  </si>
  <si>
    <t>2012 TEN YEAR SITE PLAN</t>
  </si>
  <si>
    <t>2013 TEN YEAR SITE PLAN</t>
  </si>
  <si>
    <t>2014 TEN YEAR SITE PLAN</t>
  </si>
  <si>
    <t>2015 TEN YEAR SITE PLAN</t>
  </si>
  <si>
    <t>Forecast Origin December 2002</t>
  </si>
  <si>
    <t>Source: Ten Year Site Plans 2005 through 2015.</t>
  </si>
  <si>
    <t>YEAR</t>
  </si>
  <si>
    <t>Dec.2002</t>
  </si>
  <si>
    <t>Dec.2004</t>
  </si>
  <si>
    <t>Dec.2006</t>
  </si>
  <si>
    <t>Dec.2007</t>
  </si>
  <si>
    <t>Dec.2008</t>
  </si>
  <si>
    <t>Dec.2009</t>
  </si>
  <si>
    <t>Dec.2010</t>
  </si>
  <si>
    <t>Dec.2011</t>
  </si>
  <si>
    <t>Dec.2012</t>
  </si>
  <si>
    <t>Dec.2013</t>
  </si>
  <si>
    <t>NET ENERGY FOR LOAD (GWh)</t>
  </si>
  <si>
    <t xml:space="preserve">Net Energy for Load (GWh) </t>
  </si>
  <si>
    <t>Load Forecast Studies 2003 through 2014</t>
  </si>
  <si>
    <t>Adjusted for LCEC</t>
  </si>
  <si>
    <t>Historical Seminole Error Rates based on Corrected Sotkiewicz Approach</t>
  </si>
  <si>
    <t>Adjusted for Lee County Electric Cooperative, Inc.</t>
  </si>
  <si>
    <t>Note: Load Forecast Study Conducted Biennially prior to 2008.</t>
  </si>
  <si>
    <t>Note: 2010 Forecast Value Reduced by 1,299 GWh to Account for LCEC.</t>
  </si>
  <si>
    <t>Docket Nos. 20170266 &amp; 20170267</t>
  </si>
  <si>
    <t>Work Papers for Corrected Sotkiewicz Approach</t>
  </si>
  <si>
    <t>Wood Depo. Exh. 2</t>
  </si>
  <si>
    <t>SECI00012572</t>
  </si>
  <si>
    <t>SECI00012573</t>
  </si>
  <si>
    <t>SECI00012574</t>
  </si>
  <si>
    <t>SECI00012575</t>
  </si>
  <si>
    <t>SECI00012576</t>
  </si>
  <si>
    <t>SECI00012577</t>
  </si>
  <si>
    <t>SECI00012578</t>
  </si>
  <si>
    <t>SECI00012579</t>
  </si>
  <si>
    <t>SECI00012580</t>
  </si>
  <si>
    <t>SECI00012581</t>
  </si>
  <si>
    <t>SECI00012582</t>
  </si>
  <si>
    <t>SECI00012583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</si>
</sst>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0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i/>
      <sz val="16"/>
      <name val="Arial"/>
      <family val="2"/>
    </font>
  </fonts>
  <fills count="3">
    <fill>
      <patternFill/>
    </fill>
    <fill>
      <patternFill patternType="gray125"/>
    </fill>
    <fill>
      <patternFill patternType="solid">
        <fgColor theme="0" tint="-0.149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/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</borders>
  <cellStyleXfs count="22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10" fontId="0" fillId="0" borderId="0" xfId="20" applyNumberFormat="1" applyFont="1" applyFill="1" applyBorder="1" applyAlignment="1">
      <alignment horizontal="center"/>
    </xf>
    <xf numFmtId="164" fontId="0" fillId="0" borderId="0" xfId="2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10" fontId="0" fillId="2" borderId="0" xfId="20" applyNumberFormat="1" applyFont="1" applyFill="1" applyBorder="1" applyAlignment="1">
      <alignment horizontal="center"/>
    </xf>
    <xf numFmtId="164" fontId="0" fillId="2" borderId="0" xfId="21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 quotePrefix="1">
      <alignment horizontal="center"/>
    </xf>
    <xf numFmtId="3" fontId="3" fillId="0" borderId="0" xfId="0" applyNumberFormat="1" applyFont="1" applyFill="1" applyAlignment="1">
      <alignment horizontal="center"/>
    </xf>
    <xf numFmtId="10" fontId="3" fillId="0" borderId="0" xfId="20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10" fontId="3" fillId="0" borderId="0" xfId="2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0" fontId="3" fillId="0" borderId="1" xfId="2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10" fontId="5" fillId="0" borderId="0" xfId="2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7" fontId="3" fillId="0" borderId="0" xfId="0" applyNumberFormat="1" applyFont="1" applyFill="1" applyBorder="1" applyAlignment="1" quotePrefix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1" xfId="0" applyFont="1" applyFill="1" applyBorder="1" applyAlignment="1">
      <alignment horizontal="center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Percent" xfId="20"/>
    <cellStyle name="Comma" xfId="21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sharedStrings" Target="sharedStrings.xml" /><Relationship Id="rId1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workbookViewId="0" topLeftCell="A1">
      <selection pane="topLeft" activeCell="A1" sqref="A1"/>
    </sheetView>
  </sheetViews>
  <sheetFormatPr defaultColWidth="9.109375" defaultRowHeight="17.4"/>
  <cols>
    <col min="1" max="1" width="9.66666666666667" style="18" customWidth="1"/>
    <col min="2" max="2" width="13.5555555555556" style="19" bestFit="1" customWidth="1"/>
    <col min="3" max="3" width="21.4444444444444" style="19" bestFit="1" customWidth="1"/>
    <col min="4" max="4" width="16.5555555555556" style="19" bestFit="1" customWidth="1"/>
    <col min="5" max="5" width="6.44444444444444" style="19" customWidth="1"/>
    <col min="6" max="8" width="17.6666666666667" style="19" customWidth="1"/>
    <col min="9" max="9" width="7" style="19" customWidth="1"/>
    <col min="10" max="12" width="17.6666666666667" style="19" customWidth="1"/>
    <col min="13" max="16384" width="9.11111111111111" style="18"/>
  </cols>
  <sheetData>
    <row r="1" ht="17.4">
      <c r="A1" s="18" t="s">
        <v>90</v>
      </c>
    </row>
    <row r="2" ht="17.4">
      <c r="A2" s="18" t="s">
        <v>91</v>
      </c>
    </row>
    <row r="3" ht="17.4">
      <c r="A3" s="18" t="s">
        <v>92</v>
      </c>
    </row>
    <row r="4" ht="17.4">
      <c r="A4" s="18" t="s">
        <v>93</v>
      </c>
    </row>
    <row r="5" ht="17.4"/>
    <row r="6" spans="1:2" ht="20.4">
      <c r="A6" s="40" t="s">
        <v>83</v>
      </c>
      <c r="B6" s="41"/>
    </row>
    <row r="7" spans="1:2" ht="20.4">
      <c r="A7" s="40" t="s">
        <v>86</v>
      </c>
      <c r="B7" s="41"/>
    </row>
    <row r="8" spans="1:2" ht="20.4">
      <c r="A8" s="40" t="s">
        <v>84</v>
      </c>
      <c r="B8" s="41"/>
    </row>
    <row r="9" ht="20.4">
      <c r="A9" s="42" t="s">
        <v>87</v>
      </c>
    </row>
    <row r="10" ht="20.4">
      <c r="A10" s="40"/>
    </row>
    <row r="11" ht="17.4"/>
    <row r="12" spans="6:12" ht="17.4">
      <c r="F12" s="43" t="s">
        <v>21</v>
      </c>
      <c r="G12" s="43"/>
      <c r="H12" s="43"/>
      <c r="J12" s="43" t="s">
        <v>22</v>
      </c>
      <c r="K12" s="43"/>
      <c r="L12" s="43"/>
    </row>
    <row r="13" spans="2:12" ht="18.6" thickBot="1">
      <c r="B13" s="20" t="s">
        <v>43</v>
      </c>
      <c r="C13" s="20" t="s">
        <v>48</v>
      </c>
      <c r="D13" s="20" t="s">
        <v>44</v>
      </c>
      <c r="E13" s="20"/>
      <c r="F13" s="21" t="s">
        <v>13</v>
      </c>
      <c r="G13" s="21" t="s">
        <v>14</v>
      </c>
      <c r="H13" s="21" t="s">
        <v>15</v>
      </c>
      <c r="I13" s="20"/>
      <c r="J13" s="21" t="s">
        <v>13</v>
      </c>
      <c r="K13" s="21" t="s">
        <v>14</v>
      </c>
      <c r="L13" s="21" t="s">
        <v>15</v>
      </c>
    </row>
    <row r="14" spans="2:12" ht="18">
      <c r="B14" s="22"/>
      <c r="C14" s="22"/>
      <c r="D14" s="22"/>
      <c r="F14" s="23"/>
      <c r="G14" s="23"/>
      <c r="H14" s="23"/>
      <c r="J14" s="23"/>
      <c r="K14" s="23"/>
      <c r="L14" s="23"/>
    </row>
    <row r="15" spans="2:12" ht="20.1" customHeight="1">
      <c r="B15" s="24" t="s">
        <v>23</v>
      </c>
      <c r="C15" s="39" t="s">
        <v>72</v>
      </c>
      <c r="D15" s="19" t="s">
        <v>20</v>
      </c>
      <c r="F15" s="26">
        <f>'2005TYSP'!$E$16</f>
        <v>-365</v>
      </c>
      <c r="G15" s="26">
        <f>'2005TYSP'!$E$17</f>
        <v>-97</v>
      </c>
      <c r="H15" s="26">
        <f>'2005TYSP'!$E$18</f>
        <v>1028</v>
      </c>
      <c r="J15" s="27">
        <f>'2005TYSP'!$F$16</f>
        <v>-0.021180293622700633</v>
      </c>
      <c r="K15" s="27">
        <f>'2005TYSP'!$F$17</f>
        <v>-0.0054898409644009282</v>
      </c>
      <c r="L15" s="27">
        <f>'2005TYSP'!$F$18</f>
        <v>0.059312254788829913</v>
      </c>
    </row>
    <row r="16" spans="2:12" ht="20.1" customHeight="1">
      <c r="B16" s="24" t="s">
        <v>24</v>
      </c>
      <c r="C16" s="39" t="s">
        <v>73</v>
      </c>
      <c r="D16" s="19" t="s">
        <v>33</v>
      </c>
      <c r="F16" s="26">
        <f>'2006TYSP'!$E$16</f>
        <v>1625</v>
      </c>
      <c r="G16" s="26">
        <f>'2006TYSP'!$E$17</f>
        <v>2248</v>
      </c>
      <c r="H16" s="26">
        <f>'2006TYSP'!$E$18</f>
        <v>1869</v>
      </c>
      <c r="J16" s="27">
        <f>'2006TYSP'!$F$16</f>
        <v>0.093757212093237938</v>
      </c>
      <c r="K16" s="27">
        <f>'2006TYSP'!$F$17</f>
        <v>0.1288030711052541</v>
      </c>
      <c r="L16" s="27">
        <f>'2006TYSP'!$F$18</f>
        <v>0.10774818401937046</v>
      </c>
    </row>
    <row r="17" spans="1:12" ht="20.1" customHeight="1">
      <c r="A17" s="38" t="s">
        <v>45</v>
      </c>
      <c r="B17" s="24" t="s">
        <v>24</v>
      </c>
      <c r="C17" s="39" t="s">
        <v>73</v>
      </c>
      <c r="D17" s="19" t="s">
        <v>34</v>
      </c>
      <c r="E17" s="28"/>
      <c r="F17" s="26">
        <f>'2007TYSP'!$E$16</f>
        <v>1584</v>
      </c>
      <c r="G17" s="26">
        <f>'2007TYSP'!$E$17</f>
        <v>2205</v>
      </c>
      <c r="H17" s="26">
        <f>'2007TYSP'!$E$18</f>
        <v>1824</v>
      </c>
      <c r="J17" s="27">
        <f>'2007TYSP'!$F$16</f>
        <v>0.091391645511193165</v>
      </c>
      <c r="K17" s="27">
        <f>'2007TYSP'!$F$17</f>
        <v>0.12633931129318743</v>
      </c>
      <c r="L17" s="27">
        <f>'2007TYSP'!$F$18</f>
        <v>0.10515392597717053</v>
      </c>
    </row>
    <row r="18" spans="2:12" ht="20.1" customHeight="1">
      <c r="B18" s="24" t="s">
        <v>25</v>
      </c>
      <c r="C18" s="39" t="s">
        <v>74</v>
      </c>
      <c r="D18" s="19" t="s">
        <v>35</v>
      </c>
      <c r="F18" s="26">
        <f>'2008TYSP'!$E$16</f>
        <v>933</v>
      </c>
      <c r="G18" s="26">
        <f>'2008TYSP'!$E$17</f>
        <v>3065</v>
      </c>
      <c r="H18" s="26">
        <f>'2008TYSP'!$E$18</f>
        <v>4150</v>
      </c>
      <c r="J18" s="27">
        <f>'2008TYSP'!$F$16</f>
        <v>0.0537876167416119</v>
      </c>
      <c r="K18" s="27">
        <f>'2008TYSP'!$F$17</f>
        <v>0.1911205337656669</v>
      </c>
      <c r="L18" s="27">
        <f>'2008TYSP'!$F$18</f>
        <v>0.26317458304267866</v>
      </c>
    </row>
    <row r="19" spans="2:12" ht="20.1" customHeight="1">
      <c r="B19" s="24" t="s">
        <v>26</v>
      </c>
      <c r="C19" s="39" t="s">
        <v>75</v>
      </c>
      <c r="D19" s="19" t="s">
        <v>36</v>
      </c>
      <c r="F19" s="29">
        <f>'2009TYSP'!$E$16</f>
        <v>1945</v>
      </c>
      <c r="G19" s="29">
        <f>'2009TYSP'!$E$17</f>
        <v>2787</v>
      </c>
      <c r="H19" s="29">
        <f>'2009TYSP'!$E$18</f>
        <v>3528</v>
      </c>
      <c r="J19" s="30">
        <f>'2009TYSP'!$F$16</f>
        <v>0.12128203529338405</v>
      </c>
      <c r="K19" s="30">
        <f>'2009TYSP'!$F$17</f>
        <v>0.17673917179275794</v>
      </c>
      <c r="L19" s="30">
        <f>'2009TYSP'!$F$18</f>
        <v>0.22312167973690869</v>
      </c>
    </row>
    <row r="20" spans="2:12" ht="20.1" customHeight="1">
      <c r="B20" s="24" t="s">
        <v>27</v>
      </c>
      <c r="C20" s="39" t="s">
        <v>76</v>
      </c>
      <c r="D20" s="19" t="s">
        <v>37</v>
      </c>
      <c r="F20" s="29">
        <f>'2010TYSP'!$E$16</f>
        <v>2331</v>
      </c>
      <c r="G20" s="29">
        <f>'2010TYSP'!$E$17</f>
        <v>2859</v>
      </c>
      <c r="H20" s="29">
        <f>'2010TYSP'!$E$18</f>
        <v>2358</v>
      </c>
      <c r="J20" s="30">
        <f>'2010TYSP'!$F$16</f>
        <v>0.14782167543915276</v>
      </c>
      <c r="K20" s="30">
        <f>'2010TYSP'!$F$17</f>
        <v>0.18081204148747787</v>
      </c>
      <c r="L20" s="30">
        <f>'2010TYSP'!$F$18</f>
        <v>0.17020355132091813</v>
      </c>
    </row>
    <row r="21" spans="2:12" ht="20.1" customHeight="1">
      <c r="B21" s="24" t="s">
        <v>28</v>
      </c>
      <c r="C21" s="39" t="s">
        <v>77</v>
      </c>
      <c r="D21" s="19" t="s">
        <v>38</v>
      </c>
      <c r="F21" s="29">
        <f>'2011TYSP'!$E$16</f>
        <v>2678</v>
      </c>
      <c r="G21" s="29">
        <f>'2011TYSP'!$E$17</f>
        <v>1974</v>
      </c>
      <c r="H21" s="29">
        <f>'2011TYSP'!$E$18</f>
        <v>2108</v>
      </c>
      <c r="J21" s="30">
        <f>'2011TYSP'!$F$16</f>
        <v>0.16936503921072604</v>
      </c>
      <c r="K21" s="30">
        <f>'2011TYSP'!$F$17</f>
        <v>0.14248592464270246</v>
      </c>
      <c r="L21" s="30">
        <f>'2011TYSP'!$F$18</f>
        <v>0.14946114577424843</v>
      </c>
    </row>
    <row r="22" spans="2:12" ht="20.1" customHeight="1">
      <c r="B22" s="24" t="s">
        <v>29</v>
      </c>
      <c r="C22" s="39" t="s">
        <v>78</v>
      </c>
      <c r="D22" s="19" t="s">
        <v>39</v>
      </c>
      <c r="F22" s="29">
        <f>'2012TYSP'!$E$16</f>
        <v>1066</v>
      </c>
      <c r="G22" s="29">
        <f>'2012TYSP'!$E$17</f>
        <v>1286</v>
      </c>
      <c r="H22" s="29">
        <f>'2012TYSP'!$E$18</f>
        <v>1435</v>
      </c>
      <c r="I22" s="29"/>
      <c r="J22" s="30">
        <f>'2012TYSP'!$F$16</f>
        <v>0.076945286559838316</v>
      </c>
      <c r="K22" s="30">
        <f>'2012TYSP'!$F$17</f>
        <v>0.091179807146908681</v>
      </c>
      <c r="L22" s="30">
        <f>'2012TYSP'!$F$18</f>
        <v>0.099163844931241793</v>
      </c>
    </row>
    <row r="23" spans="2:12" ht="20.1" customHeight="1">
      <c r="B23" s="24" t="s">
        <v>30</v>
      </c>
      <c r="C23" s="39" t="s">
        <v>79</v>
      </c>
      <c r="D23" s="19" t="s">
        <v>40</v>
      </c>
      <c r="F23" s="29">
        <f>'2013TYSP'!$E$16</f>
        <v>952</v>
      </c>
      <c r="G23" s="29">
        <f>'2013TYSP'!$E$17</f>
        <v>963</v>
      </c>
      <c r="H23" s="29">
        <f>'2013TYSP'!$E$18</f>
        <v>1557</v>
      </c>
      <c r="J23" s="30">
        <f>'2013TYSP'!$F$16</f>
        <v>0.067498581962563808</v>
      </c>
      <c r="K23" s="30">
        <f>'2013TYSP'!$F$17</f>
        <v>0.066546886877202685</v>
      </c>
      <c r="L23" s="30">
        <f>'2013TYSP'!$F$18</f>
        <v>0.10869109947643979</v>
      </c>
    </row>
    <row r="24" spans="2:12" ht="20.1" customHeight="1">
      <c r="B24" s="24" t="s">
        <v>31</v>
      </c>
      <c r="C24" s="39" t="s">
        <v>80</v>
      </c>
      <c r="D24" s="19" t="s">
        <v>41</v>
      </c>
      <c r="F24" s="29">
        <f>'2014TYSP'!$E$16</f>
        <v>823</v>
      </c>
      <c r="G24" s="29">
        <f>'2014TYSP'!$E$17</f>
        <v>1414</v>
      </c>
      <c r="H24" s="26"/>
      <c r="J24" s="30">
        <f>'2014TYSP'!$F$16</f>
        <v>0.056872365420496167</v>
      </c>
      <c r="K24" s="30">
        <f>'2014TYSP'!$F$17</f>
        <v>0.098708551483420587</v>
      </c>
      <c r="L24" s="27"/>
    </row>
    <row r="25" spans="2:12" ht="20.1" customHeight="1">
      <c r="B25" s="24" t="s">
        <v>32</v>
      </c>
      <c r="C25" s="39" t="s">
        <v>81</v>
      </c>
      <c r="D25" s="19" t="s">
        <v>42</v>
      </c>
      <c r="F25" s="29">
        <f>'2015TYSP'!$E$16</f>
        <v>-57</v>
      </c>
      <c r="G25" s="26"/>
      <c r="H25" s="26"/>
      <c r="J25" s="30">
        <f>'2015TYSP'!$F$16</f>
        <v>-0.0039790575916230364</v>
      </c>
      <c r="K25" s="27"/>
      <c r="L25" s="27"/>
    </row>
    <row r="26" spans="2:12" ht="18">
      <c r="B26" s="24"/>
      <c r="C26" s="25"/>
      <c r="F26" s="31"/>
      <c r="G26" s="31"/>
      <c r="H26" s="31"/>
      <c r="J26" s="32"/>
      <c r="K26" s="32"/>
      <c r="L26" s="32"/>
    </row>
    <row r="27" ht="17.4"/>
    <row r="28" spans="4:12" ht="20.1" customHeight="1">
      <c r="D28" s="33" t="s">
        <v>46</v>
      </c>
      <c r="E28" s="33"/>
      <c r="F28" s="34">
        <f>AVERAGE(F15:F25)</f>
        <v>1228.6363636363637</v>
      </c>
      <c r="G28" s="34">
        <f>AVERAGE(G15:G25)</f>
        <v>1870.40</v>
      </c>
      <c r="H28" s="34">
        <f>AVERAGE(H15:H25)</f>
        <v>2206.3333333333335</v>
      </c>
      <c r="I28" s="33"/>
      <c r="J28" s="35">
        <f>AVERAGE(J15:J25)</f>
        <v>0.077596555183443675</v>
      </c>
      <c r="K28" s="35">
        <f>AVERAGE(K15:K25)</f>
        <v>0.11972454586301777</v>
      </c>
      <c r="L28" s="35">
        <f>AVERAGE(L15:L25)</f>
        <v>0.14289225211864517</v>
      </c>
    </row>
    <row r="29" spans="4:12" ht="20.1" customHeight="1">
      <c r="D29" s="37" t="s">
        <v>47</v>
      </c>
      <c r="E29" s="33"/>
      <c r="F29" s="34">
        <f>AVERAGE(F15:F16,F18:F25)</f>
        <v>1193.0999999999999</v>
      </c>
      <c r="G29" s="34">
        <f>AVERAGE(G15:G16,G18:G25)</f>
        <v>1833.2222222222222</v>
      </c>
      <c r="H29" s="34">
        <f>AVERAGE(H15:H16,H18:H25)</f>
        <v>2254.125</v>
      </c>
      <c r="I29" s="33"/>
      <c r="J29" s="35">
        <f>AVERAGE(J15:J16,J18:J25)</f>
        <v>0.076217046150668738</v>
      </c>
      <c r="K29" s="35">
        <f>AVERAGE(K15:K16,K18:K25)</f>
        <v>0.11898957192633225</v>
      </c>
      <c r="L29" s="35">
        <f>AVERAGE(L15:L16,L18:L25)</f>
        <v>0.14760954288632949</v>
      </c>
    </row>
    <row r="30" ht="17.4">
      <c r="F30" s="29"/>
    </row>
    <row r="31" ht="17.4">
      <c r="B31" s="36" t="s">
        <v>88</v>
      </c>
    </row>
    <row r="32" ht="17.4">
      <c r="B32" s="36" t="s">
        <v>70</v>
      </c>
    </row>
  </sheetData>
  <mergeCells count="2">
    <mergeCell ref="F12:H12"/>
    <mergeCell ref="J12:L12"/>
  </mergeCells>
  <pageMargins left="0.7" right="0.7" top="0.75" bottom="0.75" header="0.3" footer="0.3"/>
  <pageSetup orientation="landscape" scale="1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7.4">
      <c r="A1" s="18" t="s">
        <v>90</v>
      </c>
    </row>
    <row r="2" ht="17.4">
      <c r="A2" s="18" t="s">
        <v>91</v>
      </c>
    </row>
    <row r="3" ht="17.4">
      <c r="A3" s="18" t="s">
        <v>92</v>
      </c>
    </row>
    <row r="4" ht="17.4">
      <c r="A4" s="18" t="s">
        <v>102</v>
      </c>
    </row>
    <row r="5" ht="13.2"/>
    <row r="6" ht="13.2">
      <c r="A6" s="1" t="s">
        <v>8</v>
      </c>
    </row>
    <row r="7" ht="13.2">
      <c r="A7" s="2" t="s">
        <v>66</v>
      </c>
    </row>
    <row r="8" ht="13.2">
      <c r="A8" s="2" t="s">
        <v>82</v>
      </c>
    </row>
    <row r="9" ht="13.2">
      <c r="A9" s="4"/>
    </row>
    <row r="10" spans="1:6" ht="13.2">
      <c r="A10" s="4"/>
      <c r="B10" s="7" t="s">
        <v>71</v>
      </c>
      <c r="C10" s="7" t="s">
        <v>0</v>
      </c>
      <c r="D10" s="7" t="s">
        <v>16</v>
      </c>
      <c r="E10" s="7" t="s">
        <v>19</v>
      </c>
      <c r="F10" s="7" t="s">
        <v>17</v>
      </c>
    </row>
    <row r="11" ht="13.2">
      <c r="A11" s="4"/>
    </row>
    <row r="12" spans="1:4" ht="13.2">
      <c r="A12" s="8" t="s">
        <v>52</v>
      </c>
      <c r="B12" s="5">
        <v>2011</v>
      </c>
      <c r="C12" s="9"/>
      <c r="D12" s="9"/>
    </row>
    <row r="13" spans="1:4" ht="13.2">
      <c r="A13" s="8"/>
      <c r="B13" s="5">
        <v>2012</v>
      </c>
      <c r="C13" s="9"/>
      <c r="D13" s="9"/>
    </row>
    <row r="14" spans="1:6" ht="13.2">
      <c r="A14" s="8" t="s">
        <v>18</v>
      </c>
      <c r="B14" s="5">
        <f>B12+2</f>
        <v>2013</v>
      </c>
      <c r="C14" s="9"/>
      <c r="D14" s="9"/>
      <c r="E14" s="9"/>
      <c r="F14" s="10"/>
    </row>
    <row r="15" spans="1:6" ht="13.2">
      <c r="A15" s="8" t="s">
        <v>12</v>
      </c>
      <c r="B15" s="5">
        <f>B14+1</f>
        <v>2014</v>
      </c>
      <c r="C15" s="9">
        <v>13854</v>
      </c>
      <c r="D15" s="9">
        <v>14620</v>
      </c>
      <c r="E15" s="9">
        <f>D15-C15</f>
        <v>766</v>
      </c>
      <c r="F15" s="10">
        <f>E15/C15</f>
        <v>0.055290890717482319</v>
      </c>
    </row>
    <row r="16" spans="1:6" ht="13.2">
      <c r="A16" s="13" t="s">
        <v>13</v>
      </c>
      <c r="B16" s="14">
        <f t="shared" si="0" ref="B16:B18">B15+1</f>
        <v>2015</v>
      </c>
      <c r="C16" s="15">
        <v>14104</v>
      </c>
      <c r="D16" s="15">
        <v>15056</v>
      </c>
      <c r="E16" s="15">
        <f t="shared" si="1" ref="E16:E18">D16-C16</f>
        <v>952</v>
      </c>
      <c r="F16" s="16">
        <f t="shared" si="2" ref="F16:F18">E16/C16</f>
        <v>0.067498581962563808</v>
      </c>
    </row>
    <row r="17" spans="1:6" ht="13.2">
      <c r="A17" s="13" t="s">
        <v>14</v>
      </c>
      <c r="B17" s="14">
        <f t="shared" si="0"/>
        <v>2016</v>
      </c>
      <c r="C17" s="15">
        <v>14471</v>
      </c>
      <c r="D17" s="15">
        <v>15434</v>
      </c>
      <c r="E17" s="15">
        <f t="shared" si="1"/>
        <v>963</v>
      </c>
      <c r="F17" s="16">
        <f t="shared" si="2"/>
        <v>0.066546886877202685</v>
      </c>
    </row>
    <row r="18" spans="1:6" ht="13.2">
      <c r="A18" s="13" t="s">
        <v>15</v>
      </c>
      <c r="B18" s="14">
        <f t="shared" si="0"/>
        <v>2017</v>
      </c>
      <c r="C18" s="15">
        <v>14325</v>
      </c>
      <c r="D18" s="15">
        <v>15882</v>
      </c>
      <c r="E18" s="15">
        <f t="shared" si="1"/>
        <v>1557</v>
      </c>
      <c r="F18" s="16">
        <f t="shared" si="2"/>
        <v>0.10869109947643979</v>
      </c>
    </row>
    <row r="19" spans="1:6" ht="13.2">
      <c r="A19" s="8"/>
      <c r="C19" s="9"/>
      <c r="D19" s="9"/>
      <c r="E19" s="9"/>
      <c r="F19" s="10"/>
    </row>
    <row r="20" spans="1:4" ht="13.2">
      <c r="A20" s="8"/>
      <c r="D20" s="9"/>
    </row>
    <row r="21" spans="1:4" ht="13.2">
      <c r="A21" s="8"/>
      <c r="D21" s="9"/>
    </row>
    <row r="22" spans="1:4" ht="13.2">
      <c r="A22" s="8"/>
      <c r="D22" s="9"/>
    </row>
    <row r="23" spans="1:4" ht="13.2">
      <c r="A23" s="8"/>
      <c r="D23" s="9"/>
    </row>
    <row r="24" spans="1:4" ht="13.2">
      <c r="A24" s="8"/>
      <c r="D24" s="9"/>
    </row>
    <row r="25" spans="1:4" ht="13.2">
      <c r="A25" s="8"/>
      <c r="D25" s="9"/>
    </row>
    <row r="26" spans="1:4" ht="13.2">
      <c r="A26" s="12"/>
      <c r="D26" s="9"/>
    </row>
    <row r="27" spans="1:4" ht="13.2">
      <c r="A27" s="12"/>
      <c r="D27" s="9"/>
    </row>
    <row r="28" spans="1:4" ht="13.2">
      <c r="A28" s="12"/>
      <c r="D28" s="9"/>
    </row>
    <row r="29" spans="1:4" ht="13.2">
      <c r="A29" s="12"/>
      <c r="D29" s="9"/>
    </row>
    <row r="30" spans="1:4" ht="13.2">
      <c r="A30" s="12"/>
      <c r="D30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7.4">
      <c r="A1" s="18" t="s">
        <v>90</v>
      </c>
    </row>
    <row r="2" ht="17.4">
      <c r="A2" s="18" t="s">
        <v>91</v>
      </c>
    </row>
    <row r="3" ht="17.4">
      <c r="A3" s="18" t="s">
        <v>92</v>
      </c>
    </row>
    <row r="4" ht="17.4">
      <c r="A4" s="18" t="s">
        <v>103</v>
      </c>
    </row>
    <row r="5" ht="13.2"/>
    <row r="6" ht="13.2">
      <c r="A6" s="1" t="s">
        <v>9</v>
      </c>
    </row>
    <row r="7" ht="13.2">
      <c r="A7" s="2" t="s">
        <v>67</v>
      </c>
    </row>
    <row r="8" ht="13.2">
      <c r="A8" s="2" t="s">
        <v>82</v>
      </c>
    </row>
    <row r="9" ht="13.2">
      <c r="A9" s="4"/>
    </row>
    <row r="10" spans="1:6" ht="13.2">
      <c r="A10" s="4"/>
      <c r="B10" s="7" t="s">
        <v>71</v>
      </c>
      <c r="C10" s="7" t="s">
        <v>0</v>
      </c>
      <c r="D10" s="7" t="s">
        <v>16</v>
      </c>
      <c r="E10" s="7" t="s">
        <v>19</v>
      </c>
      <c r="F10" s="7" t="s">
        <v>17</v>
      </c>
    </row>
    <row r="11" ht="13.2">
      <c r="A11" s="4"/>
    </row>
    <row r="12" spans="1:4" ht="13.2">
      <c r="A12" s="8" t="s">
        <v>51</v>
      </c>
      <c r="B12" s="5">
        <v>2012</v>
      </c>
      <c r="C12" s="9"/>
      <c r="D12" s="9"/>
    </row>
    <row r="13" spans="1:4" ht="13.2">
      <c r="A13" s="8"/>
      <c r="B13" s="5">
        <v>2013</v>
      </c>
      <c r="C13" s="9"/>
      <c r="D13" s="9"/>
    </row>
    <row r="14" spans="1:6" ht="13.2">
      <c r="A14" s="8" t="s">
        <v>18</v>
      </c>
      <c r="B14" s="5">
        <f>B12+2</f>
        <v>2014</v>
      </c>
      <c r="C14" s="9"/>
      <c r="D14" s="9"/>
      <c r="E14" s="9"/>
      <c r="F14" s="10"/>
    </row>
    <row r="15" spans="1:6" ht="13.2">
      <c r="A15" s="8" t="s">
        <v>12</v>
      </c>
      <c r="B15" s="5">
        <f>B14+1</f>
        <v>2015</v>
      </c>
      <c r="C15" s="9">
        <v>14104</v>
      </c>
      <c r="D15" s="9">
        <v>14794</v>
      </c>
      <c r="E15" s="9">
        <f>D15-C15</f>
        <v>690</v>
      </c>
      <c r="F15" s="10">
        <f>E15/C15</f>
        <v>0.04892229154849688</v>
      </c>
    </row>
    <row r="16" spans="1:6" ht="13.2">
      <c r="A16" s="13" t="s">
        <v>13</v>
      </c>
      <c r="B16" s="14">
        <f t="shared" si="0" ref="B16:B17">B15+1</f>
        <v>2016</v>
      </c>
      <c r="C16" s="15">
        <v>14471</v>
      </c>
      <c r="D16" s="15">
        <v>15294</v>
      </c>
      <c r="E16" s="15">
        <f t="shared" si="1" ref="E16:E17">D16-C16</f>
        <v>823</v>
      </c>
      <c r="F16" s="16">
        <f t="shared" si="2" ref="F16:F17">E16/C16</f>
        <v>0.056872365420496167</v>
      </c>
    </row>
    <row r="17" spans="1:6" ht="13.2">
      <c r="A17" s="13" t="s">
        <v>14</v>
      </c>
      <c r="B17" s="14">
        <f t="shared" si="0"/>
        <v>2017</v>
      </c>
      <c r="C17" s="15">
        <v>14325</v>
      </c>
      <c r="D17" s="15">
        <v>15739</v>
      </c>
      <c r="E17" s="15">
        <f t="shared" si="1"/>
        <v>1414</v>
      </c>
      <c r="F17" s="16">
        <f t="shared" si="2"/>
        <v>0.098708551483420587</v>
      </c>
    </row>
    <row r="18" spans="1:4" ht="13.2">
      <c r="A18" s="8"/>
      <c r="D18" s="9"/>
    </row>
    <row r="19" spans="1:4" ht="13.2">
      <c r="A19" s="8"/>
      <c r="D19" s="9"/>
    </row>
    <row r="20" spans="1:4" ht="13.2">
      <c r="A20" s="8"/>
      <c r="D20" s="9"/>
    </row>
    <row r="21" spans="1:4" ht="13.2">
      <c r="A21" s="8"/>
      <c r="D21" s="9"/>
    </row>
    <row r="22" spans="1:4" ht="13.2">
      <c r="A22" s="8"/>
      <c r="D22" s="9"/>
    </row>
    <row r="23" spans="1:4" ht="13.2">
      <c r="A23" s="8"/>
      <c r="D23" s="9"/>
    </row>
    <row r="24" spans="1:4" ht="13.2">
      <c r="A24" s="12"/>
      <c r="D24" s="9"/>
    </row>
    <row r="25" spans="1:4" ht="13.2">
      <c r="A25" s="12"/>
      <c r="D25" s="9"/>
    </row>
    <row r="26" spans="1:4" ht="13.2">
      <c r="A26" s="12"/>
      <c r="D26" s="9"/>
    </row>
    <row r="27" spans="1:4" ht="13.2">
      <c r="A27" s="12"/>
      <c r="D27" s="9"/>
    </row>
    <row r="28" spans="1:4" ht="13.2">
      <c r="A28" s="12"/>
      <c r="D28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7.4">
      <c r="A1" s="18" t="s">
        <v>90</v>
      </c>
    </row>
    <row r="2" ht="17.4">
      <c r="A2" s="18" t="s">
        <v>91</v>
      </c>
    </row>
    <row r="3" ht="17.4">
      <c r="A3" s="18" t="s">
        <v>92</v>
      </c>
    </row>
    <row r="4" ht="17.4">
      <c r="A4" s="18" t="s">
        <v>104</v>
      </c>
    </row>
    <row r="5" ht="13.2"/>
    <row r="6" ht="13.2">
      <c r="A6" s="1" t="s">
        <v>10</v>
      </c>
    </row>
    <row r="7" ht="13.2">
      <c r="A7" s="2" t="s">
        <v>68</v>
      </c>
    </row>
    <row r="8" ht="13.2">
      <c r="A8" s="2" t="s">
        <v>82</v>
      </c>
    </row>
    <row r="9" ht="13.2">
      <c r="A9" s="4"/>
    </row>
    <row r="10" spans="1:6" ht="13.2">
      <c r="A10" s="4"/>
      <c r="B10" s="7" t="s">
        <v>71</v>
      </c>
      <c r="C10" s="7" t="s">
        <v>0</v>
      </c>
      <c r="D10" s="7" t="s">
        <v>16</v>
      </c>
      <c r="E10" s="7" t="s">
        <v>19</v>
      </c>
      <c r="F10" s="7" t="s">
        <v>17</v>
      </c>
    </row>
    <row r="11" ht="13.2">
      <c r="A11" s="4"/>
    </row>
    <row r="12" spans="1:4" ht="13.2">
      <c r="A12" s="8" t="s">
        <v>50</v>
      </c>
      <c r="B12" s="5">
        <v>2013</v>
      </c>
      <c r="C12" s="9"/>
      <c r="D12" s="9"/>
    </row>
    <row r="13" spans="1:4" ht="13.2">
      <c r="A13" s="8"/>
      <c r="B13" s="5">
        <v>2014</v>
      </c>
      <c r="C13" s="9"/>
      <c r="D13" s="9"/>
    </row>
    <row r="14" spans="1:6" ht="13.2">
      <c r="A14" s="8" t="s">
        <v>18</v>
      </c>
      <c r="B14" s="5">
        <f>B12+2</f>
        <v>2015</v>
      </c>
      <c r="C14" s="9"/>
      <c r="D14" s="11"/>
      <c r="E14" s="9"/>
      <c r="F14" s="10"/>
    </row>
    <row r="15" spans="1:6" ht="13.2">
      <c r="A15" s="8" t="s">
        <v>12</v>
      </c>
      <c r="B15" s="5">
        <f>B14+1</f>
        <v>2016</v>
      </c>
      <c r="C15" s="9">
        <v>14471</v>
      </c>
      <c r="D15" s="11">
        <v>14050</v>
      </c>
      <c r="E15" s="9">
        <f>D15-C15</f>
        <v>-421</v>
      </c>
      <c r="F15" s="10">
        <f>E15/C15</f>
        <v>-0.029092668094810311</v>
      </c>
    </row>
    <row r="16" spans="1:6" ht="13.2">
      <c r="A16" s="13" t="s">
        <v>13</v>
      </c>
      <c r="B16" s="14">
        <f t="shared" si="0" ref="B16">B15+1</f>
        <v>2017</v>
      </c>
      <c r="C16" s="15">
        <v>14325</v>
      </c>
      <c r="D16" s="17">
        <v>14268</v>
      </c>
      <c r="E16" s="15">
        <f t="shared" si="1" ref="E16">D16-C16</f>
        <v>-57</v>
      </c>
      <c r="F16" s="16">
        <f t="shared" si="2" ref="F16">E16/C16</f>
        <v>-0.0039790575916230364</v>
      </c>
    </row>
    <row r="17" ht="13.2">
      <c r="A17" s="8"/>
    </row>
    <row r="18" ht="13.2">
      <c r="A18" s="8"/>
    </row>
    <row r="19" ht="13.2">
      <c r="A19" s="8"/>
    </row>
    <row r="20" ht="13.2">
      <c r="A20" s="8"/>
    </row>
    <row r="21" ht="13.2">
      <c r="A21" s="8"/>
    </row>
    <row r="22" ht="13.2">
      <c r="A22" s="12"/>
    </row>
    <row r="23" ht="13.2">
      <c r="A23" s="12"/>
    </row>
    <row r="24" ht="13.2">
      <c r="A24" s="12"/>
    </row>
    <row r="25" ht="13.2">
      <c r="A25" s="12"/>
    </row>
    <row r="26" ht="13.2">
      <c r="A26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Z29"/>
  <sheetViews>
    <sheetView tabSelected="1" zoomScaleSheetLayoutView="100" workbookViewId="0" topLeftCell="A1">
      <selection pane="topLeft" activeCell="A1" sqref="A1"/>
    </sheetView>
  </sheetViews>
  <sheetFormatPr defaultColWidth="9.109375" defaultRowHeight="13.2"/>
  <cols>
    <col min="1" max="1" width="29.5555555555556" style="3" bestFit="1" customWidth="1"/>
    <col min="2" max="6" width="17.6666666666667" style="5" customWidth="1"/>
    <col min="7" max="77" width="8.88888888888889"/>
    <col min="78" max="78" width="28.4444444444444" style="1" bestFit="1" customWidth="1"/>
    <col min="79" max="16384" width="9.11111111111111" style="1"/>
  </cols>
  <sheetData>
    <row r="1" ht="17.4">
      <c r="A1" s="18" t="s">
        <v>90</v>
      </c>
    </row>
    <row r="2" spans="1:78" ht="12.75" customHeight="1">
      <c r="A2" s="18" t="s">
        <v>91</v>
      </c>
      <c r="BZ2" s="1" t="s">
        <v>11</v>
      </c>
    </row>
    <row r="3" spans="1:78" ht="12.75" customHeight="1">
      <c r="A3" s="18" t="s">
        <v>92</v>
      </c>
      <c r="BZ3" s="2"/>
    </row>
    <row r="4" spans="1:78" ht="12.75" customHeight="1">
      <c r="A4" s="18" t="s">
        <v>94</v>
      </c>
      <c r="BZ4" s="2"/>
    </row>
    <row r="5" ht="12.75" customHeight="1">
      <c r="BZ5" s="2"/>
    </row>
    <row r="6" spans="1:78" ht="12.75" customHeight="1">
      <c r="A6" s="1" t="s">
        <v>1</v>
      </c>
      <c r="BZ6" s="2"/>
    </row>
    <row r="7" spans="1:16" s="6" customFormat="1" ht="12.75" customHeight="1">
      <c r="A7" s="2" t="s">
        <v>59</v>
      </c>
      <c r="B7" s="5"/>
      <c r="C7" s="5"/>
      <c r="D7" s="5"/>
      <c r="E7" s="5"/>
      <c r="F7" s="5"/>
      <c r="G7"/>
      <c r="H7"/>
      <c r="I7"/>
      <c r="J7"/>
      <c r="K7"/>
      <c r="L7"/>
      <c r="M7"/>
      <c r="N7"/>
      <c r="O7"/>
      <c r="P7"/>
    </row>
    <row r="8" ht="12.75" customHeight="1">
      <c r="A8" s="2" t="s">
        <v>82</v>
      </c>
    </row>
    <row r="9" ht="12.75" customHeight="1">
      <c r="A9" s="4"/>
    </row>
    <row r="10" spans="1:16" ht="12.75" customHeight="1">
      <c r="A10" s="4"/>
      <c r="B10" s="7" t="s">
        <v>71</v>
      </c>
      <c r="C10" s="7" t="s">
        <v>0</v>
      </c>
      <c r="D10" s="7" t="s">
        <v>16</v>
      </c>
      <c r="E10" s="7" t="s">
        <v>19</v>
      </c>
      <c r="F10" s="7" t="s">
        <v>17</v>
      </c>
      <c r="G10" s="6"/>
      <c r="H10" s="6"/>
      <c r="I10" s="6"/>
      <c r="J10" s="6"/>
      <c r="K10" s="6"/>
      <c r="L10" s="6"/>
      <c r="M10" s="6"/>
      <c r="N10" s="6"/>
      <c r="O10" s="6"/>
      <c r="P10" s="6"/>
    </row>
    <row r="11" ht="12.75" customHeight="1">
      <c r="A11" s="4"/>
    </row>
    <row r="12" spans="1:6" ht="12.75" customHeight="1">
      <c r="A12" s="8" t="s">
        <v>69</v>
      </c>
      <c r="B12" s="5">
        <v>2002</v>
      </c>
      <c r="C12" s="9"/>
      <c r="D12" s="9"/>
      <c r="E12" s="9"/>
      <c r="F12" s="9"/>
    </row>
    <row r="13" spans="1:6" ht="12.75" customHeight="1">
      <c r="A13" s="8"/>
      <c r="B13" s="5">
        <v>2003</v>
      </c>
      <c r="C13" s="9"/>
      <c r="D13" s="9"/>
      <c r="E13" s="9"/>
      <c r="F13" s="9"/>
    </row>
    <row r="14" spans="1:4" ht="12.75" customHeight="1">
      <c r="A14" s="8" t="s">
        <v>18</v>
      </c>
      <c r="B14" s="5">
        <f>B12+2</f>
        <v>2004</v>
      </c>
      <c r="C14" s="9"/>
      <c r="D14" s="9"/>
    </row>
    <row r="15" spans="1:6" ht="12.75" customHeight="1">
      <c r="A15" s="8" t="s">
        <v>12</v>
      </c>
      <c r="B15" s="5">
        <f>B14+1</f>
        <v>2005</v>
      </c>
      <c r="C15" s="9">
        <v>16766</v>
      </c>
      <c r="D15" s="9">
        <v>16295</v>
      </c>
      <c r="E15" s="9">
        <f>D15-C15</f>
        <v>-471</v>
      </c>
      <c r="F15" s="10">
        <f>E15/C15</f>
        <v>-0.028092568292973876</v>
      </c>
    </row>
    <row r="16" spans="1:6" ht="12.75" customHeight="1">
      <c r="A16" s="13" t="s">
        <v>13</v>
      </c>
      <c r="B16" s="14">
        <f t="shared" si="0" ref="B16:B18">B15+1</f>
        <v>2006</v>
      </c>
      <c r="C16" s="15">
        <v>17233</v>
      </c>
      <c r="D16" s="15">
        <v>16868</v>
      </c>
      <c r="E16" s="15">
        <f t="shared" si="1" ref="E16:E18">D16-C16</f>
        <v>-365</v>
      </c>
      <c r="F16" s="16">
        <f t="shared" si="2" ref="F16:F18">E16/C16</f>
        <v>-0.021180293622700633</v>
      </c>
    </row>
    <row r="17" spans="1:6" ht="12.75" customHeight="1">
      <c r="A17" s="13" t="s">
        <v>14</v>
      </c>
      <c r="B17" s="14">
        <f t="shared" si="0"/>
        <v>2007</v>
      </c>
      <c r="C17" s="15">
        <v>17669</v>
      </c>
      <c r="D17" s="15">
        <v>17572</v>
      </c>
      <c r="E17" s="15">
        <f t="shared" si="1"/>
        <v>-97</v>
      </c>
      <c r="F17" s="16">
        <f t="shared" si="2"/>
        <v>-0.0054898409644009282</v>
      </c>
    </row>
    <row r="18" spans="1:6" ht="12.75" customHeight="1">
      <c r="A18" s="13" t="s">
        <v>15</v>
      </c>
      <c r="B18" s="14">
        <f t="shared" si="0"/>
        <v>2008</v>
      </c>
      <c r="C18" s="15">
        <v>17332</v>
      </c>
      <c r="D18" s="15">
        <v>18360</v>
      </c>
      <c r="E18" s="15">
        <f t="shared" si="1"/>
        <v>1028</v>
      </c>
      <c r="F18" s="16">
        <f t="shared" si="2"/>
        <v>0.059312254788829913</v>
      </c>
    </row>
    <row r="19" ht="12.75" customHeight="1">
      <c r="A19" s="12"/>
    </row>
    <row r="20" ht="12.75" customHeight="1">
      <c r="A20" s="12"/>
    </row>
    <row r="21" ht="12.75" customHeight="1">
      <c r="A21" s="12"/>
    </row>
    <row r="22" ht="12.75" customHeight="1">
      <c r="A22" s="12"/>
    </row>
    <row r="23" ht="12.75" customHeight="1">
      <c r="A23" s="12"/>
    </row>
    <row r="24" ht="12.75" customHeight="1">
      <c r="A24" s="12"/>
    </row>
    <row r="25" ht="12.75" customHeight="1">
      <c r="A25" s="12"/>
    </row>
    <row r="26" ht="13.5" customHeight="1">
      <c r="A26" s="12"/>
    </row>
    <row r="27" ht="13.2">
      <c r="A27" s="12"/>
    </row>
    <row r="28" ht="13.2">
      <c r="A28" s="12"/>
    </row>
    <row r="29" ht="13.2">
      <c r="A29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7.4">
      <c r="A1" s="18" t="s">
        <v>90</v>
      </c>
    </row>
    <row r="2" ht="17.4">
      <c r="A2" s="18" t="s">
        <v>91</v>
      </c>
    </row>
    <row r="3" ht="17.4">
      <c r="A3" s="18" t="s">
        <v>92</v>
      </c>
    </row>
    <row r="4" ht="17.4">
      <c r="A4" s="18" t="s">
        <v>95</v>
      </c>
    </row>
    <row r="5" ht="13.2"/>
    <row r="6" ht="13.2">
      <c r="A6" s="1" t="s">
        <v>2</v>
      </c>
    </row>
    <row r="7" ht="13.2">
      <c r="A7" s="2" t="s">
        <v>60</v>
      </c>
    </row>
    <row r="8" ht="13.2">
      <c r="A8" s="2" t="s">
        <v>82</v>
      </c>
    </row>
    <row r="9" ht="13.2">
      <c r="A9" s="4" t="s">
        <v>85</v>
      </c>
    </row>
    <row r="10" spans="1:6" ht="13.2">
      <c r="A10" s="4"/>
      <c r="B10" s="7" t="s">
        <v>71</v>
      </c>
      <c r="C10" s="7" t="s">
        <v>0</v>
      </c>
      <c r="D10" s="7" t="s">
        <v>16</v>
      </c>
      <c r="E10" s="7" t="s">
        <v>19</v>
      </c>
      <c r="F10" s="7" t="s">
        <v>17</v>
      </c>
    </row>
    <row r="11" ht="13.2">
      <c r="A11" s="4"/>
    </row>
    <row r="12" spans="1:6" ht="13.2">
      <c r="A12" s="8" t="s">
        <v>49</v>
      </c>
      <c r="B12" s="5">
        <v>2004</v>
      </c>
      <c r="C12" s="9"/>
      <c r="D12" s="9"/>
      <c r="E12" s="9"/>
      <c r="F12" s="9"/>
    </row>
    <row r="13" spans="1:6" ht="13.2">
      <c r="A13" s="8"/>
      <c r="B13" s="5">
        <v>2005</v>
      </c>
      <c r="C13" s="9"/>
      <c r="D13" s="9"/>
      <c r="E13" s="9"/>
      <c r="F13" s="9"/>
    </row>
    <row r="14" spans="1:4" ht="13.2">
      <c r="A14" s="8" t="s">
        <v>18</v>
      </c>
      <c r="B14" s="5">
        <f>B12+2</f>
        <v>2006</v>
      </c>
      <c r="C14" s="9"/>
      <c r="D14" s="9"/>
    </row>
    <row r="15" spans="1:6" ht="13.2">
      <c r="A15" s="8" t="s">
        <v>12</v>
      </c>
      <c r="B15" s="5">
        <f>B14+1</f>
        <v>2007</v>
      </c>
      <c r="C15" s="9">
        <v>17669</v>
      </c>
      <c r="D15" s="9">
        <v>18134</v>
      </c>
      <c r="E15" s="9">
        <f>D15-C15</f>
        <v>465</v>
      </c>
      <c r="F15" s="10">
        <f>E15/C15</f>
        <v>0.026317278849963214</v>
      </c>
    </row>
    <row r="16" spans="1:6" ht="13.2">
      <c r="A16" s="13" t="s">
        <v>13</v>
      </c>
      <c r="B16" s="14">
        <f t="shared" si="0" ref="B16:B18">B15+1</f>
        <v>2008</v>
      </c>
      <c r="C16" s="15">
        <v>17332</v>
      </c>
      <c r="D16" s="15">
        <v>18957</v>
      </c>
      <c r="E16" s="15">
        <f t="shared" si="1" ref="E16:E18">D16-C16</f>
        <v>1625</v>
      </c>
      <c r="F16" s="16">
        <f t="shared" si="2" ref="F16:F18">E16/C16</f>
        <v>0.093757212093237938</v>
      </c>
    </row>
    <row r="17" spans="1:6" ht="13.2">
      <c r="A17" s="13" t="s">
        <v>14</v>
      </c>
      <c r="B17" s="14">
        <f t="shared" si="0"/>
        <v>2009</v>
      </c>
      <c r="C17" s="15">
        <v>17453</v>
      </c>
      <c r="D17" s="15">
        <v>19701</v>
      </c>
      <c r="E17" s="15">
        <f t="shared" si="1"/>
        <v>2248</v>
      </c>
      <c r="F17" s="16">
        <f t="shared" si="2"/>
        <v>0.1288030711052541</v>
      </c>
    </row>
    <row r="18" spans="1:6" ht="13.2">
      <c r="A18" s="13" t="s">
        <v>15</v>
      </c>
      <c r="B18" s="14">
        <f t="shared" si="0"/>
        <v>2010</v>
      </c>
      <c r="C18" s="15">
        <v>17346</v>
      </c>
      <c r="D18" s="15">
        <f>20514-1299</f>
        <v>19215</v>
      </c>
      <c r="E18" s="15">
        <f t="shared" si="1"/>
        <v>1869</v>
      </c>
      <c r="F18" s="16">
        <f t="shared" si="2"/>
        <v>0.10774818401937046</v>
      </c>
    </row>
    <row r="19" ht="13.2"/>
    <row r="20" ht="13.2">
      <c r="A20" s="3" t="s">
        <v>89</v>
      </c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7.4">
      <c r="A1" s="18" t="s">
        <v>90</v>
      </c>
    </row>
    <row r="2" ht="17.4">
      <c r="A2" s="18" t="s">
        <v>91</v>
      </c>
    </row>
    <row r="3" ht="17.4">
      <c r="A3" s="18" t="s">
        <v>92</v>
      </c>
    </row>
    <row r="4" ht="17.4">
      <c r="A4" s="18" t="s">
        <v>96</v>
      </c>
    </row>
    <row r="5" ht="13.2"/>
    <row r="6" ht="13.2">
      <c r="A6" s="1" t="s">
        <v>2</v>
      </c>
    </row>
    <row r="7" ht="13.2">
      <c r="A7" s="2" t="s">
        <v>61</v>
      </c>
    </row>
    <row r="8" ht="13.2">
      <c r="A8" s="2" t="s">
        <v>82</v>
      </c>
    </row>
    <row r="9" ht="13.2">
      <c r="A9" s="4" t="s">
        <v>85</v>
      </c>
    </row>
    <row r="10" spans="1:6" ht="13.2">
      <c r="A10" s="4"/>
      <c r="B10" s="7" t="s">
        <v>71</v>
      </c>
      <c r="C10" s="7" t="s">
        <v>0</v>
      </c>
      <c r="D10" s="7" t="s">
        <v>16</v>
      </c>
      <c r="E10" s="7" t="s">
        <v>19</v>
      </c>
      <c r="F10" s="7" t="s">
        <v>17</v>
      </c>
    </row>
    <row r="11" ht="13.2">
      <c r="A11" s="4"/>
    </row>
    <row r="12" spans="1:4" ht="13.2">
      <c r="A12" s="8" t="s">
        <v>49</v>
      </c>
      <c r="B12" s="5">
        <v>2004</v>
      </c>
      <c r="C12" s="9"/>
      <c r="D12" s="9"/>
    </row>
    <row r="13" spans="1:4" ht="13.2">
      <c r="A13" s="8"/>
      <c r="B13" s="5">
        <v>2005</v>
      </c>
      <c r="C13" s="9"/>
      <c r="D13" s="9"/>
    </row>
    <row r="14" spans="1:4" ht="13.2">
      <c r="A14" s="8" t="s">
        <v>18</v>
      </c>
      <c r="B14" s="5">
        <f>B12+2</f>
        <v>2006</v>
      </c>
      <c r="C14" s="9"/>
      <c r="D14" s="9"/>
    </row>
    <row r="15" spans="1:6" ht="13.2">
      <c r="A15" s="8" t="s">
        <v>12</v>
      </c>
      <c r="B15" s="5">
        <f>B14+1</f>
        <v>2007</v>
      </c>
      <c r="C15" s="9">
        <v>17669</v>
      </c>
      <c r="D15" s="9">
        <v>18095</v>
      </c>
      <c r="E15" s="9">
        <f>D15-C15</f>
        <v>426</v>
      </c>
      <c r="F15" s="10">
        <f>E15/C15</f>
        <v>0.024110023204482425</v>
      </c>
    </row>
    <row r="16" spans="1:6" ht="13.2">
      <c r="A16" s="13" t="s">
        <v>13</v>
      </c>
      <c r="B16" s="14">
        <f t="shared" si="0" ref="B16:B18">B15+1</f>
        <v>2008</v>
      </c>
      <c r="C16" s="15">
        <v>17332</v>
      </c>
      <c r="D16" s="15">
        <v>18916</v>
      </c>
      <c r="E16" s="15">
        <f t="shared" si="1" ref="E16:E18">D16-C16</f>
        <v>1584</v>
      </c>
      <c r="F16" s="16">
        <f t="shared" si="2" ref="F16:F18">E16/C16</f>
        <v>0.091391645511193165</v>
      </c>
    </row>
    <row r="17" spans="1:6" ht="13.2">
      <c r="A17" s="13" t="s">
        <v>14</v>
      </c>
      <c r="B17" s="14">
        <f t="shared" si="0"/>
        <v>2009</v>
      </c>
      <c r="C17" s="15">
        <v>17453</v>
      </c>
      <c r="D17" s="15">
        <v>19658</v>
      </c>
      <c r="E17" s="15">
        <f t="shared" si="1"/>
        <v>2205</v>
      </c>
      <c r="F17" s="16">
        <f t="shared" si="2"/>
        <v>0.12633931129318743</v>
      </c>
    </row>
    <row r="18" spans="1:6" ht="13.2">
      <c r="A18" s="13" t="s">
        <v>15</v>
      </c>
      <c r="B18" s="14">
        <f t="shared" si="0"/>
        <v>2010</v>
      </c>
      <c r="C18" s="15">
        <v>17346</v>
      </c>
      <c r="D18" s="15">
        <f>20469-1299</f>
        <v>19170</v>
      </c>
      <c r="E18" s="15">
        <f t="shared" si="1"/>
        <v>1824</v>
      </c>
      <c r="F18" s="16">
        <f t="shared" si="2"/>
        <v>0.10515392597717053</v>
      </c>
    </row>
    <row r="19" ht="13.2"/>
    <row r="20" ht="13.2">
      <c r="A20" s="3" t="s">
        <v>89</v>
      </c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7.4">
      <c r="A1" s="18" t="s">
        <v>90</v>
      </c>
    </row>
    <row r="2" ht="17.4">
      <c r="A2" s="18" t="s">
        <v>91</v>
      </c>
    </row>
    <row r="3" ht="17.4">
      <c r="A3" s="18" t="s">
        <v>92</v>
      </c>
    </row>
    <row r="4" ht="17.4">
      <c r="A4" s="18" t="s">
        <v>97</v>
      </c>
    </row>
    <row r="5" ht="13.2"/>
    <row r="6" ht="13.2">
      <c r="A6" s="1" t="s">
        <v>3</v>
      </c>
    </row>
    <row r="7" ht="13.2">
      <c r="A7" s="2" t="s">
        <v>62</v>
      </c>
    </row>
    <row r="8" ht="13.2">
      <c r="A8" s="2" t="s">
        <v>82</v>
      </c>
    </row>
    <row r="9" ht="13.2">
      <c r="A9" s="4"/>
    </row>
    <row r="10" spans="1:6" ht="13.2">
      <c r="A10" s="4"/>
      <c r="B10" s="7" t="s">
        <v>71</v>
      </c>
      <c r="C10" s="7" t="s">
        <v>0</v>
      </c>
      <c r="D10" s="7" t="s">
        <v>16</v>
      </c>
      <c r="E10" s="7" t="s">
        <v>19</v>
      </c>
      <c r="F10" s="7" t="s">
        <v>17</v>
      </c>
    </row>
    <row r="11" ht="13.2">
      <c r="A11" s="4"/>
    </row>
    <row r="12" spans="1:4" ht="13.2">
      <c r="A12" s="8" t="s">
        <v>57</v>
      </c>
      <c r="B12" s="5">
        <v>2006</v>
      </c>
      <c r="C12" s="9"/>
      <c r="D12" s="9"/>
    </row>
    <row r="13" spans="1:4" ht="13.2">
      <c r="A13" s="8"/>
      <c r="B13" s="5">
        <v>2007</v>
      </c>
      <c r="C13" s="9"/>
      <c r="D13" s="9"/>
    </row>
    <row r="14" spans="1:6" ht="13.2">
      <c r="A14" s="8" t="s">
        <v>18</v>
      </c>
      <c r="B14" s="5">
        <f>B12+2</f>
        <v>2008</v>
      </c>
      <c r="C14" s="9"/>
      <c r="D14" s="9"/>
      <c r="E14" s="9"/>
      <c r="F14" s="10"/>
    </row>
    <row r="15" spans="1:6" ht="13.2">
      <c r="A15" s="8" t="s">
        <v>12</v>
      </c>
      <c r="B15" s="5">
        <f>B14+1</f>
        <v>2009</v>
      </c>
      <c r="C15" s="9">
        <v>17453</v>
      </c>
      <c r="D15" s="9">
        <v>18812</v>
      </c>
      <c r="E15" s="9">
        <f>D15-C15</f>
        <v>1359</v>
      </c>
      <c r="F15" s="10">
        <f>E15/C15</f>
        <v>0.077866269409270619</v>
      </c>
    </row>
    <row r="16" spans="1:6" ht="13.2">
      <c r="A16" s="13" t="s">
        <v>13</v>
      </c>
      <c r="B16" s="14">
        <f t="shared" si="0" ref="B16:B18">B15+1</f>
        <v>2010</v>
      </c>
      <c r="C16" s="15">
        <v>17346</v>
      </c>
      <c r="D16" s="15">
        <v>18279</v>
      </c>
      <c r="E16" s="15">
        <f t="shared" si="1" ref="E16:E18">D16-C16</f>
        <v>933</v>
      </c>
      <c r="F16" s="16">
        <f t="shared" si="2" ref="F16:F18">E16/C16</f>
        <v>0.0537876167416119</v>
      </c>
    </row>
    <row r="17" spans="1:6" ht="13.2">
      <c r="A17" s="13" t="s">
        <v>14</v>
      </c>
      <c r="B17" s="14">
        <f t="shared" si="0"/>
        <v>2011</v>
      </c>
      <c r="C17" s="15">
        <v>16037</v>
      </c>
      <c r="D17" s="15">
        <v>19102</v>
      </c>
      <c r="E17" s="15">
        <f t="shared" si="1"/>
        <v>3065</v>
      </c>
      <c r="F17" s="16">
        <f t="shared" si="2"/>
        <v>0.1911205337656669</v>
      </c>
    </row>
    <row r="18" spans="1:6" ht="13.2">
      <c r="A18" s="13" t="s">
        <v>15</v>
      </c>
      <c r="B18" s="14">
        <f t="shared" si="0"/>
        <v>2012</v>
      </c>
      <c r="C18" s="15">
        <v>15769</v>
      </c>
      <c r="D18" s="15">
        <v>19919</v>
      </c>
      <c r="E18" s="15">
        <f t="shared" si="1"/>
        <v>4150</v>
      </c>
      <c r="F18" s="16">
        <f t="shared" si="2"/>
        <v>0.26317458304267866</v>
      </c>
    </row>
    <row r="19" spans="1:6" ht="13.2">
      <c r="A19" s="8"/>
      <c r="C19" s="9"/>
      <c r="D19" s="9"/>
      <c r="E19" s="9"/>
      <c r="F19" s="10"/>
    </row>
    <row r="20" spans="1:6" ht="13.2">
      <c r="A20" s="8"/>
      <c r="C20" s="9"/>
      <c r="D20" s="9"/>
      <c r="E20" s="9"/>
      <c r="F20" s="10"/>
    </row>
    <row r="21" spans="1:6" ht="13.2">
      <c r="A21" s="8"/>
      <c r="C21" s="9"/>
      <c r="D21" s="9"/>
      <c r="E21" s="9"/>
      <c r="F21" s="10"/>
    </row>
    <row r="22" spans="1:6" ht="13.2">
      <c r="A22" s="8"/>
      <c r="C22" s="9"/>
      <c r="D22" s="9"/>
      <c r="E22" s="9"/>
      <c r="F22" s="10"/>
    </row>
    <row r="23" spans="1:6" ht="13.2">
      <c r="A23" s="8"/>
      <c r="C23" s="9"/>
      <c r="D23" s="9"/>
      <c r="E23" s="9"/>
      <c r="F23" s="10"/>
    </row>
    <row r="24" spans="1:6" ht="13.2">
      <c r="A24" s="8"/>
      <c r="C24" s="9"/>
      <c r="D24" s="9"/>
      <c r="E24" s="9"/>
      <c r="F24" s="10"/>
    </row>
    <row r="25" ht="13.2">
      <c r="A25" s="8"/>
    </row>
    <row r="26" ht="13.2">
      <c r="A26" s="12"/>
    </row>
    <row r="27" ht="13.2">
      <c r="A27" s="12"/>
    </row>
    <row r="28" ht="13.2">
      <c r="A28" s="12"/>
    </row>
    <row r="29" ht="13.2">
      <c r="A29" s="12"/>
    </row>
    <row r="30" ht="13.2">
      <c r="A30" s="12"/>
    </row>
    <row r="31" ht="13.2">
      <c r="A31" s="12"/>
    </row>
    <row r="32" ht="13.2">
      <c r="A32" s="12"/>
    </row>
    <row r="33" ht="13.2">
      <c r="A33" s="12"/>
    </row>
    <row r="34" ht="13.2">
      <c r="A34" s="12"/>
    </row>
    <row r="35" ht="13.2">
      <c r="A35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7.4">
      <c r="A1" s="18" t="s">
        <v>90</v>
      </c>
    </row>
    <row r="2" ht="17.4">
      <c r="A2" s="18" t="s">
        <v>91</v>
      </c>
    </row>
    <row r="3" ht="17.4">
      <c r="A3" s="18" t="s">
        <v>92</v>
      </c>
    </row>
    <row r="4" ht="17.4">
      <c r="A4" s="18" t="s">
        <v>98</v>
      </c>
    </row>
    <row r="5" ht="13.2"/>
    <row r="6" ht="13.2">
      <c r="A6" s="1" t="s">
        <v>4</v>
      </c>
    </row>
    <row r="7" ht="13.2">
      <c r="A7" s="2" t="s">
        <v>63</v>
      </c>
    </row>
    <row r="8" ht="13.2">
      <c r="A8" s="2" t="s">
        <v>82</v>
      </c>
    </row>
    <row r="9" ht="13.2">
      <c r="A9" s="4"/>
    </row>
    <row r="10" spans="1:6" ht="13.2">
      <c r="A10" s="4"/>
      <c r="B10" s="7" t="s">
        <v>71</v>
      </c>
      <c r="C10" s="7" t="s">
        <v>0</v>
      </c>
      <c r="D10" s="7" t="s">
        <v>16</v>
      </c>
      <c r="E10" s="7" t="s">
        <v>19</v>
      </c>
      <c r="F10" s="7" t="s">
        <v>17</v>
      </c>
    </row>
    <row r="11" ht="13.2">
      <c r="A11" s="4"/>
    </row>
    <row r="12" spans="1:4" ht="13.2">
      <c r="A12" s="8" t="s">
        <v>56</v>
      </c>
      <c r="B12" s="5">
        <v>2007</v>
      </c>
      <c r="C12" s="9"/>
      <c r="D12" s="9"/>
    </row>
    <row r="13" spans="1:4" ht="13.2">
      <c r="A13" s="8"/>
      <c r="B13" s="5">
        <v>2008</v>
      </c>
      <c r="C13" s="9"/>
      <c r="D13" s="9"/>
    </row>
    <row r="14" spans="1:6" ht="13.2">
      <c r="A14" s="8" t="s">
        <v>18</v>
      </c>
      <c r="B14" s="5">
        <f>B12+2</f>
        <v>2009</v>
      </c>
      <c r="C14" s="9"/>
      <c r="D14" s="9"/>
      <c r="E14" s="9"/>
      <c r="F14" s="10"/>
    </row>
    <row r="15" spans="1:6" ht="13.2">
      <c r="A15" s="8" t="s">
        <v>12</v>
      </c>
      <c r="B15" s="5">
        <f>B14+1</f>
        <v>2010</v>
      </c>
      <c r="C15" s="9">
        <v>17346</v>
      </c>
      <c r="D15" s="9">
        <v>17344</v>
      </c>
      <c r="E15" s="9">
        <f>D15-C15</f>
        <v>-2</v>
      </c>
      <c r="F15" s="10">
        <f>E15/C15</f>
        <v>-0.00011530035743110804</v>
      </c>
    </row>
    <row r="16" spans="1:6" ht="13.2">
      <c r="A16" s="13" t="s">
        <v>13</v>
      </c>
      <c r="B16" s="14">
        <f t="shared" si="0" ref="B16:B18">B15+1</f>
        <v>2011</v>
      </c>
      <c r="C16" s="15">
        <v>16037</v>
      </c>
      <c r="D16" s="15">
        <v>17982</v>
      </c>
      <c r="E16" s="15">
        <f t="shared" si="1" ref="E16:E18">D16-C16</f>
        <v>1945</v>
      </c>
      <c r="F16" s="16">
        <f t="shared" si="2" ref="F16:F18">E16/C16</f>
        <v>0.12128203529338405</v>
      </c>
    </row>
    <row r="17" spans="1:6" ht="13.2">
      <c r="A17" s="13" t="s">
        <v>14</v>
      </c>
      <c r="B17" s="14">
        <f t="shared" si="0"/>
        <v>2012</v>
      </c>
      <c r="C17" s="15">
        <v>15769</v>
      </c>
      <c r="D17" s="15">
        <v>18556</v>
      </c>
      <c r="E17" s="15">
        <f t="shared" si="1"/>
        <v>2787</v>
      </c>
      <c r="F17" s="16">
        <f t="shared" si="2"/>
        <v>0.17673917179275794</v>
      </c>
    </row>
    <row r="18" spans="1:6" ht="13.2">
      <c r="A18" s="13" t="s">
        <v>15</v>
      </c>
      <c r="B18" s="14">
        <f t="shared" si="0"/>
        <v>2013</v>
      </c>
      <c r="C18" s="15">
        <v>15812</v>
      </c>
      <c r="D18" s="15">
        <v>19340</v>
      </c>
      <c r="E18" s="15">
        <f t="shared" si="1"/>
        <v>3528</v>
      </c>
      <c r="F18" s="16">
        <f t="shared" si="2"/>
        <v>0.22312167973690869</v>
      </c>
    </row>
    <row r="19" spans="1:6" ht="13.2">
      <c r="A19" s="8"/>
      <c r="C19" s="9"/>
      <c r="D19" s="9"/>
      <c r="E19" s="9"/>
      <c r="F19" s="10"/>
    </row>
    <row r="20" spans="1:6" ht="13.2">
      <c r="A20" s="8"/>
      <c r="C20" s="9"/>
      <c r="D20" s="9"/>
      <c r="E20" s="9"/>
      <c r="F20" s="10"/>
    </row>
    <row r="21" spans="1:6" ht="13.2">
      <c r="A21" s="8"/>
      <c r="C21" s="9"/>
      <c r="D21" s="9"/>
      <c r="E21" s="9"/>
      <c r="F21" s="10"/>
    </row>
    <row r="22" spans="1:6" ht="13.2">
      <c r="A22" s="8"/>
      <c r="C22" s="9"/>
      <c r="D22" s="9"/>
      <c r="E22" s="9"/>
      <c r="F22" s="10"/>
    </row>
    <row r="23" spans="1:6" ht="13.2">
      <c r="A23" s="8"/>
      <c r="C23" s="9"/>
      <c r="D23" s="9"/>
      <c r="E23" s="9"/>
      <c r="F23" s="10"/>
    </row>
    <row r="24" ht="13.2">
      <c r="A24" s="8"/>
    </row>
    <row r="25" ht="13.2">
      <c r="A25" s="8"/>
    </row>
    <row r="26" ht="13.2">
      <c r="A26" s="12"/>
    </row>
    <row r="27" ht="13.2">
      <c r="A27" s="12"/>
    </row>
    <row r="28" ht="13.2">
      <c r="A28" s="12"/>
    </row>
    <row r="29" ht="13.2">
      <c r="A29" s="12"/>
    </row>
    <row r="30" ht="13.2">
      <c r="A30" s="12"/>
    </row>
    <row r="31" ht="13.2">
      <c r="A31" s="12"/>
    </row>
    <row r="32" ht="13.2">
      <c r="A32" s="12"/>
    </row>
    <row r="33" ht="13.2">
      <c r="A33" s="12"/>
    </row>
    <row r="34" ht="13.2">
      <c r="A34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7.4">
      <c r="A1" s="18" t="s">
        <v>90</v>
      </c>
    </row>
    <row r="2" ht="17.4">
      <c r="A2" s="18" t="s">
        <v>91</v>
      </c>
    </row>
    <row r="3" ht="17.4">
      <c r="A3" s="18" t="s">
        <v>92</v>
      </c>
    </row>
    <row r="4" ht="17.4">
      <c r="A4" s="18" t="s">
        <v>99</v>
      </c>
    </row>
    <row r="5" ht="13.2"/>
    <row r="6" ht="13.2">
      <c r="A6" s="1" t="s">
        <v>5</v>
      </c>
    </row>
    <row r="7" ht="13.2">
      <c r="A7" s="2" t="s">
        <v>64</v>
      </c>
    </row>
    <row r="8" ht="13.2">
      <c r="A8" s="2" t="s">
        <v>82</v>
      </c>
    </row>
    <row r="9" ht="13.2">
      <c r="A9" s="4"/>
    </row>
    <row r="10" spans="1:6" ht="13.2">
      <c r="A10" s="4"/>
      <c r="B10" s="7" t="s">
        <v>71</v>
      </c>
      <c r="C10" s="7" t="s">
        <v>0</v>
      </c>
      <c r="D10" s="7" t="s">
        <v>16</v>
      </c>
      <c r="E10" s="7" t="s">
        <v>19</v>
      </c>
      <c r="F10" s="7" t="s">
        <v>17</v>
      </c>
    </row>
    <row r="11" ht="13.2">
      <c r="A11" s="4"/>
    </row>
    <row r="12" spans="1:4" ht="13.2">
      <c r="A12" s="8" t="s">
        <v>55</v>
      </c>
      <c r="B12" s="5">
        <v>2008</v>
      </c>
      <c r="C12" s="9"/>
      <c r="D12" s="9"/>
    </row>
    <row r="13" spans="1:4" ht="13.2">
      <c r="A13" s="8"/>
      <c r="B13" s="5">
        <v>2009</v>
      </c>
      <c r="C13" s="9"/>
      <c r="D13" s="9"/>
    </row>
    <row r="14" spans="1:6" ht="13.2">
      <c r="A14" s="8" t="s">
        <v>18</v>
      </c>
      <c r="B14" s="5">
        <f>B12+2</f>
        <v>2010</v>
      </c>
      <c r="C14" s="9"/>
      <c r="D14" s="9"/>
      <c r="E14" s="9"/>
      <c r="F14" s="10"/>
    </row>
    <row r="15" spans="1:6" ht="13.2">
      <c r="A15" s="8" t="s">
        <v>12</v>
      </c>
      <c r="B15" s="5">
        <f>B14+1</f>
        <v>2011</v>
      </c>
      <c r="C15" s="9">
        <v>16037</v>
      </c>
      <c r="D15" s="9">
        <v>17480</v>
      </c>
      <c r="E15" s="9">
        <f>D15-C15</f>
        <v>1443</v>
      </c>
      <c r="F15" s="10">
        <f>E15/C15</f>
        <v>0.089979422585271557</v>
      </c>
    </row>
    <row r="16" spans="1:6" ht="13.2">
      <c r="A16" s="13" t="s">
        <v>13</v>
      </c>
      <c r="B16" s="14">
        <f t="shared" si="0" ref="B16:B18">B15+1</f>
        <v>2012</v>
      </c>
      <c r="C16" s="15">
        <v>15769</v>
      </c>
      <c r="D16" s="15">
        <v>18100</v>
      </c>
      <c r="E16" s="15">
        <f t="shared" si="1" ref="E16:E18">D16-C16</f>
        <v>2331</v>
      </c>
      <c r="F16" s="16">
        <f t="shared" si="2" ref="F16:F18">E16/C16</f>
        <v>0.14782167543915276</v>
      </c>
    </row>
    <row r="17" spans="1:6" ht="13.2">
      <c r="A17" s="13" t="s">
        <v>14</v>
      </c>
      <c r="B17" s="14">
        <f t="shared" si="0"/>
        <v>2013</v>
      </c>
      <c r="C17" s="15">
        <v>15812</v>
      </c>
      <c r="D17" s="15">
        <v>18671</v>
      </c>
      <c r="E17" s="15">
        <f t="shared" si="1"/>
        <v>2859</v>
      </c>
      <c r="F17" s="16">
        <f t="shared" si="2"/>
        <v>0.18081204148747787</v>
      </c>
    </row>
    <row r="18" spans="1:6" ht="13.2">
      <c r="A18" s="13" t="s">
        <v>15</v>
      </c>
      <c r="B18" s="14">
        <f t="shared" si="0"/>
        <v>2014</v>
      </c>
      <c r="C18" s="15">
        <v>13854</v>
      </c>
      <c r="D18" s="15">
        <v>16212</v>
      </c>
      <c r="E18" s="15">
        <f t="shared" si="1"/>
        <v>2358</v>
      </c>
      <c r="F18" s="16">
        <f t="shared" si="2"/>
        <v>0.17020355132091813</v>
      </c>
    </row>
    <row r="19" spans="1:6" ht="13.2">
      <c r="A19" s="8"/>
      <c r="C19" s="9"/>
      <c r="D19" s="9"/>
      <c r="E19" s="9"/>
      <c r="F19" s="10"/>
    </row>
    <row r="20" spans="1:6" ht="13.2">
      <c r="A20" s="8"/>
      <c r="C20" s="9"/>
      <c r="D20" s="9"/>
      <c r="E20" s="9"/>
      <c r="F20" s="10"/>
    </row>
    <row r="21" spans="1:6" ht="13.2">
      <c r="A21" s="8"/>
      <c r="C21" s="9"/>
      <c r="D21" s="9"/>
      <c r="E21" s="9"/>
      <c r="F21" s="10"/>
    </row>
    <row r="22" spans="1:6" ht="13.2">
      <c r="A22" s="8"/>
      <c r="C22" s="9"/>
      <c r="D22" s="9"/>
      <c r="E22" s="9"/>
      <c r="F22" s="10"/>
    </row>
    <row r="23" spans="1:4" ht="13.2">
      <c r="A23" s="8"/>
      <c r="D23" s="9"/>
    </row>
    <row r="24" spans="1:4" ht="13.2">
      <c r="A24" s="8"/>
      <c r="D24" s="9"/>
    </row>
    <row r="25" spans="1:4" ht="13.2">
      <c r="A25" s="12"/>
      <c r="D25" s="9"/>
    </row>
    <row r="26" spans="1:4" ht="13.2">
      <c r="A26" s="12"/>
      <c r="D26" s="9"/>
    </row>
    <row r="27" spans="1:4" ht="13.2">
      <c r="A27" s="12"/>
      <c r="D27" s="9"/>
    </row>
    <row r="28" spans="1:4" ht="13.2">
      <c r="A28" s="12"/>
      <c r="D28" s="9"/>
    </row>
    <row r="29" spans="1:4" ht="13.2">
      <c r="A29" s="12"/>
      <c r="D29" s="9"/>
    </row>
    <row r="30" spans="1:4" ht="13.2">
      <c r="A30" s="12"/>
      <c r="D30" s="9"/>
    </row>
    <row r="31" spans="1:4" ht="13.2">
      <c r="A31" s="12"/>
      <c r="D31" s="9"/>
    </row>
    <row r="32" spans="1:4" ht="13.2">
      <c r="A32" s="12"/>
      <c r="D32" s="9"/>
    </row>
    <row r="33" spans="1:4" ht="13.2">
      <c r="A33" s="12"/>
      <c r="D33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7.4">
      <c r="A1" s="18" t="s">
        <v>90</v>
      </c>
    </row>
    <row r="2" ht="17.4">
      <c r="A2" s="18" t="s">
        <v>91</v>
      </c>
    </row>
    <row r="3" ht="17.4">
      <c r="A3" s="18" t="s">
        <v>92</v>
      </c>
    </row>
    <row r="4" ht="17.4">
      <c r="A4" s="18" t="s">
        <v>100</v>
      </c>
    </row>
    <row r="5" ht="13.2"/>
    <row r="6" ht="13.2">
      <c r="A6" s="1" t="s">
        <v>6</v>
      </c>
    </row>
    <row r="7" ht="13.2">
      <c r="A7" s="2" t="s">
        <v>58</v>
      </c>
    </row>
    <row r="8" ht="13.2">
      <c r="A8" s="2" t="s">
        <v>82</v>
      </c>
    </row>
    <row r="9" ht="13.2"/>
    <row r="10" spans="1:6" ht="13.2">
      <c r="A10" s="4"/>
      <c r="B10" s="7" t="s">
        <v>71</v>
      </c>
      <c r="C10" s="7" t="s">
        <v>0</v>
      </c>
      <c r="D10" s="7" t="s">
        <v>16</v>
      </c>
      <c r="E10" s="7" t="s">
        <v>19</v>
      </c>
      <c r="F10" s="7" t="s">
        <v>17</v>
      </c>
    </row>
    <row r="11" ht="13.2">
      <c r="A11" s="4"/>
    </row>
    <row r="12" spans="1:4" ht="13.2">
      <c r="A12" s="8" t="s">
        <v>54</v>
      </c>
      <c r="B12" s="5">
        <v>2009</v>
      </c>
      <c r="C12" s="9"/>
      <c r="D12" s="9"/>
    </row>
    <row r="13" spans="1:4" ht="13.2">
      <c r="A13" s="8"/>
      <c r="B13" s="5">
        <v>2010</v>
      </c>
      <c r="C13" s="9"/>
      <c r="D13" s="9"/>
    </row>
    <row r="14" spans="1:6" ht="13.2">
      <c r="A14" s="8" t="s">
        <v>18</v>
      </c>
      <c r="B14" s="5">
        <f>B12+2</f>
        <v>2011</v>
      </c>
      <c r="C14" s="9"/>
      <c r="D14" s="9"/>
      <c r="E14" s="9"/>
      <c r="F14" s="10"/>
    </row>
    <row r="15" spans="1:6" ht="13.2">
      <c r="A15" s="8" t="s">
        <v>12</v>
      </c>
      <c r="B15" s="5">
        <f>B14+1</f>
        <v>2012</v>
      </c>
      <c r="C15" s="9">
        <v>15769</v>
      </c>
      <c r="D15" s="9">
        <v>17884</v>
      </c>
      <c r="E15" s="9">
        <f>D15-C15</f>
        <v>2115</v>
      </c>
      <c r="F15" s="10">
        <f>E15/C15</f>
        <v>0.13412391400849769</v>
      </c>
    </row>
    <row r="16" spans="1:6" ht="13.2">
      <c r="A16" s="13" t="s">
        <v>13</v>
      </c>
      <c r="B16" s="14">
        <f t="shared" si="0" ref="B16:B18">B15+1</f>
        <v>2013</v>
      </c>
      <c r="C16" s="15">
        <v>15812</v>
      </c>
      <c r="D16" s="15">
        <v>18490</v>
      </c>
      <c r="E16" s="15">
        <f t="shared" si="1" ref="E16:E18">D16-C16</f>
        <v>2678</v>
      </c>
      <c r="F16" s="16">
        <f t="shared" si="2" ref="F16:F18">E16/C16</f>
        <v>0.16936503921072604</v>
      </c>
    </row>
    <row r="17" spans="1:6" ht="13.2">
      <c r="A17" s="13" t="s">
        <v>14</v>
      </c>
      <c r="B17" s="14">
        <f t="shared" si="0"/>
        <v>2014</v>
      </c>
      <c r="C17" s="15">
        <v>13854</v>
      </c>
      <c r="D17" s="15">
        <v>15828</v>
      </c>
      <c r="E17" s="15">
        <f t="shared" si="1"/>
        <v>1974</v>
      </c>
      <c r="F17" s="16">
        <f t="shared" si="2"/>
        <v>0.14248592464270246</v>
      </c>
    </row>
    <row r="18" spans="1:6" ht="13.2">
      <c r="A18" s="13" t="s">
        <v>15</v>
      </c>
      <c r="B18" s="14">
        <f t="shared" si="0"/>
        <v>2015</v>
      </c>
      <c r="C18" s="15">
        <v>14104</v>
      </c>
      <c r="D18" s="15">
        <v>16212</v>
      </c>
      <c r="E18" s="15">
        <f t="shared" si="1"/>
        <v>2108</v>
      </c>
      <c r="F18" s="16">
        <f t="shared" si="2"/>
        <v>0.14946114577424843</v>
      </c>
    </row>
    <row r="19" spans="1:6" ht="13.2">
      <c r="A19" s="8"/>
      <c r="C19" s="9"/>
      <c r="D19" s="9"/>
      <c r="E19" s="9"/>
      <c r="F19" s="10"/>
    </row>
    <row r="20" spans="1:6" ht="13.2">
      <c r="A20" s="8"/>
      <c r="C20" s="9"/>
      <c r="D20" s="9"/>
      <c r="E20" s="9"/>
      <c r="F20" s="10"/>
    </row>
    <row r="21" spans="1:6" ht="13.2">
      <c r="A21" s="8"/>
      <c r="C21" s="9"/>
      <c r="D21" s="9"/>
      <c r="E21" s="9"/>
      <c r="F21" s="10"/>
    </row>
    <row r="22" spans="1:4" ht="13.2">
      <c r="A22" s="8"/>
      <c r="D22" s="9"/>
    </row>
    <row r="23" spans="1:4" ht="13.2">
      <c r="A23" s="8"/>
      <c r="D23" s="9"/>
    </row>
    <row r="24" spans="1:4" ht="13.2">
      <c r="A24" s="8"/>
      <c r="D24" s="9"/>
    </row>
    <row r="25" spans="1:4" ht="13.2">
      <c r="A25" s="8"/>
      <c r="D25" s="9"/>
    </row>
    <row r="26" spans="1:4" ht="13.2">
      <c r="A26" s="12"/>
      <c r="D26" s="9"/>
    </row>
    <row r="27" spans="1:4" ht="13.2">
      <c r="A27" s="12"/>
      <c r="D27" s="9"/>
    </row>
    <row r="28" spans="1:4" ht="13.2">
      <c r="A28" s="12"/>
      <c r="D28" s="9"/>
    </row>
    <row r="29" spans="1:4" ht="13.2">
      <c r="A29" s="12"/>
      <c r="D29" s="9"/>
    </row>
    <row r="30" spans="1:4" ht="13.2">
      <c r="A30" s="12"/>
      <c r="D30" s="9"/>
    </row>
    <row r="31" spans="1:4" ht="13.2">
      <c r="A31" s="12"/>
      <c r="D31" s="9"/>
    </row>
    <row r="32" spans="1:4" ht="13.2">
      <c r="A32" s="12"/>
      <c r="D32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7.4">
      <c r="A1" s="18" t="s">
        <v>90</v>
      </c>
    </row>
    <row r="2" ht="17.4">
      <c r="A2" s="18" t="s">
        <v>91</v>
      </c>
    </row>
    <row r="3" ht="17.4">
      <c r="A3" s="18" t="s">
        <v>92</v>
      </c>
    </row>
    <row r="4" ht="17.4">
      <c r="A4" s="18" t="s">
        <v>101</v>
      </c>
    </row>
    <row r="5" ht="13.2"/>
    <row r="6" ht="13.2">
      <c r="A6" s="1" t="s">
        <v>7</v>
      </c>
    </row>
    <row r="7" ht="13.2">
      <c r="A7" s="2" t="s">
        <v>65</v>
      </c>
    </row>
    <row r="8" ht="13.2">
      <c r="A8" s="2" t="s">
        <v>82</v>
      </c>
    </row>
    <row r="9" ht="13.2">
      <c r="A9" s="4"/>
    </row>
    <row r="10" spans="1:6" ht="13.2">
      <c r="A10" s="4"/>
      <c r="B10" s="7" t="s">
        <v>71</v>
      </c>
      <c r="C10" s="7" t="s">
        <v>0</v>
      </c>
      <c r="D10" s="7" t="s">
        <v>16</v>
      </c>
      <c r="E10" s="7" t="s">
        <v>19</v>
      </c>
      <c r="F10" s="7" t="s">
        <v>17</v>
      </c>
    </row>
    <row r="11" ht="13.2">
      <c r="A11" s="4"/>
    </row>
    <row r="12" spans="1:4" ht="13.2">
      <c r="A12" s="8" t="s">
        <v>53</v>
      </c>
      <c r="B12" s="5">
        <v>2010</v>
      </c>
      <c r="C12" s="9"/>
      <c r="D12" s="9"/>
    </row>
    <row r="13" spans="1:4" ht="13.2">
      <c r="A13" s="8"/>
      <c r="B13" s="5">
        <v>2011</v>
      </c>
      <c r="C13" s="9"/>
      <c r="D13" s="9"/>
    </row>
    <row r="14" spans="1:6" ht="13.2">
      <c r="A14" s="8" t="s">
        <v>18</v>
      </c>
      <c r="B14" s="5">
        <f>B12+2</f>
        <v>2012</v>
      </c>
      <c r="C14" s="9"/>
      <c r="D14" s="9"/>
      <c r="E14" s="9"/>
      <c r="F14" s="10"/>
    </row>
    <row r="15" spans="1:6" ht="13.2">
      <c r="A15" s="8" t="s">
        <v>12</v>
      </c>
      <c r="B15" s="5">
        <f>B14+1</f>
        <v>2013</v>
      </c>
      <c r="C15" s="9">
        <v>15812</v>
      </c>
      <c r="D15" s="9">
        <v>17403</v>
      </c>
      <c r="E15" s="9">
        <f>D15-C15</f>
        <v>1591</v>
      </c>
      <c r="F15" s="10">
        <f>E15/C15</f>
        <v>0.10061978244371364</v>
      </c>
    </row>
    <row r="16" spans="1:6" ht="13.2">
      <c r="A16" s="13" t="s">
        <v>13</v>
      </c>
      <c r="B16" s="14">
        <f t="shared" si="0" ref="B16:B18">B15+1</f>
        <v>2014</v>
      </c>
      <c r="C16" s="15">
        <v>13854</v>
      </c>
      <c r="D16" s="15">
        <v>14920</v>
      </c>
      <c r="E16" s="15">
        <f t="shared" si="1" ref="E16:E18">D16-C16</f>
        <v>1066</v>
      </c>
      <c r="F16" s="16">
        <f t="shared" si="2" ref="F16:F18">E16/C16</f>
        <v>0.076945286559838316</v>
      </c>
    </row>
    <row r="17" spans="1:6" ht="13.2">
      <c r="A17" s="13" t="s">
        <v>14</v>
      </c>
      <c r="B17" s="14">
        <f t="shared" si="0"/>
        <v>2015</v>
      </c>
      <c r="C17" s="15">
        <v>14104</v>
      </c>
      <c r="D17" s="15">
        <v>15390</v>
      </c>
      <c r="E17" s="15">
        <f t="shared" si="1"/>
        <v>1286</v>
      </c>
      <c r="F17" s="16">
        <f t="shared" si="2"/>
        <v>0.091179807146908681</v>
      </c>
    </row>
    <row r="18" spans="1:6" ht="13.2">
      <c r="A18" s="13" t="s">
        <v>15</v>
      </c>
      <c r="B18" s="14">
        <f t="shared" si="0"/>
        <v>2016</v>
      </c>
      <c r="C18" s="15">
        <v>14471</v>
      </c>
      <c r="D18" s="15">
        <v>15906</v>
      </c>
      <c r="E18" s="15">
        <f t="shared" si="1"/>
        <v>1435</v>
      </c>
      <c r="F18" s="16">
        <f t="shared" si="2"/>
        <v>0.099163844931241793</v>
      </c>
    </row>
    <row r="19" spans="1:6" ht="13.2">
      <c r="A19" s="8"/>
      <c r="C19" s="9"/>
      <c r="D19" s="9"/>
      <c r="E19" s="9"/>
      <c r="F19" s="10"/>
    </row>
    <row r="20" spans="1:6" ht="13.2">
      <c r="A20" s="8"/>
      <c r="C20" s="9"/>
      <c r="D20" s="9"/>
      <c r="E20" s="9"/>
      <c r="F20" s="10"/>
    </row>
    <row r="21" spans="1:4" ht="13.2">
      <c r="A21" s="8"/>
      <c r="D21" s="9"/>
    </row>
    <row r="22" spans="1:4" ht="13.2">
      <c r="A22" s="8"/>
      <c r="D22" s="9"/>
    </row>
    <row r="23" spans="1:4" ht="13.2">
      <c r="A23" s="8"/>
      <c r="D23" s="9"/>
    </row>
    <row r="24" spans="1:4" ht="13.2">
      <c r="A24" s="8"/>
      <c r="D24" s="9"/>
    </row>
    <row r="25" spans="1:4" ht="13.2">
      <c r="A25" s="8"/>
      <c r="D25" s="9"/>
    </row>
    <row r="26" spans="1:4" ht="13.2">
      <c r="A26" s="12"/>
      <c r="D26" s="9"/>
    </row>
    <row r="27" spans="1:4" ht="13.2">
      <c r="A27" s="12"/>
      <c r="D27" s="9"/>
    </row>
    <row r="28" spans="1:4" ht="13.2">
      <c r="A28" s="12"/>
      <c r="D28" s="9"/>
    </row>
    <row r="29" spans="1:4" ht="13.2">
      <c r="A29" s="12"/>
      <c r="D29" s="9"/>
    </row>
    <row r="30" spans="1:4" ht="13.2">
      <c r="A30" s="12"/>
      <c r="D30" s="9"/>
    </row>
    <row r="31" spans="1:4" ht="13.2">
      <c r="A31" s="12"/>
      <c r="D31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