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tlin\Desktop\Staff 1st Request POD\3\b\"/>
    </mc:Choice>
  </mc:AlternateContent>
  <bookViews>
    <workbookView xWindow="0" yWindow="0" windowWidth="28800" windowHeight="116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1" l="1"/>
  <c r="U62" i="1"/>
  <c r="O62" i="1"/>
  <c r="L62" i="1"/>
  <c r="P62" i="1" s="1"/>
  <c r="G62" i="1"/>
  <c r="D62" i="1"/>
  <c r="H62" i="1" s="1"/>
  <c r="U61" i="1"/>
  <c r="P61" i="1"/>
  <c r="O61" i="1"/>
  <c r="L61" i="1"/>
  <c r="G61" i="1"/>
  <c r="H61" i="1" s="1"/>
  <c r="D61" i="1"/>
  <c r="U60" i="1"/>
  <c r="O60" i="1"/>
  <c r="L60" i="1"/>
  <c r="P60" i="1" s="1"/>
  <c r="G60" i="1"/>
  <c r="D60" i="1"/>
  <c r="H60" i="1" s="1"/>
  <c r="U59" i="1"/>
  <c r="P59" i="1"/>
  <c r="O59" i="1"/>
  <c r="L59" i="1"/>
  <c r="G59" i="1"/>
  <c r="H59" i="1" s="1"/>
  <c r="D59" i="1"/>
  <c r="U58" i="1"/>
  <c r="O58" i="1"/>
  <c r="L58" i="1"/>
  <c r="P58" i="1" s="1"/>
  <c r="G58" i="1"/>
  <c r="D58" i="1"/>
  <c r="H58" i="1" s="1"/>
  <c r="U57" i="1"/>
  <c r="P57" i="1"/>
  <c r="O57" i="1"/>
  <c r="L57" i="1"/>
  <c r="G57" i="1"/>
  <c r="H57" i="1" s="1"/>
  <c r="D57" i="1"/>
  <c r="U56" i="1"/>
  <c r="O56" i="1"/>
  <c r="L56" i="1"/>
  <c r="P56" i="1" s="1"/>
  <c r="G56" i="1"/>
  <c r="D56" i="1"/>
  <c r="H56" i="1" s="1"/>
  <c r="U55" i="1"/>
  <c r="P55" i="1"/>
  <c r="O55" i="1"/>
  <c r="L55" i="1"/>
  <c r="G55" i="1"/>
  <c r="H55" i="1" s="1"/>
  <c r="D55" i="1"/>
  <c r="U54" i="1"/>
  <c r="O54" i="1"/>
  <c r="L54" i="1"/>
  <c r="P54" i="1" s="1"/>
  <c r="G54" i="1"/>
  <c r="D54" i="1"/>
  <c r="H54" i="1" s="1"/>
  <c r="U53" i="1"/>
  <c r="P53" i="1"/>
  <c r="O53" i="1"/>
  <c r="L53" i="1"/>
  <c r="G53" i="1"/>
  <c r="H53" i="1" s="1"/>
  <c r="D53" i="1"/>
  <c r="U52" i="1"/>
  <c r="O52" i="1"/>
  <c r="L52" i="1"/>
  <c r="P52" i="1" s="1"/>
  <c r="G52" i="1"/>
  <c r="D52" i="1"/>
  <c r="H52" i="1" s="1"/>
  <c r="U51" i="1"/>
  <c r="P51" i="1"/>
  <c r="O51" i="1"/>
  <c r="L51" i="1"/>
  <c r="G51" i="1"/>
  <c r="H51" i="1" s="1"/>
  <c r="D51" i="1"/>
  <c r="U50" i="1"/>
  <c r="O50" i="1"/>
  <c r="L50" i="1"/>
  <c r="P50" i="1" s="1"/>
  <c r="G50" i="1"/>
  <c r="D50" i="1"/>
  <c r="H50" i="1" s="1"/>
  <c r="U49" i="1"/>
  <c r="P49" i="1"/>
  <c r="O49" i="1"/>
  <c r="L49" i="1"/>
  <c r="G49" i="1"/>
  <c r="H49" i="1" s="1"/>
  <c r="D49" i="1"/>
  <c r="U48" i="1"/>
  <c r="O48" i="1"/>
  <c r="L48" i="1"/>
  <c r="P48" i="1" s="1"/>
  <c r="G48" i="1"/>
  <c r="D48" i="1"/>
  <c r="H48" i="1" s="1"/>
  <c r="U47" i="1"/>
  <c r="P47" i="1"/>
  <c r="O47" i="1"/>
  <c r="L47" i="1"/>
  <c r="G47" i="1"/>
  <c r="H47" i="1" s="1"/>
  <c r="D47" i="1"/>
  <c r="U46" i="1"/>
  <c r="O46" i="1"/>
  <c r="L46" i="1"/>
  <c r="P46" i="1" s="1"/>
  <c r="G46" i="1"/>
  <c r="D46" i="1"/>
  <c r="H46" i="1" s="1"/>
  <c r="U45" i="1"/>
  <c r="P45" i="1"/>
  <c r="O45" i="1"/>
  <c r="L45" i="1"/>
  <c r="G45" i="1"/>
  <c r="H45" i="1" s="1"/>
  <c r="D45" i="1"/>
  <c r="U44" i="1"/>
  <c r="O44" i="1"/>
  <c r="L44" i="1"/>
  <c r="P44" i="1" s="1"/>
  <c r="G44" i="1"/>
  <c r="D44" i="1"/>
  <c r="H44" i="1" s="1"/>
  <c r="U43" i="1"/>
  <c r="P43" i="1"/>
  <c r="O43" i="1"/>
  <c r="L43" i="1"/>
  <c r="G43" i="1"/>
  <c r="H43" i="1" s="1"/>
  <c r="D43" i="1"/>
  <c r="U42" i="1"/>
  <c r="O42" i="1"/>
  <c r="L42" i="1"/>
  <c r="P42" i="1" s="1"/>
  <c r="G42" i="1"/>
  <c r="D42" i="1"/>
  <c r="H42" i="1" s="1"/>
  <c r="U41" i="1"/>
  <c r="P41" i="1"/>
  <c r="O41" i="1"/>
  <c r="L41" i="1"/>
  <c r="G41" i="1"/>
  <c r="H41" i="1" s="1"/>
  <c r="D41" i="1"/>
  <c r="U40" i="1"/>
  <c r="O40" i="1"/>
  <c r="L40" i="1"/>
  <c r="P40" i="1" s="1"/>
  <c r="G40" i="1"/>
  <c r="D40" i="1"/>
  <c r="H40" i="1" s="1"/>
  <c r="U39" i="1"/>
  <c r="P39" i="1"/>
  <c r="O39" i="1"/>
  <c r="L39" i="1"/>
  <c r="G39" i="1"/>
  <c r="H39" i="1" s="1"/>
  <c r="D39" i="1"/>
  <c r="U38" i="1"/>
  <c r="O38" i="1"/>
  <c r="L38" i="1"/>
  <c r="P38" i="1" s="1"/>
  <c r="G38" i="1"/>
  <c r="D38" i="1"/>
  <c r="H38" i="1" s="1"/>
  <c r="U37" i="1"/>
  <c r="P37" i="1"/>
  <c r="O37" i="1"/>
  <c r="L37" i="1"/>
  <c r="G37" i="1"/>
  <c r="H37" i="1" s="1"/>
  <c r="D37" i="1"/>
  <c r="U36" i="1"/>
  <c r="O36" i="1"/>
  <c r="L36" i="1"/>
  <c r="P36" i="1" s="1"/>
  <c r="G36" i="1"/>
  <c r="D36" i="1"/>
  <c r="H36" i="1" s="1"/>
  <c r="U35" i="1"/>
  <c r="P35" i="1"/>
  <c r="O35" i="1"/>
  <c r="L35" i="1"/>
  <c r="G35" i="1"/>
  <c r="H35" i="1" s="1"/>
  <c r="D35" i="1"/>
  <c r="U34" i="1"/>
  <c r="O34" i="1"/>
  <c r="L34" i="1"/>
  <c r="P34" i="1" s="1"/>
  <c r="G34" i="1"/>
  <c r="D34" i="1"/>
  <c r="H34" i="1" s="1"/>
  <c r="U33" i="1"/>
  <c r="P33" i="1"/>
  <c r="O33" i="1"/>
  <c r="L33" i="1"/>
  <c r="G33" i="1"/>
  <c r="H33" i="1" s="1"/>
  <c r="D33" i="1"/>
  <c r="U32" i="1"/>
  <c r="O32" i="1"/>
  <c r="L32" i="1"/>
  <c r="P32" i="1" s="1"/>
  <c r="G32" i="1"/>
  <c r="D32" i="1"/>
  <c r="H32" i="1" s="1"/>
  <c r="U31" i="1"/>
  <c r="P31" i="1"/>
  <c r="O31" i="1"/>
  <c r="L31" i="1"/>
  <c r="G31" i="1"/>
  <c r="H31" i="1" s="1"/>
  <c r="S31" i="1" s="1"/>
  <c r="D31" i="1"/>
  <c r="U30" i="1"/>
  <c r="O30" i="1"/>
  <c r="L30" i="1"/>
  <c r="P30" i="1" s="1"/>
  <c r="G30" i="1"/>
  <c r="D30" i="1"/>
  <c r="H30" i="1" s="1"/>
  <c r="U29" i="1"/>
  <c r="P29" i="1"/>
  <c r="O29" i="1"/>
  <c r="L29" i="1"/>
  <c r="G29" i="1"/>
  <c r="H29" i="1" s="1"/>
  <c r="S29" i="1" s="1"/>
  <c r="D29" i="1"/>
  <c r="U28" i="1"/>
  <c r="O28" i="1"/>
  <c r="L28" i="1"/>
  <c r="P28" i="1" s="1"/>
  <c r="G28" i="1"/>
  <c r="D28" i="1"/>
  <c r="U27" i="1"/>
  <c r="O27" i="1"/>
  <c r="L27" i="1"/>
  <c r="P27" i="1" s="1"/>
  <c r="G27" i="1"/>
  <c r="H27" i="1" s="1"/>
  <c r="D27" i="1"/>
  <c r="U26" i="1"/>
  <c r="P26" i="1"/>
  <c r="O26" i="1"/>
  <c r="L26" i="1"/>
  <c r="G26" i="1"/>
  <c r="D26" i="1"/>
  <c r="U25" i="1"/>
  <c r="P25" i="1"/>
  <c r="O25" i="1"/>
  <c r="L25" i="1"/>
  <c r="H25" i="1"/>
  <c r="S25" i="1" s="1"/>
  <c r="G25" i="1"/>
  <c r="D25" i="1"/>
  <c r="U24" i="1"/>
  <c r="O24" i="1"/>
  <c r="L24" i="1"/>
  <c r="P24" i="1" s="1"/>
  <c r="G24" i="1"/>
  <c r="D24" i="1"/>
  <c r="U23" i="1"/>
  <c r="O23" i="1"/>
  <c r="L23" i="1"/>
  <c r="P23" i="1" s="1"/>
  <c r="H23" i="1"/>
  <c r="G23" i="1"/>
  <c r="D23" i="1"/>
  <c r="U22" i="1"/>
  <c r="O22" i="1"/>
  <c r="L22" i="1"/>
  <c r="P22" i="1" s="1"/>
  <c r="G22" i="1"/>
  <c r="D22" i="1"/>
  <c r="U21" i="1"/>
  <c r="O21" i="1"/>
  <c r="L21" i="1"/>
  <c r="P21" i="1" s="1"/>
  <c r="H21" i="1"/>
  <c r="S21" i="1" s="1"/>
  <c r="G21" i="1"/>
  <c r="D21" i="1"/>
  <c r="U20" i="1"/>
  <c r="O20" i="1"/>
  <c r="P20" i="1" s="1"/>
  <c r="L20" i="1"/>
  <c r="G20" i="1"/>
  <c r="D20" i="1"/>
  <c r="H20" i="1" s="1"/>
  <c r="U19" i="1"/>
  <c r="P19" i="1"/>
  <c r="O19" i="1"/>
  <c r="L19" i="1"/>
  <c r="G19" i="1"/>
  <c r="H19" i="1" s="1"/>
  <c r="S19" i="1" s="1"/>
  <c r="D19" i="1"/>
  <c r="U18" i="1"/>
  <c r="P18" i="1"/>
  <c r="O18" i="1"/>
  <c r="L18" i="1"/>
  <c r="G18" i="1"/>
  <c r="D18" i="1"/>
  <c r="U17" i="1"/>
  <c r="P17" i="1"/>
  <c r="O17" i="1"/>
  <c r="L17" i="1"/>
  <c r="G17" i="1"/>
  <c r="H17" i="1" s="1"/>
  <c r="S17" i="1" s="1"/>
  <c r="D17" i="1"/>
  <c r="U16" i="1"/>
  <c r="O16" i="1"/>
  <c r="L16" i="1"/>
  <c r="P16" i="1" s="1"/>
  <c r="G16" i="1"/>
  <c r="D16" i="1"/>
  <c r="U15" i="1"/>
  <c r="O15" i="1"/>
  <c r="L15" i="1"/>
  <c r="P15" i="1" s="1"/>
  <c r="H15" i="1"/>
  <c r="S15" i="1" s="1"/>
  <c r="G15" i="1"/>
  <c r="D15" i="1"/>
  <c r="U14" i="1"/>
  <c r="O14" i="1"/>
  <c r="L14" i="1"/>
  <c r="P14" i="1" s="1"/>
  <c r="G14" i="1"/>
  <c r="D14" i="1"/>
  <c r="U13" i="1"/>
  <c r="O13" i="1"/>
  <c r="L13" i="1"/>
  <c r="P13" i="1" s="1"/>
  <c r="H13" i="1"/>
  <c r="G13" i="1"/>
  <c r="D13" i="1"/>
  <c r="U12" i="1"/>
  <c r="O12" i="1"/>
  <c r="P12" i="1" s="1"/>
  <c r="L12" i="1"/>
  <c r="G12" i="1"/>
  <c r="D12" i="1"/>
  <c r="H12" i="1" s="1"/>
  <c r="U11" i="1"/>
  <c r="P11" i="1"/>
  <c r="O11" i="1"/>
  <c r="L11" i="1"/>
  <c r="G11" i="1"/>
  <c r="H11" i="1" s="1"/>
  <c r="S11" i="1" s="1"/>
  <c r="D11" i="1"/>
  <c r="U10" i="1"/>
  <c r="P10" i="1"/>
  <c r="O10" i="1"/>
  <c r="L10" i="1"/>
  <c r="G10" i="1"/>
  <c r="D10" i="1"/>
  <c r="U9" i="1"/>
  <c r="P9" i="1"/>
  <c r="O9" i="1"/>
  <c r="L9" i="1"/>
  <c r="H9" i="1"/>
  <c r="S9" i="1" s="1"/>
  <c r="G9" i="1"/>
  <c r="D9" i="1"/>
  <c r="U8" i="1"/>
  <c r="O8" i="1"/>
  <c r="L8" i="1"/>
  <c r="P8" i="1" s="1"/>
  <c r="G8" i="1"/>
  <c r="D8" i="1"/>
  <c r="U7" i="1"/>
  <c r="O7" i="1"/>
  <c r="L7" i="1"/>
  <c r="P7" i="1" s="1"/>
  <c r="G7" i="1"/>
  <c r="D7" i="1"/>
  <c r="H7" i="1" s="1"/>
  <c r="U6" i="1"/>
  <c r="P6" i="1"/>
  <c r="O6" i="1"/>
  <c r="L6" i="1"/>
  <c r="G6" i="1"/>
  <c r="H6" i="1" s="1"/>
  <c r="S6" i="1" s="1"/>
  <c r="D6" i="1"/>
  <c r="U5" i="1"/>
  <c r="O5" i="1"/>
  <c r="L5" i="1"/>
  <c r="P5" i="1" s="1"/>
  <c r="G5" i="1"/>
  <c r="D5" i="1"/>
  <c r="H5" i="1" s="1"/>
  <c r="S5" i="1" s="1"/>
  <c r="U4" i="1"/>
  <c r="P4" i="1"/>
  <c r="O4" i="1"/>
  <c r="L4" i="1"/>
  <c r="G4" i="1"/>
  <c r="H4" i="1" s="1"/>
  <c r="D4" i="1"/>
  <c r="W6" i="1" l="1"/>
  <c r="W22" i="1"/>
  <c r="P63" i="1"/>
  <c r="X6" i="1"/>
  <c r="W7" i="1"/>
  <c r="W16" i="1"/>
  <c r="W26" i="1"/>
  <c r="S4" i="1"/>
  <c r="S7" i="1"/>
  <c r="W12" i="1"/>
  <c r="S13" i="1"/>
  <c r="S23" i="1"/>
  <c r="S12" i="1"/>
  <c r="S20" i="1"/>
  <c r="H14" i="1"/>
  <c r="S14" i="1" s="1"/>
  <c r="H22" i="1"/>
  <c r="S22" i="1" s="1"/>
  <c r="H28" i="1"/>
  <c r="S28" i="1" s="1"/>
  <c r="S30" i="1"/>
  <c r="S32" i="1"/>
  <c r="S34" i="1"/>
  <c r="S36" i="1"/>
  <c r="S38" i="1"/>
  <c r="S40" i="1"/>
  <c r="S42" i="1"/>
  <c r="S44" i="1"/>
  <c r="S46" i="1"/>
  <c r="S48" i="1"/>
  <c r="S50" i="1"/>
  <c r="S52" i="1"/>
  <c r="S54" i="1"/>
  <c r="S56" i="1"/>
  <c r="S58" i="1"/>
  <c r="S60" i="1"/>
  <c r="S62" i="1"/>
  <c r="H8" i="1"/>
  <c r="S8" i="1" s="1"/>
  <c r="H16" i="1"/>
  <c r="S16" i="1" s="1"/>
  <c r="H24" i="1"/>
  <c r="S24" i="1" s="1"/>
  <c r="H10" i="1"/>
  <c r="S10" i="1" s="1"/>
  <c r="H18" i="1"/>
  <c r="S18" i="1" s="1"/>
  <c r="W18" i="1" s="1"/>
  <c r="H26" i="1"/>
  <c r="S26" i="1" s="1"/>
  <c r="S27" i="1"/>
  <c r="W30" i="1"/>
  <c r="W32" i="1"/>
  <c r="S33" i="1"/>
  <c r="S35" i="1"/>
  <c r="S37" i="1"/>
  <c r="S39" i="1"/>
  <c r="S41" i="1"/>
  <c r="S43" i="1"/>
  <c r="S45" i="1"/>
  <c r="S47" i="1"/>
  <c r="S49" i="1"/>
  <c r="S51" i="1"/>
  <c r="S53" i="1"/>
  <c r="S55" i="1"/>
  <c r="S57" i="1"/>
  <c r="S59" i="1"/>
  <c r="S61" i="1"/>
  <c r="W56" i="1" l="1"/>
  <c r="W40" i="1"/>
  <c r="X40" i="1" s="1"/>
  <c r="X56" i="1"/>
  <c r="W57" i="1"/>
  <c r="X57" i="1" s="1"/>
  <c r="W41" i="1"/>
  <c r="W15" i="1"/>
  <c r="X15" i="1" s="1"/>
  <c r="W14" i="1"/>
  <c r="X14" i="1" s="1"/>
  <c r="W62" i="1"/>
  <c r="X61" i="1"/>
  <c r="W46" i="1"/>
  <c r="W38" i="1"/>
  <c r="W11" i="1"/>
  <c r="X11" i="1" s="1"/>
  <c r="W55" i="1"/>
  <c r="X55" i="1" s="1"/>
  <c r="X46" i="1"/>
  <c r="W47" i="1"/>
  <c r="X30" i="1"/>
  <c r="W31" i="1"/>
  <c r="X31" i="1" s="1"/>
  <c r="W60" i="1"/>
  <c r="W52" i="1"/>
  <c r="W44" i="1"/>
  <c r="W36" i="1"/>
  <c r="W28" i="1"/>
  <c r="W25" i="1"/>
  <c r="X25" i="1" s="1"/>
  <c r="X60" i="1"/>
  <c r="W61" i="1"/>
  <c r="X52" i="1"/>
  <c r="W53" i="1"/>
  <c r="X44" i="1"/>
  <c r="W45" i="1"/>
  <c r="X45" i="1" s="1"/>
  <c r="X36" i="1"/>
  <c r="W37" i="1"/>
  <c r="X37" i="1" s="1"/>
  <c r="X28" i="1"/>
  <c r="W29" i="1"/>
  <c r="X29" i="1" s="1"/>
  <c r="W13" i="1"/>
  <c r="X13" i="1" s="1"/>
  <c r="X12" i="1"/>
  <c r="S64" i="1"/>
  <c r="W4" i="1"/>
  <c r="W5" i="1"/>
  <c r="X5" i="1" s="1"/>
  <c r="X4" i="1"/>
  <c r="W58" i="1"/>
  <c r="W50" i="1"/>
  <c r="W42" i="1"/>
  <c r="X41" i="1"/>
  <c r="W34" i="1"/>
  <c r="X33" i="1"/>
  <c r="W27" i="1"/>
  <c r="X27" i="1" s="1"/>
  <c r="X26" i="1"/>
  <c r="W17" i="1"/>
  <c r="X17" i="1" s="1"/>
  <c r="X16" i="1"/>
  <c r="X58" i="1"/>
  <c r="W59" i="1"/>
  <c r="X59" i="1" s="1"/>
  <c r="X50" i="1"/>
  <c r="W51" i="1"/>
  <c r="X51" i="1" s="1"/>
  <c r="X42" i="1"/>
  <c r="W43" i="1"/>
  <c r="X43" i="1" s="1"/>
  <c r="X34" i="1"/>
  <c r="W35" i="1"/>
  <c r="X35" i="1" s="1"/>
  <c r="W23" i="1"/>
  <c r="X23" i="1" s="1"/>
  <c r="X22" i="1"/>
  <c r="W24" i="1"/>
  <c r="X24" i="1" s="1"/>
  <c r="W10" i="1"/>
  <c r="X10" i="1" s="1"/>
  <c r="H63" i="1"/>
  <c r="W48" i="1"/>
  <c r="X47" i="1"/>
  <c r="W19" i="1"/>
  <c r="X19" i="1" s="1"/>
  <c r="X18" i="1"/>
  <c r="X48" i="1"/>
  <c r="W49" i="1"/>
  <c r="X49" i="1" s="1"/>
  <c r="X32" i="1"/>
  <c r="W33" i="1"/>
  <c r="W54" i="1"/>
  <c r="X54" i="1" s="1"/>
  <c r="X53" i="1"/>
  <c r="X62" i="1"/>
  <c r="X38" i="1"/>
  <c r="W39" i="1"/>
  <c r="X39" i="1" s="1"/>
  <c r="W21" i="1"/>
  <c r="X21" i="1" s="1"/>
  <c r="X20" i="1"/>
  <c r="X7" i="1"/>
  <c r="W8" i="1"/>
  <c r="X8" i="1" s="1"/>
  <c r="W20" i="1"/>
  <c r="W9" i="1"/>
  <c r="X9" i="1" s="1"/>
  <c r="W64" i="1" l="1"/>
  <c r="I69" i="1" s="1"/>
  <c r="I70" i="1" s="1"/>
  <c r="X64" i="1"/>
</calcChain>
</file>

<file path=xl/sharedStrings.xml><?xml version="1.0" encoding="utf-8"?>
<sst xmlns="http://schemas.openxmlformats.org/spreadsheetml/2006/main" count="89" uniqueCount="28">
  <si>
    <t>Flagler Village</t>
  </si>
  <si>
    <t>Commercial</t>
  </si>
  <si>
    <t>Based on 103 BFC's and gallon charge at residential/ general service rate</t>
  </si>
  <si>
    <t>Based on meter size BFC's and gallon charge at general service rate</t>
  </si>
  <si>
    <t>Principle</t>
  </si>
  <si>
    <t>Interest Rate</t>
  </si>
  <si>
    <t>Applied Interest Rate</t>
  </si>
  <si>
    <t>Interest Period</t>
  </si>
  <si>
    <t>Interest Due</t>
  </si>
  <si>
    <t>Total Due</t>
  </si>
  <si>
    <t>Base Rates</t>
  </si>
  <si>
    <t>Base Charge</t>
  </si>
  <si>
    <t>Base Total</t>
  </si>
  <si>
    <t>Consumption</t>
  </si>
  <si>
    <t>charge per 1000 gals</t>
  </si>
  <si>
    <t>Consumption  Charge</t>
  </si>
  <si>
    <t>Total Billed</t>
  </si>
  <si>
    <t>Base Meter Size</t>
  </si>
  <si>
    <t>Charge per 1000 gals</t>
  </si>
  <si>
    <t>Consumption Charge</t>
  </si>
  <si>
    <t>Total Bill</t>
  </si>
  <si>
    <t>5/8", 5/8", 1", 2"</t>
  </si>
  <si>
    <t>Adjusted Total Billed</t>
  </si>
  <si>
    <t>Billed</t>
  </si>
  <si>
    <t>Adjusted Bill</t>
  </si>
  <si>
    <t>Difference</t>
  </si>
  <si>
    <t>Interest</t>
  </si>
  <si>
    <t>Refund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</si>
</sst>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4" fillId="2" borderId="0" xfId="0" applyFont="1" applyFill="1"/>
    <xf numFmtId="0" fontId="5" fillId="0" borderId="0" xfId="0" applyFont="1"/>
    <xf numFmtId="0" fontId="5" fillId="0" borderId="0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2" fontId="5" fillId="0" borderId="0" xfId="0" applyNumberFormat="1" applyFont="1" applyAlignment="1">
      <alignment wrapText="1"/>
    </xf>
    <xf numFmtId="2" fontId="5" fillId="0" borderId="0" xfId="0" applyNumberFormat="1" applyFont="1"/>
    <xf numFmtId="0" fontId="0" fillId="0" borderId="5" xfId="0" applyBorder="1"/>
    <xf numFmtId="1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/>
    </xf>
    <xf numFmtId="17" fontId="0" fillId="3" borderId="5" xfId="0" applyNumberFormat="1" applyFill="1" applyBorder="1"/>
    <xf numFmtId="0" fontId="1" fillId="0" borderId="6" xfId="0" applyFont="1" applyBorder="1" applyAlignment="1">
      <alignment horizontal="center"/>
    </xf>
    <xf numFmtId="17" fontId="0" fillId="0" borderId="8" xfId="0" applyNumberFormat="1" applyBorder="1"/>
    <xf numFmtId="1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7" fontId="0" fillId="3" borderId="8" xfId="0" applyNumberFormat="1" applyFill="1" applyBorder="1"/>
    <xf numFmtId="0" fontId="0" fillId="0" borderId="8" xfId="0" applyBorder="1" applyAlignment="1">
      <alignment horizontal="center"/>
    </xf>
    <xf numFmtId="17" fontId="0" fillId="0" borderId="5" xfId="0" applyNumberFormat="1" applyBorder="1"/>
    <xf numFmtId="1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17" fontId="0" fillId="0" borderId="6" xfId="0" applyNumberFormat="1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64" fontId="0" fillId="0" borderId="6" xfId="0" applyNumberFormat="1" applyBorder="1" applyAlignment="1">
      <alignment horizontal="center" vertical="center"/>
    </xf>
    <xf numFmtId="17" fontId="0" fillId="3" borderId="6" xfId="0" applyNumberFormat="1" applyFill="1" applyBorder="1"/>
    <xf numFmtId="0" fontId="0" fillId="0" borderId="6" xfId="0" applyBorder="1" applyAlignment="1">
      <alignment horizontal="center"/>
    </xf>
    <xf numFmtId="17" fontId="0" fillId="0" borderId="9" xfId="0" applyNumberFormat="1" applyBorder="1"/>
    <xf numFmtId="1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 vertical="center"/>
    </xf>
    <xf numFmtId="17" fontId="0" fillId="3" borderId="9" xfId="0" applyNumberFormat="1" applyFill="1" applyBorder="1"/>
    <xf numFmtId="0" fontId="0" fillId="0" borderId="10" xfId="0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164" fontId="0" fillId="0" borderId="0" xfId="0" applyNumberFormat="1"/>
    <xf numFmtId="0" fontId="6" fillId="0" borderId="0" xfId="0" applyFont="1"/>
    <xf numFmtId="2" fontId="6" fillId="0" borderId="0" xfId="0" applyNumberFormat="1" applyFont="1"/>
    <xf numFmtId="164" fontId="1" fillId="4" borderId="5" xfId="0" applyNumberFormat="1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7" fontId="0" fillId="0" borderId="0" xfId="0" applyNumberFormat="1" applyBorder="1"/>
    <xf numFmtId="2" fontId="1" fillId="0" borderId="0" xfId="0" applyNumberFormat="1" applyFont="1"/>
    <xf numFmtId="164" fontId="0" fillId="4" borderId="5" xfId="0" applyNumberFormat="1" applyFill="1" applyBorder="1" applyAlignment="1">
      <alignment horizontal="center"/>
    </xf>
    <xf numFmtId="164" fontId="0" fillId="4" borderId="5" xfId="0" applyNumberFormat="1" applyFont="1" applyFill="1" applyBorder="1" applyAlignment="1">
      <alignment horizontal="center"/>
    </xf>
    <xf numFmtId="164" fontId="0" fillId="4" borderId="6" xfId="0" applyNumberFormat="1" applyFill="1" applyBorder="1"/>
    <xf numFmtId="0" fontId="0" fillId="0" borderId="0" xfId="0" applyBorder="1"/>
    <xf numFmtId="164" fontId="1" fillId="5" borderId="5" xfId="0" applyNumberFormat="1" applyFont="1" applyFill="1" applyBorder="1" applyAlignment="1">
      <alignment horizontal="center"/>
    </xf>
    <xf numFmtId="164" fontId="1" fillId="5" borderId="9" xfId="0" applyNumberFormat="1" applyFont="1" applyFill="1" applyBorder="1"/>
    <xf numFmtId="164" fontId="0" fillId="5" borderId="0" xfId="0" applyNumberFormat="1" applyFill="1" applyAlignment="1">
      <alignment horizontal="center"/>
    </xf>
    <xf numFmtId="2" fontId="0" fillId="5" borderId="0" xfId="0" applyNumberFormat="1" applyFill="1"/>
    <xf numFmtId="164" fontId="0" fillId="6" borderId="2" xfId="0" applyNumberFormat="1" applyFill="1" applyBorder="1" applyAlignment="1">
      <alignment horizontal="center"/>
    </xf>
    <xf numFmtId="164" fontId="0" fillId="6" borderId="4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"/>
  <sheetViews>
    <sheetView tabSelected="1" workbookViewId="0">
      <selection sqref="A1:XFD1048576"/>
    </sheetView>
  </sheetViews>
  <sheetFormatPr defaultRowHeight="15" x14ac:dyDescent="0.25"/>
  <cols>
    <col min="2" max="2" width="10.42578125" bestFit="1" customWidth="1"/>
    <col min="3" max="3" width="11.7109375" bestFit="1" customWidth="1"/>
    <col min="4" max="4" width="10" bestFit="1" customWidth="1"/>
    <col min="5" max="5" width="12.85546875" style="7" bestFit="1" customWidth="1"/>
    <col min="6" max="6" width="18.85546875" style="6" bestFit="1" customWidth="1"/>
    <col min="7" max="7" width="20.140625" style="6" bestFit="1" customWidth="1"/>
    <col min="8" max="8" width="13.140625" style="6" bestFit="1" customWidth="1"/>
    <col min="9" max="9" width="11.140625" bestFit="1" customWidth="1"/>
    <col min="11" max="11" width="15.28515625" bestFit="1" customWidth="1"/>
    <col min="12" max="12" width="11.7109375" style="6" bestFit="1" customWidth="1"/>
    <col min="13" max="13" width="12.85546875" bestFit="1" customWidth="1"/>
    <col min="14" max="14" width="19.140625" style="6" bestFit="1" customWidth="1"/>
    <col min="15" max="15" width="19.7109375" style="7" bestFit="1" customWidth="1"/>
    <col min="16" max="16" width="10.42578125" style="7" customWidth="1"/>
  </cols>
  <sheetData>
    <row r="1" spans="1:24" ht="18.75" x14ac:dyDescent="0.3">
      <c r="A1" s="1" t="s">
        <v>0</v>
      </c>
      <c r="B1" s="1"/>
      <c r="C1" s="2"/>
      <c r="D1" s="3"/>
      <c r="E1" s="4"/>
      <c r="F1" s="5"/>
      <c r="I1" s="6"/>
      <c r="K1" s="7"/>
      <c r="M1" s="7"/>
      <c r="T1" s="8" t="s">
        <v>1</v>
      </c>
      <c r="W1" s="9"/>
      <c r="X1" s="9"/>
    </row>
    <row r="2" spans="1:24" ht="45" x14ac:dyDescent="0.25">
      <c r="A2" s="10"/>
      <c r="B2" s="11"/>
      <c r="C2" s="12" t="s">
        <v>2</v>
      </c>
      <c r="D2" s="13"/>
      <c r="E2" s="13"/>
      <c r="F2" s="13"/>
      <c r="G2" s="14"/>
      <c r="H2" s="15"/>
      <c r="I2" s="15"/>
      <c r="J2" s="16"/>
      <c r="K2" s="12" t="s">
        <v>3</v>
      </c>
      <c r="L2" s="13"/>
      <c r="M2" s="13"/>
      <c r="N2" s="13"/>
      <c r="O2" s="13"/>
      <c r="P2" s="14"/>
      <c r="S2" s="17" t="s">
        <v>4</v>
      </c>
      <c r="T2" s="18" t="s">
        <v>5</v>
      </c>
      <c r="U2" s="18" t="s">
        <v>6</v>
      </c>
      <c r="V2" s="19" t="s">
        <v>7</v>
      </c>
      <c r="W2" s="20" t="s">
        <v>8</v>
      </c>
      <c r="X2" s="21" t="s">
        <v>9</v>
      </c>
    </row>
    <row r="3" spans="1:24" ht="15.75" thickBot="1" x14ac:dyDescent="0.3">
      <c r="A3" s="22"/>
      <c r="B3" s="23" t="s">
        <v>10</v>
      </c>
      <c r="C3" s="24" t="s">
        <v>11</v>
      </c>
      <c r="D3" s="24" t="s">
        <v>12</v>
      </c>
      <c r="E3" s="23" t="s">
        <v>13</v>
      </c>
      <c r="F3" s="25" t="s">
        <v>14</v>
      </c>
      <c r="G3" s="24" t="s">
        <v>15</v>
      </c>
      <c r="H3" s="24" t="s">
        <v>16</v>
      </c>
      <c r="I3" s="26"/>
      <c r="J3" s="27"/>
      <c r="K3" s="28" t="s">
        <v>17</v>
      </c>
      <c r="L3" s="24" t="s">
        <v>11</v>
      </c>
      <c r="M3" s="28" t="s">
        <v>13</v>
      </c>
      <c r="N3" s="24" t="s">
        <v>18</v>
      </c>
      <c r="O3" s="28" t="s">
        <v>19</v>
      </c>
      <c r="P3" s="28" t="s">
        <v>20</v>
      </c>
    </row>
    <row r="4" spans="1:24" x14ac:dyDescent="0.25">
      <c r="A4" s="29">
        <v>40664</v>
      </c>
      <c r="B4" s="30">
        <v>49</v>
      </c>
      <c r="C4" s="31">
        <v>18.89</v>
      </c>
      <c r="D4" s="31">
        <f t="shared" ref="D4:D62" si="0">B4*C4</f>
        <v>925.61</v>
      </c>
      <c r="E4" s="30">
        <v>305200</v>
      </c>
      <c r="F4" s="32">
        <v>4.92</v>
      </c>
      <c r="G4" s="33">
        <f t="shared" ref="G4:G62" si="1">E4/1000*F4</f>
        <v>1501.5839999999998</v>
      </c>
      <c r="H4" s="31">
        <f>D4+G4</f>
        <v>2427.194</v>
      </c>
      <c r="I4" s="31"/>
      <c r="J4" s="34">
        <v>40664</v>
      </c>
      <c r="K4" s="35" t="s">
        <v>21</v>
      </c>
      <c r="L4" s="31">
        <f>18.89+18.89+47.23+151.11</f>
        <v>236.12</v>
      </c>
      <c r="M4" s="30">
        <v>305200</v>
      </c>
      <c r="N4" s="31">
        <v>4.92</v>
      </c>
      <c r="O4" s="31">
        <f t="shared" ref="O4:O62" si="2">M4/1000*N4</f>
        <v>1501.5839999999998</v>
      </c>
      <c r="P4" s="31">
        <f t="shared" ref="P4:P62" si="3">L4+O4</f>
        <v>1737.7039999999997</v>
      </c>
      <c r="S4">
        <f t="shared" ref="S4:S62" si="4">H4-P4</f>
        <v>689.49000000000024</v>
      </c>
      <c r="T4">
        <v>0.17499999999999999</v>
      </c>
      <c r="U4">
        <f t="shared" ref="U4:U49" si="5">PRODUCT(T4,1/365)</f>
        <v>4.7945205479452054E-4</v>
      </c>
      <c r="V4">
        <v>31</v>
      </c>
      <c r="W4" s="9">
        <f t="shared" ref="W4:W28" si="6">(S3+S4)/2*(T4)</f>
        <v>60.330375000000018</v>
      </c>
      <c r="X4" s="9">
        <f t="shared" ref="X4:X62" si="7">SUM(S4,W4)</f>
        <v>749.82037500000024</v>
      </c>
    </row>
    <row r="5" spans="1:24" x14ac:dyDescent="0.25">
      <c r="A5" s="36">
        <v>40695</v>
      </c>
      <c r="B5" s="37">
        <v>49</v>
      </c>
      <c r="C5" s="31">
        <v>18.89</v>
      </c>
      <c r="D5" s="38">
        <f t="shared" si="0"/>
        <v>925.61</v>
      </c>
      <c r="E5" s="37">
        <v>475100</v>
      </c>
      <c r="F5" s="39">
        <v>4.92</v>
      </c>
      <c r="G5" s="38">
        <f t="shared" si="1"/>
        <v>2337.4920000000002</v>
      </c>
      <c r="H5" s="38">
        <f>D5+G5</f>
        <v>3263.1020000000003</v>
      </c>
      <c r="I5" s="38"/>
      <c r="J5" s="27">
        <v>40695</v>
      </c>
      <c r="K5" s="35" t="s">
        <v>21</v>
      </c>
      <c r="L5" s="31">
        <f>18.89+18.89+47.23+151.11</f>
        <v>236.12</v>
      </c>
      <c r="M5" s="37">
        <v>475100</v>
      </c>
      <c r="N5" s="31">
        <v>4.92</v>
      </c>
      <c r="O5" s="38">
        <f t="shared" si="2"/>
        <v>2337.4920000000002</v>
      </c>
      <c r="P5" s="38">
        <f t="shared" si="3"/>
        <v>2573.6120000000001</v>
      </c>
      <c r="S5">
        <f t="shared" si="4"/>
        <v>689.49000000000024</v>
      </c>
      <c r="T5">
        <v>0.16</v>
      </c>
      <c r="U5">
        <f t="shared" si="5"/>
        <v>4.3835616438356166E-4</v>
      </c>
      <c r="V5">
        <v>30</v>
      </c>
      <c r="W5" s="9">
        <f t="shared" si="6"/>
        <v>110.31840000000004</v>
      </c>
      <c r="X5" s="9">
        <f t="shared" si="7"/>
        <v>799.80840000000023</v>
      </c>
    </row>
    <row r="6" spans="1:24" ht="15.75" thickBot="1" x14ac:dyDescent="0.3">
      <c r="A6" s="40">
        <v>40725</v>
      </c>
      <c r="B6" s="41">
        <v>49</v>
      </c>
      <c r="C6" s="42">
        <v>18.89</v>
      </c>
      <c r="D6" s="43">
        <f t="shared" si="0"/>
        <v>925.61</v>
      </c>
      <c r="E6" s="44">
        <v>289100</v>
      </c>
      <c r="F6" s="45">
        <v>4.92</v>
      </c>
      <c r="G6" s="42">
        <f t="shared" si="1"/>
        <v>1422.3720000000001</v>
      </c>
      <c r="H6" s="43">
        <f>D6+G6</f>
        <v>2347.982</v>
      </c>
      <c r="I6" s="43"/>
      <c r="J6" s="46">
        <v>40725</v>
      </c>
      <c r="K6" s="47" t="s">
        <v>21</v>
      </c>
      <c r="L6" s="42">
        <f>18.89+18.89+47.23+151.11</f>
        <v>236.12</v>
      </c>
      <c r="M6" s="44">
        <v>289100</v>
      </c>
      <c r="N6" s="42">
        <v>4.92</v>
      </c>
      <c r="O6" s="42">
        <f t="shared" si="2"/>
        <v>1422.3720000000001</v>
      </c>
      <c r="P6" s="42">
        <f t="shared" si="3"/>
        <v>1658.4920000000002</v>
      </c>
      <c r="S6">
        <f t="shared" si="4"/>
        <v>689.48999999999978</v>
      </c>
      <c r="T6">
        <v>0.14000000000000001</v>
      </c>
      <c r="U6">
        <f t="shared" si="5"/>
        <v>3.8356164383561648E-4</v>
      </c>
      <c r="V6">
        <v>31</v>
      </c>
      <c r="W6" s="9">
        <f t="shared" si="6"/>
        <v>96.528600000000012</v>
      </c>
      <c r="X6" s="9">
        <f t="shared" si="7"/>
        <v>786.01859999999976</v>
      </c>
    </row>
    <row r="7" spans="1:24" x14ac:dyDescent="0.25">
      <c r="A7" s="48">
        <v>40756</v>
      </c>
      <c r="B7" s="49">
        <v>49</v>
      </c>
      <c r="C7" s="50">
        <v>19.05</v>
      </c>
      <c r="D7" s="50">
        <f t="shared" si="0"/>
        <v>933.45</v>
      </c>
      <c r="E7" s="49">
        <v>299200</v>
      </c>
      <c r="F7" s="51">
        <v>4.96</v>
      </c>
      <c r="G7" s="50">
        <f t="shared" si="1"/>
        <v>1484.0319999999999</v>
      </c>
      <c r="H7" s="50">
        <f t="shared" ref="H7:H62" si="8">D7+G7</f>
        <v>2417.482</v>
      </c>
      <c r="I7" s="50"/>
      <c r="J7" s="52">
        <v>40756</v>
      </c>
      <c r="K7" s="53" t="s">
        <v>21</v>
      </c>
      <c r="L7" s="54">
        <f>19.05+19.05+47.64+152.42</f>
        <v>238.16</v>
      </c>
      <c r="M7" s="49">
        <v>299200</v>
      </c>
      <c r="N7" s="50">
        <v>4.96</v>
      </c>
      <c r="O7" s="50">
        <f t="shared" si="2"/>
        <v>1484.0319999999999</v>
      </c>
      <c r="P7" s="50">
        <f t="shared" si="3"/>
        <v>1722.192</v>
      </c>
      <c r="S7">
        <f t="shared" si="4"/>
        <v>695.29</v>
      </c>
      <c r="T7">
        <v>9.5000000000000001E-2</v>
      </c>
      <c r="U7">
        <f t="shared" si="5"/>
        <v>2.6027397260273971E-4</v>
      </c>
      <c r="V7">
        <v>31</v>
      </c>
      <c r="W7" s="9">
        <f t="shared" si="6"/>
        <v>65.777049999999988</v>
      </c>
      <c r="X7" s="9">
        <f t="shared" si="7"/>
        <v>761.06704999999999</v>
      </c>
    </row>
    <row r="8" spans="1:24" x14ac:dyDescent="0.25">
      <c r="A8" s="36">
        <v>40787</v>
      </c>
      <c r="B8" s="49">
        <v>49</v>
      </c>
      <c r="C8" s="38">
        <v>19.05</v>
      </c>
      <c r="D8" s="50">
        <f t="shared" si="0"/>
        <v>933.45</v>
      </c>
      <c r="E8" s="49">
        <v>233900</v>
      </c>
      <c r="F8" s="51">
        <v>4.96</v>
      </c>
      <c r="G8" s="50">
        <f t="shared" si="1"/>
        <v>1160.144</v>
      </c>
      <c r="H8" s="38">
        <f t="shared" si="8"/>
        <v>2093.5940000000001</v>
      </c>
      <c r="I8" s="38"/>
      <c r="J8" s="27">
        <v>40787</v>
      </c>
      <c r="K8" s="35" t="s">
        <v>21</v>
      </c>
      <c r="L8" s="54">
        <f t="shared" ref="L8:L25" si="9">19.05+19.05+47.64+152.42</f>
        <v>238.16</v>
      </c>
      <c r="M8" s="49">
        <v>233900</v>
      </c>
      <c r="N8" s="50">
        <v>4.96</v>
      </c>
      <c r="O8" s="50">
        <f t="shared" si="2"/>
        <v>1160.144</v>
      </c>
      <c r="P8" s="50">
        <f t="shared" si="3"/>
        <v>1398.3040000000001</v>
      </c>
      <c r="S8">
        <f t="shared" si="4"/>
        <v>695.29</v>
      </c>
      <c r="T8">
        <v>5.5E-2</v>
      </c>
      <c r="U8">
        <f t="shared" si="5"/>
        <v>1.5068493150684933E-4</v>
      </c>
      <c r="V8">
        <v>30</v>
      </c>
      <c r="W8" s="9">
        <f t="shared" si="6"/>
        <v>38.240949999999998</v>
      </c>
      <c r="X8" s="9">
        <f t="shared" si="7"/>
        <v>733.53094999999996</v>
      </c>
    </row>
    <row r="9" spans="1:24" x14ac:dyDescent="0.25">
      <c r="A9" s="36">
        <v>40817</v>
      </c>
      <c r="B9" s="49">
        <v>49</v>
      </c>
      <c r="C9" s="38">
        <v>19.05</v>
      </c>
      <c r="D9" s="50">
        <f t="shared" si="0"/>
        <v>933.45</v>
      </c>
      <c r="E9" s="49">
        <v>210900</v>
      </c>
      <c r="F9" s="51">
        <v>4.96</v>
      </c>
      <c r="G9" s="50">
        <f t="shared" si="1"/>
        <v>1046.0640000000001</v>
      </c>
      <c r="H9" s="38">
        <f t="shared" si="8"/>
        <v>1979.5140000000001</v>
      </c>
      <c r="I9" s="38"/>
      <c r="J9" s="27">
        <v>40817</v>
      </c>
      <c r="K9" s="35" t="s">
        <v>21</v>
      </c>
      <c r="L9" s="54">
        <f t="shared" si="9"/>
        <v>238.16</v>
      </c>
      <c r="M9" s="49">
        <v>210900</v>
      </c>
      <c r="N9" s="50">
        <v>4.96</v>
      </c>
      <c r="O9" s="50">
        <f t="shared" si="2"/>
        <v>1046.0640000000001</v>
      </c>
      <c r="P9" s="50">
        <f t="shared" si="3"/>
        <v>1284.2240000000002</v>
      </c>
      <c r="S9">
        <f t="shared" si="4"/>
        <v>695.29</v>
      </c>
      <c r="T9">
        <v>6.5000000000000002E-2</v>
      </c>
      <c r="U9">
        <f t="shared" si="5"/>
        <v>1.7808219178082192E-4</v>
      </c>
      <c r="V9">
        <v>31</v>
      </c>
      <c r="W9" s="9">
        <f t="shared" si="6"/>
        <v>45.193849999999998</v>
      </c>
      <c r="X9" s="9">
        <f t="shared" si="7"/>
        <v>740.48384999999996</v>
      </c>
    </row>
    <row r="10" spans="1:24" x14ac:dyDescent="0.25">
      <c r="A10" s="36">
        <v>40848</v>
      </c>
      <c r="B10" s="49">
        <v>49</v>
      </c>
      <c r="C10" s="38">
        <v>19.05</v>
      </c>
      <c r="D10" s="50">
        <f t="shared" si="0"/>
        <v>933.45</v>
      </c>
      <c r="E10" s="49">
        <v>259200</v>
      </c>
      <c r="F10" s="51">
        <v>4.96</v>
      </c>
      <c r="G10" s="50">
        <f t="shared" si="1"/>
        <v>1285.6319999999998</v>
      </c>
      <c r="H10" s="38">
        <f t="shared" si="8"/>
        <v>2219.0819999999999</v>
      </c>
      <c r="I10" s="38"/>
      <c r="J10" s="27">
        <v>40848</v>
      </c>
      <c r="K10" s="35" t="s">
        <v>21</v>
      </c>
      <c r="L10" s="54">
        <f t="shared" si="9"/>
        <v>238.16</v>
      </c>
      <c r="M10" s="49">
        <v>259200</v>
      </c>
      <c r="N10" s="50">
        <v>4.96</v>
      </c>
      <c r="O10" s="50">
        <f t="shared" si="2"/>
        <v>1285.6319999999998</v>
      </c>
      <c r="P10" s="50">
        <f t="shared" si="3"/>
        <v>1523.7919999999999</v>
      </c>
      <c r="S10">
        <f t="shared" si="4"/>
        <v>695.29</v>
      </c>
      <c r="T10">
        <v>0.09</v>
      </c>
      <c r="U10">
        <f t="shared" si="5"/>
        <v>2.4657534246575342E-4</v>
      </c>
      <c r="V10">
        <v>30</v>
      </c>
      <c r="W10" s="9">
        <f t="shared" si="6"/>
        <v>62.576099999999997</v>
      </c>
      <c r="X10" s="9">
        <f t="shared" si="7"/>
        <v>757.86609999999996</v>
      </c>
    </row>
    <row r="11" spans="1:24" x14ac:dyDescent="0.25">
      <c r="A11" s="36">
        <v>40878</v>
      </c>
      <c r="B11" s="49">
        <v>49</v>
      </c>
      <c r="C11" s="38">
        <v>19.05</v>
      </c>
      <c r="D11" s="50">
        <f t="shared" si="0"/>
        <v>933.45</v>
      </c>
      <c r="E11" s="49">
        <v>227000</v>
      </c>
      <c r="F11" s="51">
        <v>4.96</v>
      </c>
      <c r="G11" s="50">
        <f t="shared" si="1"/>
        <v>1125.92</v>
      </c>
      <c r="H11" s="38">
        <f t="shared" si="8"/>
        <v>2059.37</v>
      </c>
      <c r="I11" s="38"/>
      <c r="J11" s="27">
        <v>40878</v>
      </c>
      <c r="K11" s="35" t="s">
        <v>21</v>
      </c>
      <c r="L11" s="54">
        <f t="shared" si="9"/>
        <v>238.16</v>
      </c>
      <c r="M11" s="49">
        <v>227000</v>
      </c>
      <c r="N11" s="50">
        <v>4.96</v>
      </c>
      <c r="O11" s="50">
        <f t="shared" si="2"/>
        <v>1125.92</v>
      </c>
      <c r="P11" s="50">
        <f t="shared" si="3"/>
        <v>1364.0800000000002</v>
      </c>
      <c r="S11">
        <f t="shared" si="4"/>
        <v>695.28999999999974</v>
      </c>
      <c r="T11">
        <v>0.08</v>
      </c>
      <c r="U11">
        <f t="shared" si="5"/>
        <v>2.1917808219178083E-4</v>
      </c>
      <c r="V11">
        <v>31</v>
      </c>
      <c r="W11" s="9">
        <f t="shared" si="6"/>
        <v>55.62319999999999</v>
      </c>
      <c r="X11" s="9">
        <f t="shared" si="7"/>
        <v>750.91319999999973</v>
      </c>
    </row>
    <row r="12" spans="1:24" x14ac:dyDescent="0.25">
      <c r="A12" s="36">
        <v>40909</v>
      </c>
      <c r="B12" s="49">
        <v>49</v>
      </c>
      <c r="C12" s="38">
        <v>19.05</v>
      </c>
      <c r="D12" s="50">
        <f t="shared" si="0"/>
        <v>933.45</v>
      </c>
      <c r="E12" s="49">
        <v>248700</v>
      </c>
      <c r="F12" s="51">
        <v>4.96</v>
      </c>
      <c r="G12" s="50">
        <f t="shared" si="1"/>
        <v>1233.5519999999999</v>
      </c>
      <c r="H12" s="38">
        <f t="shared" si="8"/>
        <v>2167.002</v>
      </c>
      <c r="I12" s="38"/>
      <c r="J12" s="27">
        <v>40909</v>
      </c>
      <c r="K12" s="35" t="s">
        <v>21</v>
      </c>
      <c r="L12" s="54">
        <f t="shared" si="9"/>
        <v>238.16</v>
      </c>
      <c r="M12" s="49">
        <v>248700</v>
      </c>
      <c r="N12" s="50">
        <v>4.96</v>
      </c>
      <c r="O12" s="50">
        <f t="shared" si="2"/>
        <v>1233.5519999999999</v>
      </c>
      <c r="P12" s="50">
        <f t="shared" si="3"/>
        <v>1471.712</v>
      </c>
      <c r="S12">
        <f t="shared" si="4"/>
        <v>695.29</v>
      </c>
      <c r="T12">
        <v>7.4999999999999997E-2</v>
      </c>
      <c r="U12">
        <f t="shared" si="5"/>
        <v>2.0547945205479451E-4</v>
      </c>
      <c r="V12">
        <v>31</v>
      </c>
      <c r="W12" s="9">
        <f t="shared" si="6"/>
        <v>52.14674999999999</v>
      </c>
      <c r="X12" s="9">
        <f t="shared" si="7"/>
        <v>747.43674999999996</v>
      </c>
    </row>
    <row r="13" spans="1:24" x14ac:dyDescent="0.25">
      <c r="A13" s="36">
        <v>40940</v>
      </c>
      <c r="B13" s="49">
        <v>49</v>
      </c>
      <c r="C13" s="38">
        <v>19.05</v>
      </c>
      <c r="D13" s="50">
        <f t="shared" si="0"/>
        <v>933.45</v>
      </c>
      <c r="E13" s="49">
        <v>190000</v>
      </c>
      <c r="F13" s="51">
        <v>4.96</v>
      </c>
      <c r="G13" s="50">
        <f t="shared" si="1"/>
        <v>942.4</v>
      </c>
      <c r="H13" s="38">
        <f t="shared" si="8"/>
        <v>1875.85</v>
      </c>
      <c r="I13" s="38"/>
      <c r="J13" s="27">
        <v>40940</v>
      </c>
      <c r="K13" s="35" t="s">
        <v>21</v>
      </c>
      <c r="L13" s="54">
        <f t="shared" si="9"/>
        <v>238.16</v>
      </c>
      <c r="M13" s="49">
        <v>190000</v>
      </c>
      <c r="N13" s="50">
        <v>4.96</v>
      </c>
      <c r="O13" s="50">
        <f t="shared" si="2"/>
        <v>942.4</v>
      </c>
      <c r="P13" s="50">
        <f t="shared" si="3"/>
        <v>1180.56</v>
      </c>
      <c r="S13">
        <f t="shared" si="4"/>
        <v>695.29</v>
      </c>
      <c r="T13">
        <v>0.105</v>
      </c>
      <c r="U13">
        <f t="shared" si="5"/>
        <v>2.876712328767123E-4</v>
      </c>
      <c r="V13">
        <v>28</v>
      </c>
      <c r="W13" s="9">
        <f t="shared" si="6"/>
        <v>73.005449999999996</v>
      </c>
      <c r="X13" s="9">
        <f t="shared" si="7"/>
        <v>768.29544999999996</v>
      </c>
    </row>
    <row r="14" spans="1:24" x14ac:dyDescent="0.25">
      <c r="A14" s="36">
        <v>40969</v>
      </c>
      <c r="B14" s="49">
        <v>49</v>
      </c>
      <c r="C14" s="38">
        <v>19.05</v>
      </c>
      <c r="D14" s="50">
        <f t="shared" si="0"/>
        <v>933.45</v>
      </c>
      <c r="E14" s="49">
        <v>192600</v>
      </c>
      <c r="F14" s="51">
        <v>4.96</v>
      </c>
      <c r="G14" s="50">
        <f t="shared" si="1"/>
        <v>955.29599999999994</v>
      </c>
      <c r="H14" s="38">
        <f t="shared" si="8"/>
        <v>1888.7460000000001</v>
      </c>
      <c r="I14" s="38"/>
      <c r="J14" s="27">
        <v>40969</v>
      </c>
      <c r="K14" s="35" t="s">
        <v>21</v>
      </c>
      <c r="L14" s="54">
        <f t="shared" si="9"/>
        <v>238.16</v>
      </c>
      <c r="M14" s="49">
        <v>192600</v>
      </c>
      <c r="N14" s="50">
        <v>4.96</v>
      </c>
      <c r="O14" s="50">
        <f t="shared" si="2"/>
        <v>955.29599999999994</v>
      </c>
      <c r="P14" s="50">
        <f t="shared" si="3"/>
        <v>1193.4559999999999</v>
      </c>
      <c r="S14">
        <f t="shared" si="4"/>
        <v>695.29000000000019</v>
      </c>
      <c r="T14">
        <v>0.12</v>
      </c>
      <c r="U14">
        <f t="shared" si="5"/>
        <v>3.2876712328767124E-4</v>
      </c>
      <c r="V14">
        <v>31</v>
      </c>
      <c r="W14" s="9">
        <f t="shared" si="6"/>
        <v>83.43480000000001</v>
      </c>
      <c r="X14" s="9">
        <f t="shared" si="7"/>
        <v>778.72480000000019</v>
      </c>
    </row>
    <row r="15" spans="1:24" x14ac:dyDescent="0.25">
      <c r="A15" s="36">
        <v>41000</v>
      </c>
      <c r="B15" s="49">
        <v>49</v>
      </c>
      <c r="C15" s="38">
        <v>19.05</v>
      </c>
      <c r="D15" s="50">
        <f t="shared" si="0"/>
        <v>933.45</v>
      </c>
      <c r="E15" s="49">
        <v>237300</v>
      </c>
      <c r="F15" s="51">
        <v>4.96</v>
      </c>
      <c r="G15" s="50">
        <f t="shared" si="1"/>
        <v>1177.008</v>
      </c>
      <c r="H15" s="38">
        <f t="shared" si="8"/>
        <v>2110.4580000000001</v>
      </c>
      <c r="I15" s="38"/>
      <c r="J15" s="27">
        <v>41000</v>
      </c>
      <c r="K15" s="35" t="s">
        <v>21</v>
      </c>
      <c r="L15" s="54">
        <f t="shared" si="9"/>
        <v>238.16</v>
      </c>
      <c r="M15" s="49">
        <v>237300</v>
      </c>
      <c r="N15" s="50">
        <v>4.96</v>
      </c>
      <c r="O15" s="50">
        <f t="shared" si="2"/>
        <v>1177.008</v>
      </c>
      <c r="P15" s="50">
        <f t="shared" si="3"/>
        <v>1415.1680000000001</v>
      </c>
      <c r="S15">
        <f t="shared" si="4"/>
        <v>695.29</v>
      </c>
      <c r="T15">
        <v>0.12</v>
      </c>
      <c r="U15">
        <f t="shared" si="5"/>
        <v>3.2876712328767124E-4</v>
      </c>
      <c r="V15">
        <v>30</v>
      </c>
      <c r="W15" s="9">
        <f t="shared" si="6"/>
        <v>83.43480000000001</v>
      </c>
      <c r="X15" s="9">
        <f t="shared" si="7"/>
        <v>778.72479999999996</v>
      </c>
    </row>
    <row r="16" spans="1:24" x14ac:dyDescent="0.25">
      <c r="A16" s="36">
        <v>41030</v>
      </c>
      <c r="B16" s="49">
        <v>49</v>
      </c>
      <c r="C16" s="38">
        <v>19.05</v>
      </c>
      <c r="D16" s="50">
        <f t="shared" si="0"/>
        <v>933.45</v>
      </c>
      <c r="E16" s="49">
        <v>196600</v>
      </c>
      <c r="F16" s="51">
        <v>4.96</v>
      </c>
      <c r="G16" s="50">
        <f t="shared" si="1"/>
        <v>975.13599999999997</v>
      </c>
      <c r="H16" s="38">
        <f t="shared" si="8"/>
        <v>1908.586</v>
      </c>
      <c r="I16" s="38"/>
      <c r="J16" s="27">
        <v>41030</v>
      </c>
      <c r="K16" s="35" t="s">
        <v>21</v>
      </c>
      <c r="L16" s="54">
        <f t="shared" si="9"/>
        <v>238.16</v>
      </c>
      <c r="M16" s="49">
        <v>196600</v>
      </c>
      <c r="N16" s="50">
        <v>4.96</v>
      </c>
      <c r="O16" s="50">
        <f t="shared" si="2"/>
        <v>975.13599999999997</v>
      </c>
      <c r="P16" s="50">
        <f t="shared" si="3"/>
        <v>1213.296</v>
      </c>
      <c r="S16">
        <f t="shared" si="4"/>
        <v>695.29</v>
      </c>
      <c r="T16">
        <v>0.125</v>
      </c>
      <c r="U16">
        <f t="shared" si="5"/>
        <v>3.4246575342465754E-4</v>
      </c>
      <c r="V16">
        <v>31</v>
      </c>
      <c r="W16" s="9">
        <f t="shared" si="6"/>
        <v>86.911249999999995</v>
      </c>
      <c r="X16" s="9">
        <f t="shared" si="7"/>
        <v>782.20124999999996</v>
      </c>
    </row>
    <row r="17" spans="1:24" x14ac:dyDescent="0.25">
      <c r="A17" s="36">
        <v>41061</v>
      </c>
      <c r="B17" s="49">
        <v>49</v>
      </c>
      <c r="C17" s="38">
        <v>19.05</v>
      </c>
      <c r="D17" s="50">
        <f t="shared" si="0"/>
        <v>933.45</v>
      </c>
      <c r="E17" s="49">
        <v>180200</v>
      </c>
      <c r="F17" s="51">
        <v>4.96</v>
      </c>
      <c r="G17" s="50">
        <f t="shared" si="1"/>
        <v>893.79199999999992</v>
      </c>
      <c r="H17" s="38">
        <f t="shared" si="8"/>
        <v>1827.242</v>
      </c>
      <c r="I17" s="38"/>
      <c r="J17" s="27">
        <v>41061</v>
      </c>
      <c r="K17" s="35" t="s">
        <v>21</v>
      </c>
      <c r="L17" s="54">
        <f t="shared" si="9"/>
        <v>238.16</v>
      </c>
      <c r="M17" s="49">
        <v>180200</v>
      </c>
      <c r="N17" s="50">
        <v>4.96</v>
      </c>
      <c r="O17" s="50">
        <f t="shared" si="2"/>
        <v>893.79199999999992</v>
      </c>
      <c r="P17" s="50">
        <f t="shared" si="3"/>
        <v>1131.952</v>
      </c>
      <c r="S17">
        <f t="shared" si="4"/>
        <v>695.29</v>
      </c>
      <c r="T17">
        <v>0.13500000000000001</v>
      </c>
      <c r="U17">
        <f t="shared" si="5"/>
        <v>3.6986301369863018E-4</v>
      </c>
      <c r="V17">
        <v>30</v>
      </c>
      <c r="W17" s="9">
        <f t="shared" si="6"/>
        <v>93.864149999999995</v>
      </c>
      <c r="X17" s="9">
        <f t="shared" si="7"/>
        <v>789.15414999999996</v>
      </c>
    </row>
    <row r="18" spans="1:24" x14ac:dyDescent="0.25">
      <c r="A18" s="36">
        <v>41091</v>
      </c>
      <c r="B18" s="49">
        <v>49</v>
      </c>
      <c r="C18" s="38">
        <v>19.05</v>
      </c>
      <c r="D18" s="50">
        <f t="shared" si="0"/>
        <v>933.45</v>
      </c>
      <c r="E18" s="49">
        <v>154600</v>
      </c>
      <c r="F18" s="51">
        <v>4.96</v>
      </c>
      <c r="G18" s="50">
        <f t="shared" si="1"/>
        <v>766.81599999999992</v>
      </c>
      <c r="H18" s="38">
        <f t="shared" si="8"/>
        <v>1700.2660000000001</v>
      </c>
      <c r="I18" s="38"/>
      <c r="J18" s="27">
        <v>41091</v>
      </c>
      <c r="K18" s="35" t="s">
        <v>21</v>
      </c>
      <c r="L18" s="54">
        <f t="shared" si="9"/>
        <v>238.16</v>
      </c>
      <c r="M18" s="49">
        <v>154600</v>
      </c>
      <c r="N18" s="50">
        <v>4.96</v>
      </c>
      <c r="O18" s="50">
        <f t="shared" si="2"/>
        <v>766.81599999999992</v>
      </c>
      <c r="P18" s="50">
        <f t="shared" si="3"/>
        <v>1004.9759999999999</v>
      </c>
      <c r="S18">
        <f t="shared" si="4"/>
        <v>695.29000000000019</v>
      </c>
      <c r="T18">
        <v>0.14499999999999999</v>
      </c>
      <c r="U18">
        <f t="shared" si="5"/>
        <v>3.9726027397260272E-4</v>
      </c>
      <c r="V18">
        <v>31</v>
      </c>
      <c r="W18" s="9">
        <f t="shared" si="6"/>
        <v>100.81705000000001</v>
      </c>
      <c r="X18" s="9">
        <f t="shared" si="7"/>
        <v>796.10705000000019</v>
      </c>
    </row>
    <row r="19" spans="1:24" x14ac:dyDescent="0.25">
      <c r="A19" s="36">
        <v>41122</v>
      </c>
      <c r="B19" s="49">
        <v>49</v>
      </c>
      <c r="C19" s="38">
        <v>19.05</v>
      </c>
      <c r="D19" s="50">
        <f t="shared" si="0"/>
        <v>933.45</v>
      </c>
      <c r="E19" s="49">
        <v>197600</v>
      </c>
      <c r="F19" s="51">
        <v>4.96</v>
      </c>
      <c r="G19" s="50">
        <f t="shared" si="1"/>
        <v>980.096</v>
      </c>
      <c r="H19" s="38">
        <f t="shared" si="8"/>
        <v>1913.546</v>
      </c>
      <c r="I19" s="38"/>
      <c r="J19" s="27">
        <v>41122</v>
      </c>
      <c r="K19" s="35" t="s">
        <v>21</v>
      </c>
      <c r="L19" s="54">
        <f t="shared" si="9"/>
        <v>238.16</v>
      </c>
      <c r="M19" s="49">
        <v>197600</v>
      </c>
      <c r="N19" s="50">
        <v>4.96</v>
      </c>
      <c r="O19" s="50">
        <f t="shared" si="2"/>
        <v>980.096</v>
      </c>
      <c r="P19" s="50">
        <f t="shared" si="3"/>
        <v>1218.2560000000001</v>
      </c>
      <c r="S19">
        <f t="shared" si="4"/>
        <v>695.29</v>
      </c>
      <c r="T19">
        <v>0.13500000000000001</v>
      </c>
      <c r="U19">
        <f t="shared" si="5"/>
        <v>3.6986301369863018E-4</v>
      </c>
      <c r="V19">
        <v>31</v>
      </c>
      <c r="W19" s="9">
        <f t="shared" si="6"/>
        <v>93.864150000000024</v>
      </c>
      <c r="X19" s="9">
        <f t="shared" si="7"/>
        <v>789.15414999999996</v>
      </c>
    </row>
    <row r="20" spans="1:24" x14ac:dyDescent="0.25">
      <c r="A20" s="36">
        <v>41153</v>
      </c>
      <c r="B20" s="49">
        <v>49</v>
      </c>
      <c r="C20" s="38">
        <v>19.05</v>
      </c>
      <c r="D20" s="38">
        <f t="shared" si="0"/>
        <v>933.45</v>
      </c>
      <c r="E20" s="37">
        <v>208500</v>
      </c>
      <c r="F20" s="51">
        <v>4.96</v>
      </c>
      <c r="G20" s="50">
        <f t="shared" si="1"/>
        <v>1034.1600000000001</v>
      </c>
      <c r="H20" s="38">
        <f t="shared" si="8"/>
        <v>1967.6100000000001</v>
      </c>
      <c r="I20" s="38"/>
      <c r="J20" s="27">
        <v>41153</v>
      </c>
      <c r="K20" s="35" t="s">
        <v>21</v>
      </c>
      <c r="L20" s="54">
        <f t="shared" si="9"/>
        <v>238.16</v>
      </c>
      <c r="M20" s="37">
        <v>208500</v>
      </c>
      <c r="N20" s="50">
        <v>4.96</v>
      </c>
      <c r="O20" s="38">
        <f t="shared" si="2"/>
        <v>1034.1600000000001</v>
      </c>
      <c r="P20" s="38">
        <f t="shared" si="3"/>
        <v>1272.3200000000002</v>
      </c>
      <c r="S20">
        <f t="shared" si="4"/>
        <v>695.29</v>
      </c>
      <c r="T20">
        <v>0.125</v>
      </c>
      <c r="U20">
        <f t="shared" si="5"/>
        <v>3.4246575342465754E-4</v>
      </c>
      <c r="V20">
        <v>30</v>
      </c>
      <c r="W20" s="9">
        <f t="shared" si="6"/>
        <v>86.911249999999995</v>
      </c>
      <c r="X20" s="9">
        <f t="shared" si="7"/>
        <v>782.20124999999996</v>
      </c>
    </row>
    <row r="21" spans="1:24" x14ac:dyDescent="0.25">
      <c r="A21" s="36">
        <v>41183</v>
      </c>
      <c r="B21" s="49">
        <v>49</v>
      </c>
      <c r="C21" s="38">
        <v>19.05</v>
      </c>
      <c r="D21" s="38">
        <f t="shared" si="0"/>
        <v>933.45</v>
      </c>
      <c r="E21" s="37">
        <v>221200</v>
      </c>
      <c r="F21" s="51">
        <v>4.96</v>
      </c>
      <c r="G21" s="50">
        <f t="shared" si="1"/>
        <v>1097.152</v>
      </c>
      <c r="H21" s="38">
        <f t="shared" si="8"/>
        <v>2030.6020000000001</v>
      </c>
      <c r="I21" s="38"/>
      <c r="J21" s="27">
        <v>41183</v>
      </c>
      <c r="K21" s="35" t="s">
        <v>21</v>
      </c>
      <c r="L21" s="54">
        <f t="shared" si="9"/>
        <v>238.16</v>
      </c>
      <c r="M21" s="37">
        <v>221200</v>
      </c>
      <c r="N21" s="50">
        <v>4.96</v>
      </c>
      <c r="O21" s="38">
        <f t="shared" si="2"/>
        <v>1097.152</v>
      </c>
      <c r="P21" s="38">
        <f t="shared" si="3"/>
        <v>1335.3120000000001</v>
      </c>
      <c r="S21">
        <f t="shared" si="4"/>
        <v>695.29</v>
      </c>
      <c r="T21">
        <v>0.13500000000000001</v>
      </c>
      <c r="U21">
        <f t="shared" si="5"/>
        <v>3.6986301369863018E-4</v>
      </c>
      <c r="V21">
        <v>31</v>
      </c>
      <c r="W21" s="9">
        <f t="shared" si="6"/>
        <v>93.864149999999995</v>
      </c>
      <c r="X21" s="9">
        <f t="shared" si="7"/>
        <v>789.15414999999996</v>
      </c>
    </row>
    <row r="22" spans="1:24" x14ac:dyDescent="0.25">
      <c r="A22" s="36">
        <v>41214</v>
      </c>
      <c r="B22" s="49">
        <v>49</v>
      </c>
      <c r="C22" s="38">
        <v>19.05</v>
      </c>
      <c r="D22" s="38">
        <f t="shared" si="0"/>
        <v>933.45</v>
      </c>
      <c r="E22" s="37">
        <v>211100</v>
      </c>
      <c r="F22" s="51">
        <v>4.96</v>
      </c>
      <c r="G22" s="50">
        <f t="shared" si="1"/>
        <v>1047.056</v>
      </c>
      <c r="H22" s="38">
        <f t="shared" si="8"/>
        <v>1980.5060000000001</v>
      </c>
      <c r="I22" s="38"/>
      <c r="J22" s="27">
        <v>41214</v>
      </c>
      <c r="K22" s="35" t="s">
        <v>21</v>
      </c>
      <c r="L22" s="54">
        <f t="shared" si="9"/>
        <v>238.16</v>
      </c>
      <c r="M22" s="37">
        <v>211100</v>
      </c>
      <c r="N22" s="50">
        <v>4.96</v>
      </c>
      <c r="O22" s="38">
        <f t="shared" si="2"/>
        <v>1047.056</v>
      </c>
      <c r="P22" s="38">
        <f t="shared" si="3"/>
        <v>1285.2160000000001</v>
      </c>
      <c r="S22">
        <f t="shared" si="4"/>
        <v>695.29</v>
      </c>
      <c r="T22">
        <v>0.14000000000000001</v>
      </c>
      <c r="U22">
        <f t="shared" si="5"/>
        <v>3.8356164383561648E-4</v>
      </c>
      <c r="V22">
        <v>30</v>
      </c>
      <c r="W22" s="9">
        <f t="shared" si="6"/>
        <v>97.340600000000009</v>
      </c>
      <c r="X22" s="9">
        <f t="shared" si="7"/>
        <v>792.63059999999996</v>
      </c>
    </row>
    <row r="23" spans="1:24" x14ac:dyDescent="0.25">
      <c r="A23" s="36">
        <v>41244</v>
      </c>
      <c r="B23" s="49">
        <v>49</v>
      </c>
      <c r="C23" s="38">
        <v>19.05</v>
      </c>
      <c r="D23" s="38">
        <f t="shared" si="0"/>
        <v>933.45</v>
      </c>
      <c r="E23" s="55">
        <v>208900</v>
      </c>
      <c r="F23" s="51">
        <v>4.96</v>
      </c>
      <c r="G23" s="50">
        <f t="shared" si="1"/>
        <v>1036.144</v>
      </c>
      <c r="H23" s="38">
        <f t="shared" si="8"/>
        <v>1969.5940000000001</v>
      </c>
      <c r="I23" s="22"/>
      <c r="J23" s="27">
        <v>41244</v>
      </c>
      <c r="K23" s="35" t="s">
        <v>21</v>
      </c>
      <c r="L23" s="54">
        <f t="shared" si="9"/>
        <v>238.16</v>
      </c>
      <c r="M23" s="55">
        <v>208900</v>
      </c>
      <c r="N23" s="50">
        <v>4.96</v>
      </c>
      <c r="O23" s="38">
        <f t="shared" si="2"/>
        <v>1036.144</v>
      </c>
      <c r="P23" s="38">
        <f t="shared" si="3"/>
        <v>1274.3040000000001</v>
      </c>
      <c r="S23">
        <f t="shared" si="4"/>
        <v>695.29</v>
      </c>
      <c r="T23">
        <v>0.115</v>
      </c>
      <c r="U23">
        <f t="shared" si="5"/>
        <v>3.1506849315068495E-4</v>
      </c>
      <c r="V23">
        <v>31</v>
      </c>
      <c r="W23" s="9">
        <f t="shared" si="6"/>
        <v>79.958349999999996</v>
      </c>
      <c r="X23" s="9">
        <f t="shared" si="7"/>
        <v>775.24834999999996</v>
      </c>
    </row>
    <row r="24" spans="1:24" x14ac:dyDescent="0.25">
      <c r="A24" s="36">
        <v>41275</v>
      </c>
      <c r="B24" s="49">
        <v>49</v>
      </c>
      <c r="C24" s="38">
        <v>19.05</v>
      </c>
      <c r="D24" s="38">
        <f t="shared" si="0"/>
        <v>933.45</v>
      </c>
      <c r="E24" s="55">
        <v>241600</v>
      </c>
      <c r="F24" s="51">
        <v>4.96</v>
      </c>
      <c r="G24" s="50">
        <f t="shared" si="1"/>
        <v>1198.336</v>
      </c>
      <c r="H24" s="38">
        <f t="shared" si="8"/>
        <v>2131.7860000000001</v>
      </c>
      <c r="I24" s="22"/>
      <c r="J24" s="27">
        <v>41275</v>
      </c>
      <c r="K24" s="35" t="s">
        <v>21</v>
      </c>
      <c r="L24" s="54">
        <f t="shared" si="9"/>
        <v>238.16</v>
      </c>
      <c r="M24" s="55">
        <v>241600</v>
      </c>
      <c r="N24" s="50">
        <v>4.96</v>
      </c>
      <c r="O24" s="38">
        <f t="shared" si="2"/>
        <v>1198.336</v>
      </c>
      <c r="P24" s="38">
        <f t="shared" si="3"/>
        <v>1436.4960000000001</v>
      </c>
      <c r="S24">
        <f t="shared" si="4"/>
        <v>695.29</v>
      </c>
      <c r="T24">
        <v>0.125</v>
      </c>
      <c r="U24">
        <f t="shared" si="5"/>
        <v>3.4246575342465754E-4</v>
      </c>
      <c r="V24">
        <v>31</v>
      </c>
      <c r="W24" s="9">
        <f t="shared" si="6"/>
        <v>86.911249999999995</v>
      </c>
      <c r="X24" s="9">
        <f t="shared" si="7"/>
        <v>782.20124999999996</v>
      </c>
    </row>
    <row r="25" spans="1:24" ht="15.75" thickBot="1" x14ac:dyDescent="0.3">
      <c r="A25" s="40">
        <v>41306</v>
      </c>
      <c r="B25" s="41">
        <v>49</v>
      </c>
      <c r="C25" s="42">
        <v>19.05</v>
      </c>
      <c r="D25" s="42">
        <f t="shared" si="0"/>
        <v>933.45</v>
      </c>
      <c r="E25" s="47">
        <v>210000</v>
      </c>
      <c r="F25" s="45">
        <v>4.96</v>
      </c>
      <c r="G25" s="42">
        <f t="shared" si="1"/>
        <v>1041.5999999999999</v>
      </c>
      <c r="H25" s="42">
        <f t="shared" si="8"/>
        <v>1975.05</v>
      </c>
      <c r="I25" s="56"/>
      <c r="J25" s="46">
        <v>41306</v>
      </c>
      <c r="K25" s="47" t="s">
        <v>21</v>
      </c>
      <c r="L25" s="43">
        <f t="shared" si="9"/>
        <v>238.16</v>
      </c>
      <c r="M25" s="47">
        <v>210000</v>
      </c>
      <c r="N25" s="42">
        <v>4.96</v>
      </c>
      <c r="O25" s="42">
        <f t="shared" si="2"/>
        <v>1041.5999999999999</v>
      </c>
      <c r="P25" s="42">
        <f t="shared" si="3"/>
        <v>1279.76</v>
      </c>
      <c r="S25">
        <f t="shared" si="4"/>
        <v>695.29</v>
      </c>
      <c r="T25">
        <v>0.14499999999999999</v>
      </c>
      <c r="U25">
        <f t="shared" si="5"/>
        <v>3.9726027397260272E-4</v>
      </c>
      <c r="V25">
        <v>28</v>
      </c>
      <c r="W25" s="9">
        <f t="shared" si="6"/>
        <v>100.81704999999999</v>
      </c>
      <c r="X25" s="9">
        <f t="shared" si="7"/>
        <v>796.10704999999996</v>
      </c>
    </row>
    <row r="26" spans="1:24" x14ac:dyDescent="0.25">
      <c r="A26" s="48">
        <v>41334</v>
      </c>
      <c r="B26" s="49">
        <v>49</v>
      </c>
      <c r="C26" s="50">
        <v>17.809999999999999</v>
      </c>
      <c r="D26" s="50">
        <f t="shared" si="0"/>
        <v>872.68999999999994</v>
      </c>
      <c r="E26" s="57">
        <v>195300</v>
      </c>
      <c r="F26" s="51">
        <v>4.96</v>
      </c>
      <c r="G26" s="50">
        <f t="shared" si="1"/>
        <v>968.6880000000001</v>
      </c>
      <c r="H26" s="50">
        <f t="shared" si="8"/>
        <v>1841.3780000000002</v>
      </c>
      <c r="I26" s="58"/>
      <c r="J26" s="52">
        <v>41334</v>
      </c>
      <c r="K26" s="53" t="s">
        <v>21</v>
      </c>
      <c r="L26" s="50">
        <f>17.81+17.81+44.53+142.47</f>
        <v>222.62</v>
      </c>
      <c r="M26" s="57">
        <v>195300</v>
      </c>
      <c r="N26" s="50">
        <v>4.96</v>
      </c>
      <c r="O26" s="50">
        <f t="shared" si="2"/>
        <v>968.6880000000001</v>
      </c>
      <c r="P26" s="50">
        <f t="shared" si="3"/>
        <v>1191.308</v>
      </c>
      <c r="S26">
        <f t="shared" si="4"/>
        <v>650.07000000000016</v>
      </c>
      <c r="T26">
        <v>0.115</v>
      </c>
      <c r="U26">
        <f t="shared" si="5"/>
        <v>3.1506849315068495E-4</v>
      </c>
      <c r="V26">
        <v>31</v>
      </c>
      <c r="W26" s="9">
        <f t="shared" si="6"/>
        <v>77.358200000000011</v>
      </c>
      <c r="X26" s="9">
        <f t="shared" si="7"/>
        <v>727.42820000000017</v>
      </c>
    </row>
    <row r="27" spans="1:24" x14ac:dyDescent="0.25">
      <c r="A27" s="36">
        <v>41365</v>
      </c>
      <c r="B27" s="49">
        <v>49</v>
      </c>
      <c r="C27" s="50">
        <v>17.809999999999999</v>
      </c>
      <c r="D27" s="38">
        <f t="shared" si="0"/>
        <v>872.68999999999994</v>
      </c>
      <c r="E27" s="55">
        <v>251700</v>
      </c>
      <c r="F27" s="38">
        <v>4.6399999999999997</v>
      </c>
      <c r="G27" s="50">
        <f t="shared" si="1"/>
        <v>1167.8879999999999</v>
      </c>
      <c r="H27" s="38">
        <f t="shared" si="8"/>
        <v>2040.578</v>
      </c>
      <c r="I27" s="22"/>
      <c r="J27" s="27">
        <v>41365</v>
      </c>
      <c r="K27" s="35" t="s">
        <v>21</v>
      </c>
      <c r="L27" s="50">
        <f t="shared" ref="L27:L62" si="10">17.81+17.81+44.53+142.47</f>
        <v>222.62</v>
      </c>
      <c r="M27" s="55">
        <v>251700</v>
      </c>
      <c r="N27" s="38">
        <v>4.6399999999999997</v>
      </c>
      <c r="O27" s="38">
        <f t="shared" si="2"/>
        <v>1167.8879999999999</v>
      </c>
      <c r="P27" s="38">
        <f t="shared" si="3"/>
        <v>1390.5079999999998</v>
      </c>
      <c r="S27">
        <f t="shared" si="4"/>
        <v>650.07000000000016</v>
      </c>
      <c r="T27">
        <v>0.09</v>
      </c>
      <c r="U27">
        <f t="shared" si="5"/>
        <v>2.4657534246575342E-4</v>
      </c>
      <c r="V27">
        <v>30</v>
      </c>
      <c r="W27" s="9">
        <f t="shared" si="6"/>
        <v>58.50630000000001</v>
      </c>
      <c r="X27" s="9">
        <f t="shared" si="7"/>
        <v>708.57630000000017</v>
      </c>
    </row>
    <row r="28" spans="1:24" x14ac:dyDescent="0.25">
      <c r="A28" s="36">
        <v>41395</v>
      </c>
      <c r="B28" s="49">
        <v>49</v>
      </c>
      <c r="C28" s="50">
        <v>17.809999999999999</v>
      </c>
      <c r="D28" s="38">
        <f t="shared" si="0"/>
        <v>872.68999999999994</v>
      </c>
      <c r="E28" s="55">
        <v>223500</v>
      </c>
      <c r="F28" s="38">
        <v>4.6399999999999997</v>
      </c>
      <c r="G28" s="38">
        <f t="shared" si="1"/>
        <v>1037.04</v>
      </c>
      <c r="H28" s="38">
        <f t="shared" si="8"/>
        <v>1909.73</v>
      </c>
      <c r="I28" s="22"/>
      <c r="J28" s="27">
        <v>41395</v>
      </c>
      <c r="K28" s="35" t="s">
        <v>21</v>
      </c>
      <c r="L28" s="50">
        <f t="shared" si="10"/>
        <v>222.62</v>
      </c>
      <c r="M28" s="55">
        <v>223500</v>
      </c>
      <c r="N28" s="38">
        <v>4.6399999999999997</v>
      </c>
      <c r="O28" s="38">
        <f t="shared" si="2"/>
        <v>1037.04</v>
      </c>
      <c r="P28" s="38">
        <f t="shared" si="3"/>
        <v>1259.6599999999999</v>
      </c>
      <c r="S28">
        <f t="shared" si="4"/>
        <v>650.07000000000016</v>
      </c>
      <c r="T28">
        <v>7.0000000000000007E-2</v>
      </c>
      <c r="U28">
        <f t="shared" si="5"/>
        <v>1.9178082191780824E-4</v>
      </c>
      <c r="V28">
        <v>31</v>
      </c>
      <c r="W28" s="9">
        <f t="shared" si="6"/>
        <v>45.504900000000013</v>
      </c>
      <c r="X28" s="9">
        <f t="shared" si="7"/>
        <v>695.57490000000018</v>
      </c>
    </row>
    <row r="29" spans="1:24" x14ac:dyDescent="0.25">
      <c r="A29" s="36">
        <v>41426</v>
      </c>
      <c r="B29" s="49">
        <v>49</v>
      </c>
      <c r="C29" s="50">
        <v>17.809999999999999</v>
      </c>
      <c r="D29" s="38">
        <f t="shared" si="0"/>
        <v>872.68999999999994</v>
      </c>
      <c r="E29" s="55">
        <v>228200</v>
      </c>
      <c r="F29" s="38">
        <v>4.6399999999999997</v>
      </c>
      <c r="G29" s="38">
        <f t="shared" si="1"/>
        <v>1058.848</v>
      </c>
      <c r="H29" s="38">
        <f t="shared" si="8"/>
        <v>1931.538</v>
      </c>
      <c r="I29" s="22"/>
      <c r="J29" s="27">
        <v>41426</v>
      </c>
      <c r="K29" s="35" t="s">
        <v>21</v>
      </c>
      <c r="L29" s="50">
        <f t="shared" si="10"/>
        <v>222.62</v>
      </c>
      <c r="M29" s="55">
        <v>228200</v>
      </c>
      <c r="N29" s="38">
        <v>4.6399999999999997</v>
      </c>
      <c r="O29" s="38">
        <f t="shared" si="2"/>
        <v>1058.848</v>
      </c>
      <c r="P29" s="38">
        <f t="shared" si="3"/>
        <v>1281.4679999999998</v>
      </c>
      <c r="S29" s="59">
        <f t="shared" si="4"/>
        <v>650.07000000000016</v>
      </c>
      <c r="T29">
        <v>6.5000000000000002E-2</v>
      </c>
      <c r="U29">
        <f t="shared" si="5"/>
        <v>1.7808219178082192E-4</v>
      </c>
      <c r="V29">
        <v>30</v>
      </c>
      <c r="W29" s="9">
        <f>(S28+S29)/2*(T29)</f>
        <v>42.254550000000009</v>
      </c>
      <c r="X29" s="9">
        <f t="shared" si="7"/>
        <v>692.32455000000016</v>
      </c>
    </row>
    <row r="30" spans="1:24" x14ac:dyDescent="0.25">
      <c r="A30" s="36">
        <v>41456</v>
      </c>
      <c r="B30" s="49">
        <v>49</v>
      </c>
      <c r="C30" s="50">
        <v>17.809999999999999</v>
      </c>
      <c r="D30" s="38">
        <f t="shared" si="0"/>
        <v>872.68999999999994</v>
      </c>
      <c r="E30" s="55">
        <v>234600</v>
      </c>
      <c r="F30" s="38">
        <v>4.6399999999999997</v>
      </c>
      <c r="G30" s="38">
        <f t="shared" si="1"/>
        <v>1088.5439999999999</v>
      </c>
      <c r="H30" s="38">
        <f t="shared" si="8"/>
        <v>1961.2339999999999</v>
      </c>
      <c r="I30" s="22"/>
      <c r="J30" s="27">
        <v>41456</v>
      </c>
      <c r="K30" s="35" t="s">
        <v>21</v>
      </c>
      <c r="L30" s="50">
        <f t="shared" si="10"/>
        <v>222.62</v>
      </c>
      <c r="M30" s="55">
        <v>234600</v>
      </c>
      <c r="N30" s="38">
        <v>4.6399999999999997</v>
      </c>
      <c r="O30" s="38">
        <f t="shared" si="2"/>
        <v>1088.5439999999999</v>
      </c>
      <c r="P30" s="38">
        <f t="shared" si="3"/>
        <v>1311.1639999999998</v>
      </c>
      <c r="S30" s="59">
        <f t="shared" si="4"/>
        <v>650.07000000000016</v>
      </c>
      <c r="T30">
        <v>6.5000000000000002E-2</v>
      </c>
      <c r="U30">
        <f t="shared" si="5"/>
        <v>1.7808219178082192E-4</v>
      </c>
      <c r="V30">
        <v>31</v>
      </c>
      <c r="W30" s="9">
        <f t="shared" ref="W30:W62" si="11">(S29+S30)/2*(T30)</f>
        <v>42.254550000000009</v>
      </c>
      <c r="X30" s="9">
        <f t="shared" si="7"/>
        <v>692.32455000000016</v>
      </c>
    </row>
    <row r="31" spans="1:24" x14ac:dyDescent="0.25">
      <c r="A31" s="36">
        <v>41487</v>
      </c>
      <c r="B31" s="49">
        <v>49</v>
      </c>
      <c r="C31" s="50">
        <v>17.809999999999999</v>
      </c>
      <c r="D31" s="38">
        <f t="shared" si="0"/>
        <v>872.68999999999994</v>
      </c>
      <c r="E31" s="55">
        <v>233400</v>
      </c>
      <c r="F31" s="38">
        <v>4.6399999999999997</v>
      </c>
      <c r="G31" s="38">
        <f t="shared" si="1"/>
        <v>1082.9759999999999</v>
      </c>
      <c r="H31" s="38">
        <f t="shared" si="8"/>
        <v>1955.6659999999997</v>
      </c>
      <c r="I31" s="22"/>
      <c r="J31" s="27">
        <v>41487</v>
      </c>
      <c r="K31" s="35" t="s">
        <v>21</v>
      </c>
      <c r="L31" s="50">
        <f t="shared" si="10"/>
        <v>222.62</v>
      </c>
      <c r="M31" s="55">
        <v>233400</v>
      </c>
      <c r="N31" s="38">
        <v>4.6399999999999997</v>
      </c>
      <c r="O31" s="38">
        <f t="shared" si="2"/>
        <v>1082.9759999999999</v>
      </c>
      <c r="P31" s="38">
        <f t="shared" si="3"/>
        <v>1305.596</v>
      </c>
      <c r="S31">
        <f t="shared" si="4"/>
        <v>650.06999999999971</v>
      </c>
      <c r="T31">
        <v>0.05</v>
      </c>
      <c r="U31">
        <f t="shared" si="5"/>
        <v>1.3698630136986303E-4</v>
      </c>
      <c r="V31">
        <v>31</v>
      </c>
      <c r="W31" s="9">
        <f t="shared" si="11"/>
        <v>32.503499999999995</v>
      </c>
      <c r="X31" s="9">
        <f t="shared" si="7"/>
        <v>682.57349999999974</v>
      </c>
    </row>
    <row r="32" spans="1:24" x14ac:dyDescent="0.25">
      <c r="A32" s="36">
        <v>41518</v>
      </c>
      <c r="B32" s="49">
        <v>49</v>
      </c>
      <c r="C32" s="50">
        <v>17.809999999999999</v>
      </c>
      <c r="D32" s="38">
        <f t="shared" si="0"/>
        <v>872.68999999999994</v>
      </c>
      <c r="E32" s="55">
        <v>275100</v>
      </c>
      <c r="F32" s="38">
        <v>4.6399999999999997</v>
      </c>
      <c r="G32" s="38">
        <f t="shared" si="1"/>
        <v>1276.4639999999999</v>
      </c>
      <c r="H32" s="38">
        <f t="shared" si="8"/>
        <v>2149.154</v>
      </c>
      <c r="I32" s="22"/>
      <c r="J32" s="27">
        <v>41518</v>
      </c>
      <c r="K32" s="35" t="s">
        <v>21</v>
      </c>
      <c r="L32" s="50">
        <f t="shared" si="10"/>
        <v>222.62</v>
      </c>
      <c r="M32" s="55">
        <v>275100</v>
      </c>
      <c r="N32" s="38">
        <v>4.6399999999999997</v>
      </c>
      <c r="O32" s="38">
        <f t="shared" si="2"/>
        <v>1276.4639999999999</v>
      </c>
      <c r="P32" s="38">
        <f t="shared" si="3"/>
        <v>1499.0839999999998</v>
      </c>
      <c r="S32">
        <f t="shared" si="4"/>
        <v>650.07000000000016</v>
      </c>
      <c r="T32">
        <v>0.05</v>
      </c>
      <c r="U32">
        <f t="shared" si="5"/>
        <v>1.3698630136986303E-4</v>
      </c>
      <c r="V32">
        <v>30</v>
      </c>
      <c r="W32" s="9">
        <f t="shared" si="11"/>
        <v>32.503499999999995</v>
      </c>
      <c r="X32" s="9">
        <f t="shared" si="7"/>
        <v>682.57350000000019</v>
      </c>
    </row>
    <row r="33" spans="1:24" x14ac:dyDescent="0.25">
      <c r="A33" s="36">
        <v>41548</v>
      </c>
      <c r="B33" s="49">
        <v>49</v>
      </c>
      <c r="C33" s="50">
        <v>17.809999999999999</v>
      </c>
      <c r="D33" s="38">
        <f t="shared" si="0"/>
        <v>872.68999999999994</v>
      </c>
      <c r="E33" s="55">
        <v>247000</v>
      </c>
      <c r="F33" s="38">
        <v>4.6399999999999997</v>
      </c>
      <c r="G33" s="38">
        <f t="shared" si="1"/>
        <v>1146.08</v>
      </c>
      <c r="H33" s="38">
        <f t="shared" si="8"/>
        <v>2018.77</v>
      </c>
      <c r="I33" s="22"/>
      <c r="J33" s="27">
        <v>41548</v>
      </c>
      <c r="K33" s="35" t="s">
        <v>21</v>
      </c>
      <c r="L33" s="50">
        <f t="shared" si="10"/>
        <v>222.62</v>
      </c>
      <c r="M33" s="55">
        <v>247000</v>
      </c>
      <c r="N33" s="38">
        <v>4.6399999999999997</v>
      </c>
      <c r="O33" s="38">
        <f t="shared" si="2"/>
        <v>1146.08</v>
      </c>
      <c r="P33" s="38">
        <f t="shared" si="3"/>
        <v>1368.6999999999998</v>
      </c>
      <c r="S33">
        <f t="shared" si="4"/>
        <v>650.07000000000016</v>
      </c>
      <c r="T33">
        <v>0.03</v>
      </c>
      <c r="U33">
        <f t="shared" si="5"/>
        <v>8.219178082191781E-5</v>
      </c>
      <c r="V33">
        <v>31</v>
      </c>
      <c r="W33" s="9">
        <f t="shared" si="11"/>
        <v>19.502100000000006</v>
      </c>
      <c r="X33" s="9">
        <f t="shared" si="7"/>
        <v>669.57210000000021</v>
      </c>
    </row>
    <row r="34" spans="1:24" x14ac:dyDescent="0.25">
      <c r="A34" s="36">
        <v>41579</v>
      </c>
      <c r="B34" s="49">
        <v>49</v>
      </c>
      <c r="C34" s="50">
        <v>17.809999999999999</v>
      </c>
      <c r="D34" s="38">
        <f t="shared" si="0"/>
        <v>872.68999999999994</v>
      </c>
      <c r="E34" s="55">
        <v>228900</v>
      </c>
      <c r="F34" s="38">
        <v>4.6399999999999997</v>
      </c>
      <c r="G34" s="38">
        <f t="shared" si="1"/>
        <v>1062.096</v>
      </c>
      <c r="H34" s="38">
        <f t="shared" si="8"/>
        <v>1934.7860000000001</v>
      </c>
      <c r="I34" s="22"/>
      <c r="J34" s="27">
        <v>41579</v>
      </c>
      <c r="K34" s="35" t="s">
        <v>21</v>
      </c>
      <c r="L34" s="50">
        <f t="shared" si="10"/>
        <v>222.62</v>
      </c>
      <c r="M34" s="55">
        <v>228900</v>
      </c>
      <c r="N34" s="38">
        <v>4.6399999999999997</v>
      </c>
      <c r="O34" s="38">
        <f t="shared" si="2"/>
        <v>1062.096</v>
      </c>
      <c r="P34" s="38">
        <f t="shared" si="3"/>
        <v>1284.7159999999999</v>
      </c>
      <c r="S34">
        <f t="shared" si="4"/>
        <v>650.07000000000016</v>
      </c>
      <c r="T34">
        <v>0.06</v>
      </c>
      <c r="U34">
        <f t="shared" si="5"/>
        <v>1.6438356164383562E-4</v>
      </c>
      <c r="V34">
        <v>30</v>
      </c>
      <c r="W34" s="9">
        <f t="shared" si="11"/>
        <v>39.004200000000012</v>
      </c>
      <c r="X34" s="9">
        <f t="shared" si="7"/>
        <v>689.07420000000013</v>
      </c>
    </row>
    <row r="35" spans="1:24" x14ac:dyDescent="0.25">
      <c r="A35" s="36">
        <v>41609</v>
      </c>
      <c r="B35" s="49">
        <v>49</v>
      </c>
      <c r="C35" s="50">
        <v>17.809999999999999</v>
      </c>
      <c r="D35" s="38">
        <f t="shared" si="0"/>
        <v>872.68999999999994</v>
      </c>
      <c r="E35" s="55">
        <v>227600</v>
      </c>
      <c r="F35" s="38">
        <v>4.6399999999999997</v>
      </c>
      <c r="G35" s="38">
        <f t="shared" si="1"/>
        <v>1056.0639999999999</v>
      </c>
      <c r="H35" s="38">
        <f t="shared" si="8"/>
        <v>1928.7539999999999</v>
      </c>
      <c r="I35" s="22"/>
      <c r="J35" s="27">
        <v>41609</v>
      </c>
      <c r="K35" s="35" t="s">
        <v>21</v>
      </c>
      <c r="L35" s="50">
        <f t="shared" si="10"/>
        <v>222.62</v>
      </c>
      <c r="M35" s="55">
        <v>227600</v>
      </c>
      <c r="N35" s="38">
        <v>4.6399999999999997</v>
      </c>
      <c r="O35" s="38">
        <f t="shared" si="2"/>
        <v>1056.0639999999999</v>
      </c>
      <c r="P35" s="38">
        <f t="shared" si="3"/>
        <v>1278.6839999999997</v>
      </c>
      <c r="S35">
        <f t="shared" si="4"/>
        <v>650.07000000000016</v>
      </c>
      <c r="T35">
        <v>0.04</v>
      </c>
      <c r="U35">
        <f t="shared" si="5"/>
        <v>1.0958904109589041E-4</v>
      </c>
      <c r="V35">
        <v>31</v>
      </c>
      <c r="W35" s="9">
        <f t="shared" si="11"/>
        <v>26.002800000000008</v>
      </c>
      <c r="X35" s="9">
        <f t="shared" si="7"/>
        <v>676.07280000000014</v>
      </c>
    </row>
    <row r="36" spans="1:24" x14ac:dyDescent="0.25">
      <c r="A36" s="36">
        <v>41640</v>
      </c>
      <c r="B36" s="49">
        <v>49</v>
      </c>
      <c r="C36" s="50">
        <v>17.809999999999999</v>
      </c>
      <c r="D36" s="38">
        <f t="shared" si="0"/>
        <v>872.68999999999994</v>
      </c>
      <c r="E36" s="55">
        <v>252600</v>
      </c>
      <c r="F36" s="38">
        <v>4.6399999999999997</v>
      </c>
      <c r="G36" s="38">
        <f t="shared" si="1"/>
        <v>1172.0639999999999</v>
      </c>
      <c r="H36" s="38">
        <f t="shared" si="8"/>
        <v>2044.7539999999999</v>
      </c>
      <c r="I36" s="22"/>
      <c r="J36" s="27">
        <v>41640</v>
      </c>
      <c r="K36" s="35" t="s">
        <v>21</v>
      </c>
      <c r="L36" s="50">
        <f t="shared" si="10"/>
        <v>222.62</v>
      </c>
      <c r="M36" s="55">
        <v>252600</v>
      </c>
      <c r="N36" s="38">
        <v>4.6399999999999997</v>
      </c>
      <c r="O36" s="38">
        <f t="shared" si="2"/>
        <v>1172.0639999999999</v>
      </c>
      <c r="P36" s="38">
        <f t="shared" si="3"/>
        <v>1394.6839999999997</v>
      </c>
      <c r="S36">
        <f t="shared" si="4"/>
        <v>650.07000000000016</v>
      </c>
      <c r="T36">
        <v>0.04</v>
      </c>
      <c r="U36">
        <f t="shared" si="5"/>
        <v>1.0958904109589041E-4</v>
      </c>
      <c r="V36">
        <v>31</v>
      </c>
      <c r="W36" s="9">
        <f t="shared" si="11"/>
        <v>26.002800000000008</v>
      </c>
      <c r="X36" s="9">
        <f t="shared" si="7"/>
        <v>676.07280000000014</v>
      </c>
    </row>
    <row r="37" spans="1:24" x14ac:dyDescent="0.25">
      <c r="A37" s="36">
        <v>41671</v>
      </c>
      <c r="B37" s="49">
        <v>49</v>
      </c>
      <c r="C37" s="50">
        <v>17.809999999999999</v>
      </c>
      <c r="D37" s="38">
        <f t="shared" si="0"/>
        <v>872.68999999999994</v>
      </c>
      <c r="E37" s="55">
        <v>190400</v>
      </c>
      <c r="F37" s="38">
        <v>4.6399999999999997</v>
      </c>
      <c r="G37" s="38">
        <f t="shared" si="1"/>
        <v>883.45600000000002</v>
      </c>
      <c r="H37" s="38">
        <f t="shared" si="8"/>
        <v>1756.146</v>
      </c>
      <c r="I37" s="22"/>
      <c r="J37" s="27">
        <v>41671</v>
      </c>
      <c r="K37" s="35" t="s">
        <v>21</v>
      </c>
      <c r="L37" s="50">
        <f t="shared" si="10"/>
        <v>222.62</v>
      </c>
      <c r="M37" s="55">
        <v>190400</v>
      </c>
      <c r="N37" s="38">
        <v>4.6399999999999997</v>
      </c>
      <c r="O37" s="38">
        <f t="shared" si="2"/>
        <v>883.45600000000002</v>
      </c>
      <c r="P37" s="38">
        <f t="shared" si="3"/>
        <v>1106.076</v>
      </c>
      <c r="S37">
        <f t="shared" si="4"/>
        <v>650.06999999999994</v>
      </c>
      <c r="T37">
        <v>0.05</v>
      </c>
      <c r="U37">
        <f t="shared" si="5"/>
        <v>1.3698630136986303E-4</v>
      </c>
      <c r="V37">
        <v>28</v>
      </c>
      <c r="W37" s="9">
        <f t="shared" si="11"/>
        <v>32.503500000000003</v>
      </c>
      <c r="X37" s="9">
        <f t="shared" si="7"/>
        <v>682.57349999999997</v>
      </c>
    </row>
    <row r="38" spans="1:24" x14ac:dyDescent="0.25">
      <c r="A38" s="36">
        <v>41699</v>
      </c>
      <c r="B38" s="49">
        <v>49</v>
      </c>
      <c r="C38" s="50">
        <v>17.809999999999999</v>
      </c>
      <c r="D38" s="38">
        <f t="shared" si="0"/>
        <v>872.68999999999994</v>
      </c>
      <c r="E38" s="55">
        <v>177300</v>
      </c>
      <c r="F38" s="38">
        <v>4.6399999999999997</v>
      </c>
      <c r="G38" s="38">
        <f t="shared" si="1"/>
        <v>822.67200000000003</v>
      </c>
      <c r="H38" s="38">
        <f t="shared" si="8"/>
        <v>1695.3620000000001</v>
      </c>
      <c r="I38" s="22"/>
      <c r="J38" s="27">
        <v>41699</v>
      </c>
      <c r="K38" s="35" t="s">
        <v>21</v>
      </c>
      <c r="L38" s="50">
        <f t="shared" si="10"/>
        <v>222.62</v>
      </c>
      <c r="M38" s="55">
        <v>177300</v>
      </c>
      <c r="N38" s="38">
        <v>4.6399999999999997</v>
      </c>
      <c r="O38" s="38">
        <f t="shared" si="2"/>
        <v>822.67200000000003</v>
      </c>
      <c r="P38" s="38">
        <f t="shared" si="3"/>
        <v>1045.2919999999999</v>
      </c>
      <c r="S38">
        <f t="shared" si="4"/>
        <v>650.07000000000016</v>
      </c>
      <c r="T38">
        <v>5.5E-2</v>
      </c>
      <c r="U38">
        <f t="shared" si="5"/>
        <v>1.5068493150684933E-4</v>
      </c>
      <c r="V38">
        <v>31</v>
      </c>
      <c r="W38" s="9">
        <f t="shared" si="11"/>
        <v>35.75385</v>
      </c>
      <c r="X38" s="9">
        <f t="shared" si="7"/>
        <v>685.82385000000022</v>
      </c>
    </row>
    <row r="39" spans="1:24" x14ac:dyDescent="0.25">
      <c r="A39" s="36">
        <v>41730</v>
      </c>
      <c r="B39" s="49">
        <v>49</v>
      </c>
      <c r="C39" s="50">
        <v>17.809999999999999</v>
      </c>
      <c r="D39" s="38">
        <f t="shared" si="0"/>
        <v>872.68999999999994</v>
      </c>
      <c r="E39" s="55">
        <v>266100</v>
      </c>
      <c r="F39" s="38">
        <v>4.6399999999999997</v>
      </c>
      <c r="G39" s="38">
        <f t="shared" si="1"/>
        <v>1234.704</v>
      </c>
      <c r="H39" s="38">
        <f t="shared" si="8"/>
        <v>2107.3939999999998</v>
      </c>
      <c r="I39" s="22"/>
      <c r="J39" s="27">
        <v>41730</v>
      </c>
      <c r="K39" s="35" t="s">
        <v>21</v>
      </c>
      <c r="L39" s="50">
        <f t="shared" si="10"/>
        <v>222.62</v>
      </c>
      <c r="M39" s="55">
        <v>266100</v>
      </c>
      <c r="N39" s="38">
        <v>4.6399999999999997</v>
      </c>
      <c r="O39" s="38">
        <f t="shared" si="2"/>
        <v>1234.704</v>
      </c>
      <c r="P39" s="38">
        <f t="shared" si="3"/>
        <v>1457.3240000000001</v>
      </c>
      <c r="S39">
        <f t="shared" si="4"/>
        <v>650.06999999999971</v>
      </c>
      <c r="T39">
        <v>5.5E-2</v>
      </c>
      <c r="U39">
        <f t="shared" si="5"/>
        <v>1.5068493150684933E-4</v>
      </c>
      <c r="V39">
        <v>30</v>
      </c>
      <c r="W39" s="9">
        <f t="shared" si="11"/>
        <v>35.75385</v>
      </c>
      <c r="X39" s="9">
        <f t="shared" si="7"/>
        <v>685.82384999999977</v>
      </c>
    </row>
    <row r="40" spans="1:24" x14ac:dyDescent="0.25">
      <c r="A40" s="36">
        <v>41760</v>
      </c>
      <c r="B40" s="49">
        <v>49</v>
      </c>
      <c r="C40" s="50">
        <v>17.809999999999999</v>
      </c>
      <c r="D40" s="38">
        <f t="shared" si="0"/>
        <v>872.68999999999994</v>
      </c>
      <c r="E40" s="55">
        <v>242100</v>
      </c>
      <c r="F40" s="38">
        <v>4.6399999999999997</v>
      </c>
      <c r="G40" s="38">
        <f t="shared" si="1"/>
        <v>1123.3439999999998</v>
      </c>
      <c r="H40" s="38">
        <f t="shared" si="8"/>
        <v>1996.0339999999997</v>
      </c>
      <c r="I40" s="22"/>
      <c r="J40" s="27">
        <v>41760</v>
      </c>
      <c r="K40" s="35" t="s">
        <v>21</v>
      </c>
      <c r="L40" s="50">
        <f t="shared" si="10"/>
        <v>222.62</v>
      </c>
      <c r="M40" s="55">
        <v>242100</v>
      </c>
      <c r="N40" s="38">
        <v>4.6399999999999997</v>
      </c>
      <c r="O40" s="38">
        <f t="shared" si="2"/>
        <v>1123.3439999999998</v>
      </c>
      <c r="P40" s="38">
        <f t="shared" si="3"/>
        <v>1345.9639999999999</v>
      </c>
      <c r="S40">
        <f t="shared" si="4"/>
        <v>650.06999999999971</v>
      </c>
      <c r="T40">
        <v>0.05</v>
      </c>
      <c r="U40">
        <f t="shared" si="5"/>
        <v>1.3698630136986303E-4</v>
      </c>
      <c r="V40">
        <v>31</v>
      </c>
      <c r="W40" s="9">
        <f t="shared" si="11"/>
        <v>32.503499999999988</v>
      </c>
      <c r="X40" s="9">
        <f t="shared" si="7"/>
        <v>682.57349999999974</v>
      </c>
    </row>
    <row r="41" spans="1:24" x14ac:dyDescent="0.25">
      <c r="A41" s="36">
        <v>41791</v>
      </c>
      <c r="B41" s="49">
        <v>49</v>
      </c>
      <c r="C41" s="50">
        <v>17.809999999999999</v>
      </c>
      <c r="D41" s="38">
        <f t="shared" si="0"/>
        <v>872.68999999999994</v>
      </c>
      <c r="E41" s="55">
        <v>316600</v>
      </c>
      <c r="F41" s="38">
        <v>4.6399999999999997</v>
      </c>
      <c r="G41" s="38">
        <f t="shared" si="1"/>
        <v>1469.0240000000001</v>
      </c>
      <c r="H41" s="38">
        <f t="shared" si="8"/>
        <v>2341.7139999999999</v>
      </c>
      <c r="I41" s="22"/>
      <c r="J41" s="27">
        <v>41791</v>
      </c>
      <c r="K41" s="35" t="s">
        <v>21</v>
      </c>
      <c r="L41" s="50">
        <f t="shared" si="10"/>
        <v>222.62</v>
      </c>
      <c r="M41" s="55">
        <v>316600</v>
      </c>
      <c r="N41" s="38">
        <v>4.6399999999999997</v>
      </c>
      <c r="O41" s="38">
        <f t="shared" si="2"/>
        <v>1469.0240000000001</v>
      </c>
      <c r="P41" s="38">
        <f t="shared" si="3"/>
        <v>1691.6440000000002</v>
      </c>
      <c r="S41">
        <f t="shared" si="4"/>
        <v>650.06999999999971</v>
      </c>
      <c r="T41">
        <v>5.5E-2</v>
      </c>
      <c r="U41">
        <f t="shared" si="5"/>
        <v>1.5068493150684933E-4</v>
      </c>
      <c r="V41">
        <v>30</v>
      </c>
      <c r="W41" s="9">
        <f t="shared" si="11"/>
        <v>35.753849999999986</v>
      </c>
      <c r="X41" s="9">
        <f t="shared" si="7"/>
        <v>685.82384999999965</v>
      </c>
    </row>
    <row r="42" spans="1:24" x14ac:dyDescent="0.25">
      <c r="A42" s="36">
        <v>41821</v>
      </c>
      <c r="B42" s="49">
        <v>49</v>
      </c>
      <c r="C42" s="50">
        <v>17.809999999999999</v>
      </c>
      <c r="D42" s="38">
        <f t="shared" si="0"/>
        <v>872.68999999999994</v>
      </c>
      <c r="E42" s="55">
        <v>290300</v>
      </c>
      <c r="F42" s="38">
        <v>4.6399999999999997</v>
      </c>
      <c r="G42" s="38">
        <f t="shared" si="1"/>
        <v>1346.992</v>
      </c>
      <c r="H42" s="38">
        <f t="shared" si="8"/>
        <v>2219.6819999999998</v>
      </c>
      <c r="I42" s="22"/>
      <c r="J42" s="27">
        <v>41821</v>
      </c>
      <c r="K42" s="35" t="s">
        <v>21</v>
      </c>
      <c r="L42" s="50">
        <f t="shared" si="10"/>
        <v>222.62</v>
      </c>
      <c r="M42" s="55">
        <v>290300</v>
      </c>
      <c r="N42" s="38">
        <v>4.6399999999999997</v>
      </c>
      <c r="O42" s="38">
        <f t="shared" si="2"/>
        <v>1346.992</v>
      </c>
      <c r="P42" s="38">
        <f t="shared" si="3"/>
        <v>1569.6120000000001</v>
      </c>
      <c r="S42">
        <f t="shared" si="4"/>
        <v>650.06999999999971</v>
      </c>
      <c r="T42">
        <v>6.5000000000000002E-2</v>
      </c>
      <c r="U42">
        <f t="shared" si="5"/>
        <v>1.7808219178082192E-4</v>
      </c>
      <c r="V42">
        <v>31</v>
      </c>
      <c r="W42" s="9">
        <f t="shared" si="11"/>
        <v>42.254549999999981</v>
      </c>
      <c r="X42" s="9">
        <f t="shared" si="7"/>
        <v>692.3245499999997</v>
      </c>
    </row>
    <row r="43" spans="1:24" x14ac:dyDescent="0.25">
      <c r="A43" s="36">
        <v>41852</v>
      </c>
      <c r="B43" s="49">
        <v>49</v>
      </c>
      <c r="C43" s="50">
        <v>17.809999999999999</v>
      </c>
      <c r="D43" s="38">
        <f t="shared" si="0"/>
        <v>872.68999999999994</v>
      </c>
      <c r="E43" s="55">
        <v>239800</v>
      </c>
      <c r="F43" s="38">
        <v>4.6399999999999997</v>
      </c>
      <c r="G43" s="38">
        <f t="shared" si="1"/>
        <v>1112.672</v>
      </c>
      <c r="H43" s="38">
        <f t="shared" si="8"/>
        <v>1985.3620000000001</v>
      </c>
      <c r="I43" s="22"/>
      <c r="J43" s="27">
        <v>41852</v>
      </c>
      <c r="K43" s="35" t="s">
        <v>21</v>
      </c>
      <c r="L43" s="50">
        <f t="shared" si="10"/>
        <v>222.62</v>
      </c>
      <c r="M43" s="55">
        <v>239800</v>
      </c>
      <c r="N43" s="38">
        <v>4.6399999999999997</v>
      </c>
      <c r="O43" s="38">
        <f t="shared" si="2"/>
        <v>1112.672</v>
      </c>
      <c r="P43" s="38">
        <f t="shared" si="3"/>
        <v>1335.2919999999999</v>
      </c>
      <c r="S43">
        <f t="shared" si="4"/>
        <v>650.07000000000016</v>
      </c>
      <c r="T43">
        <v>6.5000000000000002E-2</v>
      </c>
      <c r="U43">
        <f t="shared" si="5"/>
        <v>1.7808219178082192E-4</v>
      </c>
      <c r="V43">
        <v>31</v>
      </c>
      <c r="W43" s="9">
        <f t="shared" si="11"/>
        <v>42.254549999999995</v>
      </c>
      <c r="X43" s="9">
        <f t="shared" si="7"/>
        <v>692.32455000000016</v>
      </c>
    </row>
    <row r="44" spans="1:24" x14ac:dyDescent="0.25">
      <c r="A44" s="36">
        <v>41883</v>
      </c>
      <c r="B44" s="49">
        <v>49</v>
      </c>
      <c r="C44" s="50">
        <v>17.809999999999999</v>
      </c>
      <c r="D44" s="38">
        <f t="shared" si="0"/>
        <v>872.68999999999994</v>
      </c>
      <c r="E44" s="55">
        <v>232700</v>
      </c>
      <c r="F44" s="38">
        <v>4.6399999999999997</v>
      </c>
      <c r="G44" s="38">
        <f t="shared" si="1"/>
        <v>1079.7279999999998</v>
      </c>
      <c r="H44" s="38">
        <f t="shared" si="8"/>
        <v>1952.4179999999997</v>
      </c>
      <c r="I44" s="22"/>
      <c r="J44" s="27">
        <v>41883</v>
      </c>
      <c r="K44" s="35" t="s">
        <v>21</v>
      </c>
      <c r="L44" s="50">
        <f t="shared" si="10"/>
        <v>222.62</v>
      </c>
      <c r="M44" s="55">
        <v>232700</v>
      </c>
      <c r="N44" s="38">
        <v>4.6399999999999997</v>
      </c>
      <c r="O44" s="38">
        <f t="shared" si="2"/>
        <v>1079.7279999999998</v>
      </c>
      <c r="P44" s="38">
        <f t="shared" si="3"/>
        <v>1302.348</v>
      </c>
      <c r="S44">
        <f t="shared" si="4"/>
        <v>650.06999999999971</v>
      </c>
      <c r="T44">
        <v>0.05</v>
      </c>
      <c r="U44">
        <f t="shared" si="5"/>
        <v>1.3698630136986303E-4</v>
      </c>
      <c r="V44">
        <v>30</v>
      </c>
      <c r="W44" s="9">
        <f t="shared" si="11"/>
        <v>32.503499999999995</v>
      </c>
      <c r="X44" s="9">
        <f t="shared" si="7"/>
        <v>682.57349999999974</v>
      </c>
    </row>
    <row r="45" spans="1:24" x14ac:dyDescent="0.25">
      <c r="A45" s="36">
        <v>41913</v>
      </c>
      <c r="B45" s="49">
        <v>49</v>
      </c>
      <c r="C45" s="50">
        <v>17.809999999999999</v>
      </c>
      <c r="D45" s="38">
        <f t="shared" si="0"/>
        <v>872.68999999999994</v>
      </c>
      <c r="E45" s="55">
        <v>207000</v>
      </c>
      <c r="F45" s="38">
        <v>4.6399999999999997</v>
      </c>
      <c r="G45" s="38">
        <f t="shared" si="1"/>
        <v>960.4799999999999</v>
      </c>
      <c r="H45" s="38">
        <f t="shared" si="8"/>
        <v>1833.1699999999998</v>
      </c>
      <c r="I45" s="22"/>
      <c r="J45" s="27">
        <v>41913</v>
      </c>
      <c r="K45" s="35" t="s">
        <v>21</v>
      </c>
      <c r="L45" s="50">
        <f t="shared" si="10"/>
        <v>222.62</v>
      </c>
      <c r="M45" s="55">
        <v>207000</v>
      </c>
      <c r="N45" s="38">
        <v>4.6399999999999997</v>
      </c>
      <c r="O45" s="38">
        <f t="shared" si="2"/>
        <v>960.4799999999999</v>
      </c>
      <c r="P45" s="38">
        <f t="shared" si="3"/>
        <v>1183.0999999999999</v>
      </c>
      <c r="S45">
        <f t="shared" si="4"/>
        <v>650.06999999999994</v>
      </c>
      <c r="T45">
        <v>0.05</v>
      </c>
      <c r="U45">
        <f t="shared" si="5"/>
        <v>1.3698630136986303E-4</v>
      </c>
      <c r="V45">
        <v>31</v>
      </c>
      <c r="W45" s="9">
        <f t="shared" si="11"/>
        <v>32.503499999999995</v>
      </c>
      <c r="X45" s="9">
        <f t="shared" si="7"/>
        <v>682.57349999999997</v>
      </c>
    </row>
    <row r="46" spans="1:24" x14ac:dyDescent="0.25">
      <c r="A46" s="36">
        <v>41944</v>
      </c>
      <c r="B46" s="49">
        <v>49</v>
      </c>
      <c r="C46" s="50">
        <v>17.809999999999999</v>
      </c>
      <c r="D46" s="38">
        <f t="shared" si="0"/>
        <v>872.68999999999994</v>
      </c>
      <c r="E46" s="55">
        <v>326800</v>
      </c>
      <c r="F46" s="38">
        <v>4.6399999999999997</v>
      </c>
      <c r="G46" s="38">
        <f t="shared" si="1"/>
        <v>1516.3519999999999</v>
      </c>
      <c r="H46" s="38">
        <f t="shared" si="8"/>
        <v>2389.0419999999999</v>
      </c>
      <c r="I46" s="22"/>
      <c r="J46" s="27">
        <v>41944</v>
      </c>
      <c r="K46" s="35" t="s">
        <v>21</v>
      </c>
      <c r="L46" s="50">
        <f t="shared" si="10"/>
        <v>222.62</v>
      </c>
      <c r="M46" s="55">
        <v>326800</v>
      </c>
      <c r="N46" s="38">
        <v>4.6399999999999997</v>
      </c>
      <c r="O46" s="38">
        <f t="shared" si="2"/>
        <v>1516.3519999999999</v>
      </c>
      <c r="P46" s="38">
        <f t="shared" si="3"/>
        <v>1738.9719999999998</v>
      </c>
      <c r="S46">
        <f t="shared" si="4"/>
        <v>650.07000000000016</v>
      </c>
      <c r="T46">
        <v>6.5000000000000002E-2</v>
      </c>
      <c r="U46">
        <f t="shared" si="5"/>
        <v>1.7808219178082192E-4</v>
      </c>
      <c r="V46">
        <v>30</v>
      </c>
      <c r="W46" s="9">
        <f t="shared" si="11"/>
        <v>42.254550000000002</v>
      </c>
      <c r="X46" s="9">
        <f t="shared" si="7"/>
        <v>692.32455000000016</v>
      </c>
    </row>
    <row r="47" spans="1:24" x14ac:dyDescent="0.25">
      <c r="A47" s="36">
        <v>41974</v>
      </c>
      <c r="B47" s="49">
        <v>49</v>
      </c>
      <c r="C47" s="50">
        <v>17.809999999999999</v>
      </c>
      <c r="D47" s="38">
        <f t="shared" si="0"/>
        <v>872.68999999999994</v>
      </c>
      <c r="E47" s="55">
        <v>237100</v>
      </c>
      <c r="F47" s="38">
        <v>4.6399999999999997</v>
      </c>
      <c r="G47" s="38">
        <f t="shared" si="1"/>
        <v>1100.144</v>
      </c>
      <c r="H47" s="38">
        <f t="shared" si="8"/>
        <v>1972.8339999999998</v>
      </c>
      <c r="I47" s="22"/>
      <c r="J47" s="27">
        <v>41974</v>
      </c>
      <c r="K47" s="35" t="s">
        <v>21</v>
      </c>
      <c r="L47" s="50">
        <f t="shared" si="10"/>
        <v>222.62</v>
      </c>
      <c r="M47" s="55">
        <v>237100</v>
      </c>
      <c r="N47" s="38">
        <v>4.6399999999999997</v>
      </c>
      <c r="O47" s="38">
        <f t="shared" si="2"/>
        <v>1100.144</v>
      </c>
      <c r="P47" s="38">
        <f t="shared" si="3"/>
        <v>1322.7640000000001</v>
      </c>
      <c r="S47">
        <f t="shared" si="4"/>
        <v>650.06999999999971</v>
      </c>
      <c r="T47">
        <v>7.4999999999999997E-2</v>
      </c>
      <c r="U47">
        <f t="shared" si="5"/>
        <v>2.0547945205479451E-4</v>
      </c>
      <c r="V47">
        <v>31</v>
      </c>
      <c r="W47" s="9">
        <f t="shared" si="11"/>
        <v>48.755249999999997</v>
      </c>
      <c r="X47" s="9">
        <f t="shared" si="7"/>
        <v>698.82524999999976</v>
      </c>
    </row>
    <row r="48" spans="1:24" x14ac:dyDescent="0.25">
      <c r="A48" s="36">
        <v>42005</v>
      </c>
      <c r="B48" s="49">
        <v>49</v>
      </c>
      <c r="C48" s="50">
        <v>17.809999999999999</v>
      </c>
      <c r="D48" s="38">
        <f t="shared" si="0"/>
        <v>872.68999999999994</v>
      </c>
      <c r="E48" s="55">
        <v>344000</v>
      </c>
      <c r="F48" s="38">
        <v>4.6399999999999997</v>
      </c>
      <c r="G48" s="38">
        <f t="shared" si="1"/>
        <v>1596.1599999999999</v>
      </c>
      <c r="H48" s="38">
        <f t="shared" si="8"/>
        <v>2468.85</v>
      </c>
      <c r="I48" s="22"/>
      <c r="J48" s="27">
        <v>42005</v>
      </c>
      <c r="K48" s="35" t="s">
        <v>21</v>
      </c>
      <c r="L48" s="50">
        <f t="shared" si="10"/>
        <v>222.62</v>
      </c>
      <c r="M48" s="55">
        <v>344000</v>
      </c>
      <c r="N48" s="38">
        <v>4.6399999999999997</v>
      </c>
      <c r="O48" s="38">
        <f t="shared" si="2"/>
        <v>1596.1599999999999</v>
      </c>
      <c r="P48" s="38">
        <f t="shared" si="3"/>
        <v>1818.7799999999997</v>
      </c>
      <c r="S48">
        <f t="shared" si="4"/>
        <v>650.07000000000016</v>
      </c>
      <c r="T48">
        <v>8.5000000000000006E-2</v>
      </c>
      <c r="U48">
        <f t="shared" si="5"/>
        <v>2.3287671232876715E-4</v>
      </c>
      <c r="V48">
        <v>31</v>
      </c>
      <c r="W48" s="9">
        <f t="shared" si="11"/>
        <v>55.255949999999999</v>
      </c>
      <c r="X48" s="9">
        <f t="shared" si="7"/>
        <v>705.32595000000015</v>
      </c>
    </row>
    <row r="49" spans="1:24" x14ac:dyDescent="0.25">
      <c r="A49" s="36">
        <v>42036</v>
      </c>
      <c r="B49" s="49">
        <v>49</v>
      </c>
      <c r="C49" s="50">
        <v>17.809999999999999</v>
      </c>
      <c r="D49" s="38">
        <f t="shared" si="0"/>
        <v>872.68999999999994</v>
      </c>
      <c r="E49" s="55">
        <v>261000</v>
      </c>
      <c r="F49" s="38">
        <v>4.6399999999999997</v>
      </c>
      <c r="G49" s="38">
        <f t="shared" si="1"/>
        <v>1211.04</v>
      </c>
      <c r="H49" s="38">
        <f t="shared" si="8"/>
        <v>2083.73</v>
      </c>
      <c r="I49" s="22"/>
      <c r="J49" s="27">
        <v>42036</v>
      </c>
      <c r="K49" s="35" t="s">
        <v>21</v>
      </c>
      <c r="L49" s="50">
        <f t="shared" si="10"/>
        <v>222.62</v>
      </c>
      <c r="M49" s="55">
        <v>261000</v>
      </c>
      <c r="N49" s="38">
        <v>4.6399999999999997</v>
      </c>
      <c r="O49" s="38">
        <f t="shared" si="2"/>
        <v>1211.04</v>
      </c>
      <c r="P49" s="38">
        <f t="shared" si="3"/>
        <v>1433.6599999999999</v>
      </c>
      <c r="S49">
        <f t="shared" si="4"/>
        <v>650.07000000000016</v>
      </c>
      <c r="T49">
        <v>8.5000000000000006E-2</v>
      </c>
      <c r="U49">
        <f t="shared" si="5"/>
        <v>2.3287671232876715E-4</v>
      </c>
      <c r="V49">
        <v>28</v>
      </c>
      <c r="W49" s="9">
        <f t="shared" si="11"/>
        <v>55.25595000000002</v>
      </c>
      <c r="X49" s="9">
        <f t="shared" si="7"/>
        <v>705.32595000000015</v>
      </c>
    </row>
    <row r="50" spans="1:24" x14ac:dyDescent="0.25">
      <c r="A50" s="36">
        <v>42064</v>
      </c>
      <c r="B50" s="49">
        <v>49</v>
      </c>
      <c r="C50" s="50">
        <v>17.809999999999999</v>
      </c>
      <c r="D50" s="38">
        <f t="shared" si="0"/>
        <v>872.68999999999994</v>
      </c>
      <c r="E50" s="55">
        <v>258300</v>
      </c>
      <c r="F50" s="38">
        <v>4.6399999999999997</v>
      </c>
      <c r="G50" s="38">
        <f t="shared" si="1"/>
        <v>1198.5119999999999</v>
      </c>
      <c r="H50" s="38">
        <f t="shared" si="8"/>
        <v>2071.2019999999998</v>
      </c>
      <c r="I50" s="22"/>
      <c r="J50" s="27">
        <v>42064</v>
      </c>
      <c r="K50" s="35" t="s">
        <v>21</v>
      </c>
      <c r="L50" s="50">
        <f t="shared" si="10"/>
        <v>222.62</v>
      </c>
      <c r="M50" s="55">
        <v>258300</v>
      </c>
      <c r="N50" s="38">
        <v>4.6399999999999997</v>
      </c>
      <c r="O50" s="38">
        <f t="shared" si="2"/>
        <v>1198.5119999999999</v>
      </c>
      <c r="P50" s="38">
        <f t="shared" si="3"/>
        <v>1421.1320000000001</v>
      </c>
      <c r="S50">
        <f t="shared" si="4"/>
        <v>650.06999999999971</v>
      </c>
      <c r="T50">
        <v>7.0000000000000007E-2</v>
      </c>
      <c r="U50">
        <f>PRODUCT(T50,1/365)</f>
        <v>1.9178082191780824E-4</v>
      </c>
      <c r="V50">
        <v>31</v>
      </c>
      <c r="W50" s="9">
        <f t="shared" si="11"/>
        <v>45.504899999999999</v>
      </c>
      <c r="X50" s="9">
        <f t="shared" si="7"/>
        <v>695.57489999999973</v>
      </c>
    </row>
    <row r="51" spans="1:24" x14ac:dyDescent="0.25">
      <c r="A51" s="36">
        <v>42095</v>
      </c>
      <c r="B51" s="49">
        <v>49</v>
      </c>
      <c r="C51" s="50">
        <v>17.809999999999999</v>
      </c>
      <c r="D51" s="38">
        <f t="shared" si="0"/>
        <v>872.68999999999994</v>
      </c>
      <c r="E51" s="55">
        <v>415000</v>
      </c>
      <c r="F51" s="38">
        <v>4.6399999999999997</v>
      </c>
      <c r="G51" s="38">
        <f t="shared" si="1"/>
        <v>1925.6</v>
      </c>
      <c r="H51" s="38">
        <f t="shared" si="8"/>
        <v>2798.29</v>
      </c>
      <c r="I51" s="22"/>
      <c r="J51" s="27">
        <v>42095</v>
      </c>
      <c r="K51" s="35" t="s">
        <v>21</v>
      </c>
      <c r="L51" s="50">
        <f t="shared" si="10"/>
        <v>222.62</v>
      </c>
      <c r="M51" s="55">
        <v>415000</v>
      </c>
      <c r="N51" s="38">
        <v>4.6399999999999997</v>
      </c>
      <c r="O51" s="38">
        <f t="shared" si="2"/>
        <v>1925.6</v>
      </c>
      <c r="P51" s="38">
        <f t="shared" si="3"/>
        <v>2148.2199999999998</v>
      </c>
      <c r="S51">
        <f t="shared" si="4"/>
        <v>650.07000000000016</v>
      </c>
      <c r="T51">
        <v>7.0000000000000007E-2</v>
      </c>
      <c r="U51">
        <f t="shared" ref="U51:U62" si="12">PRODUCT(T51,1/365)</f>
        <v>1.9178082191780824E-4</v>
      </c>
      <c r="V51">
        <v>30</v>
      </c>
      <c r="W51" s="9">
        <f t="shared" si="11"/>
        <v>45.504899999999999</v>
      </c>
      <c r="X51" s="9">
        <f t="shared" si="7"/>
        <v>695.57490000000018</v>
      </c>
    </row>
    <row r="52" spans="1:24" x14ac:dyDescent="0.25">
      <c r="A52" s="36">
        <v>42125</v>
      </c>
      <c r="B52" s="49">
        <v>49</v>
      </c>
      <c r="C52" s="50">
        <v>17.809999999999999</v>
      </c>
      <c r="D52" s="38">
        <f t="shared" si="0"/>
        <v>872.68999999999994</v>
      </c>
      <c r="E52" s="55">
        <v>364700</v>
      </c>
      <c r="F52" s="38">
        <v>4.6399999999999997</v>
      </c>
      <c r="G52" s="38">
        <f t="shared" si="1"/>
        <v>1692.2079999999999</v>
      </c>
      <c r="H52" s="38">
        <f t="shared" si="8"/>
        <v>2564.8979999999997</v>
      </c>
      <c r="I52" s="22"/>
      <c r="J52" s="27">
        <v>42125</v>
      </c>
      <c r="K52" s="35" t="s">
        <v>21</v>
      </c>
      <c r="L52" s="50">
        <f t="shared" si="10"/>
        <v>222.62</v>
      </c>
      <c r="M52" s="55">
        <v>364700</v>
      </c>
      <c r="N52" s="38">
        <v>4.6399999999999997</v>
      </c>
      <c r="O52" s="38">
        <f t="shared" si="2"/>
        <v>1692.2079999999999</v>
      </c>
      <c r="P52" s="38">
        <f t="shared" si="3"/>
        <v>1914.828</v>
      </c>
      <c r="S52">
        <f t="shared" si="4"/>
        <v>650.06999999999971</v>
      </c>
      <c r="T52">
        <v>8.5000000000000006E-2</v>
      </c>
      <c r="U52">
        <f t="shared" si="12"/>
        <v>2.3287671232876715E-4</v>
      </c>
      <c r="V52">
        <v>31</v>
      </c>
      <c r="W52" s="9">
        <f t="shared" si="11"/>
        <v>55.255949999999999</v>
      </c>
      <c r="X52" s="9">
        <f t="shared" si="7"/>
        <v>705.32594999999969</v>
      </c>
    </row>
    <row r="53" spans="1:24" x14ac:dyDescent="0.25">
      <c r="A53" s="36">
        <v>42156</v>
      </c>
      <c r="B53" s="49">
        <v>49</v>
      </c>
      <c r="C53" s="50">
        <v>17.809999999999999</v>
      </c>
      <c r="D53" s="38">
        <f t="shared" si="0"/>
        <v>872.68999999999994</v>
      </c>
      <c r="E53" s="55">
        <v>296000</v>
      </c>
      <c r="F53" s="38">
        <v>4.6399999999999997</v>
      </c>
      <c r="G53" s="38">
        <f t="shared" si="1"/>
        <v>1373.4399999999998</v>
      </c>
      <c r="H53" s="38">
        <f t="shared" si="8"/>
        <v>2246.1299999999997</v>
      </c>
      <c r="I53" s="22"/>
      <c r="J53" s="27">
        <v>42156</v>
      </c>
      <c r="K53" s="35" t="s">
        <v>21</v>
      </c>
      <c r="L53" s="50">
        <f t="shared" si="10"/>
        <v>222.62</v>
      </c>
      <c r="M53" s="55">
        <v>296000</v>
      </c>
      <c r="N53" s="38">
        <v>4.6399999999999997</v>
      </c>
      <c r="O53" s="38">
        <f t="shared" si="2"/>
        <v>1373.4399999999998</v>
      </c>
      <c r="P53" s="38">
        <f t="shared" si="3"/>
        <v>1596.06</v>
      </c>
      <c r="S53">
        <f t="shared" si="4"/>
        <v>650.06999999999971</v>
      </c>
      <c r="T53">
        <v>0.09</v>
      </c>
      <c r="U53">
        <f t="shared" si="12"/>
        <v>2.4657534246575342E-4</v>
      </c>
      <c r="V53">
        <v>30</v>
      </c>
      <c r="W53" s="9">
        <f t="shared" si="11"/>
        <v>58.506299999999975</v>
      </c>
      <c r="X53" s="9">
        <f t="shared" si="7"/>
        <v>708.57629999999972</v>
      </c>
    </row>
    <row r="54" spans="1:24" x14ac:dyDescent="0.25">
      <c r="A54" s="36">
        <v>42186</v>
      </c>
      <c r="B54" s="49">
        <v>49</v>
      </c>
      <c r="C54" s="50">
        <v>17.809999999999999</v>
      </c>
      <c r="D54" s="38">
        <f t="shared" si="0"/>
        <v>872.68999999999994</v>
      </c>
      <c r="E54" s="55">
        <v>317200</v>
      </c>
      <c r="F54" s="38">
        <v>4.6399999999999997</v>
      </c>
      <c r="G54" s="38">
        <f t="shared" si="1"/>
        <v>1471.8079999999998</v>
      </c>
      <c r="H54" s="38">
        <f t="shared" si="8"/>
        <v>2344.4979999999996</v>
      </c>
      <c r="I54" s="22"/>
      <c r="J54" s="27">
        <v>42186</v>
      </c>
      <c r="K54" s="35" t="s">
        <v>21</v>
      </c>
      <c r="L54" s="50">
        <f t="shared" si="10"/>
        <v>222.62</v>
      </c>
      <c r="M54" s="55">
        <v>317200</v>
      </c>
      <c r="N54" s="38">
        <v>4.6399999999999997</v>
      </c>
      <c r="O54" s="38">
        <f t="shared" si="2"/>
        <v>1471.8079999999998</v>
      </c>
      <c r="P54" s="38">
        <f t="shared" si="3"/>
        <v>1694.4279999999999</v>
      </c>
      <c r="S54">
        <f t="shared" si="4"/>
        <v>650.06999999999971</v>
      </c>
      <c r="T54">
        <v>8.5000000000000006E-2</v>
      </c>
      <c r="U54">
        <f t="shared" si="12"/>
        <v>2.3287671232876715E-4</v>
      </c>
      <c r="V54">
        <v>31</v>
      </c>
      <c r="W54" s="9">
        <f t="shared" si="11"/>
        <v>55.255949999999977</v>
      </c>
      <c r="X54" s="9">
        <f t="shared" si="7"/>
        <v>705.32594999999969</v>
      </c>
    </row>
    <row r="55" spans="1:24" x14ac:dyDescent="0.25">
      <c r="A55" s="36">
        <v>42217</v>
      </c>
      <c r="B55" s="49">
        <v>49</v>
      </c>
      <c r="C55" s="50">
        <v>17.809999999999999</v>
      </c>
      <c r="D55" s="38">
        <f t="shared" si="0"/>
        <v>872.68999999999994</v>
      </c>
      <c r="E55" s="55">
        <v>245900</v>
      </c>
      <c r="F55" s="38">
        <v>4.6399999999999997</v>
      </c>
      <c r="G55" s="38">
        <f t="shared" si="1"/>
        <v>1140.9759999999999</v>
      </c>
      <c r="H55" s="38">
        <f t="shared" si="8"/>
        <v>2013.6659999999997</v>
      </c>
      <c r="I55" s="22"/>
      <c r="J55" s="27">
        <v>42217</v>
      </c>
      <c r="K55" s="35" t="s">
        <v>21</v>
      </c>
      <c r="L55" s="50">
        <f t="shared" si="10"/>
        <v>222.62</v>
      </c>
      <c r="M55" s="55">
        <v>245900</v>
      </c>
      <c r="N55" s="38">
        <v>4.6399999999999997</v>
      </c>
      <c r="O55" s="38">
        <f t="shared" si="2"/>
        <v>1140.9759999999999</v>
      </c>
      <c r="P55" s="38">
        <f t="shared" si="3"/>
        <v>1363.596</v>
      </c>
      <c r="S55">
        <f t="shared" si="4"/>
        <v>650.06999999999971</v>
      </c>
      <c r="T55">
        <v>0.09</v>
      </c>
      <c r="U55">
        <f t="shared" si="12"/>
        <v>2.4657534246575342E-4</v>
      </c>
      <c r="V55">
        <v>31</v>
      </c>
      <c r="W55" s="9">
        <f t="shared" si="11"/>
        <v>58.506299999999975</v>
      </c>
      <c r="X55" s="9">
        <f t="shared" si="7"/>
        <v>708.57629999999972</v>
      </c>
    </row>
    <row r="56" spans="1:24" x14ac:dyDescent="0.25">
      <c r="A56" s="36">
        <v>42248</v>
      </c>
      <c r="B56" s="49">
        <v>49</v>
      </c>
      <c r="C56" s="50">
        <v>17.809999999999999</v>
      </c>
      <c r="D56" s="38">
        <f t="shared" si="0"/>
        <v>872.68999999999994</v>
      </c>
      <c r="E56" s="55">
        <v>260200</v>
      </c>
      <c r="F56" s="38">
        <v>4.6399999999999997</v>
      </c>
      <c r="G56" s="38">
        <f t="shared" si="1"/>
        <v>1207.328</v>
      </c>
      <c r="H56" s="38">
        <f t="shared" si="8"/>
        <v>2080.018</v>
      </c>
      <c r="I56" s="22"/>
      <c r="J56" s="27">
        <v>42248</v>
      </c>
      <c r="K56" s="35" t="s">
        <v>21</v>
      </c>
      <c r="L56" s="50">
        <f t="shared" si="10"/>
        <v>222.62</v>
      </c>
      <c r="M56" s="55">
        <v>260200</v>
      </c>
      <c r="N56" s="38">
        <v>4.6399999999999997</v>
      </c>
      <c r="O56" s="38">
        <f t="shared" si="2"/>
        <v>1207.328</v>
      </c>
      <c r="P56" s="38">
        <f t="shared" si="3"/>
        <v>1429.9479999999999</v>
      </c>
      <c r="S56">
        <f t="shared" si="4"/>
        <v>650.07000000000016</v>
      </c>
      <c r="T56">
        <v>0.11</v>
      </c>
      <c r="U56">
        <f t="shared" si="12"/>
        <v>3.0136986301369865E-4</v>
      </c>
      <c r="V56">
        <v>30</v>
      </c>
      <c r="W56" s="9">
        <f t="shared" si="11"/>
        <v>71.5077</v>
      </c>
      <c r="X56" s="9">
        <f t="shared" si="7"/>
        <v>721.57770000000016</v>
      </c>
    </row>
    <row r="57" spans="1:24" x14ac:dyDescent="0.25">
      <c r="A57" s="36">
        <v>42278</v>
      </c>
      <c r="B57" s="49">
        <v>49</v>
      </c>
      <c r="C57" s="50">
        <v>17.809999999999999</v>
      </c>
      <c r="D57" s="38">
        <f t="shared" si="0"/>
        <v>872.68999999999994</v>
      </c>
      <c r="E57" s="55">
        <v>260200</v>
      </c>
      <c r="F57" s="38">
        <v>4.6399999999999997</v>
      </c>
      <c r="G57" s="38">
        <f t="shared" si="1"/>
        <v>1207.328</v>
      </c>
      <c r="H57" s="38">
        <f t="shared" si="8"/>
        <v>2080.018</v>
      </c>
      <c r="I57" s="22"/>
      <c r="J57" s="27">
        <v>42278</v>
      </c>
      <c r="K57" s="35" t="s">
        <v>21</v>
      </c>
      <c r="L57" s="50">
        <f t="shared" si="10"/>
        <v>222.62</v>
      </c>
      <c r="M57" s="55">
        <v>260200</v>
      </c>
      <c r="N57" s="38">
        <v>4.6399999999999997</v>
      </c>
      <c r="O57" s="38">
        <f t="shared" si="2"/>
        <v>1207.328</v>
      </c>
      <c r="P57" s="38">
        <f t="shared" si="3"/>
        <v>1429.9479999999999</v>
      </c>
      <c r="S57">
        <f t="shared" si="4"/>
        <v>650.07000000000016</v>
      </c>
      <c r="T57">
        <v>0.105</v>
      </c>
      <c r="U57">
        <f t="shared" si="12"/>
        <v>2.876712328767123E-4</v>
      </c>
      <c r="V57">
        <v>31</v>
      </c>
      <c r="W57" s="9">
        <f t="shared" si="11"/>
        <v>68.257350000000017</v>
      </c>
      <c r="X57" s="9">
        <f t="shared" si="7"/>
        <v>718.32735000000014</v>
      </c>
    </row>
    <row r="58" spans="1:24" x14ac:dyDescent="0.25">
      <c r="A58" s="36">
        <v>42309</v>
      </c>
      <c r="B58" s="49">
        <v>49</v>
      </c>
      <c r="C58" s="50">
        <v>17.809999999999999</v>
      </c>
      <c r="D58" s="38">
        <f t="shared" si="0"/>
        <v>872.68999999999994</v>
      </c>
      <c r="E58" s="55">
        <v>293500</v>
      </c>
      <c r="F58" s="38">
        <v>4.6399999999999997</v>
      </c>
      <c r="G58" s="38">
        <f t="shared" si="1"/>
        <v>1361.84</v>
      </c>
      <c r="H58" s="38">
        <f t="shared" si="8"/>
        <v>2234.5299999999997</v>
      </c>
      <c r="I58" s="22"/>
      <c r="J58" s="27">
        <v>42309</v>
      </c>
      <c r="K58" s="35" t="s">
        <v>21</v>
      </c>
      <c r="L58" s="50">
        <f t="shared" si="10"/>
        <v>222.62</v>
      </c>
      <c r="M58" s="55">
        <v>293500</v>
      </c>
      <c r="N58" s="38">
        <v>4.6399999999999997</v>
      </c>
      <c r="O58" s="38">
        <f t="shared" si="2"/>
        <v>1361.84</v>
      </c>
      <c r="P58" s="38">
        <f t="shared" si="3"/>
        <v>1584.46</v>
      </c>
      <c r="S58">
        <f t="shared" si="4"/>
        <v>650.06999999999971</v>
      </c>
      <c r="T58">
        <v>0.12</v>
      </c>
      <c r="U58">
        <f t="shared" si="12"/>
        <v>3.2876712328767124E-4</v>
      </c>
      <c r="V58">
        <v>30</v>
      </c>
      <c r="W58" s="9">
        <f t="shared" si="11"/>
        <v>78.008399999999995</v>
      </c>
      <c r="X58" s="9">
        <f t="shared" si="7"/>
        <v>728.07839999999965</v>
      </c>
    </row>
    <row r="59" spans="1:24" x14ac:dyDescent="0.25">
      <c r="A59" s="36">
        <v>42339</v>
      </c>
      <c r="B59" s="49">
        <v>49</v>
      </c>
      <c r="C59" s="50">
        <v>17.809999999999999</v>
      </c>
      <c r="D59" s="38">
        <f t="shared" si="0"/>
        <v>872.68999999999994</v>
      </c>
      <c r="E59" s="55">
        <v>235700</v>
      </c>
      <c r="F59" s="38">
        <v>4.6399999999999997</v>
      </c>
      <c r="G59" s="38">
        <f t="shared" si="1"/>
        <v>1093.6479999999999</v>
      </c>
      <c r="H59" s="38">
        <f t="shared" si="8"/>
        <v>1966.3379999999997</v>
      </c>
      <c r="I59" s="22"/>
      <c r="J59" s="27">
        <v>42339</v>
      </c>
      <c r="K59" s="35" t="s">
        <v>21</v>
      </c>
      <c r="L59" s="50">
        <f t="shared" si="10"/>
        <v>222.62</v>
      </c>
      <c r="M59" s="55">
        <v>235700</v>
      </c>
      <c r="N59" s="38">
        <v>4.6399999999999997</v>
      </c>
      <c r="O59" s="38">
        <f t="shared" si="2"/>
        <v>1093.6479999999999</v>
      </c>
      <c r="P59" s="38">
        <f t="shared" si="3"/>
        <v>1316.268</v>
      </c>
      <c r="S59">
        <f t="shared" si="4"/>
        <v>650.06999999999971</v>
      </c>
      <c r="T59">
        <v>0.245</v>
      </c>
      <c r="U59">
        <f t="shared" si="12"/>
        <v>6.7123287671232872E-4</v>
      </c>
      <c r="V59">
        <v>31</v>
      </c>
      <c r="W59" s="9">
        <f t="shared" si="11"/>
        <v>159.26714999999993</v>
      </c>
      <c r="X59" s="9">
        <f t="shared" si="7"/>
        <v>809.33714999999961</v>
      </c>
    </row>
    <row r="60" spans="1:24" x14ac:dyDescent="0.25">
      <c r="A60" s="36">
        <v>42370</v>
      </c>
      <c r="B60" s="49">
        <v>49</v>
      </c>
      <c r="C60" s="50">
        <v>17.809999999999999</v>
      </c>
      <c r="D60" s="38">
        <f t="shared" si="0"/>
        <v>872.68999999999994</v>
      </c>
      <c r="E60" s="55">
        <v>235700</v>
      </c>
      <c r="F60" s="38">
        <v>4.6399999999999997</v>
      </c>
      <c r="G60" s="38">
        <f t="shared" si="1"/>
        <v>1093.6479999999999</v>
      </c>
      <c r="H60" s="38">
        <f t="shared" si="8"/>
        <v>1966.3379999999997</v>
      </c>
      <c r="I60" s="22"/>
      <c r="J60" s="27">
        <v>42370</v>
      </c>
      <c r="K60" s="35" t="s">
        <v>21</v>
      </c>
      <c r="L60" s="50">
        <f t="shared" si="10"/>
        <v>222.62</v>
      </c>
      <c r="M60" s="55">
        <v>235700</v>
      </c>
      <c r="N60" s="38">
        <v>4.6399999999999997</v>
      </c>
      <c r="O60" s="38">
        <f t="shared" si="2"/>
        <v>1093.6479999999999</v>
      </c>
      <c r="P60" s="38">
        <f t="shared" si="3"/>
        <v>1316.268</v>
      </c>
      <c r="S60">
        <f t="shared" si="4"/>
        <v>650.06999999999971</v>
      </c>
      <c r="T60">
        <v>0.34</v>
      </c>
      <c r="U60">
        <f t="shared" si="12"/>
        <v>9.315068493150686E-4</v>
      </c>
      <c r="V60">
        <v>31</v>
      </c>
      <c r="W60" s="9">
        <f t="shared" si="11"/>
        <v>221.02379999999991</v>
      </c>
      <c r="X60" s="9">
        <f t="shared" si="7"/>
        <v>871.09379999999965</v>
      </c>
    </row>
    <row r="61" spans="1:24" x14ac:dyDescent="0.25">
      <c r="A61" s="36">
        <v>42401</v>
      </c>
      <c r="B61" s="49">
        <v>49</v>
      </c>
      <c r="C61" s="50">
        <v>17.809999999999999</v>
      </c>
      <c r="D61" s="38">
        <f t="shared" si="0"/>
        <v>872.68999999999994</v>
      </c>
      <c r="E61" s="55">
        <v>267500</v>
      </c>
      <c r="F61" s="38">
        <v>4.6399999999999997</v>
      </c>
      <c r="G61" s="38">
        <f t="shared" si="1"/>
        <v>1241.1999999999998</v>
      </c>
      <c r="H61" s="38">
        <f t="shared" si="8"/>
        <v>2113.89</v>
      </c>
      <c r="I61" s="22"/>
      <c r="J61" s="27">
        <v>42401</v>
      </c>
      <c r="K61" s="35" t="s">
        <v>21</v>
      </c>
      <c r="L61" s="50">
        <f t="shared" si="10"/>
        <v>222.62</v>
      </c>
      <c r="M61" s="55">
        <v>267500</v>
      </c>
      <c r="N61" s="38">
        <v>4.6399999999999997</v>
      </c>
      <c r="O61" s="38">
        <f t="shared" si="2"/>
        <v>1241.1999999999998</v>
      </c>
      <c r="P61" s="38">
        <f t="shared" si="3"/>
        <v>1463.8199999999997</v>
      </c>
      <c r="S61">
        <f t="shared" si="4"/>
        <v>650.07000000000016</v>
      </c>
      <c r="T61">
        <v>0.34499999999999997</v>
      </c>
      <c r="U61">
        <f t="shared" si="12"/>
        <v>9.4520547945205473E-4</v>
      </c>
      <c r="V61">
        <v>28</v>
      </c>
      <c r="W61" s="9">
        <f t="shared" si="11"/>
        <v>224.27414999999996</v>
      </c>
      <c r="X61" s="9">
        <f t="shared" si="7"/>
        <v>874.34415000000013</v>
      </c>
    </row>
    <row r="62" spans="1:24" ht="15.75" thickBot="1" x14ac:dyDescent="0.3">
      <c r="A62" s="36">
        <v>42430</v>
      </c>
      <c r="B62" s="49">
        <v>49</v>
      </c>
      <c r="C62" s="50">
        <v>17.809999999999999</v>
      </c>
      <c r="D62" s="38">
        <f t="shared" si="0"/>
        <v>872.68999999999994</v>
      </c>
      <c r="E62" s="55">
        <v>299000</v>
      </c>
      <c r="F62" s="38">
        <v>4.6399999999999997</v>
      </c>
      <c r="G62" s="38">
        <f t="shared" si="1"/>
        <v>1387.36</v>
      </c>
      <c r="H62" s="42">
        <f t="shared" si="8"/>
        <v>2260.0499999999997</v>
      </c>
      <c r="I62" s="22"/>
      <c r="J62" s="27">
        <v>42430</v>
      </c>
      <c r="K62" s="35" t="s">
        <v>21</v>
      </c>
      <c r="L62" s="50">
        <f t="shared" si="10"/>
        <v>222.62</v>
      </c>
      <c r="M62" s="55">
        <v>299000</v>
      </c>
      <c r="N62" s="38">
        <v>4.6399999999999997</v>
      </c>
      <c r="O62" s="38">
        <f t="shared" si="2"/>
        <v>1387.36</v>
      </c>
      <c r="P62" s="42">
        <f t="shared" si="3"/>
        <v>1609.98</v>
      </c>
      <c r="S62" s="60">
        <f t="shared" si="4"/>
        <v>650.06999999999971</v>
      </c>
      <c r="T62" s="60">
        <v>0.33500000000000002</v>
      </c>
      <c r="U62" s="60">
        <f t="shared" si="12"/>
        <v>9.1780821917808225E-4</v>
      </c>
      <c r="V62" s="60">
        <v>31</v>
      </c>
      <c r="W62" s="61">
        <f t="shared" si="11"/>
        <v>217.77345</v>
      </c>
      <c r="X62" s="61">
        <f t="shared" si="7"/>
        <v>867.84344999999973</v>
      </c>
    </row>
    <row r="63" spans="1:24" x14ac:dyDescent="0.25">
      <c r="A63" s="36"/>
      <c r="B63" s="49"/>
      <c r="C63" s="50"/>
      <c r="D63" s="22"/>
      <c r="E63" s="55"/>
      <c r="F63" s="38"/>
      <c r="G63" s="62" t="s">
        <v>16</v>
      </c>
      <c r="H63" s="63">
        <f>SUM(H4:H62)</f>
        <v>123512.10999999996</v>
      </c>
      <c r="I63" s="22"/>
      <c r="J63" s="27"/>
      <c r="K63" s="22"/>
      <c r="L63" s="38"/>
      <c r="M63" s="22"/>
      <c r="N63" s="38"/>
      <c r="O63" s="64" t="s">
        <v>22</v>
      </c>
      <c r="P63" s="63">
        <f>SUM(P4:P62)</f>
        <v>84180.54</v>
      </c>
    </row>
    <row r="64" spans="1:24" x14ac:dyDescent="0.25">
      <c r="A64" s="65"/>
      <c r="S64" s="8">
        <f>SUM(S4:S63)</f>
        <v>39331.569999999992</v>
      </c>
      <c r="W64" s="66">
        <f>SUM(W4:W63)</f>
        <v>4071.2196250000011</v>
      </c>
      <c r="X64" s="66">
        <f>SUM(X4:X63)</f>
        <v>43402.789624999998</v>
      </c>
    </row>
    <row r="65" spans="1:9" x14ac:dyDescent="0.25">
      <c r="A65" s="65"/>
    </row>
    <row r="66" spans="1:9" x14ac:dyDescent="0.25">
      <c r="A66" s="65"/>
      <c r="H66" s="67" t="s">
        <v>23</v>
      </c>
      <c r="I66" s="68">
        <v>123512.10999999996</v>
      </c>
    </row>
    <row r="67" spans="1:9" ht="15.75" thickBot="1" x14ac:dyDescent="0.3">
      <c r="A67" s="65"/>
      <c r="H67" s="67" t="s">
        <v>24</v>
      </c>
      <c r="I67" s="69">
        <v>84180.54</v>
      </c>
    </row>
    <row r="68" spans="1:9" x14ac:dyDescent="0.25">
      <c r="A68" s="70"/>
      <c r="H68" s="71" t="s">
        <v>25</v>
      </c>
      <c r="I68" s="72">
        <f>I66-I67</f>
        <v>39331.569999999963</v>
      </c>
    </row>
    <row r="69" spans="1:9" x14ac:dyDescent="0.25">
      <c r="H69" s="73" t="s">
        <v>26</v>
      </c>
      <c r="I69" s="74">
        <f>W64</f>
        <v>4071.2196250000011</v>
      </c>
    </row>
    <row r="70" spans="1:9" x14ac:dyDescent="0.25">
      <c r="H70" s="75" t="s">
        <v>27</v>
      </c>
      <c r="I70" s="76">
        <f>SUM(I68:I69)</f>
        <v>43402.789624999961</v>
      </c>
    </row>
  </sheetData>
  <mergeCells count="2">
    <mergeCell ref="C2:G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</dc:creator>
  <cp:lastModifiedBy>Kaitlin</cp:lastModifiedBy>
  <dcterms:created xsi:type="dcterms:W3CDTF">2018-01-23T15:06:17Z</dcterms:created>
  <dcterms:modified xsi:type="dcterms:W3CDTF">2018-01-23T15:06:39Z</dcterms:modified>
</cp:coreProperties>
</file>