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itlin\Desktop\Staff 1st Request POD\3\c\"/>
    </mc:Choice>
  </mc:AlternateContent>
  <bookViews>
    <workbookView xWindow="0" yWindow="0" windowWidth="28800" windowHeight="116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0" i="1" l="1"/>
  <c r="O40" i="1"/>
  <c r="P40" i="1" s="1"/>
  <c r="G40" i="1"/>
  <c r="H40" i="1" s="1"/>
  <c r="S40" i="1" s="1"/>
  <c r="U39" i="1"/>
  <c r="O39" i="1"/>
  <c r="P39" i="1" s="1"/>
  <c r="H39" i="1"/>
  <c r="G39" i="1"/>
  <c r="D39" i="1"/>
  <c r="U38" i="1"/>
  <c r="O38" i="1"/>
  <c r="P38" i="1" s="1"/>
  <c r="G38" i="1"/>
  <c r="D38" i="1"/>
  <c r="H38" i="1" s="1"/>
  <c r="U37" i="1"/>
  <c r="P37" i="1"/>
  <c r="O37" i="1"/>
  <c r="G37" i="1"/>
  <c r="D37" i="1"/>
  <c r="H37" i="1" s="1"/>
  <c r="S37" i="1" s="1"/>
  <c r="U36" i="1"/>
  <c r="O36" i="1"/>
  <c r="P36" i="1" s="1"/>
  <c r="G36" i="1"/>
  <c r="H36" i="1" s="1"/>
  <c r="D36" i="1"/>
  <c r="U35" i="1"/>
  <c r="O35" i="1"/>
  <c r="P35" i="1" s="1"/>
  <c r="H35" i="1"/>
  <c r="G35" i="1"/>
  <c r="D35" i="1"/>
  <c r="U34" i="1"/>
  <c r="O34" i="1"/>
  <c r="P34" i="1" s="1"/>
  <c r="G34" i="1"/>
  <c r="D34" i="1"/>
  <c r="H34" i="1" s="1"/>
  <c r="S34" i="1" s="1"/>
  <c r="U33" i="1"/>
  <c r="P33" i="1"/>
  <c r="O33" i="1"/>
  <c r="G33" i="1"/>
  <c r="D33" i="1"/>
  <c r="H33" i="1" s="1"/>
  <c r="S33" i="1" s="1"/>
  <c r="U32" i="1"/>
  <c r="O32" i="1"/>
  <c r="P32" i="1" s="1"/>
  <c r="G32" i="1"/>
  <c r="H32" i="1" s="1"/>
  <c r="S32" i="1" s="1"/>
  <c r="D32" i="1"/>
  <c r="U31" i="1"/>
  <c r="O31" i="1"/>
  <c r="P31" i="1" s="1"/>
  <c r="H31" i="1"/>
  <c r="S31" i="1" s="1"/>
  <c r="G31" i="1"/>
  <c r="D31" i="1"/>
  <c r="U30" i="1"/>
  <c r="O30" i="1"/>
  <c r="P30" i="1" s="1"/>
  <c r="G30" i="1"/>
  <c r="D30" i="1"/>
  <c r="H30" i="1" s="1"/>
  <c r="U29" i="1"/>
  <c r="P29" i="1"/>
  <c r="O29" i="1"/>
  <c r="G29" i="1"/>
  <c r="D29" i="1"/>
  <c r="H29" i="1" s="1"/>
  <c r="S29" i="1" s="1"/>
  <c r="U28" i="1"/>
  <c r="O28" i="1"/>
  <c r="P28" i="1" s="1"/>
  <c r="G28" i="1"/>
  <c r="H28" i="1" s="1"/>
  <c r="D28" i="1"/>
  <c r="U27" i="1"/>
  <c r="O27" i="1"/>
  <c r="P27" i="1" s="1"/>
  <c r="H27" i="1"/>
  <c r="G27" i="1"/>
  <c r="D27" i="1"/>
  <c r="U26" i="1"/>
  <c r="O26" i="1"/>
  <c r="P26" i="1" s="1"/>
  <c r="G26" i="1"/>
  <c r="D26" i="1"/>
  <c r="H26" i="1" s="1"/>
  <c r="S26" i="1" s="1"/>
  <c r="U25" i="1"/>
  <c r="P25" i="1"/>
  <c r="O25" i="1"/>
  <c r="G25" i="1"/>
  <c r="D25" i="1"/>
  <c r="H25" i="1" s="1"/>
  <c r="S25" i="1" s="1"/>
  <c r="U24" i="1"/>
  <c r="O24" i="1"/>
  <c r="P24" i="1" s="1"/>
  <c r="G24" i="1"/>
  <c r="H24" i="1" s="1"/>
  <c r="S24" i="1" s="1"/>
  <c r="D24" i="1"/>
  <c r="U23" i="1"/>
  <c r="O23" i="1"/>
  <c r="P23" i="1" s="1"/>
  <c r="H23" i="1"/>
  <c r="S23" i="1" s="1"/>
  <c r="G23" i="1"/>
  <c r="D23" i="1"/>
  <c r="U22" i="1"/>
  <c r="O22" i="1"/>
  <c r="P22" i="1" s="1"/>
  <c r="G22" i="1"/>
  <c r="D22" i="1"/>
  <c r="H22" i="1" s="1"/>
  <c r="U21" i="1"/>
  <c r="P21" i="1"/>
  <c r="O21" i="1"/>
  <c r="G21" i="1"/>
  <c r="D21" i="1"/>
  <c r="H21" i="1" s="1"/>
  <c r="S21" i="1" s="1"/>
  <c r="U20" i="1"/>
  <c r="O20" i="1"/>
  <c r="P20" i="1" s="1"/>
  <c r="G20" i="1"/>
  <c r="H20" i="1" s="1"/>
  <c r="D20" i="1"/>
  <c r="U19" i="1"/>
  <c r="O19" i="1"/>
  <c r="P19" i="1" s="1"/>
  <c r="H19" i="1"/>
  <c r="G19" i="1"/>
  <c r="D19" i="1"/>
  <c r="U18" i="1"/>
  <c r="O18" i="1"/>
  <c r="P18" i="1" s="1"/>
  <c r="G18" i="1"/>
  <c r="D18" i="1"/>
  <c r="H18" i="1" s="1"/>
  <c r="S18" i="1" s="1"/>
  <c r="U17" i="1"/>
  <c r="P17" i="1"/>
  <c r="O17" i="1"/>
  <c r="G17" i="1"/>
  <c r="D17" i="1"/>
  <c r="H17" i="1" s="1"/>
  <c r="S17" i="1" s="1"/>
  <c r="U16" i="1"/>
  <c r="O16" i="1"/>
  <c r="P16" i="1" s="1"/>
  <c r="G16" i="1"/>
  <c r="H16" i="1" s="1"/>
  <c r="S16" i="1" s="1"/>
  <c r="D16" i="1"/>
  <c r="U15" i="1"/>
  <c r="O15" i="1"/>
  <c r="P15" i="1" s="1"/>
  <c r="H15" i="1"/>
  <c r="S15" i="1" s="1"/>
  <c r="G15" i="1"/>
  <c r="D15" i="1"/>
  <c r="U14" i="1"/>
  <c r="O14" i="1"/>
  <c r="P14" i="1" s="1"/>
  <c r="G14" i="1"/>
  <c r="D14" i="1"/>
  <c r="H14" i="1" s="1"/>
  <c r="U13" i="1"/>
  <c r="P13" i="1"/>
  <c r="O13" i="1"/>
  <c r="G13" i="1"/>
  <c r="D13" i="1"/>
  <c r="H13" i="1" s="1"/>
  <c r="S13" i="1" s="1"/>
  <c r="U12" i="1"/>
  <c r="O12" i="1"/>
  <c r="P12" i="1" s="1"/>
  <c r="G12" i="1"/>
  <c r="H12" i="1" s="1"/>
  <c r="D12" i="1"/>
  <c r="U11" i="1"/>
  <c r="O11" i="1"/>
  <c r="P11" i="1" s="1"/>
  <c r="H11" i="1"/>
  <c r="G11" i="1"/>
  <c r="D11" i="1"/>
  <c r="U10" i="1"/>
  <c r="O10" i="1"/>
  <c r="P10" i="1" s="1"/>
  <c r="G10" i="1"/>
  <c r="D10" i="1"/>
  <c r="H10" i="1" s="1"/>
  <c r="S10" i="1" s="1"/>
  <c r="U9" i="1"/>
  <c r="P9" i="1"/>
  <c r="O9" i="1"/>
  <c r="G9" i="1"/>
  <c r="D9" i="1"/>
  <c r="H9" i="1" s="1"/>
  <c r="S9" i="1" s="1"/>
  <c r="U8" i="1"/>
  <c r="O8" i="1"/>
  <c r="P8" i="1" s="1"/>
  <c r="G8" i="1"/>
  <c r="H8" i="1" s="1"/>
  <c r="S8" i="1" s="1"/>
  <c r="D8" i="1"/>
  <c r="U7" i="1"/>
  <c r="O7" i="1"/>
  <c r="P7" i="1" s="1"/>
  <c r="H7" i="1"/>
  <c r="S7" i="1" s="1"/>
  <c r="G7" i="1"/>
  <c r="D7" i="1"/>
  <c r="U6" i="1"/>
  <c r="O6" i="1"/>
  <c r="P6" i="1" s="1"/>
  <c r="G6" i="1"/>
  <c r="D6" i="1"/>
  <c r="H6" i="1" s="1"/>
  <c r="U5" i="1"/>
  <c r="P5" i="1"/>
  <c r="S5" i="1" s="1"/>
  <c r="O5" i="1"/>
  <c r="G5" i="1"/>
  <c r="P4" i="1"/>
  <c r="O4" i="1"/>
  <c r="W10" i="1" l="1"/>
  <c r="W26" i="1"/>
  <c r="W34" i="1"/>
  <c r="X5" i="1"/>
  <c r="W8" i="1"/>
  <c r="X10" i="1"/>
  <c r="W16" i="1"/>
  <c r="W19" i="1"/>
  <c r="W24" i="1"/>
  <c r="X24" i="1" s="1"/>
  <c r="W25" i="1"/>
  <c r="X25" i="1" s="1"/>
  <c r="W27" i="1"/>
  <c r="X26" i="1"/>
  <c r="W33" i="1"/>
  <c r="X33" i="1" s="1"/>
  <c r="X34" i="1"/>
  <c r="P44" i="1"/>
  <c r="I48" i="1" s="1"/>
  <c r="S6" i="1"/>
  <c r="H44" i="1"/>
  <c r="I47" i="1" s="1"/>
  <c r="S11" i="1"/>
  <c r="W11" i="1" s="1"/>
  <c r="S12" i="1"/>
  <c r="S14" i="1"/>
  <c r="S19" i="1"/>
  <c r="S20" i="1"/>
  <c r="S22" i="1"/>
  <c r="W22" i="1" s="1"/>
  <c r="S27" i="1"/>
  <c r="S28" i="1"/>
  <c r="S30" i="1"/>
  <c r="W30" i="1" s="1"/>
  <c r="S35" i="1"/>
  <c r="S36" i="1"/>
  <c r="S38" i="1"/>
  <c r="W38" i="1" s="1"/>
  <c r="W18" i="1"/>
  <c r="X18" i="1" s="1"/>
  <c r="X17" i="1"/>
  <c r="W40" i="1"/>
  <c r="X40" i="1" s="1"/>
  <c r="W9" i="1"/>
  <c r="X9" i="1" s="1"/>
  <c r="X8" i="1"/>
  <c r="W17" i="1"/>
  <c r="X16" i="1"/>
  <c r="W32" i="1"/>
  <c r="X32" i="1" s="1"/>
  <c r="S4" i="1"/>
  <c r="W5" i="1" s="1"/>
  <c r="W37" i="1" l="1"/>
  <c r="X37" i="1" s="1"/>
  <c r="W28" i="1"/>
  <c r="X28" i="1" s="1"/>
  <c r="X27" i="1"/>
  <c r="W15" i="1"/>
  <c r="X15" i="1" s="1"/>
  <c r="X6" i="1"/>
  <c r="W7" i="1"/>
  <c r="X7" i="1" s="1"/>
  <c r="W14" i="1"/>
  <c r="X14" i="1" s="1"/>
  <c r="W6" i="1"/>
  <c r="W36" i="1"/>
  <c r="X36" i="1" s="1"/>
  <c r="X35" i="1"/>
  <c r="W13" i="1"/>
  <c r="X13" i="1" s="1"/>
  <c r="W31" i="1"/>
  <c r="X31" i="1" s="1"/>
  <c r="X30" i="1"/>
  <c r="W21" i="1"/>
  <c r="X21" i="1" s="1"/>
  <c r="W12" i="1"/>
  <c r="X12" i="1" s="1"/>
  <c r="X11" i="1"/>
  <c r="W23" i="1"/>
  <c r="X23" i="1" s="1"/>
  <c r="X22" i="1"/>
  <c r="X38" i="1"/>
  <c r="W39" i="1"/>
  <c r="X39" i="1" s="1"/>
  <c r="W29" i="1"/>
  <c r="X29" i="1" s="1"/>
  <c r="W20" i="1"/>
  <c r="X20" i="1" s="1"/>
  <c r="X19" i="1"/>
  <c r="I49" i="1"/>
  <c r="W35" i="1"/>
  <c r="X41" i="1" l="1"/>
  <c r="W41" i="1"/>
  <c r="I50" i="1" s="1"/>
  <c r="I51" i="1" s="1"/>
</calcChain>
</file>

<file path=xl/sharedStrings.xml><?xml version="1.0" encoding="utf-8"?>
<sst xmlns="http://schemas.openxmlformats.org/spreadsheetml/2006/main" count="69" uniqueCount="29">
  <si>
    <t>Banyan Grove</t>
  </si>
  <si>
    <t>Based on 48 BFC's and gallon charge at residential/ general service rate</t>
  </si>
  <si>
    <t>Based on meter size BFC's and gallon charge at general service rate</t>
  </si>
  <si>
    <t>Commercial</t>
  </si>
  <si>
    <t>Base Rates</t>
  </si>
  <si>
    <t>Base Charge</t>
  </si>
  <si>
    <t>Base Total</t>
  </si>
  <si>
    <t>Consumption</t>
  </si>
  <si>
    <t>charge per 1000 gals</t>
  </si>
  <si>
    <t>Consumption  Charge</t>
  </si>
  <si>
    <t>Total Billed</t>
  </si>
  <si>
    <t>Base Meter Size</t>
  </si>
  <si>
    <t>Charge per 1000 gals</t>
  </si>
  <si>
    <t>Consumption Charge</t>
  </si>
  <si>
    <t>Total Bill</t>
  </si>
  <si>
    <t>Principle</t>
  </si>
  <si>
    <t>Interest Rate</t>
  </si>
  <si>
    <t>Applied Interest Rate</t>
  </si>
  <si>
    <t>Interest Period</t>
  </si>
  <si>
    <t>Interest Due</t>
  </si>
  <si>
    <t>Total Due</t>
  </si>
  <si>
    <t>5/8",1.5",1"</t>
  </si>
  <si>
    <t>2 days</t>
  </si>
  <si>
    <t>Adjusted Total Billed</t>
  </si>
  <si>
    <t>Billed</t>
  </si>
  <si>
    <t>Adjusted Bill</t>
  </si>
  <si>
    <t>Difference</t>
  </si>
  <si>
    <t>Interest</t>
  </si>
  <si>
    <t>Refund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</si>
</sst>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164" fontId="2" fillId="0" borderId="0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/>
    <xf numFmtId="0" fontId="0" fillId="0" borderId="0" xfId="0" applyAlignment="1">
      <alignment vertical="center"/>
    </xf>
    <xf numFmtId="1" fontId="0" fillId="0" borderId="0" xfId="0" applyNumberForma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0" fontId="4" fillId="2" borderId="0" xfId="0" applyFont="1" applyFill="1"/>
    <xf numFmtId="0" fontId="3" fillId="0" borderId="0" xfId="0" applyFont="1" applyBorder="1" applyAlignment="1">
      <alignment horizontal="center" vertical="center" wrapText="1"/>
    </xf>
    <xf numFmtId="0" fontId="1" fillId="0" borderId="0" xfId="0" applyFont="1"/>
    <xf numFmtId="0" fontId="0" fillId="0" borderId="5" xfId="0" applyBorder="1"/>
    <xf numFmtId="1" fontId="1" fillId="0" borderId="6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/>
    </xf>
    <xf numFmtId="17" fontId="0" fillId="3" borderId="5" xfId="0" applyNumberFormat="1" applyFill="1" applyBorder="1"/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2" fontId="5" fillId="0" borderId="0" xfId="0" applyNumberFormat="1" applyFont="1" applyAlignment="1">
      <alignment wrapText="1"/>
    </xf>
    <xf numFmtId="2" fontId="5" fillId="0" borderId="0" xfId="0" applyNumberFormat="1" applyFont="1"/>
    <xf numFmtId="17" fontId="0" fillId="0" borderId="5" xfId="0" applyNumberFormat="1" applyBorder="1"/>
    <xf numFmtId="1" fontId="0" fillId="0" borderId="8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0" xfId="0" applyNumberFormat="1"/>
    <xf numFmtId="164" fontId="0" fillId="0" borderId="9" xfId="0" applyNumberFormat="1" applyFon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2" fontId="6" fillId="0" borderId="0" xfId="0" applyNumberFormat="1" applyFont="1"/>
    <xf numFmtId="0" fontId="0" fillId="0" borderId="9" xfId="0" applyBorder="1" applyAlignment="1">
      <alignment horizontal="center"/>
    </xf>
    <xf numFmtId="2" fontId="1" fillId="0" borderId="0" xfId="0" applyNumberFormat="1" applyFont="1"/>
    <xf numFmtId="164" fontId="1" fillId="4" borderId="5" xfId="0" applyNumberFormat="1" applyFont="1" applyFill="1" applyBorder="1" applyAlignment="1">
      <alignment horizontal="center"/>
    </xf>
    <xf numFmtId="164" fontId="1" fillId="4" borderId="8" xfId="0" applyNumberFormat="1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/>
    </xf>
    <xf numFmtId="17" fontId="0" fillId="0" borderId="0" xfId="0" applyNumberFormat="1" applyBorder="1"/>
    <xf numFmtId="164" fontId="0" fillId="4" borderId="5" xfId="0" applyNumberFormat="1" applyFill="1" applyBorder="1" applyAlignment="1">
      <alignment horizontal="center"/>
    </xf>
    <xf numFmtId="164" fontId="0" fillId="4" borderId="5" xfId="0" applyNumberFormat="1" applyFont="1" applyFill="1" applyBorder="1" applyAlignment="1">
      <alignment horizontal="right"/>
    </xf>
    <xf numFmtId="164" fontId="0" fillId="4" borderId="6" xfId="0" applyNumberFormat="1" applyFill="1" applyBorder="1"/>
    <xf numFmtId="0" fontId="0" fillId="0" borderId="0" xfId="0" applyBorder="1"/>
    <xf numFmtId="164" fontId="1" fillId="5" borderId="5" xfId="0" applyNumberFormat="1" applyFont="1" applyFill="1" applyBorder="1" applyAlignment="1">
      <alignment horizontal="center"/>
    </xf>
    <xf numFmtId="164" fontId="1" fillId="5" borderId="8" xfId="0" applyNumberFormat="1" applyFont="1" applyFill="1" applyBorder="1"/>
    <xf numFmtId="0" fontId="0" fillId="5" borderId="5" xfId="0" applyFont="1" applyFill="1" applyBorder="1" applyAlignment="1">
      <alignment horizontal="center"/>
    </xf>
    <xf numFmtId="2" fontId="0" fillId="5" borderId="5" xfId="0" applyNumberFormat="1" applyFill="1" applyBorder="1"/>
    <xf numFmtId="0" fontId="1" fillId="6" borderId="5" xfId="0" applyFont="1" applyFill="1" applyBorder="1"/>
    <xf numFmtId="164" fontId="1" fillId="6" borderId="5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1"/>
  <sheetViews>
    <sheetView tabSelected="1" workbookViewId="0">
      <selection sqref="A1:XFD1048576"/>
    </sheetView>
  </sheetViews>
  <sheetFormatPr defaultRowHeight="15" x14ac:dyDescent="0.25"/>
  <cols>
    <col min="2" max="2" width="12" customWidth="1"/>
    <col min="3" max="3" width="13.42578125" customWidth="1"/>
    <col min="4" max="4" width="10.85546875" customWidth="1"/>
    <col min="5" max="5" width="14.7109375" customWidth="1"/>
    <col min="6" max="6" width="19.7109375" customWidth="1"/>
    <col min="7" max="7" width="20.28515625" customWidth="1"/>
    <col min="8" max="9" width="13.140625" customWidth="1"/>
    <col min="10" max="10" width="10.85546875" customWidth="1"/>
    <col min="11" max="11" width="17.85546875" customWidth="1"/>
    <col min="12" max="12" width="15.28515625" customWidth="1"/>
    <col min="13" max="13" width="14.42578125" customWidth="1"/>
    <col min="14" max="14" width="20.42578125" customWidth="1"/>
    <col min="15" max="15" width="22.28515625" customWidth="1"/>
    <col min="16" max="16" width="14" customWidth="1"/>
    <col min="17" max="17" width="7" customWidth="1"/>
    <col min="18" max="18" width="7.85546875" customWidth="1"/>
    <col min="20" max="20" width="12.42578125" customWidth="1"/>
    <col min="23" max="24" width="9.140625" style="8"/>
  </cols>
  <sheetData>
    <row r="1" spans="1:24" ht="18.75" x14ac:dyDescent="0.3">
      <c r="A1" s="1" t="s">
        <v>0</v>
      </c>
      <c r="B1" s="1"/>
      <c r="C1" s="2"/>
      <c r="D1" s="3"/>
      <c r="E1" s="4"/>
      <c r="F1" s="5"/>
      <c r="G1" s="6"/>
      <c r="H1" s="6"/>
      <c r="I1" s="6"/>
      <c r="K1" s="7"/>
      <c r="L1" s="6"/>
      <c r="M1" s="7"/>
      <c r="N1" s="6"/>
      <c r="O1" s="7"/>
      <c r="P1" s="7"/>
      <c r="Q1" s="7"/>
    </row>
    <row r="2" spans="1:24" ht="15.75" x14ac:dyDescent="0.25">
      <c r="A2" s="9"/>
      <c r="B2" s="10"/>
      <c r="C2" s="11" t="s">
        <v>1</v>
      </c>
      <c r="D2" s="12"/>
      <c r="E2" s="12"/>
      <c r="F2" s="12"/>
      <c r="G2" s="13"/>
      <c r="H2" s="14"/>
      <c r="I2" s="14"/>
      <c r="J2" s="15"/>
      <c r="K2" s="11" t="s">
        <v>2</v>
      </c>
      <c r="L2" s="12"/>
      <c r="M2" s="12"/>
      <c r="N2" s="12"/>
      <c r="O2" s="12"/>
      <c r="P2" s="13"/>
      <c r="Q2" s="16"/>
      <c r="T2" s="17" t="s">
        <v>3</v>
      </c>
    </row>
    <row r="3" spans="1:24" ht="45.75" thickBot="1" x14ac:dyDescent="0.3">
      <c r="A3" s="18"/>
      <c r="B3" s="19" t="s">
        <v>4</v>
      </c>
      <c r="C3" s="20" t="s">
        <v>5</v>
      </c>
      <c r="D3" s="20" t="s">
        <v>6</v>
      </c>
      <c r="E3" s="19" t="s">
        <v>7</v>
      </c>
      <c r="F3" s="21" t="s">
        <v>8</v>
      </c>
      <c r="G3" s="20" t="s">
        <v>9</v>
      </c>
      <c r="H3" s="20" t="s">
        <v>10</v>
      </c>
      <c r="I3" s="22"/>
      <c r="J3" s="23"/>
      <c r="K3" s="24" t="s">
        <v>11</v>
      </c>
      <c r="L3" s="20" t="s">
        <v>5</v>
      </c>
      <c r="M3" s="24" t="s">
        <v>7</v>
      </c>
      <c r="N3" s="20" t="s">
        <v>12</v>
      </c>
      <c r="O3" s="24" t="s">
        <v>13</v>
      </c>
      <c r="P3" s="24" t="s">
        <v>14</v>
      </c>
      <c r="Q3" s="25"/>
      <c r="S3" s="26" t="s">
        <v>15</v>
      </c>
      <c r="T3" s="27" t="s">
        <v>16</v>
      </c>
      <c r="U3" s="27" t="s">
        <v>17</v>
      </c>
      <c r="V3" s="28" t="s">
        <v>18</v>
      </c>
      <c r="W3" s="29" t="s">
        <v>19</v>
      </c>
      <c r="X3" s="30" t="s">
        <v>20</v>
      </c>
    </row>
    <row r="4" spans="1:24" x14ac:dyDescent="0.25">
      <c r="A4" s="31">
        <v>41395</v>
      </c>
      <c r="B4" s="32"/>
      <c r="C4" s="33"/>
      <c r="D4" s="34"/>
      <c r="E4" s="35"/>
      <c r="F4" s="34"/>
      <c r="G4" s="34"/>
      <c r="H4" s="34"/>
      <c r="I4" s="18"/>
      <c r="J4" s="23">
        <v>41395</v>
      </c>
      <c r="K4" s="32" t="s">
        <v>21</v>
      </c>
      <c r="L4" s="33"/>
      <c r="M4" s="35"/>
      <c r="N4" s="34">
        <v>4.6399999999999997</v>
      </c>
      <c r="O4" s="34">
        <f t="shared" ref="O4:O40" si="0">M4/1000*N4</f>
        <v>0</v>
      </c>
      <c r="P4" s="34">
        <f t="shared" ref="P4:P40" si="1">L4+O4</f>
        <v>0</v>
      </c>
      <c r="Q4" s="36"/>
      <c r="S4">
        <f t="shared" ref="S4:S38" si="2">H4-P4</f>
        <v>0</v>
      </c>
    </row>
    <row r="5" spans="1:24" x14ac:dyDescent="0.25">
      <c r="A5" s="31">
        <v>41426</v>
      </c>
      <c r="B5" s="32">
        <v>48</v>
      </c>
      <c r="C5" s="33" t="s">
        <v>22</v>
      </c>
      <c r="D5" s="34">
        <v>55.14</v>
      </c>
      <c r="E5" s="35">
        <v>0</v>
      </c>
      <c r="F5" s="34">
        <v>4.6399999999999997</v>
      </c>
      <c r="G5" s="34">
        <f>E5/1000*F5</f>
        <v>0</v>
      </c>
      <c r="H5" s="34">
        <v>55.14</v>
      </c>
      <c r="I5" s="18"/>
      <c r="J5" s="23">
        <v>41426</v>
      </c>
      <c r="K5" s="32" t="s">
        <v>21</v>
      </c>
      <c r="L5" s="33">
        <v>9.76</v>
      </c>
      <c r="M5" s="35">
        <v>0</v>
      </c>
      <c r="N5" s="34">
        <v>4.6399999999999997</v>
      </c>
      <c r="O5" s="34">
        <f t="shared" si="0"/>
        <v>0</v>
      </c>
      <c r="P5" s="34">
        <f t="shared" si="1"/>
        <v>9.76</v>
      </c>
      <c r="Q5" s="36"/>
      <c r="S5">
        <f t="shared" si="2"/>
        <v>45.38</v>
      </c>
      <c r="T5">
        <v>6.5000000000000002E-2</v>
      </c>
      <c r="U5">
        <f t="shared" ref="U5:U25" si="3">PRODUCT(T5,1/365)</f>
        <v>1.7808219178082192E-4</v>
      </c>
      <c r="V5">
        <v>30</v>
      </c>
      <c r="W5" s="8">
        <f>(S4+S5)/2*(T5)</f>
        <v>1.4748500000000002</v>
      </c>
      <c r="X5" s="8">
        <f t="shared" ref="X5:X40" si="4">SUM(S5,W5)</f>
        <v>46.854850000000006</v>
      </c>
    </row>
    <row r="6" spans="1:24" x14ac:dyDescent="0.25">
      <c r="A6" s="31">
        <v>41456</v>
      </c>
      <c r="B6" s="32">
        <v>48</v>
      </c>
      <c r="C6" s="33">
        <v>17.809999999999999</v>
      </c>
      <c r="D6" s="34">
        <f t="shared" ref="D6:D39" si="5">B6*C6</f>
        <v>854.87999999999988</v>
      </c>
      <c r="E6" s="35">
        <v>150700</v>
      </c>
      <c r="F6" s="34">
        <v>4.6399999999999997</v>
      </c>
      <c r="G6" s="34">
        <f t="shared" ref="G6:G40" si="6">E6/1000*F6</f>
        <v>699.24799999999993</v>
      </c>
      <c r="H6" s="34">
        <f t="shared" ref="H6:H40" si="7">D6+G6</f>
        <v>1554.1279999999997</v>
      </c>
      <c r="I6" s="18"/>
      <c r="J6" s="23">
        <v>41456</v>
      </c>
      <c r="K6" s="32" t="s">
        <v>21</v>
      </c>
      <c r="L6" s="33">
        <v>151.38999999999999</v>
      </c>
      <c r="M6" s="35">
        <v>150700</v>
      </c>
      <c r="N6" s="34">
        <v>4.6399999999999997</v>
      </c>
      <c r="O6" s="34">
        <f t="shared" si="0"/>
        <v>699.24799999999993</v>
      </c>
      <c r="P6" s="34">
        <f t="shared" si="1"/>
        <v>850.63799999999992</v>
      </c>
      <c r="Q6" s="36"/>
      <c r="S6" s="37">
        <f t="shared" si="2"/>
        <v>703.48999999999978</v>
      </c>
      <c r="T6">
        <v>6.5000000000000002E-2</v>
      </c>
      <c r="U6">
        <f t="shared" si="3"/>
        <v>1.7808219178082192E-4</v>
      </c>
      <c r="V6">
        <v>31</v>
      </c>
      <c r="W6" s="8">
        <f t="shared" ref="W6:W40" si="8">(S5+S6)/2*(T6)</f>
        <v>24.338274999999992</v>
      </c>
      <c r="X6" s="8">
        <f t="shared" si="4"/>
        <v>727.82827499999973</v>
      </c>
    </row>
    <row r="7" spans="1:24" x14ac:dyDescent="0.25">
      <c r="A7" s="31">
        <v>41487</v>
      </c>
      <c r="B7" s="32">
        <v>48</v>
      </c>
      <c r="C7" s="33">
        <v>17.809999999999999</v>
      </c>
      <c r="D7" s="34">
        <f t="shared" si="5"/>
        <v>854.87999999999988</v>
      </c>
      <c r="E7" s="35">
        <v>240800</v>
      </c>
      <c r="F7" s="34">
        <v>4.6399999999999997</v>
      </c>
      <c r="G7" s="34">
        <f t="shared" si="6"/>
        <v>1117.3119999999999</v>
      </c>
      <c r="H7" s="34">
        <f t="shared" si="7"/>
        <v>1972.1919999999998</v>
      </c>
      <c r="I7" s="18"/>
      <c r="J7" s="23">
        <v>41487</v>
      </c>
      <c r="K7" s="32" t="s">
        <v>21</v>
      </c>
      <c r="L7" s="33">
        <v>151.38999999999999</v>
      </c>
      <c r="M7" s="35">
        <v>240800</v>
      </c>
      <c r="N7" s="34">
        <v>4.6399999999999997</v>
      </c>
      <c r="O7" s="34">
        <f t="shared" si="0"/>
        <v>1117.3119999999999</v>
      </c>
      <c r="P7" s="34">
        <f t="shared" si="1"/>
        <v>1268.7019999999998</v>
      </c>
      <c r="Q7" s="36"/>
      <c r="S7">
        <f t="shared" si="2"/>
        <v>703.49</v>
      </c>
      <c r="T7">
        <v>0.05</v>
      </c>
      <c r="U7">
        <f t="shared" si="3"/>
        <v>1.3698630136986303E-4</v>
      </c>
      <c r="V7">
        <v>31</v>
      </c>
      <c r="W7" s="8">
        <f t="shared" si="8"/>
        <v>35.174499999999995</v>
      </c>
      <c r="X7" s="8">
        <f t="shared" si="4"/>
        <v>738.66449999999998</v>
      </c>
    </row>
    <row r="8" spans="1:24" x14ac:dyDescent="0.25">
      <c r="A8" s="31">
        <v>41518</v>
      </c>
      <c r="B8" s="32">
        <v>48</v>
      </c>
      <c r="C8" s="33">
        <v>17.809999999999999</v>
      </c>
      <c r="D8" s="34">
        <f t="shared" si="5"/>
        <v>854.87999999999988</v>
      </c>
      <c r="E8" s="35">
        <v>407300</v>
      </c>
      <c r="F8" s="34">
        <v>4.6399999999999997</v>
      </c>
      <c r="G8" s="34">
        <f t="shared" si="6"/>
        <v>1889.8719999999998</v>
      </c>
      <c r="H8" s="34">
        <f t="shared" si="7"/>
        <v>2744.7519999999995</v>
      </c>
      <c r="I8" s="18"/>
      <c r="J8" s="23">
        <v>41518</v>
      </c>
      <c r="K8" s="32" t="s">
        <v>21</v>
      </c>
      <c r="L8" s="33">
        <v>151.38999999999999</v>
      </c>
      <c r="M8" s="35">
        <v>407300</v>
      </c>
      <c r="N8" s="34">
        <v>4.6399999999999997</v>
      </c>
      <c r="O8" s="34">
        <f t="shared" si="0"/>
        <v>1889.8719999999998</v>
      </c>
      <c r="P8" s="34">
        <f t="shared" si="1"/>
        <v>2041.2619999999997</v>
      </c>
      <c r="Q8" s="36"/>
      <c r="S8">
        <f t="shared" si="2"/>
        <v>703.48999999999978</v>
      </c>
      <c r="T8">
        <v>0.05</v>
      </c>
      <c r="U8">
        <f t="shared" si="3"/>
        <v>1.3698630136986303E-4</v>
      </c>
      <c r="V8">
        <v>30</v>
      </c>
      <c r="W8" s="8">
        <f t="shared" si="8"/>
        <v>35.174499999999995</v>
      </c>
      <c r="X8" s="8">
        <f t="shared" si="4"/>
        <v>738.66449999999975</v>
      </c>
    </row>
    <row r="9" spans="1:24" x14ac:dyDescent="0.25">
      <c r="A9" s="31">
        <v>41548</v>
      </c>
      <c r="B9" s="32">
        <v>48</v>
      </c>
      <c r="C9" s="33">
        <v>17.809999999999999</v>
      </c>
      <c r="D9" s="34">
        <f t="shared" si="5"/>
        <v>854.87999999999988</v>
      </c>
      <c r="E9" s="35">
        <v>303800</v>
      </c>
      <c r="F9" s="34">
        <v>4.6399999999999997</v>
      </c>
      <c r="G9" s="34">
        <f t="shared" si="6"/>
        <v>1409.6320000000001</v>
      </c>
      <c r="H9" s="34">
        <f t="shared" si="7"/>
        <v>2264.5119999999997</v>
      </c>
      <c r="I9" s="18"/>
      <c r="J9" s="23">
        <v>41548</v>
      </c>
      <c r="K9" s="32" t="s">
        <v>21</v>
      </c>
      <c r="L9" s="33">
        <v>151.38999999999999</v>
      </c>
      <c r="M9" s="35">
        <v>303800</v>
      </c>
      <c r="N9" s="34">
        <v>4.6399999999999997</v>
      </c>
      <c r="O9" s="34">
        <f t="shared" si="0"/>
        <v>1409.6320000000001</v>
      </c>
      <c r="P9" s="34">
        <f t="shared" si="1"/>
        <v>1561.0219999999999</v>
      </c>
      <c r="Q9" s="36"/>
      <c r="S9">
        <f t="shared" si="2"/>
        <v>703.48999999999978</v>
      </c>
      <c r="T9">
        <v>0.03</v>
      </c>
      <c r="U9">
        <f t="shared" si="3"/>
        <v>8.219178082191781E-5</v>
      </c>
      <c r="V9">
        <v>31</v>
      </c>
      <c r="W9" s="8">
        <f t="shared" si="8"/>
        <v>21.104699999999994</v>
      </c>
      <c r="X9" s="8">
        <f t="shared" si="4"/>
        <v>724.59469999999976</v>
      </c>
    </row>
    <row r="10" spans="1:24" x14ac:dyDescent="0.25">
      <c r="A10" s="31">
        <v>41579</v>
      </c>
      <c r="B10" s="32">
        <v>48</v>
      </c>
      <c r="C10" s="33">
        <v>17.809999999999999</v>
      </c>
      <c r="D10" s="34">
        <f t="shared" si="5"/>
        <v>854.87999999999988</v>
      </c>
      <c r="E10" s="35">
        <v>257100</v>
      </c>
      <c r="F10" s="34">
        <v>4.6399999999999997</v>
      </c>
      <c r="G10" s="34">
        <f t="shared" si="6"/>
        <v>1192.944</v>
      </c>
      <c r="H10" s="34">
        <f t="shared" si="7"/>
        <v>2047.8239999999998</v>
      </c>
      <c r="I10" s="18"/>
      <c r="J10" s="23">
        <v>41579</v>
      </c>
      <c r="K10" s="32" t="s">
        <v>21</v>
      </c>
      <c r="L10" s="33">
        <v>151.38999999999999</v>
      </c>
      <c r="M10" s="35">
        <v>257100</v>
      </c>
      <c r="N10" s="34">
        <v>4.6399999999999997</v>
      </c>
      <c r="O10" s="34">
        <f t="shared" si="0"/>
        <v>1192.944</v>
      </c>
      <c r="P10" s="34">
        <f t="shared" si="1"/>
        <v>1344.3339999999998</v>
      </c>
      <c r="Q10" s="36"/>
      <c r="S10">
        <f t="shared" si="2"/>
        <v>703.49</v>
      </c>
      <c r="T10">
        <v>0.06</v>
      </c>
      <c r="U10">
        <f t="shared" si="3"/>
        <v>1.6438356164383562E-4</v>
      </c>
      <c r="V10">
        <v>30</v>
      </c>
      <c r="W10" s="8">
        <f t="shared" si="8"/>
        <v>42.209399999999995</v>
      </c>
      <c r="X10" s="8">
        <f t="shared" si="4"/>
        <v>745.69939999999997</v>
      </c>
    </row>
    <row r="11" spans="1:24" x14ac:dyDescent="0.25">
      <c r="A11" s="31">
        <v>41609</v>
      </c>
      <c r="B11" s="32">
        <v>48</v>
      </c>
      <c r="C11" s="33">
        <v>17.809999999999999</v>
      </c>
      <c r="D11" s="34">
        <f t="shared" si="5"/>
        <v>854.87999999999988</v>
      </c>
      <c r="E11" s="35">
        <v>188400</v>
      </c>
      <c r="F11" s="34">
        <v>4.6399999999999997</v>
      </c>
      <c r="G11" s="34">
        <f t="shared" si="6"/>
        <v>874.17599999999993</v>
      </c>
      <c r="H11" s="34">
        <f t="shared" si="7"/>
        <v>1729.0559999999998</v>
      </c>
      <c r="I11" s="18"/>
      <c r="J11" s="23">
        <v>41609</v>
      </c>
      <c r="K11" s="32" t="s">
        <v>21</v>
      </c>
      <c r="L11" s="33">
        <v>151.38999999999999</v>
      </c>
      <c r="M11" s="35">
        <v>188400</v>
      </c>
      <c r="N11" s="34">
        <v>4.6399999999999997</v>
      </c>
      <c r="O11" s="34">
        <f t="shared" si="0"/>
        <v>874.17599999999993</v>
      </c>
      <c r="P11" s="34">
        <f t="shared" si="1"/>
        <v>1025.5659999999998</v>
      </c>
      <c r="Q11" s="36"/>
      <c r="S11">
        <f t="shared" si="2"/>
        <v>703.49</v>
      </c>
      <c r="T11">
        <v>0.04</v>
      </c>
      <c r="U11">
        <f t="shared" si="3"/>
        <v>1.0958904109589041E-4</v>
      </c>
      <c r="V11">
        <v>31</v>
      </c>
      <c r="W11" s="8">
        <f t="shared" si="8"/>
        <v>28.139600000000002</v>
      </c>
      <c r="X11" s="8">
        <f t="shared" si="4"/>
        <v>731.62959999999998</v>
      </c>
    </row>
    <row r="12" spans="1:24" x14ac:dyDescent="0.25">
      <c r="A12" s="31">
        <v>41640</v>
      </c>
      <c r="B12" s="32">
        <v>48</v>
      </c>
      <c r="C12" s="33">
        <v>17.809999999999999</v>
      </c>
      <c r="D12" s="34">
        <f t="shared" si="5"/>
        <v>854.87999999999988</v>
      </c>
      <c r="E12" s="35">
        <v>213600</v>
      </c>
      <c r="F12" s="34">
        <v>4.6399999999999997</v>
      </c>
      <c r="G12" s="34">
        <f t="shared" si="6"/>
        <v>991.10399999999993</v>
      </c>
      <c r="H12" s="34">
        <f t="shared" si="7"/>
        <v>1845.9839999999999</v>
      </c>
      <c r="I12" s="18"/>
      <c r="J12" s="23">
        <v>41640</v>
      </c>
      <c r="K12" s="32" t="s">
        <v>21</v>
      </c>
      <c r="L12" s="33">
        <v>151.38999999999999</v>
      </c>
      <c r="M12" s="35">
        <v>213600</v>
      </c>
      <c r="N12" s="34">
        <v>4.6399999999999997</v>
      </c>
      <c r="O12" s="34">
        <f t="shared" si="0"/>
        <v>991.10399999999993</v>
      </c>
      <c r="P12" s="34">
        <f t="shared" si="1"/>
        <v>1142.4939999999999</v>
      </c>
      <c r="Q12" s="36"/>
      <c r="S12">
        <f t="shared" si="2"/>
        <v>703.49</v>
      </c>
      <c r="T12">
        <v>0.04</v>
      </c>
      <c r="U12">
        <f t="shared" si="3"/>
        <v>1.0958904109589041E-4</v>
      </c>
      <c r="V12">
        <v>31</v>
      </c>
      <c r="W12" s="8">
        <f t="shared" si="8"/>
        <v>28.139600000000002</v>
      </c>
      <c r="X12" s="8">
        <f t="shared" si="4"/>
        <v>731.62959999999998</v>
      </c>
    </row>
    <row r="13" spans="1:24" x14ac:dyDescent="0.25">
      <c r="A13" s="31">
        <v>41671</v>
      </c>
      <c r="B13" s="32">
        <v>48</v>
      </c>
      <c r="C13" s="33">
        <v>17.809999999999999</v>
      </c>
      <c r="D13" s="34">
        <f t="shared" si="5"/>
        <v>854.87999999999988</v>
      </c>
      <c r="E13" s="35">
        <v>168100</v>
      </c>
      <c r="F13" s="34">
        <v>4.6399999999999997</v>
      </c>
      <c r="G13" s="34">
        <f t="shared" si="6"/>
        <v>779.98399999999992</v>
      </c>
      <c r="H13" s="34">
        <f t="shared" si="7"/>
        <v>1634.8639999999998</v>
      </c>
      <c r="I13" s="18"/>
      <c r="J13" s="23">
        <v>41671</v>
      </c>
      <c r="K13" s="32" t="s">
        <v>21</v>
      </c>
      <c r="L13" s="33">
        <v>151.38999999999999</v>
      </c>
      <c r="M13" s="35">
        <v>168100</v>
      </c>
      <c r="N13" s="34">
        <v>4.6399999999999997</v>
      </c>
      <c r="O13" s="34">
        <f t="shared" si="0"/>
        <v>779.98399999999992</v>
      </c>
      <c r="P13" s="34">
        <f t="shared" si="1"/>
        <v>931.37399999999991</v>
      </c>
      <c r="Q13" s="36"/>
      <c r="S13">
        <f t="shared" si="2"/>
        <v>703.4899999999999</v>
      </c>
      <c r="T13">
        <v>0.05</v>
      </c>
      <c r="U13">
        <f t="shared" si="3"/>
        <v>1.3698630136986303E-4</v>
      </c>
      <c r="V13">
        <v>28</v>
      </c>
      <c r="W13" s="8">
        <f t="shared" si="8"/>
        <v>35.174500000000002</v>
      </c>
      <c r="X13" s="8">
        <f t="shared" si="4"/>
        <v>738.66449999999986</v>
      </c>
    </row>
    <row r="14" spans="1:24" x14ac:dyDescent="0.25">
      <c r="A14" s="31">
        <v>41699</v>
      </c>
      <c r="B14" s="32">
        <v>48</v>
      </c>
      <c r="C14" s="33">
        <v>17.809999999999999</v>
      </c>
      <c r="D14" s="34">
        <f t="shared" si="5"/>
        <v>854.87999999999988</v>
      </c>
      <c r="E14" s="35">
        <v>176000</v>
      </c>
      <c r="F14" s="34">
        <v>4.6399999999999997</v>
      </c>
      <c r="G14" s="34">
        <f t="shared" si="6"/>
        <v>816.64</v>
      </c>
      <c r="H14" s="34">
        <f t="shared" si="7"/>
        <v>1671.52</v>
      </c>
      <c r="I14" s="18"/>
      <c r="J14" s="23">
        <v>41699</v>
      </c>
      <c r="K14" s="32" t="s">
        <v>21</v>
      </c>
      <c r="L14" s="33">
        <v>151.38999999999999</v>
      </c>
      <c r="M14" s="35">
        <v>176000</v>
      </c>
      <c r="N14" s="34">
        <v>4.6399999999999997</v>
      </c>
      <c r="O14" s="34">
        <f t="shared" si="0"/>
        <v>816.64</v>
      </c>
      <c r="P14" s="34">
        <f t="shared" si="1"/>
        <v>968.03</v>
      </c>
      <c r="Q14" s="36"/>
      <c r="S14">
        <f t="shared" si="2"/>
        <v>703.49</v>
      </c>
      <c r="T14">
        <v>5.5E-2</v>
      </c>
      <c r="U14">
        <f t="shared" si="3"/>
        <v>1.5068493150684933E-4</v>
      </c>
      <c r="V14">
        <v>31</v>
      </c>
      <c r="W14" s="8">
        <f t="shared" si="8"/>
        <v>38.691949999999999</v>
      </c>
      <c r="X14" s="8">
        <f t="shared" si="4"/>
        <v>742.18195000000003</v>
      </c>
    </row>
    <row r="15" spans="1:24" x14ac:dyDescent="0.25">
      <c r="A15" s="31">
        <v>41730</v>
      </c>
      <c r="B15" s="32">
        <v>48</v>
      </c>
      <c r="C15" s="33">
        <v>17.809999999999999</v>
      </c>
      <c r="D15" s="34">
        <f t="shared" si="5"/>
        <v>854.87999999999988</v>
      </c>
      <c r="E15" s="35">
        <v>211200</v>
      </c>
      <c r="F15" s="34">
        <v>4.6399999999999997</v>
      </c>
      <c r="G15" s="34">
        <f t="shared" si="6"/>
        <v>979.96799999999985</v>
      </c>
      <c r="H15" s="34">
        <f t="shared" si="7"/>
        <v>1834.8479999999997</v>
      </c>
      <c r="I15" s="18"/>
      <c r="J15" s="23">
        <v>41730</v>
      </c>
      <c r="K15" s="32" t="s">
        <v>21</v>
      </c>
      <c r="L15" s="33">
        <v>151.38999999999999</v>
      </c>
      <c r="M15" s="35">
        <v>211200</v>
      </c>
      <c r="N15" s="34">
        <v>4.6399999999999997</v>
      </c>
      <c r="O15" s="34">
        <f t="shared" si="0"/>
        <v>979.96799999999985</v>
      </c>
      <c r="P15" s="34">
        <f t="shared" si="1"/>
        <v>1131.3579999999997</v>
      </c>
      <c r="Q15" s="36"/>
      <c r="S15">
        <f t="shared" si="2"/>
        <v>703.49</v>
      </c>
      <c r="T15">
        <v>5.5E-2</v>
      </c>
      <c r="U15">
        <f t="shared" si="3"/>
        <v>1.5068493150684933E-4</v>
      </c>
      <c r="V15">
        <v>30</v>
      </c>
      <c r="W15" s="8">
        <f t="shared" si="8"/>
        <v>38.691949999999999</v>
      </c>
      <c r="X15" s="8">
        <f t="shared" si="4"/>
        <v>742.18195000000003</v>
      </c>
    </row>
    <row r="16" spans="1:24" x14ac:dyDescent="0.25">
      <c r="A16" s="31">
        <v>41760</v>
      </c>
      <c r="B16" s="32">
        <v>48</v>
      </c>
      <c r="C16" s="33">
        <v>17.809999999999999</v>
      </c>
      <c r="D16" s="34">
        <f t="shared" si="5"/>
        <v>854.87999999999988</v>
      </c>
      <c r="E16" s="35">
        <v>221600</v>
      </c>
      <c r="F16" s="34">
        <v>4.6399999999999997</v>
      </c>
      <c r="G16" s="34">
        <f t="shared" si="6"/>
        <v>1028.2239999999999</v>
      </c>
      <c r="H16" s="34">
        <f t="shared" si="7"/>
        <v>1883.1039999999998</v>
      </c>
      <c r="I16" s="18"/>
      <c r="J16" s="23">
        <v>41760</v>
      </c>
      <c r="K16" s="32" t="s">
        <v>21</v>
      </c>
      <c r="L16" s="33">
        <v>151.38999999999999</v>
      </c>
      <c r="M16" s="35">
        <v>221600</v>
      </c>
      <c r="N16" s="34">
        <v>4.6399999999999997</v>
      </c>
      <c r="O16" s="34">
        <f t="shared" si="0"/>
        <v>1028.2239999999999</v>
      </c>
      <c r="P16" s="34">
        <f t="shared" si="1"/>
        <v>1179.614</v>
      </c>
      <c r="Q16" s="36"/>
      <c r="S16">
        <f t="shared" si="2"/>
        <v>703.48999999999978</v>
      </c>
      <c r="T16">
        <v>0.05</v>
      </c>
      <c r="U16">
        <f t="shared" si="3"/>
        <v>1.3698630136986303E-4</v>
      </c>
      <c r="V16">
        <v>31</v>
      </c>
      <c r="W16" s="8">
        <f t="shared" si="8"/>
        <v>35.174499999999995</v>
      </c>
      <c r="X16" s="8">
        <f t="shared" si="4"/>
        <v>738.66449999999975</v>
      </c>
    </row>
    <row r="17" spans="1:24" x14ac:dyDescent="0.25">
      <c r="A17" s="31">
        <v>41791</v>
      </c>
      <c r="B17" s="32">
        <v>48</v>
      </c>
      <c r="C17" s="33">
        <v>17.809999999999999</v>
      </c>
      <c r="D17" s="34">
        <f t="shared" si="5"/>
        <v>854.87999999999988</v>
      </c>
      <c r="E17" s="35">
        <v>221500</v>
      </c>
      <c r="F17" s="34">
        <v>4.6399999999999997</v>
      </c>
      <c r="G17" s="34">
        <f t="shared" si="6"/>
        <v>1027.76</v>
      </c>
      <c r="H17" s="34">
        <f t="shared" si="7"/>
        <v>1882.6399999999999</v>
      </c>
      <c r="I17" s="18"/>
      <c r="J17" s="23">
        <v>41791</v>
      </c>
      <c r="K17" s="32" t="s">
        <v>21</v>
      </c>
      <c r="L17" s="33">
        <v>151.38999999999999</v>
      </c>
      <c r="M17" s="35">
        <v>221500</v>
      </c>
      <c r="N17" s="34">
        <v>4.6399999999999997</v>
      </c>
      <c r="O17" s="34">
        <f t="shared" si="0"/>
        <v>1027.76</v>
      </c>
      <c r="P17" s="34">
        <f t="shared" si="1"/>
        <v>1179.1500000000001</v>
      </c>
      <c r="Q17" s="36"/>
      <c r="S17">
        <f t="shared" si="2"/>
        <v>703.48999999999978</v>
      </c>
      <c r="T17">
        <v>5.5E-2</v>
      </c>
      <c r="U17">
        <f t="shared" si="3"/>
        <v>1.5068493150684933E-4</v>
      </c>
      <c r="V17">
        <v>30</v>
      </c>
      <c r="W17" s="8">
        <f t="shared" si="8"/>
        <v>38.691949999999991</v>
      </c>
      <c r="X17" s="8">
        <f t="shared" si="4"/>
        <v>742.1819499999998</v>
      </c>
    </row>
    <row r="18" spans="1:24" x14ac:dyDescent="0.25">
      <c r="A18" s="31">
        <v>41821</v>
      </c>
      <c r="B18" s="32">
        <v>48</v>
      </c>
      <c r="C18" s="33">
        <v>17.809999999999999</v>
      </c>
      <c r="D18" s="34">
        <f t="shared" si="5"/>
        <v>854.87999999999988</v>
      </c>
      <c r="E18" s="35">
        <v>296900</v>
      </c>
      <c r="F18" s="34">
        <v>4.6399999999999997</v>
      </c>
      <c r="G18" s="34">
        <f t="shared" si="6"/>
        <v>1377.6159999999998</v>
      </c>
      <c r="H18" s="34">
        <f t="shared" si="7"/>
        <v>2232.4959999999996</v>
      </c>
      <c r="I18" s="18"/>
      <c r="J18" s="23">
        <v>41821</v>
      </c>
      <c r="K18" s="32" t="s">
        <v>21</v>
      </c>
      <c r="L18" s="33">
        <v>151.38999999999999</v>
      </c>
      <c r="M18" s="35">
        <v>296900</v>
      </c>
      <c r="N18" s="34">
        <v>4.6399999999999997</v>
      </c>
      <c r="O18" s="34">
        <f t="shared" si="0"/>
        <v>1377.6159999999998</v>
      </c>
      <c r="P18" s="34">
        <f t="shared" si="1"/>
        <v>1529.0059999999999</v>
      </c>
      <c r="Q18" s="36"/>
      <c r="S18">
        <f t="shared" si="2"/>
        <v>703.48999999999978</v>
      </c>
      <c r="T18">
        <v>6.5000000000000002E-2</v>
      </c>
      <c r="U18">
        <f t="shared" si="3"/>
        <v>1.7808219178082192E-4</v>
      </c>
      <c r="V18">
        <v>31</v>
      </c>
      <c r="W18" s="8">
        <f t="shared" si="8"/>
        <v>45.726849999999985</v>
      </c>
      <c r="X18" s="8">
        <f t="shared" si="4"/>
        <v>749.21684999999979</v>
      </c>
    </row>
    <row r="19" spans="1:24" x14ac:dyDescent="0.25">
      <c r="A19" s="31">
        <v>41852</v>
      </c>
      <c r="B19" s="32">
        <v>48</v>
      </c>
      <c r="C19" s="33">
        <v>17.809999999999999</v>
      </c>
      <c r="D19" s="34">
        <f t="shared" si="5"/>
        <v>854.87999999999988</v>
      </c>
      <c r="E19" s="35">
        <v>309500</v>
      </c>
      <c r="F19" s="34">
        <v>4.6399999999999997</v>
      </c>
      <c r="G19" s="34">
        <f t="shared" si="6"/>
        <v>1436.08</v>
      </c>
      <c r="H19" s="34">
        <f t="shared" si="7"/>
        <v>2290.96</v>
      </c>
      <c r="I19" s="18"/>
      <c r="J19" s="23">
        <v>41852</v>
      </c>
      <c r="K19" s="32" t="s">
        <v>21</v>
      </c>
      <c r="L19" s="33">
        <v>151.38999999999999</v>
      </c>
      <c r="M19" s="35">
        <v>309500</v>
      </c>
      <c r="N19" s="34">
        <v>4.6399999999999997</v>
      </c>
      <c r="O19" s="34">
        <f t="shared" si="0"/>
        <v>1436.08</v>
      </c>
      <c r="P19" s="34">
        <f t="shared" si="1"/>
        <v>1587.4699999999998</v>
      </c>
      <c r="Q19" s="36"/>
      <c r="S19">
        <f t="shared" si="2"/>
        <v>703.49000000000024</v>
      </c>
      <c r="T19">
        <v>6.5000000000000002E-2</v>
      </c>
      <c r="U19">
        <f t="shared" si="3"/>
        <v>1.7808219178082192E-4</v>
      </c>
      <c r="V19">
        <v>31</v>
      </c>
      <c r="W19" s="8">
        <f t="shared" si="8"/>
        <v>45.726849999999999</v>
      </c>
      <c r="X19" s="8">
        <f t="shared" si="4"/>
        <v>749.21685000000025</v>
      </c>
    </row>
    <row r="20" spans="1:24" x14ac:dyDescent="0.25">
      <c r="A20" s="31">
        <v>41883</v>
      </c>
      <c r="B20" s="32">
        <v>48</v>
      </c>
      <c r="C20" s="33">
        <v>17.809999999999999</v>
      </c>
      <c r="D20" s="34">
        <f t="shared" si="5"/>
        <v>854.87999999999988</v>
      </c>
      <c r="E20" s="35">
        <v>280100</v>
      </c>
      <c r="F20" s="34">
        <v>4.6399999999999997</v>
      </c>
      <c r="G20" s="34">
        <f t="shared" si="6"/>
        <v>1299.664</v>
      </c>
      <c r="H20" s="34">
        <f t="shared" si="7"/>
        <v>2154.5439999999999</v>
      </c>
      <c r="I20" s="18"/>
      <c r="J20" s="23">
        <v>41883</v>
      </c>
      <c r="K20" s="32" t="s">
        <v>21</v>
      </c>
      <c r="L20" s="33">
        <v>151.38999999999999</v>
      </c>
      <c r="M20" s="35">
        <v>280100</v>
      </c>
      <c r="N20" s="34">
        <v>4.6399999999999997</v>
      </c>
      <c r="O20" s="34">
        <f t="shared" si="0"/>
        <v>1299.664</v>
      </c>
      <c r="P20" s="34">
        <f t="shared" si="1"/>
        <v>1451.0540000000001</v>
      </c>
      <c r="Q20" s="36"/>
      <c r="S20">
        <f t="shared" si="2"/>
        <v>703.48999999999978</v>
      </c>
      <c r="T20">
        <v>0.05</v>
      </c>
      <c r="U20">
        <f t="shared" si="3"/>
        <v>1.3698630136986303E-4</v>
      </c>
      <c r="V20">
        <v>30</v>
      </c>
      <c r="W20" s="8">
        <f t="shared" si="8"/>
        <v>35.174500000000002</v>
      </c>
      <c r="X20" s="8">
        <f t="shared" si="4"/>
        <v>738.66449999999975</v>
      </c>
    </row>
    <row r="21" spans="1:24" x14ac:dyDescent="0.25">
      <c r="A21" s="31">
        <v>41913</v>
      </c>
      <c r="B21" s="32">
        <v>48</v>
      </c>
      <c r="C21" s="33">
        <v>17.809999999999999</v>
      </c>
      <c r="D21" s="34">
        <f t="shared" si="5"/>
        <v>854.87999999999988</v>
      </c>
      <c r="E21" s="35">
        <v>250600</v>
      </c>
      <c r="F21" s="34">
        <v>4.6399999999999997</v>
      </c>
      <c r="G21" s="34">
        <f t="shared" si="6"/>
        <v>1162.7839999999999</v>
      </c>
      <c r="H21" s="34">
        <f t="shared" si="7"/>
        <v>2017.6639999999998</v>
      </c>
      <c r="I21" s="18"/>
      <c r="J21" s="23">
        <v>41913</v>
      </c>
      <c r="K21" s="32" t="s">
        <v>21</v>
      </c>
      <c r="L21" s="33">
        <v>151.38999999999999</v>
      </c>
      <c r="M21" s="35">
        <v>250600</v>
      </c>
      <c r="N21" s="34">
        <v>4.6399999999999997</v>
      </c>
      <c r="O21" s="34">
        <f t="shared" si="0"/>
        <v>1162.7839999999999</v>
      </c>
      <c r="P21" s="34">
        <f t="shared" si="1"/>
        <v>1314.174</v>
      </c>
      <c r="Q21" s="36"/>
      <c r="S21">
        <f t="shared" si="2"/>
        <v>703.48999999999978</v>
      </c>
      <c r="T21">
        <v>0.05</v>
      </c>
      <c r="U21">
        <f t="shared" si="3"/>
        <v>1.3698630136986303E-4</v>
      </c>
      <c r="V21">
        <v>31</v>
      </c>
      <c r="W21" s="8">
        <f t="shared" si="8"/>
        <v>35.174499999999988</v>
      </c>
      <c r="X21" s="8">
        <f t="shared" si="4"/>
        <v>738.66449999999975</v>
      </c>
    </row>
    <row r="22" spans="1:24" x14ac:dyDescent="0.25">
      <c r="A22" s="31">
        <v>41944</v>
      </c>
      <c r="B22" s="32">
        <v>48</v>
      </c>
      <c r="C22" s="33">
        <v>17.809999999999999</v>
      </c>
      <c r="D22" s="34">
        <f t="shared" si="5"/>
        <v>854.87999999999988</v>
      </c>
      <c r="E22" s="35">
        <v>270100</v>
      </c>
      <c r="F22" s="34">
        <v>4.6399999999999997</v>
      </c>
      <c r="G22" s="34">
        <f t="shared" si="6"/>
        <v>1253.2640000000001</v>
      </c>
      <c r="H22" s="34">
        <f t="shared" si="7"/>
        <v>2108.1440000000002</v>
      </c>
      <c r="I22" s="18"/>
      <c r="J22" s="23">
        <v>41944</v>
      </c>
      <c r="K22" s="32" t="s">
        <v>21</v>
      </c>
      <c r="L22" s="33">
        <v>151.38999999999999</v>
      </c>
      <c r="M22" s="35">
        <v>270100</v>
      </c>
      <c r="N22" s="34">
        <v>4.6399999999999997</v>
      </c>
      <c r="O22" s="34">
        <f t="shared" si="0"/>
        <v>1253.2640000000001</v>
      </c>
      <c r="P22" s="34">
        <f t="shared" si="1"/>
        <v>1404.654</v>
      </c>
      <c r="Q22" s="36"/>
      <c r="S22">
        <f t="shared" si="2"/>
        <v>703.49000000000024</v>
      </c>
      <c r="T22">
        <v>6.5000000000000002E-2</v>
      </c>
      <c r="U22">
        <f t="shared" si="3"/>
        <v>1.7808219178082192E-4</v>
      </c>
      <c r="V22">
        <v>30</v>
      </c>
      <c r="W22" s="8">
        <f t="shared" si="8"/>
        <v>45.726849999999999</v>
      </c>
      <c r="X22" s="8">
        <f t="shared" si="4"/>
        <v>749.21685000000025</v>
      </c>
    </row>
    <row r="23" spans="1:24" x14ac:dyDescent="0.25">
      <c r="A23" s="31">
        <v>41974</v>
      </c>
      <c r="B23" s="32">
        <v>48</v>
      </c>
      <c r="C23" s="33">
        <v>17.809999999999999</v>
      </c>
      <c r="D23" s="34">
        <f t="shared" si="5"/>
        <v>854.87999999999988</v>
      </c>
      <c r="E23" s="35">
        <v>206600</v>
      </c>
      <c r="F23" s="34">
        <v>4.6399999999999997</v>
      </c>
      <c r="G23" s="34">
        <f t="shared" si="6"/>
        <v>958.62399999999991</v>
      </c>
      <c r="H23" s="34">
        <f t="shared" si="7"/>
        <v>1813.5039999999999</v>
      </c>
      <c r="I23" s="18"/>
      <c r="J23" s="23">
        <v>41974</v>
      </c>
      <c r="K23" s="32" t="s">
        <v>21</v>
      </c>
      <c r="L23" s="33">
        <v>151.38999999999999</v>
      </c>
      <c r="M23" s="35">
        <v>206600</v>
      </c>
      <c r="N23" s="34">
        <v>4.6399999999999997</v>
      </c>
      <c r="O23" s="34">
        <f t="shared" si="0"/>
        <v>958.62399999999991</v>
      </c>
      <c r="P23" s="34">
        <f t="shared" si="1"/>
        <v>1110.0139999999999</v>
      </c>
      <c r="Q23" s="36"/>
      <c r="S23">
        <f t="shared" si="2"/>
        <v>703.49</v>
      </c>
      <c r="T23">
        <v>7.4999999999999997E-2</v>
      </c>
      <c r="U23">
        <f t="shared" si="3"/>
        <v>2.0547945205479451E-4</v>
      </c>
      <c r="V23">
        <v>31</v>
      </c>
      <c r="W23" s="8">
        <f t="shared" si="8"/>
        <v>52.761750000000006</v>
      </c>
      <c r="X23" s="8">
        <f t="shared" si="4"/>
        <v>756.25175000000002</v>
      </c>
    </row>
    <row r="24" spans="1:24" x14ac:dyDescent="0.25">
      <c r="A24" s="31">
        <v>42005</v>
      </c>
      <c r="B24" s="32">
        <v>48</v>
      </c>
      <c r="C24" s="33">
        <v>17.809999999999999</v>
      </c>
      <c r="D24" s="34">
        <f t="shared" si="5"/>
        <v>854.87999999999988</v>
      </c>
      <c r="E24" s="35">
        <v>304000</v>
      </c>
      <c r="F24" s="34">
        <v>4.6399999999999997</v>
      </c>
      <c r="G24" s="34">
        <f t="shared" si="6"/>
        <v>1410.56</v>
      </c>
      <c r="H24" s="34">
        <f t="shared" si="7"/>
        <v>2265.4399999999996</v>
      </c>
      <c r="I24" s="18"/>
      <c r="J24" s="23">
        <v>42005</v>
      </c>
      <c r="K24" s="32" t="s">
        <v>21</v>
      </c>
      <c r="L24" s="33">
        <v>151.38999999999999</v>
      </c>
      <c r="M24" s="35">
        <v>304000</v>
      </c>
      <c r="N24" s="34">
        <v>4.6399999999999997</v>
      </c>
      <c r="O24" s="34">
        <f t="shared" si="0"/>
        <v>1410.56</v>
      </c>
      <c r="P24" s="34">
        <f t="shared" si="1"/>
        <v>1561.9499999999998</v>
      </c>
      <c r="Q24" s="36"/>
      <c r="S24">
        <f t="shared" si="2"/>
        <v>703.48999999999978</v>
      </c>
      <c r="T24">
        <v>8.5000000000000006E-2</v>
      </c>
      <c r="U24">
        <f t="shared" si="3"/>
        <v>2.3287671232876715E-4</v>
      </c>
      <c r="V24">
        <v>31</v>
      </c>
      <c r="W24" s="8">
        <f t="shared" si="8"/>
        <v>59.796649999999993</v>
      </c>
      <c r="X24" s="8">
        <f t="shared" si="4"/>
        <v>763.28664999999978</v>
      </c>
    </row>
    <row r="25" spans="1:24" x14ac:dyDescent="0.25">
      <c r="A25" s="31">
        <v>42036</v>
      </c>
      <c r="B25" s="32">
        <v>48</v>
      </c>
      <c r="C25" s="33">
        <v>17.809999999999999</v>
      </c>
      <c r="D25" s="34">
        <f t="shared" si="5"/>
        <v>854.87999999999988</v>
      </c>
      <c r="E25" s="35">
        <v>243100</v>
      </c>
      <c r="F25" s="34">
        <v>4.6399999999999997</v>
      </c>
      <c r="G25" s="34">
        <f t="shared" si="6"/>
        <v>1127.9839999999999</v>
      </c>
      <c r="H25" s="34">
        <f t="shared" si="7"/>
        <v>1982.8639999999998</v>
      </c>
      <c r="I25" s="18"/>
      <c r="J25" s="23">
        <v>42036</v>
      </c>
      <c r="K25" s="32" t="s">
        <v>21</v>
      </c>
      <c r="L25" s="33">
        <v>151.38999999999999</v>
      </c>
      <c r="M25" s="35">
        <v>243100</v>
      </c>
      <c r="N25" s="34">
        <v>4.6399999999999997</v>
      </c>
      <c r="O25" s="34">
        <f t="shared" si="0"/>
        <v>1127.9839999999999</v>
      </c>
      <c r="P25" s="34">
        <f t="shared" si="1"/>
        <v>1279.3739999999998</v>
      </c>
      <c r="Q25" s="36"/>
      <c r="S25">
        <f t="shared" si="2"/>
        <v>703.49</v>
      </c>
      <c r="T25">
        <v>8.5000000000000006E-2</v>
      </c>
      <c r="U25">
        <f t="shared" si="3"/>
        <v>2.3287671232876715E-4</v>
      </c>
      <c r="V25">
        <v>28</v>
      </c>
      <c r="W25" s="8">
        <f t="shared" si="8"/>
        <v>59.796649999999993</v>
      </c>
      <c r="X25" s="8">
        <f t="shared" si="4"/>
        <v>763.28665000000001</v>
      </c>
    </row>
    <row r="26" spans="1:24" x14ac:dyDescent="0.25">
      <c r="A26" s="31">
        <v>42064</v>
      </c>
      <c r="B26" s="32">
        <v>48</v>
      </c>
      <c r="C26" s="33">
        <v>17.809999999999999</v>
      </c>
      <c r="D26" s="34">
        <f t="shared" si="5"/>
        <v>854.87999999999988</v>
      </c>
      <c r="E26" s="35">
        <v>252000</v>
      </c>
      <c r="F26" s="34">
        <v>4.6399999999999997</v>
      </c>
      <c r="G26" s="34">
        <f t="shared" si="6"/>
        <v>1169.28</v>
      </c>
      <c r="H26" s="34">
        <f t="shared" si="7"/>
        <v>2024.1599999999999</v>
      </c>
      <c r="I26" s="18"/>
      <c r="J26" s="23">
        <v>42064</v>
      </c>
      <c r="K26" s="32" t="s">
        <v>21</v>
      </c>
      <c r="L26" s="33">
        <v>151.38999999999999</v>
      </c>
      <c r="M26" s="35">
        <v>252000</v>
      </c>
      <c r="N26" s="34">
        <v>4.6399999999999997</v>
      </c>
      <c r="O26" s="34">
        <f t="shared" si="0"/>
        <v>1169.28</v>
      </c>
      <c r="P26" s="34">
        <f t="shared" si="1"/>
        <v>1320.67</v>
      </c>
      <c r="Q26" s="36"/>
      <c r="S26">
        <f t="shared" si="2"/>
        <v>703.48999999999978</v>
      </c>
      <c r="T26">
        <v>7.0000000000000007E-2</v>
      </c>
      <c r="U26">
        <f>PRODUCT(T26,1/365)</f>
        <v>1.9178082191780824E-4</v>
      </c>
      <c r="V26">
        <v>31</v>
      </c>
      <c r="W26" s="8">
        <f t="shared" si="8"/>
        <v>49.244299999999996</v>
      </c>
      <c r="X26" s="8">
        <f t="shared" si="4"/>
        <v>752.73429999999973</v>
      </c>
    </row>
    <row r="27" spans="1:24" x14ac:dyDescent="0.25">
      <c r="A27" s="31">
        <v>42095</v>
      </c>
      <c r="B27" s="32">
        <v>48</v>
      </c>
      <c r="C27" s="33">
        <v>17.809999999999999</v>
      </c>
      <c r="D27" s="34">
        <f t="shared" si="5"/>
        <v>854.87999999999988</v>
      </c>
      <c r="E27" s="35">
        <v>307500</v>
      </c>
      <c r="F27" s="34">
        <v>4.6399999999999997</v>
      </c>
      <c r="G27" s="34">
        <f t="shared" si="6"/>
        <v>1426.8</v>
      </c>
      <c r="H27" s="34">
        <f t="shared" si="7"/>
        <v>2281.6799999999998</v>
      </c>
      <c r="I27" s="18"/>
      <c r="J27" s="23">
        <v>42095</v>
      </c>
      <c r="K27" s="32" t="s">
        <v>21</v>
      </c>
      <c r="L27" s="33">
        <v>151.38999999999999</v>
      </c>
      <c r="M27" s="35">
        <v>307500</v>
      </c>
      <c r="N27" s="34">
        <v>4.6399999999999997</v>
      </c>
      <c r="O27" s="34">
        <f t="shared" si="0"/>
        <v>1426.8</v>
      </c>
      <c r="P27" s="34">
        <f t="shared" si="1"/>
        <v>1578.19</v>
      </c>
      <c r="Q27" s="36"/>
      <c r="S27">
        <f t="shared" si="2"/>
        <v>703.48999999999978</v>
      </c>
      <c r="T27">
        <v>7.0000000000000007E-2</v>
      </c>
      <c r="U27">
        <f t="shared" ref="U27:U40" si="9">PRODUCT(T27,1/365)</f>
        <v>1.9178082191780824E-4</v>
      </c>
      <c r="V27">
        <v>30</v>
      </c>
      <c r="W27" s="8">
        <f t="shared" si="8"/>
        <v>49.244299999999988</v>
      </c>
      <c r="X27" s="8">
        <f t="shared" si="4"/>
        <v>752.73429999999973</v>
      </c>
    </row>
    <row r="28" spans="1:24" x14ac:dyDescent="0.25">
      <c r="A28" s="31">
        <v>42125</v>
      </c>
      <c r="B28" s="32">
        <v>48</v>
      </c>
      <c r="C28" s="33">
        <v>17.809999999999999</v>
      </c>
      <c r="D28" s="34">
        <f t="shared" si="5"/>
        <v>854.87999999999988</v>
      </c>
      <c r="E28" s="35">
        <v>324600</v>
      </c>
      <c r="F28" s="34">
        <v>4.6399999999999997</v>
      </c>
      <c r="G28" s="34">
        <f t="shared" si="6"/>
        <v>1506.144</v>
      </c>
      <c r="H28" s="34">
        <f t="shared" si="7"/>
        <v>2361.0239999999999</v>
      </c>
      <c r="I28" s="18"/>
      <c r="J28" s="23">
        <v>42125</v>
      </c>
      <c r="K28" s="32" t="s">
        <v>21</v>
      </c>
      <c r="L28" s="33">
        <v>151.38999999999999</v>
      </c>
      <c r="M28" s="35">
        <v>324600</v>
      </c>
      <c r="N28" s="34">
        <v>4.6399999999999997</v>
      </c>
      <c r="O28" s="34">
        <f t="shared" si="0"/>
        <v>1506.144</v>
      </c>
      <c r="P28" s="34">
        <f t="shared" si="1"/>
        <v>1657.5340000000001</v>
      </c>
      <c r="Q28" s="36"/>
      <c r="S28">
        <f t="shared" si="2"/>
        <v>703.48999999999978</v>
      </c>
      <c r="T28">
        <v>8.5000000000000006E-2</v>
      </c>
      <c r="U28">
        <f t="shared" si="9"/>
        <v>2.3287671232876715E-4</v>
      </c>
      <c r="V28">
        <v>31</v>
      </c>
      <c r="W28" s="8">
        <f t="shared" si="8"/>
        <v>59.796649999999985</v>
      </c>
      <c r="X28" s="8">
        <f t="shared" si="4"/>
        <v>763.28664999999978</v>
      </c>
    </row>
    <row r="29" spans="1:24" x14ac:dyDescent="0.25">
      <c r="A29" s="31">
        <v>42156</v>
      </c>
      <c r="B29" s="32">
        <v>48</v>
      </c>
      <c r="C29" s="33">
        <v>17.809999999999999</v>
      </c>
      <c r="D29" s="34">
        <f t="shared" si="5"/>
        <v>854.87999999999988</v>
      </c>
      <c r="E29" s="35">
        <v>266400</v>
      </c>
      <c r="F29" s="34">
        <v>4.6399999999999997</v>
      </c>
      <c r="G29" s="34">
        <f t="shared" si="6"/>
        <v>1236.0959999999998</v>
      </c>
      <c r="H29" s="34">
        <f t="shared" si="7"/>
        <v>2090.9759999999997</v>
      </c>
      <c r="I29" s="18"/>
      <c r="J29" s="23">
        <v>42156</v>
      </c>
      <c r="K29" s="32" t="s">
        <v>21</v>
      </c>
      <c r="L29" s="33">
        <v>151.38999999999999</v>
      </c>
      <c r="M29" s="35">
        <v>266400</v>
      </c>
      <c r="N29" s="34">
        <v>4.6399999999999997</v>
      </c>
      <c r="O29" s="34">
        <f t="shared" si="0"/>
        <v>1236.0959999999998</v>
      </c>
      <c r="P29" s="34">
        <f t="shared" si="1"/>
        <v>1387.4859999999999</v>
      </c>
      <c r="Q29" s="36"/>
      <c r="S29">
        <f t="shared" si="2"/>
        <v>703.48999999999978</v>
      </c>
      <c r="T29">
        <v>0.09</v>
      </c>
      <c r="U29">
        <f t="shared" si="9"/>
        <v>2.4657534246575342E-4</v>
      </c>
      <c r="V29">
        <v>30</v>
      </c>
      <c r="W29" s="8">
        <f t="shared" si="8"/>
        <v>63.314099999999975</v>
      </c>
      <c r="X29" s="8">
        <f t="shared" si="4"/>
        <v>766.80409999999972</v>
      </c>
    </row>
    <row r="30" spans="1:24" x14ac:dyDescent="0.25">
      <c r="A30" s="31">
        <v>42186</v>
      </c>
      <c r="B30" s="32">
        <v>48</v>
      </c>
      <c r="C30" s="33">
        <v>17.809999999999999</v>
      </c>
      <c r="D30" s="34">
        <f t="shared" si="5"/>
        <v>854.87999999999988</v>
      </c>
      <c r="E30" s="35">
        <v>316900</v>
      </c>
      <c r="F30" s="34">
        <v>4.6399999999999997</v>
      </c>
      <c r="G30" s="34">
        <f t="shared" si="6"/>
        <v>1470.4159999999997</v>
      </c>
      <c r="H30" s="34">
        <f t="shared" si="7"/>
        <v>2325.2959999999994</v>
      </c>
      <c r="I30" s="18"/>
      <c r="J30" s="23">
        <v>42186</v>
      </c>
      <c r="K30" s="32" t="s">
        <v>21</v>
      </c>
      <c r="L30" s="33">
        <v>151.38999999999999</v>
      </c>
      <c r="M30" s="35">
        <v>316900</v>
      </c>
      <c r="N30" s="34">
        <v>4.6399999999999997</v>
      </c>
      <c r="O30" s="34">
        <f t="shared" si="0"/>
        <v>1470.4159999999997</v>
      </c>
      <c r="P30" s="34">
        <f t="shared" si="1"/>
        <v>1621.8059999999996</v>
      </c>
      <c r="Q30" s="36"/>
      <c r="S30">
        <f t="shared" si="2"/>
        <v>703.48999999999978</v>
      </c>
      <c r="T30">
        <v>8.5000000000000006E-2</v>
      </c>
      <c r="U30">
        <f t="shared" si="9"/>
        <v>2.3287671232876715E-4</v>
      </c>
      <c r="V30">
        <v>31</v>
      </c>
      <c r="W30" s="8">
        <f t="shared" si="8"/>
        <v>59.796649999999985</v>
      </c>
      <c r="X30" s="8">
        <f t="shared" si="4"/>
        <v>763.28664999999978</v>
      </c>
    </row>
    <row r="31" spans="1:24" x14ac:dyDescent="0.25">
      <c r="A31" s="31">
        <v>42217</v>
      </c>
      <c r="B31" s="32">
        <v>48</v>
      </c>
      <c r="C31" s="33">
        <v>17.809999999999999</v>
      </c>
      <c r="D31" s="34">
        <f t="shared" si="5"/>
        <v>854.87999999999988</v>
      </c>
      <c r="E31" s="35">
        <v>240500</v>
      </c>
      <c r="F31" s="34">
        <v>4.6399999999999997</v>
      </c>
      <c r="G31" s="34">
        <f t="shared" si="6"/>
        <v>1115.9199999999998</v>
      </c>
      <c r="H31" s="34">
        <f t="shared" si="7"/>
        <v>1970.7999999999997</v>
      </c>
      <c r="I31" s="18"/>
      <c r="J31" s="23">
        <v>42217</v>
      </c>
      <c r="K31" s="32" t="s">
        <v>21</v>
      </c>
      <c r="L31" s="33">
        <v>151.38999999999999</v>
      </c>
      <c r="M31" s="35">
        <v>240500</v>
      </c>
      <c r="N31" s="34">
        <v>4.6399999999999997</v>
      </c>
      <c r="O31" s="34">
        <f t="shared" si="0"/>
        <v>1115.9199999999998</v>
      </c>
      <c r="P31" s="34">
        <f t="shared" si="1"/>
        <v>1267.31</v>
      </c>
      <c r="Q31" s="36"/>
      <c r="S31">
        <f t="shared" si="2"/>
        <v>703.48999999999978</v>
      </c>
      <c r="T31">
        <v>0.09</v>
      </c>
      <c r="U31">
        <f t="shared" si="9"/>
        <v>2.4657534246575342E-4</v>
      </c>
      <c r="V31">
        <v>31</v>
      </c>
      <c r="W31" s="8">
        <f t="shared" si="8"/>
        <v>63.314099999999975</v>
      </c>
      <c r="X31" s="8">
        <f t="shared" si="4"/>
        <v>766.80409999999972</v>
      </c>
    </row>
    <row r="32" spans="1:24" x14ac:dyDescent="0.25">
      <c r="A32" s="31">
        <v>42248</v>
      </c>
      <c r="B32" s="32">
        <v>48</v>
      </c>
      <c r="C32" s="33">
        <v>17.809999999999999</v>
      </c>
      <c r="D32" s="34">
        <f t="shared" si="5"/>
        <v>854.87999999999988</v>
      </c>
      <c r="E32" s="35">
        <v>210000</v>
      </c>
      <c r="F32" s="34">
        <v>4.6399999999999997</v>
      </c>
      <c r="G32" s="34">
        <f t="shared" si="6"/>
        <v>974.4</v>
      </c>
      <c r="H32" s="34">
        <f t="shared" si="7"/>
        <v>1829.2799999999997</v>
      </c>
      <c r="I32" s="18"/>
      <c r="J32" s="23">
        <v>42248</v>
      </c>
      <c r="K32" s="32" t="s">
        <v>21</v>
      </c>
      <c r="L32" s="33">
        <v>151.38999999999999</v>
      </c>
      <c r="M32" s="35">
        <v>210000</v>
      </c>
      <c r="N32" s="34">
        <v>4.6399999999999997</v>
      </c>
      <c r="O32" s="34">
        <f t="shared" si="0"/>
        <v>974.4</v>
      </c>
      <c r="P32" s="34">
        <f t="shared" si="1"/>
        <v>1125.79</v>
      </c>
      <c r="Q32" s="36"/>
      <c r="S32">
        <f t="shared" si="2"/>
        <v>703.48999999999978</v>
      </c>
      <c r="T32">
        <v>0.11</v>
      </c>
      <c r="U32">
        <f t="shared" si="9"/>
        <v>3.0136986301369865E-4</v>
      </c>
      <c r="V32">
        <v>30</v>
      </c>
      <c r="W32" s="8">
        <f t="shared" si="8"/>
        <v>77.383899999999983</v>
      </c>
      <c r="X32" s="8">
        <f t="shared" si="4"/>
        <v>780.87389999999982</v>
      </c>
    </row>
    <row r="33" spans="1:24" x14ac:dyDescent="0.25">
      <c r="A33" s="31">
        <v>42278</v>
      </c>
      <c r="B33" s="32">
        <v>48</v>
      </c>
      <c r="C33" s="33">
        <v>17.809999999999999</v>
      </c>
      <c r="D33" s="34">
        <f t="shared" si="5"/>
        <v>854.87999999999988</v>
      </c>
      <c r="E33" s="35">
        <v>268000</v>
      </c>
      <c r="F33" s="34">
        <v>4.6399999999999997</v>
      </c>
      <c r="G33" s="34">
        <f t="shared" si="6"/>
        <v>1243.52</v>
      </c>
      <c r="H33" s="34">
        <f t="shared" si="7"/>
        <v>2098.3999999999996</v>
      </c>
      <c r="I33" s="18"/>
      <c r="J33" s="23">
        <v>42278</v>
      </c>
      <c r="K33" s="32" t="s">
        <v>21</v>
      </c>
      <c r="L33" s="33">
        <v>151.38999999999999</v>
      </c>
      <c r="M33" s="35">
        <v>268000</v>
      </c>
      <c r="N33" s="34">
        <v>4.6399999999999997</v>
      </c>
      <c r="O33" s="34">
        <f t="shared" si="0"/>
        <v>1243.52</v>
      </c>
      <c r="P33" s="34">
        <f t="shared" si="1"/>
        <v>1394.9099999999999</v>
      </c>
      <c r="Q33" s="36"/>
      <c r="S33">
        <f t="shared" si="2"/>
        <v>703.48999999999978</v>
      </c>
      <c r="T33">
        <v>0.105</v>
      </c>
      <c r="U33">
        <f t="shared" si="9"/>
        <v>2.876712328767123E-4</v>
      </c>
      <c r="V33">
        <v>31</v>
      </c>
      <c r="W33" s="8">
        <f t="shared" si="8"/>
        <v>73.866449999999972</v>
      </c>
      <c r="X33" s="8">
        <f t="shared" si="4"/>
        <v>777.35644999999977</v>
      </c>
    </row>
    <row r="34" spans="1:24" x14ac:dyDescent="0.25">
      <c r="A34" s="31">
        <v>42309</v>
      </c>
      <c r="B34" s="32">
        <v>48</v>
      </c>
      <c r="C34" s="33">
        <v>17.809999999999999</v>
      </c>
      <c r="D34" s="34">
        <f t="shared" si="5"/>
        <v>854.87999999999988</v>
      </c>
      <c r="E34" s="35">
        <v>268000</v>
      </c>
      <c r="F34" s="34">
        <v>4.6399999999999997</v>
      </c>
      <c r="G34" s="34">
        <f t="shared" si="6"/>
        <v>1243.52</v>
      </c>
      <c r="H34" s="34">
        <f t="shared" si="7"/>
        <v>2098.3999999999996</v>
      </c>
      <c r="I34" s="18"/>
      <c r="J34" s="23">
        <v>42309</v>
      </c>
      <c r="K34" s="32" t="s">
        <v>21</v>
      </c>
      <c r="L34" s="33">
        <v>151.38999999999999</v>
      </c>
      <c r="M34" s="35">
        <v>268000</v>
      </c>
      <c r="N34" s="34">
        <v>4.6399999999999997</v>
      </c>
      <c r="O34" s="34">
        <f t="shared" si="0"/>
        <v>1243.52</v>
      </c>
      <c r="P34" s="34">
        <f t="shared" si="1"/>
        <v>1394.9099999999999</v>
      </c>
      <c r="Q34" s="36"/>
      <c r="S34">
        <f t="shared" si="2"/>
        <v>703.48999999999978</v>
      </c>
      <c r="T34">
        <v>0.12</v>
      </c>
      <c r="U34">
        <f t="shared" si="9"/>
        <v>3.2876712328767124E-4</v>
      </c>
      <c r="V34">
        <v>30</v>
      </c>
      <c r="W34" s="8">
        <f t="shared" si="8"/>
        <v>84.418799999999976</v>
      </c>
      <c r="X34" s="8">
        <f t="shared" si="4"/>
        <v>787.9087999999997</v>
      </c>
    </row>
    <row r="35" spans="1:24" x14ac:dyDescent="0.25">
      <c r="A35" s="31">
        <v>42339</v>
      </c>
      <c r="B35" s="32">
        <v>48</v>
      </c>
      <c r="C35" s="33">
        <v>17.809999999999999</v>
      </c>
      <c r="D35" s="34">
        <f t="shared" si="5"/>
        <v>854.87999999999988</v>
      </c>
      <c r="E35" s="35">
        <v>217900</v>
      </c>
      <c r="F35" s="34">
        <v>4.6399999999999997</v>
      </c>
      <c r="G35" s="34">
        <f t="shared" si="6"/>
        <v>1011.0559999999999</v>
      </c>
      <c r="H35" s="34">
        <f t="shared" si="7"/>
        <v>1865.9359999999997</v>
      </c>
      <c r="I35" s="18"/>
      <c r="J35" s="23">
        <v>42339</v>
      </c>
      <c r="K35" s="32" t="s">
        <v>21</v>
      </c>
      <c r="L35" s="33">
        <v>151.38999999999999</v>
      </c>
      <c r="M35" s="35">
        <v>217900</v>
      </c>
      <c r="N35" s="34">
        <v>4.6399999999999997</v>
      </c>
      <c r="O35" s="34">
        <f t="shared" si="0"/>
        <v>1011.0559999999999</v>
      </c>
      <c r="P35" s="34">
        <f t="shared" si="1"/>
        <v>1162.4459999999999</v>
      </c>
      <c r="Q35" s="36"/>
      <c r="S35">
        <f t="shared" si="2"/>
        <v>703.48999999999978</v>
      </c>
      <c r="T35">
        <v>0.245</v>
      </c>
      <c r="U35">
        <f t="shared" si="9"/>
        <v>6.7123287671232872E-4</v>
      </c>
      <c r="V35">
        <v>31</v>
      </c>
      <c r="W35" s="8">
        <f t="shared" si="8"/>
        <v>172.35504999999995</v>
      </c>
      <c r="X35" s="8">
        <f t="shared" si="4"/>
        <v>875.84504999999967</v>
      </c>
    </row>
    <row r="36" spans="1:24" x14ac:dyDescent="0.25">
      <c r="A36" s="31">
        <v>42370</v>
      </c>
      <c r="B36" s="32">
        <v>48</v>
      </c>
      <c r="C36" s="33">
        <v>17.809999999999999</v>
      </c>
      <c r="D36" s="34">
        <f t="shared" si="5"/>
        <v>854.87999999999988</v>
      </c>
      <c r="E36" s="35">
        <v>217900</v>
      </c>
      <c r="F36" s="34">
        <v>4.6399999999999997</v>
      </c>
      <c r="G36" s="34">
        <f t="shared" si="6"/>
        <v>1011.0559999999999</v>
      </c>
      <c r="H36" s="34">
        <f t="shared" si="7"/>
        <v>1865.9359999999997</v>
      </c>
      <c r="I36" s="18"/>
      <c r="J36" s="23">
        <v>42370</v>
      </c>
      <c r="K36" s="32" t="s">
        <v>21</v>
      </c>
      <c r="L36" s="33">
        <v>151.38999999999999</v>
      </c>
      <c r="M36" s="35">
        <v>217900</v>
      </c>
      <c r="N36" s="34">
        <v>4.6399999999999997</v>
      </c>
      <c r="O36" s="34">
        <f t="shared" si="0"/>
        <v>1011.0559999999999</v>
      </c>
      <c r="P36" s="34">
        <f t="shared" si="1"/>
        <v>1162.4459999999999</v>
      </c>
      <c r="Q36" s="36"/>
      <c r="S36">
        <f t="shared" si="2"/>
        <v>703.48999999999978</v>
      </c>
      <c r="T36">
        <v>0.34</v>
      </c>
      <c r="U36">
        <f t="shared" si="9"/>
        <v>9.315068493150686E-4</v>
      </c>
      <c r="V36">
        <v>31</v>
      </c>
      <c r="W36" s="8">
        <f t="shared" si="8"/>
        <v>239.18659999999994</v>
      </c>
      <c r="X36" s="8">
        <f t="shared" si="4"/>
        <v>942.67659999999978</v>
      </c>
    </row>
    <row r="37" spans="1:24" x14ac:dyDescent="0.25">
      <c r="A37" s="31">
        <v>42401</v>
      </c>
      <c r="B37" s="32">
        <v>48</v>
      </c>
      <c r="C37" s="33">
        <v>17.809999999999999</v>
      </c>
      <c r="D37" s="34">
        <f t="shared" si="5"/>
        <v>854.87999999999988</v>
      </c>
      <c r="E37" s="35">
        <v>269400</v>
      </c>
      <c r="F37" s="34">
        <v>4.6399999999999997</v>
      </c>
      <c r="G37" s="34">
        <f t="shared" si="6"/>
        <v>1250.0159999999998</v>
      </c>
      <c r="H37" s="34">
        <f t="shared" si="7"/>
        <v>2104.8959999999997</v>
      </c>
      <c r="I37" s="18"/>
      <c r="J37" s="23">
        <v>42401</v>
      </c>
      <c r="K37" s="32" t="s">
        <v>21</v>
      </c>
      <c r="L37" s="33">
        <v>151.38999999999999</v>
      </c>
      <c r="M37" s="35">
        <v>269400</v>
      </c>
      <c r="N37" s="34">
        <v>4.6399999999999997</v>
      </c>
      <c r="O37" s="34">
        <f t="shared" si="0"/>
        <v>1250.0159999999998</v>
      </c>
      <c r="P37" s="34">
        <f t="shared" si="1"/>
        <v>1401.4059999999999</v>
      </c>
      <c r="Q37" s="36"/>
      <c r="S37">
        <f t="shared" si="2"/>
        <v>703.48999999999978</v>
      </c>
      <c r="T37">
        <v>0.34499999999999997</v>
      </c>
      <c r="U37">
        <f t="shared" si="9"/>
        <v>9.4520547945205473E-4</v>
      </c>
      <c r="V37">
        <v>28</v>
      </c>
      <c r="W37" s="8">
        <f t="shared" si="8"/>
        <v>242.70404999999991</v>
      </c>
      <c r="X37" s="8">
        <f t="shared" si="4"/>
        <v>946.19404999999972</v>
      </c>
    </row>
    <row r="38" spans="1:24" x14ac:dyDescent="0.25">
      <c r="A38" s="31">
        <v>42430</v>
      </c>
      <c r="B38" s="32">
        <v>48</v>
      </c>
      <c r="C38" s="33">
        <v>17.809999999999999</v>
      </c>
      <c r="D38" s="34">
        <f t="shared" si="5"/>
        <v>854.87999999999988</v>
      </c>
      <c r="E38" s="35">
        <v>276500</v>
      </c>
      <c r="F38" s="34">
        <v>4.6399999999999997</v>
      </c>
      <c r="G38" s="34">
        <f t="shared" si="6"/>
        <v>1282.9599999999998</v>
      </c>
      <c r="H38" s="38">
        <f t="shared" si="7"/>
        <v>2137.8399999999997</v>
      </c>
      <c r="I38" s="18"/>
      <c r="J38" s="23">
        <v>42430</v>
      </c>
      <c r="K38" s="32" t="s">
        <v>21</v>
      </c>
      <c r="L38" s="33">
        <v>151.38999999999999</v>
      </c>
      <c r="M38" s="35">
        <v>276500</v>
      </c>
      <c r="N38" s="34">
        <v>4.6399999999999997</v>
      </c>
      <c r="O38" s="34">
        <f t="shared" si="0"/>
        <v>1282.9599999999998</v>
      </c>
      <c r="P38" s="39">
        <f t="shared" si="1"/>
        <v>1434.35</v>
      </c>
      <c r="Q38" s="36"/>
      <c r="S38">
        <f t="shared" si="2"/>
        <v>703.48999999999978</v>
      </c>
      <c r="T38">
        <v>0.33500000000000002</v>
      </c>
      <c r="U38">
        <f t="shared" si="9"/>
        <v>9.1780821917808225E-4</v>
      </c>
      <c r="V38">
        <v>31</v>
      </c>
      <c r="W38" s="8">
        <f t="shared" si="8"/>
        <v>235.66914999999995</v>
      </c>
      <c r="X38" s="8">
        <f t="shared" si="4"/>
        <v>939.15914999999973</v>
      </c>
    </row>
    <row r="39" spans="1:24" x14ac:dyDescent="0.25">
      <c r="A39" s="31">
        <v>42461</v>
      </c>
      <c r="B39" s="32">
        <v>48</v>
      </c>
      <c r="C39" s="33">
        <v>0</v>
      </c>
      <c r="D39" s="34">
        <f t="shared" si="5"/>
        <v>0</v>
      </c>
      <c r="E39" s="35">
        <v>239800</v>
      </c>
      <c r="F39" s="34">
        <v>4.6399999999999997</v>
      </c>
      <c r="G39" s="34">
        <f t="shared" si="6"/>
        <v>1112.672</v>
      </c>
      <c r="H39" s="34">
        <f t="shared" si="7"/>
        <v>1112.672</v>
      </c>
      <c r="I39" s="18"/>
      <c r="J39" s="23">
        <v>42461</v>
      </c>
      <c r="K39" s="32" t="s">
        <v>21</v>
      </c>
      <c r="L39" s="33">
        <v>0</v>
      </c>
      <c r="M39" s="35">
        <v>239800</v>
      </c>
      <c r="N39" s="34">
        <v>4.6399999999999997</v>
      </c>
      <c r="O39" s="34">
        <f t="shared" si="0"/>
        <v>1112.672</v>
      </c>
      <c r="P39" s="34">
        <f t="shared" si="1"/>
        <v>1112.672</v>
      </c>
      <c r="Q39" s="36"/>
      <c r="S39">
        <v>0</v>
      </c>
      <c r="U39">
        <f t="shared" si="9"/>
        <v>2.7397260273972603E-3</v>
      </c>
      <c r="V39">
        <v>30</v>
      </c>
      <c r="W39" s="8">
        <f t="shared" si="8"/>
        <v>0</v>
      </c>
      <c r="X39" s="8">
        <f t="shared" si="4"/>
        <v>0</v>
      </c>
    </row>
    <row r="40" spans="1:24" x14ac:dyDescent="0.25">
      <c r="A40" s="31">
        <v>42491</v>
      </c>
      <c r="B40" s="32" t="s">
        <v>21</v>
      </c>
      <c r="C40" s="33">
        <v>269.11</v>
      </c>
      <c r="D40" s="34">
        <v>269.11</v>
      </c>
      <c r="E40" s="35">
        <v>274500</v>
      </c>
      <c r="F40" s="34">
        <v>6.3</v>
      </c>
      <c r="G40" s="34">
        <f t="shared" si="6"/>
        <v>1729.35</v>
      </c>
      <c r="H40" s="34">
        <f t="shared" si="7"/>
        <v>1998.46</v>
      </c>
      <c r="I40" s="18"/>
      <c r="J40" s="23">
        <v>42491</v>
      </c>
      <c r="K40" s="32" t="s">
        <v>21</v>
      </c>
      <c r="L40" s="33">
        <v>269.11</v>
      </c>
      <c r="M40" s="35">
        <v>274500</v>
      </c>
      <c r="N40" s="34">
        <v>6.3</v>
      </c>
      <c r="O40" s="34">
        <f t="shared" si="0"/>
        <v>1729.35</v>
      </c>
      <c r="P40" s="34">
        <f t="shared" si="1"/>
        <v>1998.46</v>
      </c>
      <c r="Q40" s="36"/>
      <c r="S40">
        <f>H40-P40</f>
        <v>0</v>
      </c>
      <c r="U40">
        <f t="shared" si="9"/>
        <v>2.7397260273972603E-3</v>
      </c>
      <c r="W40" s="40">
        <f t="shared" si="8"/>
        <v>0</v>
      </c>
      <c r="X40" s="40">
        <f t="shared" si="4"/>
        <v>0</v>
      </c>
    </row>
    <row r="41" spans="1:24" ht="14.25" customHeight="1" x14ac:dyDescent="0.25">
      <c r="A41" s="31"/>
      <c r="B41" s="32"/>
      <c r="C41" s="33"/>
      <c r="D41" s="34"/>
      <c r="E41" s="35"/>
      <c r="F41" s="34"/>
      <c r="G41" s="34"/>
      <c r="H41" s="34"/>
      <c r="I41" s="18"/>
      <c r="J41" s="23"/>
      <c r="K41" s="41"/>
      <c r="L41" s="33"/>
      <c r="M41" s="35"/>
      <c r="N41" s="34"/>
      <c r="O41" s="34"/>
      <c r="P41" s="34"/>
      <c r="Q41" s="36"/>
      <c r="W41" s="42">
        <f>SUM(W5:W40)</f>
        <v>2252.3589749999992</v>
      </c>
      <c r="X41" s="42">
        <f>SUM(X5:X40)</f>
        <v>25512.908974999991</v>
      </c>
    </row>
    <row r="42" spans="1:24" x14ac:dyDescent="0.25">
      <c r="A42" s="31"/>
      <c r="B42" s="32"/>
      <c r="C42" s="33"/>
      <c r="D42" s="34"/>
      <c r="E42" s="35"/>
      <c r="F42" s="34"/>
      <c r="G42" s="34"/>
      <c r="H42" s="34"/>
      <c r="I42" s="18"/>
      <c r="J42" s="23"/>
      <c r="K42" s="41"/>
      <c r="L42" s="33"/>
      <c r="M42" s="35"/>
      <c r="N42" s="34"/>
      <c r="O42" s="34"/>
      <c r="P42" s="34"/>
      <c r="Q42" s="36"/>
    </row>
    <row r="43" spans="1:24" x14ac:dyDescent="0.25">
      <c r="A43" s="31"/>
      <c r="B43" s="32"/>
      <c r="C43" s="33"/>
      <c r="D43" s="34"/>
      <c r="E43" s="35"/>
      <c r="F43" s="34"/>
      <c r="G43" s="34"/>
      <c r="H43" s="34"/>
      <c r="I43" s="18"/>
      <c r="J43" s="23"/>
      <c r="K43" s="41"/>
      <c r="L43" s="33"/>
      <c r="M43" s="35"/>
      <c r="N43" s="34"/>
      <c r="O43" s="34"/>
      <c r="P43" s="34"/>
      <c r="Q43" s="36"/>
    </row>
    <row r="44" spans="1:24" x14ac:dyDescent="0.25">
      <c r="A44" s="31"/>
      <c r="B44" s="32"/>
      <c r="C44" s="33"/>
      <c r="D44" s="18"/>
      <c r="E44" s="35"/>
      <c r="F44" s="34"/>
      <c r="G44" s="43" t="s">
        <v>10</v>
      </c>
      <c r="H44" s="44">
        <f>SUM(H4:H40)</f>
        <v>70151.936000000016</v>
      </c>
      <c r="I44" s="18"/>
      <c r="J44" s="23"/>
      <c r="K44" s="18"/>
      <c r="L44" s="34"/>
      <c r="M44" s="18"/>
      <c r="N44" s="34"/>
      <c r="O44" s="45" t="s">
        <v>23</v>
      </c>
      <c r="P44" s="44">
        <f>SUM(P4:P40)</f>
        <v>46891.385999999991</v>
      </c>
      <c r="Q44" s="46"/>
    </row>
    <row r="45" spans="1:24" x14ac:dyDescent="0.25">
      <c r="A45" s="47"/>
      <c r="E45" s="7"/>
      <c r="F45" s="6"/>
      <c r="G45" s="6"/>
      <c r="H45" s="6"/>
      <c r="L45" s="6"/>
      <c r="N45" s="6"/>
      <c r="O45" s="7"/>
      <c r="P45" s="7"/>
      <c r="Q45" s="7"/>
    </row>
    <row r="46" spans="1:24" x14ac:dyDescent="0.25">
      <c r="A46" s="47"/>
      <c r="E46" s="7"/>
      <c r="F46" s="6"/>
      <c r="G46" s="6"/>
      <c r="H46" s="6"/>
      <c r="L46" s="6"/>
      <c r="N46" s="6"/>
      <c r="O46" s="7"/>
      <c r="P46" s="7"/>
      <c r="Q46" s="7"/>
    </row>
    <row r="47" spans="1:24" x14ac:dyDescent="0.25">
      <c r="A47" s="47"/>
      <c r="E47" s="7"/>
      <c r="F47" s="6"/>
      <c r="G47" s="6"/>
      <c r="H47" s="48" t="s">
        <v>24</v>
      </c>
      <c r="I47" s="49">
        <f>H44</f>
        <v>70151.936000000016</v>
      </c>
      <c r="L47" s="6"/>
      <c r="N47" s="6"/>
      <c r="O47" s="7"/>
      <c r="P47" s="7"/>
      <c r="Q47" s="7"/>
    </row>
    <row r="48" spans="1:24" ht="15.75" thickBot="1" x14ac:dyDescent="0.3">
      <c r="A48" s="47"/>
      <c r="E48" s="7"/>
      <c r="F48" s="6"/>
      <c r="G48" s="6"/>
      <c r="H48" s="48" t="s">
        <v>25</v>
      </c>
      <c r="I48" s="50">
        <f>P44</f>
        <v>46891.385999999991</v>
      </c>
      <c r="L48" s="6"/>
      <c r="N48" s="6"/>
      <c r="O48" s="7"/>
      <c r="P48" s="7"/>
      <c r="Q48" s="7"/>
    </row>
    <row r="49" spans="1:17" x14ac:dyDescent="0.25">
      <c r="A49" s="51"/>
      <c r="E49" s="7"/>
      <c r="F49" s="6"/>
      <c r="G49" s="6"/>
      <c r="H49" s="52" t="s">
        <v>26</v>
      </c>
      <c r="I49" s="53">
        <f>I47-I48</f>
        <v>23260.550000000025</v>
      </c>
      <c r="L49" s="6"/>
      <c r="N49" s="6"/>
      <c r="O49" s="7"/>
      <c r="P49" s="7"/>
      <c r="Q49" s="7"/>
    </row>
    <row r="50" spans="1:17" x14ac:dyDescent="0.25">
      <c r="H50" s="54" t="s">
        <v>27</v>
      </c>
      <c r="I50" s="55">
        <f>W41</f>
        <v>2252.3589749999992</v>
      </c>
    </row>
    <row r="51" spans="1:17" x14ac:dyDescent="0.25">
      <c r="H51" s="56" t="s">
        <v>28</v>
      </c>
      <c r="I51" s="57">
        <f>SUM(I49:I50)</f>
        <v>25512.908975000024</v>
      </c>
    </row>
  </sheetData>
  <mergeCells count="2">
    <mergeCell ref="C2:G2"/>
    <mergeCell ref="K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Kaitlin</dc:creator>
  <cp:lastModifiedBy>Kaitlin</cp:lastModifiedBy>
  <dcterms:created xsi:type="dcterms:W3CDTF">2018-01-23T15:06:54Z</dcterms:created>
  <dcterms:modified xsi:type="dcterms:W3CDTF">2018-01-23T15:07:13Z</dcterms:modified>
</cp:coreProperties>
</file>