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"/>
    </mc:Choice>
  </mc:AlternateContent>
  <bookViews>
    <workbookView xWindow="0" yWindow="0" windowWidth="19530" windowHeight="114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E28" i="1"/>
  <c r="D28" i="1"/>
  <c r="G31" i="1"/>
  <c r="G30" i="1"/>
  <c r="G29" i="1"/>
  <c r="H29" i="1" s="1"/>
  <c r="I29" i="1" s="1"/>
  <c r="G27" i="1"/>
  <c r="G26" i="1"/>
  <c r="G25" i="1"/>
  <c r="G24" i="1"/>
  <c r="H24" i="1" s="1"/>
  <c r="I24" i="1" s="1"/>
  <c r="G23" i="1"/>
  <c r="I38" i="1"/>
  <c r="I37" i="1"/>
  <c r="I36" i="1"/>
  <c r="I35" i="1"/>
  <c r="I34" i="1"/>
  <c r="E31" i="1"/>
  <c r="E30" i="1"/>
  <c r="E29" i="1"/>
  <c r="E27" i="1"/>
  <c r="E26" i="1"/>
  <c r="E25" i="1"/>
  <c r="E24" i="1"/>
  <c r="E23" i="1"/>
  <c r="D31" i="1"/>
  <c r="F31" i="1" s="1"/>
  <c r="H31" i="1" s="1"/>
  <c r="I31" i="1" s="1"/>
  <c r="D30" i="1"/>
  <c r="F30" i="1" s="1"/>
  <c r="H30" i="1" s="1"/>
  <c r="I30" i="1" s="1"/>
  <c r="D29" i="1"/>
  <c r="F29" i="1" s="1"/>
  <c r="D27" i="1"/>
  <c r="F27" i="1" s="1"/>
  <c r="H27" i="1" s="1"/>
  <c r="I27" i="1" s="1"/>
  <c r="D26" i="1"/>
  <c r="F26" i="1" s="1"/>
  <c r="H26" i="1" s="1"/>
  <c r="I26" i="1" s="1"/>
  <c r="D25" i="1"/>
  <c r="F25" i="1" s="1"/>
  <c r="H25" i="1" s="1"/>
  <c r="I25" i="1" s="1"/>
  <c r="D24" i="1"/>
  <c r="F24" i="1" s="1"/>
  <c r="D23" i="1"/>
  <c r="F23" i="1" s="1"/>
  <c r="H23" i="1" s="1"/>
  <c r="I23" i="1" s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28" i="1" l="1"/>
  <c r="H28" i="1" s="1"/>
  <c r="I28" i="1" s="1"/>
  <c r="I41" i="1" s="1"/>
  <c r="E18" i="1"/>
  <c r="A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8" i="1" l="1"/>
</calcChain>
</file>

<file path=xl/sharedStrings.xml><?xml version="1.0" encoding="utf-8"?>
<sst xmlns="http://schemas.openxmlformats.org/spreadsheetml/2006/main" count="90" uniqueCount="62">
  <si>
    <t>Salary</t>
  </si>
  <si>
    <t>Officer</t>
  </si>
  <si>
    <t>Total Benefits</t>
  </si>
  <si>
    <t>traditional pension</t>
  </si>
  <si>
    <t>(based on TY books)</t>
  </si>
  <si>
    <t>Additional cost for</t>
  </si>
  <si>
    <t>kb</t>
  </si>
  <si>
    <t>sal</t>
  </si>
  <si>
    <t>CH</t>
  </si>
  <si>
    <t>base plus sched OT</t>
  </si>
  <si>
    <t>ji</t>
  </si>
  <si>
    <t>sl</t>
  </si>
  <si>
    <t>rd</t>
  </si>
  <si>
    <t>ch</t>
  </si>
  <si>
    <t>JM</t>
  </si>
  <si>
    <t>cj</t>
  </si>
  <si>
    <t>gw</t>
  </si>
  <si>
    <t>DP</t>
  </si>
  <si>
    <t xml:space="preserve">JS </t>
  </si>
  <si>
    <t>MS</t>
  </si>
  <si>
    <t xml:space="preserve">TS </t>
  </si>
  <si>
    <t>ts</t>
  </si>
  <si>
    <t>Lead Operator</t>
  </si>
  <si>
    <t>WWTP Operator B License</t>
  </si>
  <si>
    <t>ms</t>
  </si>
  <si>
    <t xml:space="preserve">PA </t>
  </si>
  <si>
    <t>using salary of Nov 2017 calculate 1 year</t>
  </si>
  <si>
    <t xml:space="preserve">Maint Supervisor </t>
  </si>
  <si>
    <t xml:space="preserve"> admin - acctg</t>
  </si>
  <si>
    <t>admin - billing mgr</t>
  </si>
  <si>
    <t>admin - admin cust svc</t>
  </si>
  <si>
    <t>Status as of Nov 2017</t>
  </si>
  <si>
    <t>OPEN POSITION resigned after Irma</t>
  </si>
  <si>
    <t>OPEN Resigned after Irma</t>
  </si>
  <si>
    <t>on staff</t>
  </si>
  <si>
    <t>NEW Saff since Irma</t>
  </si>
  <si>
    <t xml:space="preserve">hourly Rate </t>
  </si>
  <si>
    <t>Annual Base</t>
  </si>
  <si>
    <t>RD</t>
  </si>
  <si>
    <t>KB</t>
  </si>
  <si>
    <t>JI</t>
  </si>
  <si>
    <t>SL</t>
  </si>
  <si>
    <t>Scheduled OT on call pay - 13 weeks on call</t>
  </si>
  <si>
    <t>Expected Annual compensation using Nov 2017 hourly rate</t>
  </si>
  <si>
    <t>Salaried employees</t>
  </si>
  <si>
    <t>CJ</t>
  </si>
  <si>
    <t>GW</t>
  </si>
  <si>
    <t>Jan 1 apply 4% raise</t>
  </si>
  <si>
    <t>Hourly employees</t>
  </si>
  <si>
    <t>pa</t>
  </si>
  <si>
    <t>sj</t>
  </si>
  <si>
    <t>maint staff</t>
  </si>
  <si>
    <t>js</t>
  </si>
  <si>
    <t>dp</t>
  </si>
  <si>
    <t>jm</t>
  </si>
  <si>
    <t>employee initials</t>
  </si>
  <si>
    <t>Hired before Hurricane Irma never worked for the company lost his housing</t>
  </si>
  <si>
    <t>Pay Class</t>
  </si>
  <si>
    <t>Job Class</t>
  </si>
  <si>
    <t xml:space="preserve">unscheduled OT work call outs emergency work assume 50 hrs at 1.5 times base </t>
  </si>
  <si>
    <t>Total for Year</t>
  </si>
  <si>
    <t>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</si>
</sst>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44" fontId="2" fillId="0" borderId="0" xfId="0" applyNumberFormat="1" applyFont="1" applyFill="1"/>
    <xf numFmtId="44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2" fillId="0" borderId="1" xfId="0" applyNumberFormat="1" applyFont="1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0" fontId="0" fillId="0" borderId="6" xfId="0" applyBorder="1"/>
    <xf numFmtId="0" fontId="0" fillId="3" borderId="0" xfId="0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44" fontId="0" fillId="0" borderId="0" xfId="0" applyNumberFormat="1" applyBorder="1"/>
    <xf numFmtId="44" fontId="0" fillId="3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0" xfId="0" applyFont="1" applyBorder="1"/>
    <xf numFmtId="0" fontId="0" fillId="0" borderId="5" xfId="0" applyBorder="1" applyAlignment="1">
      <alignment horizontal="center"/>
    </xf>
    <xf numFmtId="0" fontId="4" fillId="2" borderId="0" xfId="0" applyFont="1" applyFill="1" applyBorder="1" applyAlignment="1">
      <alignment wrapText="1"/>
    </xf>
    <xf numFmtId="44" fontId="0" fillId="0" borderId="5" xfId="0" applyNumberFormat="1" applyFont="1" applyBorder="1" applyAlignment="1">
      <alignment horizontal="center"/>
    </xf>
    <xf numFmtId="44" fontId="0" fillId="2" borderId="0" xfId="0" applyNumberFormat="1" applyFont="1" applyFill="1" applyBorder="1"/>
    <xf numFmtId="0" fontId="0" fillId="2" borderId="0" xfId="0" applyFill="1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Border="1" applyAlignment="1">
      <alignment horizontal="left" wrapText="1"/>
    </xf>
    <xf numFmtId="44" fontId="0" fillId="0" borderId="0" xfId="1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4" fontId="4" fillId="0" borderId="0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4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K29" sqref="K29"/>
    </sheetView>
  </sheetViews>
  <sheetFormatPr defaultRowHeight="15" x14ac:dyDescent="0.25"/>
  <cols>
    <col min="1" max="1" width="12.42578125" customWidth="1"/>
    <col min="2" max="2" width="14.42578125" customWidth="1"/>
    <col min="3" max="3" width="15.5703125" customWidth="1"/>
    <col min="4" max="4" width="14" customWidth="1"/>
    <col min="5" max="5" width="10.5703125" bestFit="1" customWidth="1"/>
    <col min="6" max="6" width="15.85546875" customWidth="1"/>
    <col min="7" max="7" width="17.5703125" customWidth="1"/>
    <col min="8" max="8" width="18" style="9" customWidth="1"/>
    <col min="9" max="9" width="32.28515625" customWidth="1"/>
    <col min="10" max="10" width="5.140625" customWidth="1"/>
    <col min="11" max="11" width="11" customWidth="1"/>
    <col min="12" max="12" width="12.28515625" customWidth="1"/>
    <col min="13" max="13" width="14.85546875" customWidth="1"/>
    <col min="14" max="14" width="12.42578125" customWidth="1"/>
    <col min="15" max="15" width="12.5703125" bestFit="1" customWidth="1"/>
    <col min="16" max="16" width="12.28515625" customWidth="1"/>
  </cols>
  <sheetData>
    <row r="1" spans="1:10" x14ac:dyDescent="0.25">
      <c r="A1" s="1" t="s">
        <v>0</v>
      </c>
      <c r="B1" s="49" t="s">
        <v>2</v>
      </c>
      <c r="C1" s="49"/>
      <c r="D1" s="49" t="s">
        <v>5</v>
      </c>
      <c r="E1" s="49"/>
      <c r="F1" s="11"/>
      <c r="G1" s="27"/>
      <c r="H1" s="34"/>
      <c r="I1" s="27"/>
      <c r="J1" s="12"/>
    </row>
    <row r="2" spans="1:10" ht="15.75" thickBot="1" x14ac:dyDescent="0.3">
      <c r="A2" s="3"/>
      <c r="B2" s="50" t="s">
        <v>4</v>
      </c>
      <c r="C2" s="50"/>
      <c r="D2" s="50" t="s">
        <v>3</v>
      </c>
      <c r="E2" s="50"/>
      <c r="F2" s="43" t="s">
        <v>55</v>
      </c>
      <c r="G2" s="44" t="s">
        <v>57</v>
      </c>
      <c r="H2" s="45" t="s">
        <v>58</v>
      </c>
      <c r="I2" s="44" t="s">
        <v>31</v>
      </c>
      <c r="J2" s="26"/>
    </row>
    <row r="3" spans="1:10" x14ac:dyDescent="0.25">
      <c r="A3" s="5">
        <v>158520</v>
      </c>
      <c r="B3" s="2">
        <v>0.20669999999999999</v>
      </c>
      <c r="C3" s="3">
        <f>PRODUCT(A3:B3)</f>
        <v>32766.083999999999</v>
      </c>
      <c r="D3" s="8">
        <v>0.01</v>
      </c>
      <c r="E3" s="4">
        <f>+D3*A3</f>
        <v>1585.2</v>
      </c>
      <c r="F3" s="29" t="s">
        <v>15</v>
      </c>
      <c r="G3" s="15" t="s">
        <v>7</v>
      </c>
      <c r="H3" s="41" t="s">
        <v>1</v>
      </c>
      <c r="I3" s="15" t="s">
        <v>34</v>
      </c>
      <c r="J3" s="17"/>
    </row>
    <row r="4" spans="1:10" x14ac:dyDescent="0.25">
      <c r="A4" s="5">
        <v>93000</v>
      </c>
      <c r="B4" s="2">
        <v>0.20669999999999999</v>
      </c>
      <c r="C4" s="3">
        <f t="shared" ref="C4:C16" si="0">PRODUCT(A4:B4)</f>
        <v>19223.099999999999</v>
      </c>
      <c r="D4" s="8">
        <v>0.01</v>
      </c>
      <c r="E4" s="4">
        <f t="shared" ref="E4:E16" si="1">+D4*A4</f>
        <v>930</v>
      </c>
      <c r="F4" s="29" t="s">
        <v>16</v>
      </c>
      <c r="G4" s="15" t="s">
        <v>7</v>
      </c>
      <c r="H4" s="41" t="s">
        <v>1</v>
      </c>
      <c r="I4" s="15" t="s">
        <v>34</v>
      </c>
      <c r="J4" s="17"/>
    </row>
    <row r="5" spans="1:10" ht="20.25" customHeight="1" x14ac:dyDescent="0.25">
      <c r="A5" s="6">
        <v>86051</v>
      </c>
      <c r="B5" s="2">
        <v>0.20669999999999999</v>
      </c>
      <c r="C5" s="3">
        <f t="shared" si="0"/>
        <v>17786.741699999999</v>
      </c>
      <c r="D5" s="8">
        <v>0.01</v>
      </c>
      <c r="E5" s="4">
        <f t="shared" si="1"/>
        <v>860.51</v>
      </c>
      <c r="F5" s="29" t="s">
        <v>21</v>
      </c>
      <c r="G5" s="28" t="s">
        <v>9</v>
      </c>
      <c r="H5" s="41" t="s">
        <v>22</v>
      </c>
      <c r="I5" s="15" t="s">
        <v>34</v>
      </c>
      <c r="J5" s="17"/>
    </row>
    <row r="6" spans="1:10" x14ac:dyDescent="0.25">
      <c r="A6" s="6">
        <v>56612.5</v>
      </c>
      <c r="B6" s="2">
        <v>0.20669999999999999</v>
      </c>
      <c r="C6" s="3">
        <f t="shared" si="0"/>
        <v>11701.803749999999</v>
      </c>
      <c r="D6" s="8">
        <v>0.01</v>
      </c>
      <c r="E6" s="4">
        <f t="shared" si="1"/>
        <v>566.125</v>
      </c>
      <c r="F6" s="29" t="s">
        <v>24</v>
      </c>
      <c r="G6" s="28" t="s">
        <v>9</v>
      </c>
      <c r="H6" s="41" t="s">
        <v>51</v>
      </c>
      <c r="I6" s="15" t="s">
        <v>34</v>
      </c>
      <c r="J6" s="17"/>
    </row>
    <row r="7" spans="1:10" x14ac:dyDescent="0.25">
      <c r="A7" s="7">
        <v>54461.224999999999</v>
      </c>
      <c r="B7" s="2">
        <v>0.20669999999999999</v>
      </c>
      <c r="C7" s="3">
        <f t="shared" si="0"/>
        <v>11257.1352075</v>
      </c>
      <c r="D7" s="8">
        <v>0.01</v>
      </c>
      <c r="E7" s="4">
        <f t="shared" si="1"/>
        <v>544.61225000000002</v>
      </c>
      <c r="F7" s="29" t="s">
        <v>53</v>
      </c>
      <c r="G7" s="28" t="s">
        <v>9</v>
      </c>
      <c r="H7" s="41" t="s">
        <v>51</v>
      </c>
      <c r="I7" s="15" t="s">
        <v>34</v>
      </c>
      <c r="J7" s="17"/>
    </row>
    <row r="8" spans="1:10" x14ac:dyDescent="0.25">
      <c r="A8" s="7">
        <v>52083.5</v>
      </c>
      <c r="B8" s="2">
        <v>0.20669999999999999</v>
      </c>
      <c r="C8" s="3">
        <f t="shared" si="0"/>
        <v>10765.659449999999</v>
      </c>
      <c r="D8" s="8">
        <v>0.01</v>
      </c>
      <c r="E8" s="4">
        <f t="shared" si="1"/>
        <v>520.83500000000004</v>
      </c>
      <c r="F8" s="29" t="s">
        <v>54</v>
      </c>
      <c r="G8" s="28" t="s">
        <v>9</v>
      </c>
      <c r="H8" s="41" t="s">
        <v>51</v>
      </c>
      <c r="I8" s="15" t="s">
        <v>34</v>
      </c>
      <c r="J8" s="17"/>
    </row>
    <row r="9" spans="1:10" ht="23.25" x14ac:dyDescent="0.25">
      <c r="A9" s="7">
        <v>47554.5</v>
      </c>
      <c r="B9" s="2">
        <v>0.20669999999999999</v>
      </c>
      <c r="C9" s="3">
        <f t="shared" si="0"/>
        <v>9829.5151499999993</v>
      </c>
      <c r="D9" s="8">
        <v>0.01</v>
      </c>
      <c r="E9" s="4">
        <f t="shared" si="1"/>
        <v>475.54500000000002</v>
      </c>
      <c r="F9" s="29" t="s">
        <v>50</v>
      </c>
      <c r="G9" s="28" t="s">
        <v>9</v>
      </c>
      <c r="H9" s="41" t="s">
        <v>51</v>
      </c>
      <c r="I9" s="30" t="s">
        <v>56</v>
      </c>
      <c r="J9" s="17"/>
    </row>
    <row r="10" spans="1:10" x14ac:dyDescent="0.25">
      <c r="A10" s="7">
        <v>55072.639999999999</v>
      </c>
      <c r="B10" s="2">
        <v>0.20669999999999999</v>
      </c>
      <c r="C10" s="3">
        <f t="shared" si="0"/>
        <v>11383.514687999999</v>
      </c>
      <c r="D10" s="8">
        <v>0.01</v>
      </c>
      <c r="E10" s="4">
        <f t="shared" si="1"/>
        <v>550.72640000000001</v>
      </c>
      <c r="F10" s="29" t="s">
        <v>52</v>
      </c>
      <c r="G10" s="28" t="s">
        <v>9</v>
      </c>
      <c r="H10" s="41" t="s">
        <v>51</v>
      </c>
      <c r="I10" s="15" t="s">
        <v>34</v>
      </c>
      <c r="J10" s="17"/>
    </row>
    <row r="11" spans="1:10" x14ac:dyDescent="0.25">
      <c r="A11" s="7">
        <v>47554.5</v>
      </c>
      <c r="B11" s="2">
        <v>0.20669999999999999</v>
      </c>
      <c r="C11" s="3">
        <f t="shared" si="0"/>
        <v>9829.5151499999993</v>
      </c>
      <c r="D11" s="8">
        <v>0.01</v>
      </c>
      <c r="E11" s="4">
        <f t="shared" si="1"/>
        <v>475.54500000000002</v>
      </c>
      <c r="F11" s="29" t="s">
        <v>49</v>
      </c>
      <c r="G11" s="28" t="s">
        <v>9</v>
      </c>
      <c r="H11" s="41" t="s">
        <v>51</v>
      </c>
      <c r="I11" s="15" t="s">
        <v>34</v>
      </c>
      <c r="J11" s="17"/>
    </row>
    <row r="12" spans="1:10" x14ac:dyDescent="0.25">
      <c r="A12" s="7">
        <v>86381.25</v>
      </c>
      <c r="B12" s="2">
        <v>0.20669999999999999</v>
      </c>
      <c r="C12" s="3">
        <f t="shared" si="0"/>
        <v>17855.004375</v>
      </c>
      <c r="D12" s="8">
        <v>0.01</v>
      </c>
      <c r="E12" s="4">
        <f t="shared" si="1"/>
        <v>863.8125</v>
      </c>
      <c r="F12" s="31" t="s">
        <v>12</v>
      </c>
      <c r="G12" s="28" t="s">
        <v>9</v>
      </c>
      <c r="H12" s="42" t="s">
        <v>27</v>
      </c>
      <c r="I12" s="32" t="s">
        <v>35</v>
      </c>
      <c r="J12" s="17"/>
    </row>
    <row r="13" spans="1:10" x14ac:dyDescent="0.25">
      <c r="A13" s="7">
        <v>69105</v>
      </c>
      <c r="B13" s="2">
        <v>0.20669999999999999</v>
      </c>
      <c r="C13" s="3">
        <f t="shared" si="0"/>
        <v>14284.003499999999</v>
      </c>
      <c r="D13" s="8">
        <v>0.01</v>
      </c>
      <c r="E13" s="4">
        <f t="shared" si="1"/>
        <v>691.05000000000007</v>
      </c>
      <c r="F13" s="29" t="s">
        <v>13</v>
      </c>
      <c r="G13" s="28" t="s">
        <v>9</v>
      </c>
      <c r="H13" s="41" t="s">
        <v>23</v>
      </c>
      <c r="I13" s="33" t="s">
        <v>33</v>
      </c>
      <c r="J13" s="17"/>
    </row>
    <row r="14" spans="1:10" x14ac:dyDescent="0.25">
      <c r="A14" s="5">
        <v>50000</v>
      </c>
      <c r="B14" s="2">
        <v>0.20669999999999999</v>
      </c>
      <c r="C14" s="3">
        <f t="shared" si="0"/>
        <v>10335</v>
      </c>
      <c r="D14" s="8">
        <v>0.01</v>
      </c>
      <c r="E14" s="4">
        <f t="shared" si="1"/>
        <v>500</v>
      </c>
      <c r="F14" s="29" t="s">
        <v>6</v>
      </c>
      <c r="G14" s="15" t="s">
        <v>7</v>
      </c>
      <c r="H14" s="41" t="s">
        <v>28</v>
      </c>
      <c r="I14" s="15" t="s">
        <v>34</v>
      </c>
      <c r="J14" s="17"/>
    </row>
    <row r="15" spans="1:10" x14ac:dyDescent="0.25">
      <c r="A15" s="5">
        <v>54000</v>
      </c>
      <c r="B15" s="2">
        <v>0.20669999999999999</v>
      </c>
      <c r="C15" s="3">
        <f t="shared" si="0"/>
        <v>11161.8</v>
      </c>
      <c r="D15" s="8">
        <v>0.01</v>
      </c>
      <c r="E15" s="4">
        <f t="shared" si="1"/>
        <v>540</v>
      </c>
      <c r="F15" s="29" t="s">
        <v>10</v>
      </c>
      <c r="G15" s="15" t="s">
        <v>7</v>
      </c>
      <c r="H15" s="42" t="s">
        <v>29</v>
      </c>
      <c r="I15" s="15" t="s">
        <v>34</v>
      </c>
      <c r="J15" s="17"/>
    </row>
    <row r="16" spans="1:10" x14ac:dyDescent="0.25">
      <c r="A16" s="5">
        <v>38000</v>
      </c>
      <c r="B16" s="2">
        <v>0.20669999999999999</v>
      </c>
      <c r="C16" s="3">
        <f t="shared" si="0"/>
        <v>7854.5999999999995</v>
      </c>
      <c r="D16" s="8">
        <v>0.01</v>
      </c>
      <c r="E16" s="4">
        <f t="shared" si="1"/>
        <v>380</v>
      </c>
      <c r="F16" s="29" t="s">
        <v>11</v>
      </c>
      <c r="G16" s="15" t="s">
        <v>7</v>
      </c>
      <c r="H16" s="41" t="s">
        <v>30</v>
      </c>
      <c r="I16" s="33" t="s">
        <v>32</v>
      </c>
      <c r="J16" s="17"/>
    </row>
    <row r="17" spans="1:10" x14ac:dyDescent="0.25">
      <c r="A17" s="3"/>
      <c r="B17" s="2"/>
      <c r="C17" s="2"/>
      <c r="D17" s="2"/>
      <c r="F17" s="13"/>
      <c r="G17" s="15"/>
      <c r="H17" s="41"/>
      <c r="I17" s="15"/>
      <c r="J17" s="17"/>
    </row>
    <row r="18" spans="1:10" ht="15.75" thickBot="1" x14ac:dyDescent="0.3">
      <c r="A18" s="3">
        <f>SUM(A3:A17)</f>
        <v>948396.11499999999</v>
      </c>
      <c r="B18" s="2"/>
      <c r="C18" s="3">
        <f>SUM(C3:C17)</f>
        <v>196033.47697049993</v>
      </c>
      <c r="D18" s="2"/>
      <c r="E18" s="3">
        <f>SUM(E3:E17)</f>
        <v>9483.9611499999992</v>
      </c>
      <c r="F18" s="24"/>
      <c r="G18" s="25"/>
      <c r="H18" s="37"/>
      <c r="I18" s="25"/>
      <c r="J18" s="26"/>
    </row>
    <row r="20" spans="1:10" ht="15.75" thickBot="1" x14ac:dyDescent="0.3"/>
    <row r="21" spans="1:10" x14ac:dyDescent="0.25">
      <c r="A21" s="11"/>
      <c r="B21" s="51" t="s">
        <v>26</v>
      </c>
      <c r="C21" s="51"/>
      <c r="D21" s="51"/>
      <c r="E21" s="51"/>
      <c r="F21" s="51"/>
      <c r="G21" s="51"/>
      <c r="H21" s="51"/>
      <c r="I21" s="12"/>
    </row>
    <row r="22" spans="1:10" ht="45.75" x14ac:dyDescent="0.25">
      <c r="A22" s="13"/>
      <c r="B22" s="14" t="s">
        <v>48</v>
      </c>
      <c r="C22" s="15" t="s">
        <v>36</v>
      </c>
      <c r="D22" s="15" t="s">
        <v>37</v>
      </c>
      <c r="E22" s="16" t="s">
        <v>42</v>
      </c>
      <c r="F22" s="16" t="s">
        <v>43</v>
      </c>
      <c r="G22" s="16" t="s">
        <v>59</v>
      </c>
      <c r="H22" s="9" t="s">
        <v>60</v>
      </c>
      <c r="I22" s="38" t="s">
        <v>47</v>
      </c>
    </row>
    <row r="23" spans="1:10" x14ac:dyDescent="0.25">
      <c r="A23" s="13"/>
      <c r="B23" s="18" t="s">
        <v>19</v>
      </c>
      <c r="C23" s="19">
        <v>30</v>
      </c>
      <c r="D23" s="20">
        <f>PRODUCT(C23,40,52)</f>
        <v>62400</v>
      </c>
      <c r="E23" s="20">
        <f>PRODUCT(C23,9,13)</f>
        <v>3510</v>
      </c>
      <c r="F23" s="21">
        <f t="shared" ref="F23:F31" si="2">SUM(D23:E23)</f>
        <v>65910</v>
      </c>
      <c r="G23" s="20">
        <f>PRODUCT(C23,75)</f>
        <v>2250</v>
      </c>
      <c r="H23" s="46">
        <f>SUM(F23:G23)</f>
        <v>68160</v>
      </c>
      <c r="I23" s="39">
        <f>PRODUCT(H23,1.04)</f>
        <v>70886.400000000009</v>
      </c>
    </row>
    <row r="24" spans="1:10" x14ac:dyDescent="0.25">
      <c r="A24" s="13"/>
      <c r="B24" s="18" t="s">
        <v>20</v>
      </c>
      <c r="C24" s="19">
        <v>37.5</v>
      </c>
      <c r="D24" s="20">
        <f t="shared" ref="D24:D31" si="3">PRODUCT(C24,40,52)</f>
        <v>78000</v>
      </c>
      <c r="E24" s="20">
        <f t="shared" ref="E24:E31" si="4">PRODUCT(C24,9,13)</f>
        <v>4387.5</v>
      </c>
      <c r="F24" s="21">
        <f t="shared" si="2"/>
        <v>82387.5</v>
      </c>
      <c r="G24" s="20">
        <f t="shared" ref="G24:G31" si="5">PRODUCT(C24,75)</f>
        <v>2812.5</v>
      </c>
      <c r="H24" s="47">
        <f t="shared" ref="H24:H31" si="6">SUM(F24:G24)</f>
        <v>85200</v>
      </c>
      <c r="I24" s="39">
        <f t="shared" ref="I24:I31" si="7">PRODUCT(H24,1.04)</f>
        <v>88608</v>
      </c>
    </row>
    <row r="25" spans="1:10" x14ac:dyDescent="0.25">
      <c r="A25" s="13"/>
      <c r="B25" s="18" t="s">
        <v>14</v>
      </c>
      <c r="C25" s="19">
        <v>24</v>
      </c>
      <c r="D25" s="20">
        <f t="shared" si="3"/>
        <v>49920</v>
      </c>
      <c r="E25" s="20">
        <f t="shared" si="4"/>
        <v>2808</v>
      </c>
      <c r="F25" s="21">
        <f t="shared" si="2"/>
        <v>52728</v>
      </c>
      <c r="G25" s="20">
        <f t="shared" si="5"/>
        <v>1800</v>
      </c>
      <c r="H25" s="47">
        <f t="shared" si="6"/>
        <v>54528</v>
      </c>
      <c r="I25" s="39">
        <f t="shared" si="7"/>
        <v>56709.120000000003</v>
      </c>
    </row>
    <row r="26" spans="1:10" x14ac:dyDescent="0.25">
      <c r="A26" s="13"/>
      <c r="B26" s="18" t="s">
        <v>17</v>
      </c>
      <c r="C26" s="19">
        <v>24.5</v>
      </c>
      <c r="D26" s="20">
        <f t="shared" si="3"/>
        <v>50960</v>
      </c>
      <c r="E26" s="20">
        <f t="shared" si="4"/>
        <v>2866.5</v>
      </c>
      <c r="F26" s="21">
        <f t="shared" si="2"/>
        <v>53826.5</v>
      </c>
      <c r="G26" s="20">
        <f t="shared" si="5"/>
        <v>1837.5</v>
      </c>
      <c r="H26" s="47">
        <f t="shared" si="6"/>
        <v>55664</v>
      </c>
      <c r="I26" s="39">
        <f t="shared" si="7"/>
        <v>57890.560000000005</v>
      </c>
    </row>
    <row r="27" spans="1:10" x14ac:dyDescent="0.25">
      <c r="A27" s="13"/>
      <c r="B27" s="18" t="s">
        <v>18</v>
      </c>
      <c r="C27" s="19">
        <v>25.5</v>
      </c>
      <c r="D27" s="20">
        <f t="shared" si="3"/>
        <v>53040</v>
      </c>
      <c r="E27" s="20">
        <f t="shared" si="4"/>
        <v>2983.5</v>
      </c>
      <c r="F27" s="21">
        <f t="shared" si="2"/>
        <v>56023.5</v>
      </c>
      <c r="G27" s="20">
        <f t="shared" si="5"/>
        <v>1912.5</v>
      </c>
      <c r="H27" s="47">
        <f t="shared" si="6"/>
        <v>57936</v>
      </c>
      <c r="I27" s="39">
        <f t="shared" si="7"/>
        <v>60253.440000000002</v>
      </c>
    </row>
    <row r="28" spans="1:10" x14ac:dyDescent="0.25">
      <c r="A28" s="13"/>
      <c r="B28" s="18" t="s">
        <v>61</v>
      </c>
      <c r="C28" s="19">
        <v>21</v>
      </c>
      <c r="D28" s="20">
        <f t="shared" si="3"/>
        <v>43680</v>
      </c>
      <c r="E28" s="20">
        <f t="shared" ref="E28" si="8">PRODUCT(C28,9,13)</f>
        <v>2457</v>
      </c>
      <c r="F28" s="21">
        <f t="shared" si="2"/>
        <v>46137</v>
      </c>
      <c r="G28" s="20">
        <f t="shared" ref="G28" si="9">PRODUCT(C28,75)</f>
        <v>1575</v>
      </c>
      <c r="H28" s="47">
        <f t="shared" ref="H28" si="10">SUM(F28:G28)</f>
        <v>47712</v>
      </c>
      <c r="I28" s="39">
        <f t="shared" si="7"/>
        <v>49620.480000000003</v>
      </c>
    </row>
    <row r="29" spans="1:10" x14ac:dyDescent="0.25">
      <c r="A29" s="13"/>
      <c r="B29" s="18" t="s">
        <v>25</v>
      </c>
      <c r="C29" s="19">
        <v>21</v>
      </c>
      <c r="D29" s="20">
        <f t="shared" si="3"/>
        <v>43680</v>
      </c>
      <c r="E29" s="20">
        <f t="shared" si="4"/>
        <v>2457</v>
      </c>
      <c r="F29" s="21">
        <f t="shared" si="2"/>
        <v>46137</v>
      </c>
      <c r="G29" s="20">
        <f t="shared" si="5"/>
        <v>1575</v>
      </c>
      <c r="H29" s="47">
        <f t="shared" si="6"/>
        <v>47712</v>
      </c>
      <c r="I29" s="39">
        <f t="shared" si="7"/>
        <v>49620.480000000003</v>
      </c>
    </row>
    <row r="30" spans="1:10" x14ac:dyDescent="0.25">
      <c r="A30" s="13"/>
      <c r="B30" s="22" t="s">
        <v>38</v>
      </c>
      <c r="C30" s="19">
        <v>38</v>
      </c>
      <c r="D30" s="20">
        <f t="shared" si="3"/>
        <v>79040</v>
      </c>
      <c r="E30" s="20">
        <f t="shared" si="4"/>
        <v>4446</v>
      </c>
      <c r="F30" s="21">
        <f t="shared" si="2"/>
        <v>83486</v>
      </c>
      <c r="G30" s="20">
        <f t="shared" si="5"/>
        <v>2850</v>
      </c>
      <c r="H30" s="47">
        <f t="shared" si="6"/>
        <v>86336</v>
      </c>
      <c r="I30" s="39">
        <f t="shared" si="7"/>
        <v>89789.440000000002</v>
      </c>
    </row>
    <row r="31" spans="1:10" x14ac:dyDescent="0.25">
      <c r="A31" s="13"/>
      <c r="B31" s="18" t="s">
        <v>8</v>
      </c>
      <c r="C31" s="19">
        <v>30</v>
      </c>
      <c r="D31" s="20">
        <f t="shared" si="3"/>
        <v>62400</v>
      </c>
      <c r="E31" s="20">
        <f t="shared" si="4"/>
        <v>3510</v>
      </c>
      <c r="F31" s="21">
        <f t="shared" si="2"/>
        <v>65910</v>
      </c>
      <c r="G31" s="20">
        <f t="shared" si="5"/>
        <v>2250</v>
      </c>
      <c r="H31" s="47">
        <f t="shared" si="6"/>
        <v>68160</v>
      </c>
      <c r="I31" s="39">
        <f t="shared" si="7"/>
        <v>70886.400000000009</v>
      </c>
    </row>
    <row r="32" spans="1:10" x14ac:dyDescent="0.25">
      <c r="A32" s="13"/>
      <c r="B32" s="15"/>
      <c r="C32" s="15"/>
      <c r="D32" s="15"/>
      <c r="E32" s="15"/>
      <c r="F32" s="15"/>
      <c r="G32" s="20"/>
      <c r="I32" s="35"/>
    </row>
    <row r="33" spans="1:9" x14ac:dyDescent="0.25">
      <c r="A33" s="13"/>
      <c r="B33" s="15" t="s">
        <v>44</v>
      </c>
      <c r="C33" s="15"/>
      <c r="D33" s="15"/>
      <c r="E33" s="15"/>
      <c r="F33" s="15"/>
      <c r="G33" s="15" t="s">
        <v>37</v>
      </c>
      <c r="I33" s="39"/>
    </row>
    <row r="34" spans="1:9" x14ac:dyDescent="0.25">
      <c r="A34" s="13"/>
      <c r="B34" s="15" t="s">
        <v>45</v>
      </c>
      <c r="C34" s="15"/>
      <c r="D34" s="15"/>
      <c r="E34" s="15"/>
      <c r="F34" s="15"/>
      <c r="G34" s="23">
        <v>158520</v>
      </c>
      <c r="I34" s="39">
        <f>PRODUCT(G34,1.04)</f>
        <v>164860.80000000002</v>
      </c>
    </row>
    <row r="35" spans="1:9" x14ac:dyDescent="0.25">
      <c r="A35" s="13"/>
      <c r="B35" s="15" t="s">
        <v>46</v>
      </c>
      <c r="C35" s="15"/>
      <c r="D35" s="15"/>
      <c r="E35" s="15"/>
      <c r="F35" s="15"/>
      <c r="G35" s="23">
        <v>93000</v>
      </c>
      <c r="I35" s="39">
        <f>PRODUCT(G35,1.04)</f>
        <v>96720</v>
      </c>
    </row>
    <row r="36" spans="1:9" x14ac:dyDescent="0.25">
      <c r="A36" s="13"/>
      <c r="B36" s="15" t="s">
        <v>39</v>
      </c>
      <c r="C36" s="15"/>
      <c r="D36" s="15"/>
      <c r="E36" s="15"/>
      <c r="F36" s="15"/>
      <c r="G36" s="23">
        <v>50000</v>
      </c>
      <c r="I36" s="39">
        <f>PRODUCT(G36,1.04)</f>
        <v>52000</v>
      </c>
    </row>
    <row r="37" spans="1:9" x14ac:dyDescent="0.25">
      <c r="A37" s="13"/>
      <c r="B37" s="15" t="s">
        <v>40</v>
      </c>
      <c r="C37" s="15"/>
      <c r="D37" s="15"/>
      <c r="E37" s="15"/>
      <c r="F37" s="15"/>
      <c r="G37" s="23">
        <v>54000</v>
      </c>
      <c r="I37" s="39">
        <f>PRODUCT(G37,1.04)</f>
        <v>56160</v>
      </c>
    </row>
    <row r="38" spans="1:9" ht="15.75" thickBot="1" x14ac:dyDescent="0.3">
      <c r="A38" s="13"/>
      <c r="B38" s="15" t="s">
        <v>41</v>
      </c>
      <c r="C38" s="15"/>
      <c r="D38" s="15"/>
      <c r="E38" s="15"/>
      <c r="F38" s="15"/>
      <c r="G38" s="10">
        <v>38000</v>
      </c>
      <c r="I38" s="40">
        <f>PRODUCT(G38,1.04)</f>
        <v>39520</v>
      </c>
    </row>
    <row r="39" spans="1:9" ht="15.75" thickTop="1" x14ac:dyDescent="0.25">
      <c r="A39" s="13"/>
      <c r="B39" s="15"/>
      <c r="C39" s="15"/>
      <c r="D39" s="15"/>
      <c r="E39" s="15"/>
      <c r="F39" s="15"/>
      <c r="G39" s="15"/>
      <c r="I39" s="36"/>
    </row>
    <row r="40" spans="1:9" x14ac:dyDescent="0.25">
      <c r="A40" s="13"/>
      <c r="B40" s="15"/>
      <c r="C40" s="15"/>
      <c r="D40" s="15"/>
      <c r="E40" s="15"/>
      <c r="F40" s="15"/>
      <c r="G40" s="15"/>
      <c r="H40" s="35"/>
      <c r="I40" s="17"/>
    </row>
    <row r="41" spans="1:9" ht="15.75" thickBot="1" x14ac:dyDescent="0.3">
      <c r="A41" s="24"/>
      <c r="B41" s="25"/>
      <c r="C41" s="25"/>
      <c r="D41" s="25"/>
      <c r="E41" s="25"/>
      <c r="F41" s="25"/>
      <c r="G41" s="25"/>
      <c r="H41" s="37"/>
      <c r="I41" s="48">
        <f>SUM(I23:I38)</f>
        <v>1003525.12</v>
      </c>
    </row>
  </sheetData>
  <mergeCells count="5">
    <mergeCell ref="D1:E1"/>
    <mergeCell ref="D2:E2"/>
    <mergeCell ref="B1:C1"/>
    <mergeCell ref="B2:C2"/>
    <mergeCell ref="B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2017-10-13T13:09:29Z</dcterms:created>
  <dcterms:modified xsi:type="dcterms:W3CDTF">2017-11-29T16:12:05Z</dcterms:modified>
</cp:coreProperties>
</file>