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525" windowHeight="11625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B33" i="3"/>
  <c r="B35" i="3" s="1"/>
  <c r="G27" i="3"/>
  <c r="B19" i="3"/>
  <c r="E33" i="3"/>
  <c r="E35" i="3" s="1"/>
  <c r="D33" i="3"/>
  <c r="D35" i="3" s="1"/>
  <c r="C33" i="3"/>
  <c r="C35" i="3" s="1"/>
  <c r="F32" i="3"/>
  <c r="F31" i="3"/>
  <c r="G31" i="3" s="1"/>
  <c r="F30" i="3"/>
  <c r="F21" i="3"/>
  <c r="E19" i="3"/>
  <c r="E23" i="3" s="1"/>
  <c r="D19" i="3"/>
  <c r="D23" i="3" s="1"/>
  <c r="C19" i="3"/>
  <c r="C23" i="3" s="1"/>
  <c r="F18" i="3"/>
  <c r="G18" i="3" s="1"/>
  <c r="F17" i="3"/>
  <c r="G17" i="3" s="1"/>
  <c r="F16" i="3"/>
  <c r="E37" i="3" l="1"/>
  <c r="C37" i="3"/>
  <c r="F19" i="3"/>
  <c r="F23" i="3" s="1"/>
  <c r="G32" i="3"/>
  <c r="D37" i="3"/>
  <c r="G30" i="3"/>
  <c r="B23" i="3"/>
  <c r="B37" i="3"/>
  <c r="F33" i="3"/>
  <c r="F35" i="3" s="1"/>
  <c r="G16" i="3"/>
  <c r="G19" i="3" s="1"/>
  <c r="G21" i="3"/>
  <c r="F37" i="3" l="1"/>
  <c r="G23" i="3"/>
  <c r="G33" i="3"/>
  <c r="G35" i="3" s="1"/>
  <c r="G37" i="3" s="1"/>
</calcChain>
</file>

<file path=xl/sharedStrings.xml><?xml version="1.0" encoding="utf-8"?>
<sst xmlns="http://schemas.openxmlformats.org/spreadsheetml/2006/main" count="40" uniqueCount="29">
  <si>
    <t>Total Costs</t>
  </si>
  <si>
    <t>Steam &amp; Other</t>
  </si>
  <si>
    <t>Transmission</t>
  </si>
  <si>
    <t>Distribution</t>
  </si>
  <si>
    <t>Adjustments to Exhibit KO-1 By Function</t>
  </si>
  <si>
    <t>Total Adj</t>
  </si>
  <si>
    <t>Follow up work:</t>
  </si>
  <si>
    <t xml:space="preserve">     Estimated Follow-up Work</t>
  </si>
  <si>
    <t xml:space="preserve">     Estimated Capital Follow-up Work</t>
  </si>
  <si>
    <t>Total Contractors Costs</t>
  </si>
  <si>
    <t>Total Contractor Storm Restoration Costs</t>
  </si>
  <si>
    <t>Capital Contractor Storm Restoration Costs</t>
  </si>
  <si>
    <t>Adjustments Related to Final Invoicing</t>
  </si>
  <si>
    <t xml:space="preserve">     Actual Follow-up Work</t>
  </si>
  <si>
    <t xml:space="preserve">     Net Follow-up Work</t>
  </si>
  <si>
    <t>Total Capitalizable Contractors Costs</t>
  </si>
  <si>
    <t>Actual Costs through 9/30/2017</t>
  </si>
  <si>
    <t>Incremental Contractor Costs</t>
  </si>
  <si>
    <t>($000s)</t>
  </si>
  <si>
    <t xml:space="preserve">from </t>
  </si>
  <si>
    <t>Exhibit KO-1</t>
  </si>
  <si>
    <t>Per Revised</t>
  </si>
  <si>
    <t>Exhibit KO-2</t>
  </si>
  <si>
    <t>Florida Power &amp; Light Company</t>
  </si>
  <si>
    <t>Docket No. 20160251-EI</t>
  </si>
  <si>
    <t>OPC's Fifth Set of Interrogatories</t>
  </si>
  <si>
    <t>Interrogatory No. 108</t>
  </si>
  <si>
    <t>Attachment No. 2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</si>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</sst>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2" fillId="0" borderId="6" xfId="0" quotePrefix="1" applyNumberFormat="1" applyFont="1" applyFill="1" applyBorder="1" applyAlignment="1">
      <alignment horizontal="center"/>
    </xf>
    <xf numFmtId="3" fontId="2" fillId="0" borderId="7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center"/>
    </xf>
    <xf numFmtId="0" fontId="4" fillId="0" borderId="0" xfId="0" applyFont="1"/>
    <xf numFmtId="164" fontId="4" fillId="0" borderId="1" xfId="1" applyNumberFormat="1" applyFont="1" applyBorder="1"/>
    <xf numFmtId="0" fontId="4" fillId="0" borderId="2" xfId="0" applyFont="1" applyBorder="1"/>
    <xf numFmtId="165" fontId="4" fillId="0" borderId="5" xfId="2" applyNumberFormat="1" applyFont="1" applyBorder="1"/>
    <xf numFmtId="164" fontId="4" fillId="0" borderId="5" xfId="1" applyNumberFormat="1" applyFont="1" applyBorder="1"/>
    <xf numFmtId="164" fontId="4" fillId="0" borderId="6" xfId="1" applyNumberFormat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5" fontId="4" fillId="0" borderId="11" xfId="2" applyNumberFormat="1" applyFont="1" applyBorder="1"/>
    <xf numFmtId="165" fontId="4" fillId="0" borderId="0" xfId="2" applyNumberFormat="1" applyFont="1" applyBorder="1"/>
    <xf numFmtId="165" fontId="4" fillId="0" borderId="12" xfId="2" applyNumberFormat="1" applyFont="1" applyBorder="1"/>
    <xf numFmtId="164" fontId="4" fillId="0" borderId="11" xfId="1" applyNumberFormat="1" applyFont="1" applyBorder="1"/>
    <xf numFmtId="164" fontId="4" fillId="0" borderId="0" xfId="1" applyNumberFormat="1" applyFont="1" applyBorder="1"/>
    <xf numFmtId="164" fontId="4" fillId="0" borderId="12" xfId="1" applyNumberFormat="1" applyFont="1" applyBorder="1"/>
    <xf numFmtId="164" fontId="4" fillId="0" borderId="7" xfId="1" applyNumberFormat="1" applyFont="1" applyBorder="1"/>
    <xf numFmtId="164" fontId="4" fillId="0" borderId="13" xfId="1" applyNumberFormat="1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0" xfId="0" applyFont="1" applyBorder="1"/>
    <xf numFmtId="0" fontId="4" fillId="0" borderId="12" xfId="0" applyFont="1" applyBorder="1"/>
    <xf numFmtId="0" fontId="6" fillId="0" borderId="5" xfId="0" applyFont="1" applyBorder="1"/>
    <xf numFmtId="0" fontId="5" fillId="0" borderId="5" xfId="0" applyFont="1" applyBorder="1"/>
    <xf numFmtId="165" fontId="5" fillId="0" borderId="6" xfId="2" applyNumberFormat="1" applyFont="1" applyBorder="1"/>
    <xf numFmtId="165" fontId="5" fillId="0" borderId="7" xfId="2" applyNumberFormat="1" applyFont="1" applyBorder="1"/>
    <xf numFmtId="165" fontId="5" fillId="0" borderId="1" xfId="2" applyNumberFormat="1" applyFont="1" applyBorder="1"/>
    <xf numFmtId="165" fontId="5" fillId="0" borderId="13" xfId="2" applyNumberFormat="1" applyFont="1" applyBorder="1"/>
    <xf numFmtId="165" fontId="5" fillId="0" borderId="1" xfId="0" applyNumberFormat="1" applyFont="1" applyBorder="1"/>
    <xf numFmtId="165" fontId="5" fillId="0" borderId="13" xfId="0" applyNumberFormat="1" applyFont="1" applyBorder="1"/>
    <xf numFmtId="0" fontId="5" fillId="0" borderId="6" xfId="0" applyFont="1" applyBorder="1"/>
    <xf numFmtId="165" fontId="5" fillId="0" borderId="6" xfId="0" applyNumberFormat="1" applyFont="1" applyBorder="1"/>
    <xf numFmtId="164" fontId="4" fillId="0" borderId="0" xfId="0" applyNumberFormat="1" applyFont="1"/>
    <xf numFmtId="0" fontId="7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activeCell="A6" sqref="A6"/>
    </sheetView>
  </sheetViews>
  <sheetFormatPr defaultColWidth="8.85546875" defaultRowHeight="12.75" x14ac:dyDescent="0.2"/>
  <cols>
    <col min="1" max="1" width="45.140625" style="14" bestFit="1" customWidth="1"/>
    <col min="2" max="2" width="14.5703125" style="14" bestFit="1" customWidth="1"/>
    <col min="3" max="7" width="14" style="14" customWidth="1"/>
    <col min="8" max="16384" width="8.85546875" style="14"/>
  </cols>
  <sheetData>
    <row r="1" spans="1:7" x14ac:dyDescent="0.2">
      <c r="A1" s="46" t="s">
        <v>23</v>
      </c>
    </row>
    <row r="2" spans="1:7" x14ac:dyDescent="0.2">
      <c r="A2" s="46" t="s">
        <v>24</v>
      </c>
    </row>
    <row r="3" spans="1:7" x14ac:dyDescent="0.2">
      <c r="A3" s="46" t="s">
        <v>25</v>
      </c>
    </row>
    <row r="4" spans="1:7" x14ac:dyDescent="0.2">
      <c r="A4" s="46" t="s">
        <v>26</v>
      </c>
    </row>
    <row r="5" spans="1:7" s="1" customFormat="1" x14ac:dyDescent="0.2">
      <c r="A5" s="46" t="s">
        <v>27</v>
      </c>
      <c r="B5" s="2"/>
      <c r="C5" s="47" t="s">
        <v>4</v>
      </c>
      <c r="D5" s="47"/>
      <c r="E5" s="48"/>
      <c r="F5" s="2"/>
      <c r="G5" s="3"/>
    </row>
    <row r="6" spans="1:7" s="1" customFormat="1" x14ac:dyDescent="0.2">
      <c r="A6" s="46" t="s">
        <v>28</v>
      </c>
      <c r="B6" s="4" t="s">
        <v>0</v>
      </c>
      <c r="C6" s="5"/>
      <c r="D6" s="5"/>
      <c r="E6" s="5"/>
      <c r="F6" s="4" t="s">
        <v>5</v>
      </c>
      <c r="G6" s="4" t="s">
        <v>0</v>
      </c>
    </row>
    <row r="7" spans="1:7" s="1" customFormat="1" x14ac:dyDescent="0.2">
      <c r="B7" s="4" t="s">
        <v>19</v>
      </c>
      <c r="C7" s="5"/>
      <c r="D7" s="5"/>
      <c r="E7" s="5"/>
      <c r="F7" s="4" t="s">
        <v>21</v>
      </c>
      <c r="G7" s="4" t="s">
        <v>21</v>
      </c>
    </row>
    <row r="8" spans="1:7" s="1" customFormat="1" x14ac:dyDescent="0.2">
      <c r="B8" s="6" t="s">
        <v>20</v>
      </c>
      <c r="C8" s="7" t="s">
        <v>1</v>
      </c>
      <c r="D8" s="5" t="s">
        <v>2</v>
      </c>
      <c r="E8" s="5" t="s">
        <v>3</v>
      </c>
      <c r="F8" s="4" t="s">
        <v>22</v>
      </c>
      <c r="G8" s="4" t="s">
        <v>22</v>
      </c>
    </row>
    <row r="9" spans="1:7" s="1" customFormat="1" x14ac:dyDescent="0.2">
      <c r="A9" s="8"/>
      <c r="B9" s="9" t="s">
        <v>18</v>
      </c>
      <c r="C9" s="10"/>
      <c r="D9" s="11"/>
      <c r="E9" s="12"/>
      <c r="F9" s="13" t="s">
        <v>18</v>
      </c>
      <c r="G9" s="9" t="s">
        <v>18</v>
      </c>
    </row>
    <row r="10" spans="1:7" x14ac:dyDescent="0.2">
      <c r="A10" s="16"/>
      <c r="B10" s="16"/>
      <c r="C10" s="20"/>
      <c r="D10" s="21"/>
      <c r="E10" s="22"/>
      <c r="F10" s="16"/>
      <c r="G10" s="16"/>
    </row>
    <row r="11" spans="1:7" x14ac:dyDescent="0.2">
      <c r="A11" s="35" t="s">
        <v>10</v>
      </c>
      <c r="B11" s="31"/>
      <c r="C11" s="32"/>
      <c r="D11" s="33"/>
      <c r="E11" s="34"/>
      <c r="F11" s="31"/>
      <c r="G11" s="31"/>
    </row>
    <row r="12" spans="1:7" x14ac:dyDescent="0.2">
      <c r="A12" s="35"/>
      <c r="B12" s="31"/>
      <c r="C12" s="32"/>
      <c r="D12" s="33"/>
      <c r="E12" s="34"/>
      <c r="F12" s="31"/>
      <c r="G12" s="31"/>
    </row>
    <row r="13" spans="1:7" x14ac:dyDescent="0.2">
      <c r="A13" s="31" t="s">
        <v>16</v>
      </c>
      <c r="B13" s="17">
        <v>161853.96503999998</v>
      </c>
      <c r="C13" s="23">
        <v>0</v>
      </c>
      <c r="D13" s="24">
        <v>0</v>
      </c>
      <c r="E13" s="25">
        <v>0</v>
      </c>
      <c r="F13" s="17">
        <v>0</v>
      </c>
      <c r="G13" s="17">
        <f>+B13+F13</f>
        <v>161853.96503999998</v>
      </c>
    </row>
    <row r="14" spans="1:7" x14ac:dyDescent="0.2">
      <c r="A14" s="31"/>
      <c r="B14" s="17"/>
      <c r="C14" s="23"/>
      <c r="D14" s="24"/>
      <c r="E14" s="25"/>
      <c r="F14" s="17"/>
      <c r="G14" s="17"/>
    </row>
    <row r="15" spans="1:7" x14ac:dyDescent="0.2">
      <c r="A15" s="31" t="s">
        <v>6</v>
      </c>
      <c r="B15" s="18"/>
      <c r="C15" s="26"/>
      <c r="D15" s="27"/>
      <c r="E15" s="28"/>
      <c r="F15" s="18"/>
      <c r="G15" s="18"/>
    </row>
    <row r="16" spans="1:7" x14ac:dyDescent="0.2">
      <c r="A16" s="31" t="s">
        <v>13</v>
      </c>
      <c r="B16" s="18">
        <v>0</v>
      </c>
      <c r="C16" s="26">
        <v>0</v>
      </c>
      <c r="D16" s="27">
        <v>0</v>
      </c>
      <c r="E16" s="28">
        <v>4050.5949499999992</v>
      </c>
      <c r="F16" s="18">
        <f>SUM(C16:E16)</f>
        <v>4050.5949499999992</v>
      </c>
      <c r="G16" s="18">
        <f>+B16+F16</f>
        <v>4050.5949499999992</v>
      </c>
    </row>
    <row r="17" spans="1:7" x14ac:dyDescent="0.2">
      <c r="A17" s="31" t="s">
        <v>7</v>
      </c>
      <c r="B17" s="18">
        <v>3650.2450000000003</v>
      </c>
      <c r="C17" s="26">
        <v>0</v>
      </c>
      <c r="D17" s="27">
        <v>0</v>
      </c>
      <c r="E17" s="28">
        <v>-3650.2450000000003</v>
      </c>
      <c r="F17" s="18">
        <f>SUM(C17:E17)</f>
        <v>-3650.2450000000003</v>
      </c>
      <c r="G17" s="18">
        <f t="shared" ref="G17:G18" si="0">+B17+F17</f>
        <v>0</v>
      </c>
    </row>
    <row r="18" spans="1:7" x14ac:dyDescent="0.2">
      <c r="A18" s="31" t="s">
        <v>8</v>
      </c>
      <c r="B18" s="19">
        <v>-3102.7082500000006</v>
      </c>
      <c r="C18" s="29">
        <v>0</v>
      </c>
      <c r="D18" s="15">
        <v>0</v>
      </c>
      <c r="E18" s="30">
        <v>3102.7082500000006</v>
      </c>
      <c r="F18" s="19">
        <f>SUM(C18:E18)</f>
        <v>3102.7082500000006</v>
      </c>
      <c r="G18" s="19">
        <f t="shared" si="0"/>
        <v>0</v>
      </c>
    </row>
    <row r="19" spans="1:7" x14ac:dyDescent="0.2">
      <c r="A19" s="31" t="s">
        <v>14</v>
      </c>
      <c r="B19" s="18">
        <f>SUM(B15:B18)</f>
        <v>547.53674999999976</v>
      </c>
      <c r="C19" s="26">
        <f t="shared" ref="C19:G19" si="1">SUM(C15:C18)</f>
        <v>0</v>
      </c>
      <c r="D19" s="27">
        <f t="shared" si="1"/>
        <v>0</v>
      </c>
      <c r="E19" s="28">
        <f t="shared" si="1"/>
        <v>3503.0581999999995</v>
      </c>
      <c r="F19" s="18">
        <f t="shared" si="1"/>
        <v>3503.0581999999995</v>
      </c>
      <c r="G19" s="18">
        <f t="shared" si="1"/>
        <v>4050.5949499999992</v>
      </c>
    </row>
    <row r="20" spans="1:7" x14ac:dyDescent="0.2">
      <c r="A20" s="31"/>
      <c r="B20" s="18"/>
      <c r="C20" s="26"/>
      <c r="D20" s="27"/>
      <c r="E20" s="28"/>
      <c r="F20" s="18"/>
      <c r="G20" s="18"/>
    </row>
    <row r="21" spans="1:7" x14ac:dyDescent="0.2">
      <c r="A21" s="31" t="s">
        <v>12</v>
      </c>
      <c r="B21" s="19">
        <v>0</v>
      </c>
      <c r="C21" s="29">
        <v>-116.44098000000004</v>
      </c>
      <c r="D21" s="15">
        <v>6.0144199999999994</v>
      </c>
      <c r="E21" s="30">
        <v>3.0508199999999488</v>
      </c>
      <c r="F21" s="19">
        <f>SUM(C21:E21)</f>
        <v>-107.37574000000009</v>
      </c>
      <c r="G21" s="19">
        <f>+B21+F21</f>
        <v>-107.37574000000009</v>
      </c>
    </row>
    <row r="22" spans="1:7" x14ac:dyDescent="0.2">
      <c r="A22" s="31"/>
      <c r="B22" s="18"/>
      <c r="C22" s="26"/>
      <c r="D22" s="27"/>
      <c r="E22" s="28"/>
      <c r="F22" s="18"/>
      <c r="G22" s="18"/>
    </row>
    <row r="23" spans="1:7" x14ac:dyDescent="0.2">
      <c r="A23" s="36" t="s">
        <v>9</v>
      </c>
      <c r="B23" s="37">
        <f>+B13+B19</f>
        <v>162401.50178999998</v>
      </c>
      <c r="C23" s="38">
        <f>+C21+C19</f>
        <v>-116.44098000000004</v>
      </c>
      <c r="D23" s="39">
        <f>+D21+D19</f>
        <v>6.0144199999999994</v>
      </c>
      <c r="E23" s="40">
        <f>+E21+E19</f>
        <v>3506.1090199999994</v>
      </c>
      <c r="F23" s="37">
        <f>+F21+F19</f>
        <v>3395.6824599999995</v>
      </c>
      <c r="G23" s="37">
        <f>G13+G21+G19</f>
        <v>165797.18424999999</v>
      </c>
    </row>
    <row r="24" spans="1:7" x14ac:dyDescent="0.2">
      <c r="A24" s="31"/>
      <c r="B24" s="16"/>
      <c r="C24" s="20"/>
      <c r="D24" s="21"/>
      <c r="E24" s="22"/>
      <c r="F24" s="21"/>
      <c r="G24" s="16"/>
    </row>
    <row r="25" spans="1:7" x14ac:dyDescent="0.2">
      <c r="A25" s="35" t="s">
        <v>11</v>
      </c>
      <c r="B25" s="31"/>
      <c r="C25" s="32"/>
      <c r="D25" s="33"/>
      <c r="E25" s="34"/>
      <c r="F25" s="33"/>
      <c r="G25" s="31"/>
    </row>
    <row r="26" spans="1:7" x14ac:dyDescent="0.2">
      <c r="A26" s="35"/>
      <c r="B26" s="31"/>
      <c r="C26" s="32"/>
      <c r="D26" s="33"/>
      <c r="E26" s="34"/>
      <c r="F26" s="33"/>
      <c r="G26" s="31"/>
    </row>
    <row r="27" spans="1:7" x14ac:dyDescent="0.2">
      <c r="A27" s="31" t="s">
        <v>16</v>
      </c>
      <c r="B27" s="17">
        <v>3673.3568664999998</v>
      </c>
      <c r="C27" s="23">
        <v>0</v>
      </c>
      <c r="D27" s="24">
        <v>0</v>
      </c>
      <c r="E27" s="25">
        <v>0</v>
      </c>
      <c r="F27" s="17">
        <v>0</v>
      </c>
      <c r="G27" s="17">
        <f>+B27</f>
        <v>3673.3568664999998</v>
      </c>
    </row>
    <row r="28" spans="1:7" x14ac:dyDescent="0.2">
      <c r="A28" s="31"/>
      <c r="B28" s="18"/>
      <c r="C28" s="26"/>
      <c r="D28" s="27"/>
      <c r="E28" s="28"/>
      <c r="F28" s="18"/>
      <c r="G28" s="18"/>
    </row>
    <row r="29" spans="1:7" x14ac:dyDescent="0.2">
      <c r="A29" s="31" t="s">
        <v>6</v>
      </c>
      <c r="B29" s="18"/>
      <c r="C29" s="26"/>
      <c r="D29" s="27"/>
      <c r="E29" s="28"/>
      <c r="F29" s="18"/>
      <c r="G29" s="18"/>
    </row>
    <row r="30" spans="1:7" x14ac:dyDescent="0.2">
      <c r="A30" s="31" t="s">
        <v>13</v>
      </c>
      <c r="B30" s="18">
        <v>0</v>
      </c>
      <c r="C30" s="26">
        <v>0</v>
      </c>
      <c r="D30" s="27">
        <v>0</v>
      </c>
      <c r="E30" s="28">
        <v>3606.616</v>
      </c>
      <c r="F30" s="18">
        <f>SUM(C30:E30)</f>
        <v>3606.616</v>
      </c>
      <c r="G30" s="18">
        <f t="shared" ref="G30:G32" si="2">+B30+F30</f>
        <v>3606.616</v>
      </c>
    </row>
    <row r="31" spans="1:7" x14ac:dyDescent="0.2">
      <c r="A31" s="31" t="s">
        <v>7</v>
      </c>
      <c r="B31" s="18">
        <v>0</v>
      </c>
      <c r="C31" s="26">
        <v>0</v>
      </c>
      <c r="D31" s="27">
        <v>0</v>
      </c>
      <c r="E31" s="28">
        <v>0</v>
      </c>
      <c r="F31" s="18">
        <f>SUM(C31:E31)</f>
        <v>0</v>
      </c>
      <c r="G31" s="18">
        <f t="shared" si="2"/>
        <v>0</v>
      </c>
    </row>
    <row r="32" spans="1:7" x14ac:dyDescent="0.2">
      <c r="A32" s="31" t="s">
        <v>8</v>
      </c>
      <c r="B32" s="19">
        <v>0</v>
      </c>
      <c r="C32" s="29">
        <v>0</v>
      </c>
      <c r="D32" s="15">
        <v>0</v>
      </c>
      <c r="E32" s="30">
        <v>0</v>
      </c>
      <c r="F32" s="19">
        <f>SUM(C32:E32)</f>
        <v>0</v>
      </c>
      <c r="G32" s="19">
        <f t="shared" si="2"/>
        <v>0</v>
      </c>
    </row>
    <row r="33" spans="1:7" x14ac:dyDescent="0.2">
      <c r="A33" s="31" t="s">
        <v>14</v>
      </c>
      <c r="B33" s="18">
        <f>SUM(B29:B32)</f>
        <v>0</v>
      </c>
      <c r="C33" s="26">
        <f t="shared" ref="C33:G33" si="3">SUM(C29:C32)</f>
        <v>0</v>
      </c>
      <c r="D33" s="27">
        <f t="shared" si="3"/>
        <v>0</v>
      </c>
      <c r="E33" s="28">
        <f t="shared" si="3"/>
        <v>3606.616</v>
      </c>
      <c r="F33" s="18">
        <f t="shared" si="3"/>
        <v>3606.616</v>
      </c>
      <c r="G33" s="18">
        <f t="shared" si="3"/>
        <v>3606.616</v>
      </c>
    </row>
    <row r="34" spans="1:7" x14ac:dyDescent="0.2">
      <c r="A34" s="31"/>
      <c r="B34" s="17"/>
      <c r="C34" s="23"/>
      <c r="D34" s="24"/>
      <c r="E34" s="25"/>
      <c r="F34" s="17"/>
      <c r="G34" s="17"/>
    </row>
    <row r="35" spans="1:7" x14ac:dyDescent="0.2">
      <c r="A35" s="36" t="s">
        <v>15</v>
      </c>
      <c r="B35" s="37">
        <f>+B27+B33</f>
        <v>3673.3568664999998</v>
      </c>
      <c r="C35" s="38">
        <f t="shared" ref="C35:G35" si="4">+C27+C33</f>
        <v>0</v>
      </c>
      <c r="D35" s="39">
        <f t="shared" si="4"/>
        <v>0</v>
      </c>
      <c r="E35" s="40">
        <f t="shared" si="4"/>
        <v>3606.616</v>
      </c>
      <c r="F35" s="37">
        <f t="shared" si="4"/>
        <v>3606.616</v>
      </c>
      <c r="G35" s="37">
        <f t="shared" si="4"/>
        <v>7279.9728665000002</v>
      </c>
    </row>
    <row r="36" spans="1:7" x14ac:dyDescent="0.2">
      <c r="A36" s="31"/>
      <c r="B36" s="16"/>
      <c r="C36" s="21"/>
      <c r="D36" s="21"/>
      <c r="E36" s="21"/>
      <c r="F36" s="16"/>
      <c r="G36" s="22"/>
    </row>
    <row r="37" spans="1:7" x14ac:dyDescent="0.2">
      <c r="A37" s="43" t="s">
        <v>17</v>
      </c>
      <c r="B37" s="44">
        <f t="shared" ref="B37:G37" si="5">+B23-B35</f>
        <v>158728.14492349999</v>
      </c>
      <c r="C37" s="41">
        <f t="shared" si="5"/>
        <v>-116.44098000000004</v>
      </c>
      <c r="D37" s="41">
        <f t="shared" si="5"/>
        <v>6.0144199999999994</v>
      </c>
      <c r="E37" s="41">
        <f t="shared" si="5"/>
        <v>-100.50698000000057</v>
      </c>
      <c r="F37" s="44">
        <f t="shared" si="5"/>
        <v>-210.93354000000045</v>
      </c>
      <c r="G37" s="42">
        <f t="shared" si="5"/>
        <v>158517.21138349999</v>
      </c>
    </row>
    <row r="40" spans="1:7" x14ac:dyDescent="0.2">
      <c r="E40" s="45"/>
    </row>
  </sheetData>
  <mergeCells count="1">
    <mergeCell ref="C5:E5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