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filterPrivacy="1" defaultThemeVersion="166925"/>
  <xr:revisionPtr revIDLastSave="0" documentId="8_{EDB07810-250D-4466-AAD3-57C4581ADB26}" xr6:coauthVersionLast="32" xr6:coauthVersionMax="32" xr10:uidLastSave="{00000000-0000-0000-0000-000000000000}"/>
  <bookViews>
    <workbookView xWindow="0" yWindow="0" windowWidth="28800" windowHeight="11928" activeTab="1" xr2:uid="{4AB33F05-4CC7-40CB-A217-ACB3866CDCDF}"/>
  </bookViews>
  <sheets>
    <sheet name="Q17" sheetId="6" r:id="rId1"/>
    <sheet name="Q17 - High Fuel" sheetId="7" r:id="rId2"/>
    <sheet name="Q17 - Low Fuel" sheetId="8" r:id="rId3"/>
  </sheets>
  <externalReferences>
    <externalReference r:id="rId4"/>
  </externalReferences>
  <definedNames>
    <definedName name="CE_Ratio">'[1]RR Input'!$D$5</definedName>
    <definedName name="Debt_Ratio">'[1]RR Input'!$D$7</definedName>
    <definedName name="FixOM_Esc_Rate">'[1]RR Input'!$C$14</definedName>
    <definedName name="Property_Tax_Rate">'[1]RR Input'!$C$12</definedName>
    <definedName name="PS_Ratio">'[1]RR Input'!$D$6</definedName>
    <definedName name="ROCE">'[1]RR Input'!$C$5</definedName>
    <definedName name="ROD">'[1]RR Input'!$C$7</definedName>
    <definedName name="Start_Year">'[1]RR Input'!$C$10</definedName>
    <definedName name="Tax_Column">[1]Tables!$D$247:$E$251</definedName>
    <definedName name="Tax_Dep_Table">[1]Tables!$D$215:$I$238</definedName>
    <definedName name="Tax_Rate">'[1]RR Input'!$C$11</definedName>
    <definedName name="Unit_1_Book_Life">'[1]RR Input'!$C$58</definedName>
    <definedName name="Unit_1_FixOM_Rate">'[1]RR Input'!$C$56</definedName>
    <definedName name="Unit_1_Fuel_Cost">[1]Tables!$E$4:$AH$4</definedName>
    <definedName name="Unit_1_Ins_Mon">'[1]RM Input'!$B$47</definedName>
    <definedName name="Unit_1_Ins_Yr">'[1]RM Input'!$A$47</definedName>
    <definedName name="Unit_1_MW">'[1]RR Input'!$C$41</definedName>
    <definedName name="Unit_1_Name">'[1]RM Input'!$E$47</definedName>
    <definedName name="Unit_1_Tax_Life">'[1]RR Input'!$C$59</definedName>
    <definedName name="Unit_1_Total_Cap_Ex">'[1]RR Input'!$C$91</definedName>
    <definedName name="Unit_1_VarOM_Rate">'[1]RR Input'!$C$57</definedName>
    <definedName name="Unit_2_Name">'[1]RM Input'!$E$48</definedName>
    <definedName name="VarOM_Esc_Rate">'[1]RR Input'!$C$15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6" i="7" l="1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C27" i="7" s="1"/>
  <c r="AF6" i="7"/>
  <c r="AG4" i="7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C27" i="6" s="1"/>
  <c r="AF6" i="6"/>
  <c r="AG4" i="6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C33" i="8" s="1"/>
  <c r="D3" i="8"/>
  <c r="E3" i="8" s="1"/>
  <c r="F3" i="8" s="1"/>
  <c r="G3" i="8" s="1"/>
  <c r="H3" i="8" s="1"/>
  <c r="I3" i="8" s="1"/>
  <c r="C1" i="8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C33" i="7" s="1"/>
  <c r="C34" i="7" s="1"/>
  <c r="D3" i="7"/>
  <c r="E3" i="7" s="1"/>
  <c r="F3" i="7" s="1"/>
  <c r="G3" i="7" s="1"/>
  <c r="H3" i="7" s="1"/>
  <c r="I3" i="7" s="1"/>
  <c r="J3" i="7" s="1"/>
  <c r="C1" i="7"/>
  <c r="C5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C33" i="6" s="1"/>
  <c r="D3" i="6"/>
  <c r="E3" i="6" s="1"/>
  <c r="F3" i="6" s="1"/>
  <c r="G3" i="6" s="1"/>
  <c r="H3" i="6" s="1"/>
  <c r="C41" i="7" l="1"/>
  <c r="C44" i="7"/>
  <c r="C40" i="7"/>
  <c r="C42" i="7"/>
  <c r="C43" i="7"/>
  <c r="C45" i="7"/>
  <c r="C46" i="7"/>
  <c r="C39" i="7"/>
  <c r="C41" i="6"/>
  <c r="C43" i="6"/>
  <c r="C44" i="6"/>
  <c r="C45" i="6"/>
  <c r="C46" i="6"/>
  <c r="AG13" i="6"/>
  <c r="C42" i="6"/>
  <c r="C40" i="6"/>
  <c r="C20" i="6"/>
  <c r="C21" i="6" s="1"/>
  <c r="C22" i="6" s="1"/>
  <c r="I20" i="7"/>
  <c r="I21" i="7" s="1"/>
  <c r="J20" i="7"/>
  <c r="J21" i="7" s="1"/>
  <c r="AG20" i="7"/>
  <c r="D20" i="7"/>
  <c r="D21" i="7" s="1"/>
  <c r="H20" i="7"/>
  <c r="H21" i="7" s="1"/>
  <c r="AF20" i="7"/>
  <c r="AB20" i="7"/>
  <c r="Z20" i="7"/>
  <c r="Y20" i="6"/>
  <c r="Z20" i="6"/>
  <c r="AF20" i="6"/>
  <c r="L13" i="6"/>
  <c r="AA20" i="6"/>
  <c r="D20" i="6"/>
  <c r="D21" i="6" s="1"/>
  <c r="AB20" i="6"/>
  <c r="F20" i="6"/>
  <c r="F21" i="6" s="1"/>
  <c r="AD20" i="6"/>
  <c r="K20" i="7"/>
  <c r="T20" i="6"/>
  <c r="S20" i="7"/>
  <c r="J20" i="6"/>
  <c r="AD13" i="6"/>
  <c r="U20" i="6"/>
  <c r="V20" i="6"/>
  <c r="W20" i="6"/>
  <c r="X20" i="6"/>
  <c r="AE13" i="6"/>
  <c r="R20" i="6"/>
  <c r="S20" i="6"/>
  <c r="E20" i="7"/>
  <c r="E21" i="7" s="1"/>
  <c r="AC20" i="7"/>
  <c r="T20" i="7"/>
  <c r="D13" i="6"/>
  <c r="D14" i="6" s="1"/>
  <c r="E20" i="6"/>
  <c r="E21" i="6" s="1"/>
  <c r="AC20" i="6"/>
  <c r="V20" i="7"/>
  <c r="W20" i="7"/>
  <c r="AA13" i="6"/>
  <c r="G20" i="6"/>
  <c r="G21" i="6" s="1"/>
  <c r="AE20" i="6"/>
  <c r="X20" i="7"/>
  <c r="AB13" i="6"/>
  <c r="H20" i="6"/>
  <c r="H21" i="6" s="1"/>
  <c r="R20" i="7"/>
  <c r="AC13" i="6"/>
  <c r="I20" i="6"/>
  <c r="AG20" i="6"/>
  <c r="AF13" i="7"/>
  <c r="T13" i="7"/>
  <c r="F27" i="6"/>
  <c r="U20" i="7"/>
  <c r="D33" i="7"/>
  <c r="D34" i="7" s="1"/>
  <c r="I13" i="7"/>
  <c r="I14" i="7" s="1"/>
  <c r="D27" i="7"/>
  <c r="D28" i="7" s="1"/>
  <c r="P13" i="6"/>
  <c r="Y20" i="7"/>
  <c r="V13" i="7"/>
  <c r="D33" i="6"/>
  <c r="D34" i="6" s="1"/>
  <c r="AE13" i="7"/>
  <c r="W13" i="7"/>
  <c r="G13" i="7"/>
  <c r="G14" i="7" s="1"/>
  <c r="C20" i="7"/>
  <c r="C21" i="7" s="1"/>
  <c r="AA20" i="7"/>
  <c r="S13" i="6"/>
  <c r="E33" i="6"/>
  <c r="X13" i="7"/>
  <c r="AC13" i="7"/>
  <c r="T13" i="6"/>
  <c r="Y13" i="7"/>
  <c r="Q13" i="7"/>
  <c r="L20" i="7"/>
  <c r="U13" i="6"/>
  <c r="M13" i="6"/>
  <c r="Z13" i="7"/>
  <c r="M20" i="7"/>
  <c r="F20" i="7"/>
  <c r="F21" i="7" s="1"/>
  <c r="AD20" i="7"/>
  <c r="F13" i="6"/>
  <c r="F14" i="6" s="1"/>
  <c r="N20" i="7"/>
  <c r="G20" i="7"/>
  <c r="G21" i="7" s="1"/>
  <c r="AE20" i="7"/>
  <c r="AA13" i="7"/>
  <c r="V13" i="6"/>
  <c r="W13" i="6"/>
  <c r="O13" i="6"/>
  <c r="D13" i="7"/>
  <c r="D14" i="7" s="1"/>
  <c r="O20" i="7"/>
  <c r="AD13" i="7"/>
  <c r="P20" i="7"/>
  <c r="N13" i="6"/>
  <c r="U13" i="7"/>
  <c r="X13" i="6"/>
  <c r="Y13" i="6"/>
  <c r="I13" i="6"/>
  <c r="C50" i="6"/>
  <c r="D27" i="6"/>
  <c r="D28" i="6" s="1"/>
  <c r="Q20" i="7"/>
  <c r="AB13" i="7"/>
  <c r="H13" i="6"/>
  <c r="H14" i="6" s="1"/>
  <c r="Z13" i="6"/>
  <c r="J13" i="6"/>
  <c r="K13" i="6"/>
  <c r="E27" i="6"/>
  <c r="J33" i="7"/>
  <c r="K3" i="7"/>
  <c r="L3" i="7" s="1"/>
  <c r="L27" i="7" s="1"/>
  <c r="J3" i="8"/>
  <c r="I33" i="8"/>
  <c r="G27" i="7"/>
  <c r="I27" i="7"/>
  <c r="Q13" i="6"/>
  <c r="R13" i="6"/>
  <c r="C28" i="6"/>
  <c r="I3" i="6"/>
  <c r="J3" i="6" s="1"/>
  <c r="H27" i="6"/>
  <c r="E13" i="6"/>
  <c r="E14" i="6" s="1"/>
  <c r="N20" i="6"/>
  <c r="G33" i="6"/>
  <c r="K13" i="7"/>
  <c r="M13" i="7"/>
  <c r="C28" i="7"/>
  <c r="J13" i="7"/>
  <c r="J14" i="7" s="1"/>
  <c r="H33" i="6"/>
  <c r="L13" i="7"/>
  <c r="N13" i="7"/>
  <c r="L20" i="6"/>
  <c r="P20" i="6"/>
  <c r="O13" i="7"/>
  <c r="E33" i="7"/>
  <c r="F33" i="6"/>
  <c r="O20" i="6"/>
  <c r="Q20" i="6"/>
  <c r="P13" i="7"/>
  <c r="F27" i="7"/>
  <c r="F33" i="7"/>
  <c r="M20" i="6"/>
  <c r="G33" i="7"/>
  <c r="C13" i="6"/>
  <c r="C14" i="6" s="1"/>
  <c r="R13" i="7"/>
  <c r="H27" i="7"/>
  <c r="H33" i="7"/>
  <c r="S13" i="7"/>
  <c r="I33" i="7"/>
  <c r="J27" i="7"/>
  <c r="E27" i="7"/>
  <c r="E13" i="7"/>
  <c r="E14" i="7" s="1"/>
  <c r="C34" i="8"/>
  <c r="D33" i="8"/>
  <c r="E33" i="8"/>
  <c r="F33" i="8"/>
  <c r="G33" i="8"/>
  <c r="H33" i="8"/>
  <c r="G13" i="6"/>
  <c r="G14" i="6" s="1"/>
  <c r="F13" i="7"/>
  <c r="F14" i="7" s="1"/>
  <c r="G27" i="6"/>
  <c r="C53" i="6"/>
  <c r="C34" i="6"/>
  <c r="C51" i="6"/>
  <c r="K20" i="6"/>
  <c r="C53" i="7"/>
  <c r="H13" i="7"/>
  <c r="H14" i="7" s="1"/>
  <c r="C50" i="7"/>
  <c r="C51" i="7"/>
  <c r="C52" i="7"/>
  <c r="C52" i="8"/>
  <c r="AF6" i="8"/>
  <c r="C41" i="8" s="1"/>
  <c r="D22" i="6" l="1"/>
  <c r="F34" i="6"/>
  <c r="F28" i="7"/>
  <c r="I34" i="8"/>
  <c r="I21" i="6"/>
  <c r="I22" i="6" s="1"/>
  <c r="H34" i="6"/>
  <c r="F22" i="7"/>
  <c r="E28" i="6"/>
  <c r="I27" i="6"/>
  <c r="I28" i="6" s="1"/>
  <c r="E22" i="6"/>
  <c r="K14" i="7"/>
  <c r="L21" i="7"/>
  <c r="D22" i="7"/>
  <c r="K27" i="7"/>
  <c r="K28" i="7" s="1"/>
  <c r="E28" i="7"/>
  <c r="E34" i="6"/>
  <c r="C22" i="7"/>
  <c r="F28" i="6"/>
  <c r="L14" i="7"/>
  <c r="G28" i="6"/>
  <c r="G34" i="6"/>
  <c r="K33" i="7"/>
  <c r="K34" i="7" s="1"/>
  <c r="K21" i="7"/>
  <c r="J28" i="7"/>
  <c r="E34" i="7"/>
  <c r="I33" i="6"/>
  <c r="F34" i="7"/>
  <c r="K3" i="8"/>
  <c r="J33" i="8"/>
  <c r="K3" i="6"/>
  <c r="K21" i="6" s="1"/>
  <c r="J27" i="6"/>
  <c r="G34" i="7"/>
  <c r="H34" i="7"/>
  <c r="H22" i="6"/>
  <c r="J33" i="6"/>
  <c r="E22" i="7"/>
  <c r="I34" i="7"/>
  <c r="E34" i="8"/>
  <c r="J34" i="7"/>
  <c r="D34" i="8"/>
  <c r="G22" i="7"/>
  <c r="H28" i="6"/>
  <c r="C13" i="7"/>
  <c r="C14" i="7" s="1"/>
  <c r="F34" i="8"/>
  <c r="H22" i="7"/>
  <c r="G22" i="6"/>
  <c r="G28" i="7"/>
  <c r="J14" i="6"/>
  <c r="G34" i="8"/>
  <c r="H15" i="6"/>
  <c r="G15" i="6"/>
  <c r="E15" i="6"/>
  <c r="D15" i="6"/>
  <c r="C15" i="6"/>
  <c r="F15" i="6"/>
  <c r="I22" i="7"/>
  <c r="J21" i="6"/>
  <c r="H28" i="7"/>
  <c r="L33" i="7"/>
  <c r="M3" i="7"/>
  <c r="H34" i="8"/>
  <c r="J22" i="7"/>
  <c r="F22" i="6"/>
  <c r="I28" i="7"/>
  <c r="I14" i="6"/>
  <c r="L22" i="7" l="1"/>
  <c r="C47" i="7"/>
  <c r="K22" i="7"/>
  <c r="L28" i="7"/>
  <c r="J15" i="6"/>
  <c r="I15" i="6"/>
  <c r="L3" i="8"/>
  <c r="K33" i="8"/>
  <c r="M33" i="7"/>
  <c r="N3" i="7"/>
  <c r="M21" i="7"/>
  <c r="M27" i="7"/>
  <c r="M14" i="7"/>
  <c r="K22" i="6"/>
  <c r="L34" i="7"/>
  <c r="I34" i="6"/>
  <c r="J34" i="6"/>
  <c r="J28" i="6"/>
  <c r="L15" i="7"/>
  <c r="K15" i="7"/>
  <c r="J15" i="7"/>
  <c r="I15" i="7"/>
  <c r="H15" i="7"/>
  <c r="G15" i="7"/>
  <c r="E15" i="7"/>
  <c r="D15" i="7"/>
  <c r="C15" i="7"/>
  <c r="F15" i="7"/>
  <c r="J22" i="6"/>
  <c r="K33" i="6"/>
  <c r="L3" i="6"/>
  <c r="K27" i="6"/>
  <c r="K28" i="6" s="1"/>
  <c r="K14" i="6"/>
  <c r="J34" i="8"/>
  <c r="C57" i="7" l="1"/>
  <c r="C56" i="7"/>
  <c r="C55" i="7"/>
  <c r="M3" i="8"/>
  <c r="L33" i="8"/>
  <c r="K34" i="8"/>
  <c r="L33" i="6"/>
  <c r="M3" i="6"/>
  <c r="L14" i="6"/>
  <c r="L27" i="6"/>
  <c r="L21" i="6"/>
  <c r="M28" i="7"/>
  <c r="M22" i="7"/>
  <c r="O3" i="7"/>
  <c r="N21" i="7"/>
  <c r="N27" i="7"/>
  <c r="N33" i="7"/>
  <c r="N14" i="7"/>
  <c r="M34" i="7"/>
  <c r="K34" i="6"/>
  <c r="M15" i="7"/>
  <c r="K15" i="6"/>
  <c r="M27" i="6" l="1"/>
  <c r="M28" i="6" s="1"/>
  <c r="M33" i="6"/>
  <c r="N3" i="6"/>
  <c r="M14" i="6"/>
  <c r="M21" i="6"/>
  <c r="L15" i="6"/>
  <c r="N15" i="7"/>
  <c r="N28" i="7"/>
  <c r="O27" i="7"/>
  <c r="O33" i="7"/>
  <c r="P3" i="7"/>
  <c r="O21" i="7"/>
  <c r="O14" i="7"/>
  <c r="N22" i="7"/>
  <c r="N34" i="7"/>
  <c r="N3" i="8"/>
  <c r="M33" i="8"/>
  <c r="L34" i="6"/>
  <c r="L22" i="6"/>
  <c r="L34" i="8"/>
  <c r="L28" i="6"/>
  <c r="P33" i="7" l="1"/>
  <c r="Q3" i="7"/>
  <c r="P21" i="7"/>
  <c r="P22" i="7" s="1"/>
  <c r="P27" i="7"/>
  <c r="P28" i="7" s="1"/>
  <c r="P14" i="7"/>
  <c r="P15" i="7" s="1"/>
  <c r="M34" i="8"/>
  <c r="O3" i="8"/>
  <c r="N33" i="8"/>
  <c r="N34" i="8" s="1"/>
  <c r="N27" i="6"/>
  <c r="N33" i="6"/>
  <c r="O3" i="6"/>
  <c r="N14" i="6"/>
  <c r="N15" i="6" s="1"/>
  <c r="N21" i="6"/>
  <c r="M34" i="6"/>
  <c r="O22" i="7"/>
  <c r="M22" i="6"/>
  <c r="M15" i="6"/>
  <c r="O15" i="7"/>
  <c r="O28" i="7"/>
  <c r="O34" i="7"/>
  <c r="N22" i="6" l="1"/>
  <c r="O27" i="6"/>
  <c r="O28" i="6" s="1"/>
  <c r="P3" i="6"/>
  <c r="O33" i="6"/>
  <c r="O14" i="6"/>
  <c r="O21" i="6"/>
  <c r="O22" i="6" s="1"/>
  <c r="N34" i="6"/>
  <c r="N28" i="6"/>
  <c r="P3" i="8"/>
  <c r="O33" i="8"/>
  <c r="O34" i="8" s="1"/>
  <c r="Q27" i="7"/>
  <c r="R3" i="7"/>
  <c r="Q14" i="7"/>
  <c r="Q15" i="7" s="1"/>
  <c r="Q21" i="7"/>
  <c r="Q33" i="7"/>
  <c r="Q34" i="7" s="1"/>
  <c r="P34" i="7"/>
  <c r="Q3" i="8" l="1"/>
  <c r="P33" i="8"/>
  <c r="P34" i="8" s="1"/>
  <c r="P27" i="6"/>
  <c r="P28" i="6" s="1"/>
  <c r="P33" i="6"/>
  <c r="P34" i="6" s="1"/>
  <c r="Q3" i="6"/>
  <c r="P14" i="6"/>
  <c r="P15" i="6" s="1"/>
  <c r="P21" i="6"/>
  <c r="P22" i="6" s="1"/>
  <c r="O15" i="6"/>
  <c r="O34" i="6"/>
  <c r="Q22" i="7"/>
  <c r="R27" i="7"/>
  <c r="R28" i="7" s="1"/>
  <c r="R33" i="7"/>
  <c r="S3" i="7"/>
  <c r="R21" i="7"/>
  <c r="R22" i="7" s="1"/>
  <c r="R14" i="7"/>
  <c r="Q28" i="7"/>
  <c r="T3" i="7" l="1"/>
  <c r="S33" i="7"/>
  <c r="S34" i="7" s="1"/>
  <c r="S27" i="7"/>
  <c r="S28" i="7" s="1"/>
  <c r="S21" i="7"/>
  <c r="S22" i="7" s="1"/>
  <c r="S14" i="7"/>
  <c r="S15" i="7" s="1"/>
  <c r="R34" i="7"/>
  <c r="R15" i="7"/>
  <c r="Q27" i="6"/>
  <c r="Q28" i="6" s="1"/>
  <c r="Q33" i="6"/>
  <c r="Q34" i="6" s="1"/>
  <c r="R3" i="6"/>
  <c r="Q14" i="6"/>
  <c r="Q15" i="6" s="1"/>
  <c r="Q21" i="6"/>
  <c r="Q22" i="6" s="1"/>
  <c r="R3" i="8"/>
  <c r="Q33" i="8"/>
  <c r="Q34" i="8" s="1"/>
  <c r="S3" i="8" l="1"/>
  <c r="R33" i="8"/>
  <c r="R34" i="8" s="1"/>
  <c r="S3" i="6"/>
  <c r="R27" i="6"/>
  <c r="R28" i="6" s="1"/>
  <c r="R33" i="6"/>
  <c r="R34" i="6" s="1"/>
  <c r="R21" i="6"/>
  <c r="R22" i="6" s="1"/>
  <c r="R14" i="6"/>
  <c r="R15" i="6" s="1"/>
  <c r="U3" i="7"/>
  <c r="T33" i="7"/>
  <c r="T34" i="7" s="1"/>
  <c r="T21" i="7"/>
  <c r="T22" i="7" s="1"/>
  <c r="T14" i="7"/>
  <c r="T15" i="7" s="1"/>
  <c r="T27" i="7"/>
  <c r="T28" i="7" s="1"/>
  <c r="V3" i="7" l="1"/>
  <c r="U33" i="7"/>
  <c r="U34" i="7" s="1"/>
  <c r="U21" i="7"/>
  <c r="U22" i="7" s="1"/>
  <c r="U27" i="7"/>
  <c r="U28" i="7" s="1"/>
  <c r="U14" i="7"/>
  <c r="U15" i="7" s="1"/>
  <c r="T3" i="6"/>
  <c r="S33" i="6"/>
  <c r="S34" i="6" s="1"/>
  <c r="S21" i="6"/>
  <c r="S22" i="6" s="1"/>
  <c r="S27" i="6"/>
  <c r="S28" i="6" s="1"/>
  <c r="S14" i="6"/>
  <c r="S15" i="6" s="1"/>
  <c r="T3" i="8"/>
  <c r="S33" i="8"/>
  <c r="S34" i="8" s="1"/>
  <c r="U3" i="8" l="1"/>
  <c r="T33" i="8"/>
  <c r="T34" i="8" s="1"/>
  <c r="U3" i="6"/>
  <c r="T33" i="6"/>
  <c r="T34" i="6" s="1"/>
  <c r="T27" i="6"/>
  <c r="T28" i="6" s="1"/>
  <c r="T21" i="6"/>
  <c r="T22" i="6" s="1"/>
  <c r="T14" i="6"/>
  <c r="T15" i="6" s="1"/>
  <c r="V27" i="7"/>
  <c r="V28" i="7" s="1"/>
  <c r="W3" i="7"/>
  <c r="V33" i="7"/>
  <c r="V34" i="7" s="1"/>
  <c r="V21" i="7"/>
  <c r="V22" i="7" s="1"/>
  <c r="V14" i="7"/>
  <c r="V15" i="7" s="1"/>
  <c r="X3" i="7" l="1"/>
  <c r="W14" i="7"/>
  <c r="W15" i="7" s="1"/>
  <c r="W27" i="7"/>
  <c r="W28" i="7" s="1"/>
  <c r="W33" i="7"/>
  <c r="W34" i="7" s="1"/>
  <c r="W21" i="7"/>
  <c r="W22" i="7" s="1"/>
  <c r="V3" i="6"/>
  <c r="U33" i="6"/>
  <c r="U34" i="6" s="1"/>
  <c r="U27" i="6"/>
  <c r="U28" i="6" s="1"/>
  <c r="U21" i="6"/>
  <c r="U22" i="6" s="1"/>
  <c r="U14" i="6"/>
  <c r="U15" i="6" s="1"/>
  <c r="V3" i="8"/>
  <c r="U33" i="8"/>
  <c r="U34" i="8" s="1"/>
  <c r="W3" i="8" l="1"/>
  <c r="V33" i="8"/>
  <c r="V34" i="8" s="1"/>
  <c r="W3" i="6"/>
  <c r="V33" i="6"/>
  <c r="V34" i="6" s="1"/>
  <c r="V27" i="6"/>
  <c r="V28" i="6" s="1"/>
  <c r="V14" i="6"/>
  <c r="V15" i="6" s="1"/>
  <c r="V21" i="6"/>
  <c r="V22" i="6" s="1"/>
  <c r="Y3" i="7"/>
  <c r="X14" i="7"/>
  <c r="X15" i="7" s="1"/>
  <c r="X21" i="7"/>
  <c r="X22" i="7" s="1"/>
  <c r="X27" i="7"/>
  <c r="X28" i="7" s="1"/>
  <c r="X33" i="7"/>
  <c r="X34" i="7" s="1"/>
  <c r="Y33" i="7" l="1"/>
  <c r="Y34" i="7" s="1"/>
  <c r="Z3" i="7"/>
  <c r="Y21" i="7"/>
  <c r="Y22" i="7" s="1"/>
  <c r="Y27" i="7"/>
  <c r="Y28" i="7" s="1"/>
  <c r="Y14" i="7"/>
  <c r="Y15" i="7" s="1"/>
  <c r="X3" i="6"/>
  <c r="W33" i="6"/>
  <c r="W34" i="6" s="1"/>
  <c r="W27" i="6"/>
  <c r="W28" i="6" s="1"/>
  <c r="W21" i="6"/>
  <c r="W22" i="6" s="1"/>
  <c r="W14" i="6"/>
  <c r="W15" i="6" s="1"/>
  <c r="X3" i="8"/>
  <c r="W33" i="8"/>
  <c r="W34" i="8" s="1"/>
  <c r="X33" i="8" l="1"/>
  <c r="X34" i="8" s="1"/>
  <c r="Y3" i="8"/>
  <c r="Y3" i="6"/>
  <c r="X33" i="6"/>
  <c r="X34" i="6" s="1"/>
  <c r="X21" i="6"/>
  <c r="X22" i="6" s="1"/>
  <c r="X14" i="6"/>
  <c r="X15" i="6" s="1"/>
  <c r="X27" i="6"/>
  <c r="X28" i="6" s="1"/>
  <c r="AA3" i="7"/>
  <c r="Z21" i="7"/>
  <c r="Z22" i="7" s="1"/>
  <c r="Z14" i="7"/>
  <c r="Z15" i="7" s="1"/>
  <c r="Z33" i="7"/>
  <c r="Z34" i="7" s="1"/>
  <c r="Z27" i="7"/>
  <c r="Z28" i="7" s="1"/>
  <c r="C39" i="6" l="1"/>
  <c r="AB3" i="7"/>
  <c r="AA21" i="7"/>
  <c r="AA22" i="7" s="1"/>
  <c r="AA27" i="7"/>
  <c r="AA28" i="7" s="1"/>
  <c r="AA14" i="7"/>
  <c r="AA15" i="7" s="1"/>
  <c r="AA33" i="7"/>
  <c r="AA34" i="7" s="1"/>
  <c r="Z3" i="6"/>
  <c r="Y21" i="6"/>
  <c r="Y22" i="6" s="1"/>
  <c r="Y33" i="6"/>
  <c r="Y34" i="6" s="1"/>
  <c r="Y14" i="6"/>
  <c r="Y15" i="6" s="1"/>
  <c r="Y27" i="6"/>
  <c r="Y28" i="6" s="1"/>
  <c r="Z3" i="8"/>
  <c r="Y33" i="8"/>
  <c r="Y34" i="8" s="1"/>
  <c r="AF13" i="6" l="1"/>
  <c r="C47" i="6"/>
  <c r="AA3" i="8"/>
  <c r="Z33" i="8"/>
  <c r="Z34" i="8" s="1"/>
  <c r="Z33" i="6"/>
  <c r="Z34" i="6" s="1"/>
  <c r="Z21" i="6"/>
  <c r="Z22" i="6" s="1"/>
  <c r="AA3" i="6"/>
  <c r="Z14" i="6"/>
  <c r="Z15" i="6" s="1"/>
  <c r="Z27" i="6"/>
  <c r="Z28" i="6" s="1"/>
  <c r="AC3" i="7"/>
  <c r="AB14" i="7"/>
  <c r="AB15" i="7" s="1"/>
  <c r="AB21" i="7"/>
  <c r="AB22" i="7" s="1"/>
  <c r="AB27" i="7"/>
  <c r="AB28" i="7" s="1"/>
  <c r="AB33" i="7"/>
  <c r="AB34" i="7" s="1"/>
  <c r="C57" i="6" l="1"/>
  <c r="C55" i="6"/>
  <c r="C56" i="6"/>
  <c r="AD3" i="7"/>
  <c r="AC33" i="7"/>
  <c r="AC34" i="7" s="1"/>
  <c r="AC21" i="7"/>
  <c r="AC22" i="7" s="1"/>
  <c r="AC27" i="7"/>
  <c r="AC28" i="7" s="1"/>
  <c r="AC14" i="7"/>
  <c r="AC15" i="7" s="1"/>
  <c r="AB3" i="6"/>
  <c r="AA21" i="6"/>
  <c r="AA22" i="6" s="1"/>
  <c r="AA33" i="6"/>
  <c r="AA34" i="6" s="1"/>
  <c r="AA14" i="6"/>
  <c r="AA15" i="6" s="1"/>
  <c r="AA27" i="6"/>
  <c r="AA28" i="6" s="1"/>
  <c r="AB3" i="8"/>
  <c r="AA33" i="8"/>
  <c r="AA34" i="8" s="1"/>
  <c r="AC3" i="8" l="1"/>
  <c r="AB33" i="8"/>
  <c r="AB34" i="8" s="1"/>
  <c r="AC3" i="6"/>
  <c r="AB33" i="6"/>
  <c r="AB34" i="6" s="1"/>
  <c r="AB27" i="6"/>
  <c r="AB28" i="6" s="1"/>
  <c r="AB14" i="6"/>
  <c r="AB15" i="6" s="1"/>
  <c r="AB21" i="6"/>
  <c r="AB22" i="6" s="1"/>
  <c r="AE3" i="7"/>
  <c r="AD14" i="7"/>
  <c r="AD15" i="7" s="1"/>
  <c r="AD27" i="7"/>
  <c r="AD28" i="7" s="1"/>
  <c r="AD33" i="7"/>
  <c r="AD34" i="7" s="1"/>
  <c r="AD21" i="7"/>
  <c r="AD22" i="7" s="1"/>
  <c r="AF3" i="7" l="1"/>
  <c r="AE33" i="7"/>
  <c r="AE34" i="7" s="1"/>
  <c r="AE21" i="7"/>
  <c r="AE22" i="7" s="1"/>
  <c r="AE14" i="7"/>
  <c r="AE15" i="7" s="1"/>
  <c r="AE27" i="7"/>
  <c r="AE28" i="7" s="1"/>
  <c r="AD3" i="6"/>
  <c r="AC21" i="6"/>
  <c r="AC22" i="6" s="1"/>
  <c r="AC27" i="6"/>
  <c r="AC28" i="6" s="1"/>
  <c r="AC14" i="6"/>
  <c r="AC15" i="6" s="1"/>
  <c r="AC33" i="6"/>
  <c r="AC34" i="6" s="1"/>
  <c r="AD3" i="8"/>
  <c r="AC33" i="8"/>
  <c r="AC34" i="8" s="1"/>
  <c r="AE3" i="8" l="1"/>
  <c r="AD33" i="8"/>
  <c r="AD34" i="8" s="1"/>
  <c r="AE3" i="6"/>
  <c r="AD27" i="6"/>
  <c r="AD28" i="6" s="1"/>
  <c r="AD33" i="6"/>
  <c r="AD34" i="6" s="1"/>
  <c r="AD21" i="6"/>
  <c r="AD22" i="6" s="1"/>
  <c r="AD14" i="6"/>
  <c r="AD15" i="6" s="1"/>
  <c r="AG3" i="7"/>
  <c r="AF21" i="7"/>
  <c r="AF22" i="7" s="1"/>
  <c r="AF27" i="7"/>
  <c r="AF28" i="7" s="1"/>
  <c r="AF33" i="7"/>
  <c r="AF34" i="7" s="1"/>
  <c r="AF14" i="7"/>
  <c r="AF15" i="7" s="1"/>
  <c r="AG27" i="7" l="1"/>
  <c r="AG28" i="7" s="1"/>
  <c r="AG21" i="7"/>
  <c r="AG22" i="7" s="1"/>
  <c r="AG33" i="7"/>
  <c r="AG34" i="7" s="1"/>
  <c r="AF3" i="6"/>
  <c r="AE21" i="6"/>
  <c r="AE22" i="6" s="1"/>
  <c r="AE33" i="6"/>
  <c r="AE34" i="6" s="1"/>
  <c r="AE27" i="6"/>
  <c r="AE28" i="6" s="1"/>
  <c r="AE14" i="6"/>
  <c r="AE15" i="6" s="1"/>
  <c r="AF3" i="8"/>
  <c r="AE33" i="8"/>
  <c r="AE34" i="8" s="1"/>
  <c r="AG3" i="8" l="1"/>
  <c r="AF33" i="8"/>
  <c r="AF34" i="8" s="1"/>
  <c r="AG3" i="6"/>
  <c r="AG14" i="6" s="1"/>
  <c r="AF27" i="6"/>
  <c r="AF28" i="6" s="1"/>
  <c r="AF33" i="6"/>
  <c r="AF34" i="6" s="1"/>
  <c r="AF21" i="6"/>
  <c r="AF22" i="6" s="1"/>
  <c r="AF14" i="6"/>
  <c r="AF15" i="6" s="1"/>
  <c r="AG15" i="6" l="1"/>
  <c r="AG27" i="6"/>
  <c r="AG28" i="6" s="1"/>
  <c r="AG21" i="6"/>
  <c r="AG22" i="6" s="1"/>
  <c r="AG33" i="6"/>
  <c r="AG34" i="6" s="1"/>
  <c r="AG33" i="8"/>
  <c r="AG34" i="8" s="1"/>
  <c r="C46" i="8" l="1"/>
  <c r="C45" i="8" l="1"/>
  <c r="C42" i="8" l="1"/>
  <c r="C44" i="8"/>
  <c r="C43" i="8" l="1"/>
  <c r="C40" i="8" l="1"/>
  <c r="C26" i="8" l="1"/>
  <c r="C27" i="8" s="1"/>
  <c r="C20" i="8"/>
  <c r="C21" i="8" s="1"/>
  <c r="D26" i="8"/>
  <c r="D27" i="8" s="1"/>
  <c r="D20" i="8"/>
  <c r="D21" i="8" s="1"/>
  <c r="D22" i="8" l="1"/>
  <c r="C22" i="8"/>
  <c r="D28" i="8"/>
  <c r="C28" i="8"/>
  <c r="E26" i="8"/>
  <c r="E27" i="8" s="1"/>
  <c r="E20" i="8"/>
  <c r="E21" i="8" s="1"/>
  <c r="E28" i="8" l="1"/>
  <c r="E22" i="8"/>
  <c r="F20" i="8"/>
  <c r="F21" i="8" s="1"/>
  <c r="F26" i="8"/>
  <c r="F27" i="8" s="1"/>
  <c r="F22" i="8" l="1"/>
  <c r="F28" i="8"/>
  <c r="G20" i="8"/>
  <c r="G21" i="8" s="1"/>
  <c r="G26" i="8"/>
  <c r="G27" i="8" s="1"/>
  <c r="G28" i="8" l="1"/>
  <c r="G22" i="8"/>
  <c r="H20" i="8"/>
  <c r="H21" i="8" s="1"/>
  <c r="H26" i="8"/>
  <c r="H27" i="8" s="1"/>
  <c r="H22" i="8" l="1"/>
  <c r="H28" i="8"/>
  <c r="I20" i="8"/>
  <c r="I21" i="8" s="1"/>
  <c r="I26" i="8"/>
  <c r="I27" i="8" s="1"/>
  <c r="I28" i="8" s="1"/>
  <c r="I22" i="8" l="1"/>
  <c r="J26" i="8"/>
  <c r="J27" i="8" s="1"/>
  <c r="J20" i="8"/>
  <c r="J21" i="8" s="1"/>
  <c r="J22" i="8" l="1"/>
  <c r="J28" i="8"/>
  <c r="K26" i="8"/>
  <c r="K27" i="8" s="1"/>
  <c r="K28" i="8" s="1"/>
  <c r="K20" i="8"/>
  <c r="K21" i="8" s="1"/>
  <c r="K22" i="8" s="1"/>
  <c r="L20" i="8" l="1"/>
  <c r="L21" i="8" s="1"/>
  <c r="L22" i="8" s="1"/>
  <c r="L26" i="8"/>
  <c r="L27" i="8" s="1"/>
  <c r="L28" i="8" s="1"/>
  <c r="M20" i="8" l="1"/>
  <c r="M21" i="8" s="1"/>
  <c r="M22" i="8" s="1"/>
  <c r="M26" i="8"/>
  <c r="M27" i="8" s="1"/>
  <c r="M28" i="8" s="1"/>
  <c r="N26" i="8" l="1"/>
  <c r="N27" i="8" s="1"/>
  <c r="N28" i="8" s="1"/>
  <c r="N20" i="8"/>
  <c r="N21" i="8" s="1"/>
  <c r="N22" i="8" s="1"/>
  <c r="O26" i="8" l="1"/>
  <c r="O27" i="8" s="1"/>
  <c r="O28" i="8" s="1"/>
  <c r="O20" i="8"/>
  <c r="O21" i="8" s="1"/>
  <c r="O22" i="8" s="1"/>
  <c r="P20" i="8" l="1"/>
  <c r="P21" i="8" s="1"/>
  <c r="P22" i="8" s="1"/>
  <c r="P26" i="8"/>
  <c r="P27" i="8" s="1"/>
  <c r="P28" i="8" s="1"/>
  <c r="Q20" i="8" l="1"/>
  <c r="Q21" i="8" s="1"/>
  <c r="Q22" i="8" s="1"/>
  <c r="Q26" i="8"/>
  <c r="Q27" i="8" s="1"/>
  <c r="Q28" i="8" s="1"/>
  <c r="R20" i="8" l="1"/>
  <c r="R21" i="8" s="1"/>
  <c r="R22" i="8" s="1"/>
  <c r="R26" i="8"/>
  <c r="R27" i="8" s="1"/>
  <c r="R28" i="8" s="1"/>
  <c r="S20" i="8" l="1"/>
  <c r="S21" i="8" s="1"/>
  <c r="S22" i="8" s="1"/>
  <c r="S26" i="8"/>
  <c r="S27" i="8" s="1"/>
  <c r="S28" i="8" s="1"/>
  <c r="T20" i="8" l="1"/>
  <c r="T21" i="8" s="1"/>
  <c r="T22" i="8" s="1"/>
  <c r="T26" i="8"/>
  <c r="T27" i="8" s="1"/>
  <c r="T28" i="8" s="1"/>
  <c r="U20" i="8" l="1"/>
  <c r="U21" i="8" s="1"/>
  <c r="U22" i="8" s="1"/>
  <c r="U26" i="8"/>
  <c r="U27" i="8" s="1"/>
  <c r="U28" i="8" s="1"/>
  <c r="V20" i="8" l="1"/>
  <c r="V21" i="8" s="1"/>
  <c r="V22" i="8" s="1"/>
  <c r="V26" i="8"/>
  <c r="V27" i="8" s="1"/>
  <c r="V28" i="8" s="1"/>
  <c r="W26" i="8" l="1"/>
  <c r="W27" i="8" s="1"/>
  <c r="W28" i="8" s="1"/>
  <c r="W20" i="8"/>
  <c r="W21" i="8" s="1"/>
  <c r="W22" i="8" s="1"/>
  <c r="X20" i="8" l="1"/>
  <c r="X21" i="8" s="1"/>
  <c r="X22" i="8" s="1"/>
  <c r="X26" i="8"/>
  <c r="X27" i="8" s="1"/>
  <c r="X28" i="8" s="1"/>
  <c r="Y26" i="8" l="1"/>
  <c r="Y27" i="8" s="1"/>
  <c r="Y28" i="8" s="1"/>
  <c r="Y20" i="8"/>
  <c r="Y21" i="8" s="1"/>
  <c r="Y22" i="8" s="1"/>
  <c r="Z26" i="8" l="1"/>
  <c r="Z27" i="8" s="1"/>
  <c r="Z28" i="8" s="1"/>
  <c r="Z20" i="8"/>
  <c r="Z21" i="8" s="1"/>
  <c r="Z22" i="8" s="1"/>
  <c r="AA26" i="8" l="1"/>
  <c r="AA27" i="8" s="1"/>
  <c r="AA28" i="8" s="1"/>
  <c r="AA20" i="8"/>
  <c r="AA21" i="8" s="1"/>
  <c r="AA22" i="8" s="1"/>
  <c r="AB26" i="8" l="1"/>
  <c r="AB27" i="8" s="1"/>
  <c r="AB28" i="8" s="1"/>
  <c r="AB20" i="8"/>
  <c r="AB21" i="8" s="1"/>
  <c r="AB22" i="8" s="1"/>
  <c r="C53" i="8" l="1"/>
  <c r="AC20" i="8"/>
  <c r="AC21" i="8" s="1"/>
  <c r="AC22" i="8" s="1"/>
  <c r="AC26" i="8"/>
  <c r="AC27" i="8" s="1"/>
  <c r="AC28" i="8" s="1"/>
  <c r="AD26" i="8" l="1"/>
  <c r="AD27" i="8" s="1"/>
  <c r="AD28" i="8" s="1"/>
  <c r="AD20" i="8"/>
  <c r="AD21" i="8" s="1"/>
  <c r="AD22" i="8" s="1"/>
  <c r="AE26" i="8" l="1"/>
  <c r="AE27" i="8" s="1"/>
  <c r="AE28" i="8" s="1"/>
  <c r="AE20" i="8" l="1"/>
  <c r="AE21" i="8" s="1"/>
  <c r="AE22" i="8" s="1"/>
  <c r="AF20" i="8"/>
  <c r="AF21" i="8" s="1"/>
  <c r="AF22" i="8" l="1"/>
  <c r="AF26" i="8"/>
  <c r="AF27" i="8" s="1"/>
  <c r="AF28" i="8" s="1"/>
  <c r="AG20" i="8" l="1"/>
  <c r="AG21" i="8" s="1"/>
  <c r="AG22" i="8" s="1"/>
  <c r="C50" i="8"/>
  <c r="AG26" i="8"/>
  <c r="AG27" i="8" s="1"/>
  <c r="AG28" i="8" s="1"/>
  <c r="C51" i="8"/>
  <c r="G13" i="8" l="1"/>
  <c r="G14" i="8" s="1"/>
  <c r="T13" i="8"/>
  <c r="T14" i="8" s="1"/>
  <c r="I13" i="8"/>
  <c r="I14" i="8" s="1"/>
  <c r="Q13" i="8"/>
  <c r="Q14" i="8" s="1"/>
  <c r="L13" i="8"/>
  <c r="L14" i="8" s="1"/>
  <c r="J13" i="8"/>
  <c r="J14" i="8" s="1"/>
  <c r="F13" i="8"/>
  <c r="F14" i="8" s="1"/>
  <c r="W13" i="8"/>
  <c r="W14" i="8" s="1"/>
  <c r="D13" i="8"/>
  <c r="D14" i="8" s="1"/>
  <c r="M13" i="8"/>
  <c r="M14" i="8" s="1"/>
  <c r="AD13" i="8"/>
  <c r="AD14" i="8" s="1"/>
  <c r="V13" i="8"/>
  <c r="V14" i="8" s="1"/>
  <c r="K13" i="8"/>
  <c r="K14" i="8" s="1"/>
  <c r="AE13" i="8"/>
  <c r="AE14" i="8" s="1"/>
  <c r="P13" i="8"/>
  <c r="P14" i="8" s="1"/>
  <c r="AA13" i="8"/>
  <c r="AA14" i="8" s="1"/>
  <c r="O13" i="8"/>
  <c r="O14" i="8" s="1"/>
  <c r="AG4" i="8"/>
  <c r="C39" i="8" s="1"/>
  <c r="Y13" i="8"/>
  <c r="Y14" i="8" s="1"/>
  <c r="X13" i="8"/>
  <c r="X14" i="8" s="1"/>
  <c r="H13" i="8"/>
  <c r="H14" i="8" s="1"/>
  <c r="R13" i="8"/>
  <c r="R14" i="8" s="1"/>
  <c r="E13" i="8"/>
  <c r="E14" i="8" s="1"/>
  <c r="U13" i="8"/>
  <c r="U14" i="8" s="1"/>
  <c r="N13" i="8"/>
  <c r="N14" i="8" s="1"/>
  <c r="AB13" i="8"/>
  <c r="AB14" i="8" s="1"/>
  <c r="Z13" i="8"/>
  <c r="Z14" i="8" s="1"/>
  <c r="S13" i="8"/>
  <c r="S14" i="8" s="1"/>
  <c r="AC13" i="8"/>
  <c r="AC14" i="8" s="1"/>
  <c r="C13" i="8" l="1"/>
  <c r="C14" i="8" s="1"/>
  <c r="M15" i="8" l="1"/>
  <c r="L15" i="8"/>
  <c r="K15" i="8"/>
  <c r="J15" i="8"/>
  <c r="AC15" i="8"/>
  <c r="I15" i="8"/>
  <c r="H15" i="8"/>
  <c r="AE15" i="8"/>
  <c r="G15" i="8"/>
  <c r="AD15" i="8"/>
  <c r="F15" i="8"/>
  <c r="E15" i="8"/>
  <c r="AB15" i="8"/>
  <c r="D15" i="8"/>
  <c r="AA15" i="8"/>
  <c r="C15" i="8"/>
  <c r="Z15" i="8"/>
  <c r="Y15" i="8"/>
  <c r="X15" i="8"/>
  <c r="W15" i="8"/>
  <c r="V15" i="8"/>
  <c r="U15" i="8"/>
  <c r="T15" i="8"/>
  <c r="S15" i="8"/>
  <c r="R15" i="8"/>
  <c r="Q15" i="8"/>
  <c r="O15" i="8"/>
  <c r="N15" i="8"/>
  <c r="P15" i="8"/>
  <c r="AF13" i="8" l="1"/>
  <c r="AF14" i="8" s="1"/>
  <c r="C47" i="8" l="1"/>
  <c r="AF15" i="8"/>
  <c r="C55" i="8" l="1"/>
  <c r="C56" i="8"/>
  <c r="C57" i="8"/>
</calcChain>
</file>

<file path=xl/sharedStrings.xml><?xml version="1.0" encoding="utf-8"?>
<sst xmlns="http://schemas.openxmlformats.org/spreadsheetml/2006/main" count="141" uniqueCount="38">
  <si>
    <t>WACC</t>
  </si>
  <si>
    <t>Second SoBRA (2018 US $ millions) - Base Fuel</t>
  </si>
  <si>
    <t>Capital RR - Other New Units</t>
  </si>
  <si>
    <t>Capital RR - Solar New Arrays (w/Interconnect)</t>
  </si>
  <si>
    <t>RR of Land for Solar</t>
  </si>
  <si>
    <t>System VOM</t>
  </si>
  <si>
    <t>FOM - Other Future Units</t>
  </si>
  <si>
    <t>FOM - Solar Future Arrays</t>
  </si>
  <si>
    <t>System Fuel</t>
  </si>
  <si>
    <t>System Capacity</t>
  </si>
  <si>
    <t>Total RR</t>
  </si>
  <si>
    <t>NPV</t>
  </si>
  <si>
    <t>CPVRR w/o Emissions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</si>
  <si>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Base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</si>
  <si>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- Base</t>
    </r>
  </si>
  <si>
    <t>CPVRR (Base) Emissions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</si>
  <si>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High</t>
    </r>
  </si>
  <si>
    <r>
      <t>CPVRR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High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</si>
  <si>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Low</t>
    </r>
  </si>
  <si>
    <r>
      <t>CPVRR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Low</t>
    </r>
  </si>
  <si>
    <r>
      <t xml:space="preserve">Delta CPVRR Revenue Requirements - </t>
    </r>
    <r>
      <rPr>
        <b/>
        <sz val="11"/>
        <color theme="1"/>
        <rFont val="Calibri"/>
        <family val="2"/>
        <scheme val="minor"/>
      </rPr>
      <t>Base Fuel Sensitivity</t>
    </r>
    <r>
      <rPr>
        <sz val="11"/>
        <color theme="1"/>
        <rFont val="Calibri"/>
        <family val="2"/>
        <scheme val="minor"/>
      </rPr>
      <t xml:space="preserve">
</t>
    </r>
  </si>
  <si>
    <t>Cost/(Savings)
(2018 US $ millions)</t>
  </si>
  <si>
    <r>
      <t>Sub Total w/o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or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Cost</t>
    </r>
  </si>
  <si>
    <t>Plus Emissions Costs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</si>
  <si>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Base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</si>
  <si>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High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</si>
  <si>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Low</t>
    </r>
  </si>
  <si>
    <r>
      <t>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- Base</t>
    </r>
  </si>
  <si>
    <r>
      <t>Total w/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(Base) &amp;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Cost</t>
    </r>
  </si>
  <si>
    <r>
      <t>Total w/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(High) &amp;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Cost</t>
    </r>
  </si>
  <si>
    <r>
      <t>Total w/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(Low) &amp;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Cost</t>
    </r>
  </si>
  <si>
    <t>Second SoBRA (2018 US $ millions) - High Fuel</t>
  </si>
  <si>
    <r>
      <t xml:space="preserve">Delta CPVRR Revenue Requirements - </t>
    </r>
    <r>
      <rPr>
        <b/>
        <sz val="11"/>
        <color theme="1"/>
        <rFont val="Calibri"/>
        <family val="2"/>
        <scheme val="minor"/>
      </rPr>
      <t>High Fuel Sensitivity</t>
    </r>
    <r>
      <rPr>
        <sz val="11"/>
        <color theme="1"/>
        <rFont val="Calibri"/>
        <family val="2"/>
        <scheme val="minor"/>
      </rPr>
      <t xml:space="preserve">
</t>
    </r>
  </si>
  <si>
    <r>
      <t>CPVRR w/o NO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or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Cost</t>
    </r>
  </si>
  <si>
    <t>Second SoBRA (2018 US $ millions) - Low Fuel</t>
  </si>
  <si>
    <r>
      <t xml:space="preserve">Delta CPVRR Revenue Requirements - </t>
    </r>
    <r>
      <rPr>
        <b/>
        <sz val="11"/>
        <color theme="1"/>
        <rFont val="Calibri"/>
        <family val="2"/>
        <scheme val="minor"/>
      </rPr>
      <t>Low Fuel Sensitivity</t>
    </r>
    <r>
      <rPr>
        <sz val="11"/>
        <color theme="1"/>
        <rFont val="Calibri"/>
        <family val="2"/>
        <scheme val="minor"/>
      </rPr>
      <t xml:space="preserve">
</t>
    </r>
  </si>
  <si>
    <t>Based on the entire 278 MW being constructed</t>
  </si>
  <si>
    <t>Q17.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</si>
</sst>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#,##0.0_);_(\(#,##0.0\);_(&quot;-&quot;_);_(@_)"/>
    <numFmt numFmtId="165" formatCode="_(* #,##0.0_);_(* \(#,##0.0\);_(* &quot;-&quot;??_);_(@_)"/>
    <numFmt numFmtId="166" formatCode="_(* #,##0_);_(* \(#,##0\);_(* &quot;-&quot;??_);_(@_)"/>
    <numFmt numFmtId="167" formatCode="&quot;$&quot;#,##0.0_);\(&quot;$&quot;#,##0.0\)"/>
    <numFmt numFmtId="168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0" fontId="0" fillId="0" borderId="0" xfId="2" applyNumberFormat="1" applyFont="1"/>
    <xf numFmtId="165" fontId="0" fillId="0" borderId="0" xfId="0" applyNumberFormat="1"/>
    <xf numFmtId="0" fontId="0" fillId="0" borderId="0" xfId="0" applyFont="1"/>
    <xf numFmtId="165" fontId="0" fillId="0" borderId="2" xfId="0" applyNumberFormat="1" applyBorder="1"/>
    <xf numFmtId="0" fontId="1" fillId="0" borderId="0" xfId="3" quotePrefix="1" applyFont="1" applyBorder="1" applyAlignment="1">
      <alignment horizontal="left"/>
    </xf>
    <xf numFmtId="166" fontId="4" fillId="0" borderId="0" xfId="1" applyNumberFormat="1" applyFont="1"/>
    <xf numFmtId="166" fontId="4" fillId="0" borderId="0" xfId="1" applyNumberFormat="1" applyFont="1" applyFill="1" applyBorder="1"/>
    <xf numFmtId="0" fontId="0" fillId="0" borderId="3" xfId="3" quotePrefix="1" applyFont="1" applyBorder="1" applyAlignment="1">
      <alignment horizontal="left" wrapText="1"/>
    </xf>
    <xf numFmtId="0" fontId="0" fillId="0" borderId="3" xfId="3" quotePrefix="1" applyFont="1" applyBorder="1" applyAlignment="1">
      <alignment horizontal="center" wrapText="1"/>
    </xf>
    <xf numFmtId="0" fontId="2" fillId="0" borderId="0" xfId="3" applyFont="1" applyBorder="1"/>
    <xf numFmtId="167" fontId="2" fillId="0" borderId="0" xfId="3" applyNumberFormat="1" applyFont="1" applyFill="1" applyBorder="1" applyAlignment="1">
      <alignment horizontal="center"/>
    </xf>
    <xf numFmtId="37" fontId="0" fillId="0" borderId="1" xfId="3" applyNumberFormat="1" applyFont="1" applyBorder="1"/>
    <xf numFmtId="167" fontId="2" fillId="0" borderId="1" xfId="3" applyNumberFormat="1" applyFont="1" applyFill="1" applyBorder="1" applyAlignment="1">
      <alignment horizontal="center"/>
    </xf>
    <xf numFmtId="0" fontId="2" fillId="0" borderId="0" xfId="3" quotePrefix="1" applyFont="1" applyBorder="1" applyAlignment="1">
      <alignment horizontal="left"/>
    </xf>
    <xf numFmtId="164" fontId="2" fillId="0" borderId="0" xfId="3" applyNumberFormat="1" applyFont="1" applyFill="1" applyBorder="1" applyAlignment="1">
      <alignment horizontal="center"/>
    </xf>
    <xf numFmtId="0" fontId="0" fillId="0" borderId="0" xfId="3" quotePrefix="1" applyFont="1" applyBorder="1" applyAlignment="1">
      <alignment horizontal="left"/>
    </xf>
    <xf numFmtId="0" fontId="0" fillId="0" borderId="0" xfId="3" applyFont="1" applyBorder="1"/>
    <xf numFmtId="0" fontId="0" fillId="0" borderId="3" xfId="3" applyFont="1" applyBorder="1"/>
    <xf numFmtId="167" fontId="2" fillId="0" borderId="3" xfId="3" applyNumberFormat="1" applyFont="1" applyFill="1" applyBorder="1" applyAlignment="1">
      <alignment horizontal="center"/>
    </xf>
    <xf numFmtId="168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4" xfId="3" xr:uid="{D0E32AE2-8AFA-40D2-A204-76F9E7DA8D9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Special%20Projects/2017/17061%20-%20Strategy%20Refresh/1-2-18%20Tax%20Reform/RR/RR_17061_Reference_145MW%20of%20Solar_7-6-17(4C)_Fuel_TaxReform_V17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"/>
      <sheetName val="Coal Adder Adjustment"/>
      <sheetName val="RM Input"/>
      <sheetName val="RR Input"/>
      <sheetName val="System Data"/>
      <sheetName val="Tables"/>
      <sheetName val="Exp Plan"/>
      <sheetName val="RecCapNewUnits"/>
      <sheetName val="FCR_15"/>
      <sheetName val="FCR_20"/>
      <sheetName val="VOC Calc"/>
      <sheetName val="Extractor"/>
      <sheetName val="Cost V17.1"/>
      <sheetName val="Quantity V17.1"/>
      <sheetName val="Calcs"/>
      <sheetName val="RR"/>
      <sheetName val="LCOE"/>
      <sheetName val="CO2"/>
      <sheetName val="Other Emissions"/>
      <sheetName val="PPA"/>
      <sheetName val="Sch 7"/>
      <sheetName val="2018 GFI Load"/>
      <sheetName val="High Level Chart"/>
    </sheetNames>
    <sheetDataSet>
      <sheetData sheetId="0"/>
      <sheetData sheetId="1"/>
      <sheetData sheetId="2"/>
      <sheetData sheetId="3"/>
      <sheetData sheetId="4">
        <row r="47">
          <cell r="A47">
            <v>2018</v>
          </cell>
          <cell r="B47">
            <v>9</v>
          </cell>
          <cell r="E47" t="str">
            <v>Balm Solar</v>
          </cell>
        </row>
        <row r="48">
          <cell r="E48" t="str">
            <v>Payne Creek Solar</v>
          </cell>
        </row>
      </sheetData>
      <sheetData sheetId="5">
        <row r="5">
          <cell r="C5">
            <v>0.10249999999999999</v>
          </cell>
          <cell r="D5">
            <v>0.54</v>
          </cell>
        </row>
        <row r="6">
          <cell r="D6">
            <v>0</v>
          </cell>
        </row>
        <row r="7">
          <cell r="C7">
            <v>4.4999999999999998E-2</v>
          </cell>
          <cell r="D7">
            <v>0.46</v>
          </cell>
        </row>
        <row r="10">
          <cell r="C10">
            <v>2017</v>
          </cell>
        </row>
        <row r="11">
          <cell r="C11">
            <v>0.25344999999999995</v>
          </cell>
        </row>
        <row r="12">
          <cell r="C12">
            <v>1.21E-2</v>
          </cell>
        </row>
        <row r="14">
          <cell r="C14">
            <v>2.3E-2</v>
          </cell>
        </row>
        <row r="15">
          <cell r="C15">
            <v>2.3E-2</v>
          </cell>
        </row>
        <row r="41">
          <cell r="C41">
            <v>74.408425659964436</v>
          </cell>
        </row>
        <row r="56">
          <cell r="C56">
            <v>520.85897961975104</v>
          </cell>
        </row>
        <row r="57">
          <cell r="C57">
            <v>0</v>
          </cell>
        </row>
        <row r="58">
          <cell r="C58">
            <v>30</v>
          </cell>
        </row>
        <row r="59">
          <cell r="C59">
            <v>5</v>
          </cell>
        </row>
        <row r="91">
          <cell r="C91">
            <v>91370.314006398985</v>
          </cell>
        </row>
      </sheetData>
      <sheetData sheetId="6"/>
      <sheetData sheetId="7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D216">
            <v>1</v>
          </cell>
          <cell r="E216">
            <v>0.33329999999999999</v>
          </cell>
          <cell r="F216">
            <v>0.2</v>
          </cell>
          <cell r="G216">
            <v>0.1</v>
          </cell>
          <cell r="H216">
            <v>0.05</v>
          </cell>
          <cell r="I216">
            <v>3.7499999999999999E-2</v>
          </cell>
        </row>
        <row r="217">
          <cell r="D217">
            <v>2</v>
          </cell>
          <cell r="E217">
            <v>0.44450000000000001</v>
          </cell>
          <cell r="F217">
            <v>0.32</v>
          </cell>
          <cell r="G217">
            <v>0.18</v>
          </cell>
          <cell r="H217">
            <v>9.5000000000000001E-2</v>
          </cell>
          <cell r="I217">
            <v>7.2190000000000004E-2</v>
          </cell>
        </row>
        <row r="218">
          <cell r="D218">
            <v>3</v>
          </cell>
          <cell r="E218">
            <v>0.14810000000000001</v>
          </cell>
          <cell r="F218">
            <v>0.192</v>
          </cell>
          <cell r="G218">
            <v>0.14399999999999999</v>
          </cell>
          <cell r="H218">
            <v>8.5500000000000007E-2</v>
          </cell>
          <cell r="I218">
            <v>6.6769999999999996E-2</v>
          </cell>
        </row>
        <row r="219">
          <cell r="D219">
            <v>4</v>
          </cell>
          <cell r="E219">
            <v>7.4099999999999999E-2</v>
          </cell>
          <cell r="F219">
            <v>0.1152</v>
          </cell>
          <cell r="G219">
            <v>0.1152</v>
          </cell>
          <cell r="H219">
            <v>7.6999999999999999E-2</v>
          </cell>
          <cell r="I219">
            <v>6.1769999999999999E-2</v>
          </cell>
        </row>
        <row r="220">
          <cell r="D220">
            <v>5</v>
          </cell>
          <cell r="E220">
            <v>0</v>
          </cell>
          <cell r="F220">
            <v>0.1152</v>
          </cell>
          <cell r="G220">
            <v>9.2200000000000004E-2</v>
          </cell>
          <cell r="H220">
            <v>6.93E-2</v>
          </cell>
          <cell r="I220">
            <v>5.713E-2</v>
          </cell>
        </row>
        <row r="221">
          <cell r="D221">
            <v>6</v>
          </cell>
          <cell r="E221">
            <v>0</v>
          </cell>
          <cell r="F221">
            <v>5.7599999999999998E-2</v>
          </cell>
          <cell r="G221">
            <v>7.3700000000000002E-2</v>
          </cell>
          <cell r="H221">
            <v>6.2300000000000001E-2</v>
          </cell>
          <cell r="I221">
            <v>5.2850000000000001E-2</v>
          </cell>
        </row>
        <row r="222">
          <cell r="D222">
            <v>7</v>
          </cell>
          <cell r="E222">
            <v>0</v>
          </cell>
          <cell r="F222">
            <v>0</v>
          </cell>
          <cell r="G222">
            <v>6.5500000000000003E-2</v>
          </cell>
          <cell r="H222">
            <v>5.8999999999999997E-2</v>
          </cell>
          <cell r="I222">
            <v>4.888E-2</v>
          </cell>
        </row>
        <row r="223">
          <cell r="D223">
            <v>8</v>
          </cell>
          <cell r="E223">
            <v>0</v>
          </cell>
          <cell r="F223">
            <v>0</v>
          </cell>
          <cell r="G223">
            <v>6.5500000000000003E-2</v>
          </cell>
          <cell r="H223">
            <v>5.8999999999999997E-2</v>
          </cell>
          <cell r="I223">
            <v>4.5220000000000003E-2</v>
          </cell>
        </row>
        <row r="224">
          <cell r="D224">
            <v>9</v>
          </cell>
          <cell r="E224">
            <v>0</v>
          </cell>
          <cell r="F224">
            <v>0</v>
          </cell>
          <cell r="G224">
            <v>6.5600000000000006E-2</v>
          </cell>
          <cell r="H224">
            <v>5.91E-2</v>
          </cell>
          <cell r="I224">
            <v>4.462E-2</v>
          </cell>
        </row>
        <row r="225">
          <cell r="D225">
            <v>10</v>
          </cell>
          <cell r="E225">
            <v>0</v>
          </cell>
          <cell r="F225">
            <v>0</v>
          </cell>
          <cell r="G225">
            <v>6.5500000000000003E-2</v>
          </cell>
          <cell r="H225">
            <v>5.8999999999999997E-2</v>
          </cell>
          <cell r="I225">
            <v>4.4609999999999997E-2</v>
          </cell>
        </row>
        <row r="226">
          <cell r="D226">
            <v>11</v>
          </cell>
          <cell r="E226">
            <v>0</v>
          </cell>
          <cell r="F226">
            <v>0</v>
          </cell>
          <cell r="G226">
            <v>3.2800000000000003E-2</v>
          </cell>
          <cell r="H226">
            <v>5.91E-2</v>
          </cell>
          <cell r="I226">
            <v>4.462E-2</v>
          </cell>
        </row>
        <row r="227"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5.8999999999999997E-2</v>
          </cell>
          <cell r="I227">
            <v>4.4609999999999997E-2</v>
          </cell>
        </row>
        <row r="228">
          <cell r="D228">
            <v>13</v>
          </cell>
          <cell r="E228">
            <v>0</v>
          </cell>
          <cell r="F228">
            <v>0</v>
          </cell>
          <cell r="G228">
            <v>0</v>
          </cell>
          <cell r="H228">
            <v>5.91E-2</v>
          </cell>
          <cell r="I228">
            <v>4.462E-2</v>
          </cell>
        </row>
        <row r="229">
          <cell r="D229">
            <v>14</v>
          </cell>
          <cell r="E229">
            <v>0</v>
          </cell>
          <cell r="F229">
            <v>0</v>
          </cell>
          <cell r="G229">
            <v>0</v>
          </cell>
          <cell r="H229">
            <v>5.8999999999999997E-2</v>
          </cell>
          <cell r="I229">
            <v>4.4609999999999997E-2</v>
          </cell>
        </row>
        <row r="230">
          <cell r="D230">
            <v>15</v>
          </cell>
          <cell r="E230">
            <v>0</v>
          </cell>
          <cell r="F230">
            <v>0</v>
          </cell>
          <cell r="G230">
            <v>0</v>
          </cell>
          <cell r="H230">
            <v>5.91E-2</v>
          </cell>
          <cell r="I230">
            <v>4.462E-2</v>
          </cell>
        </row>
        <row r="231">
          <cell r="D231">
            <v>16</v>
          </cell>
          <cell r="E231">
            <v>0</v>
          </cell>
          <cell r="F231">
            <v>0</v>
          </cell>
          <cell r="G231">
            <v>0</v>
          </cell>
          <cell r="H231">
            <v>2.9499999999999998E-2</v>
          </cell>
          <cell r="I231">
            <v>4.4609999999999997E-2</v>
          </cell>
        </row>
        <row r="232">
          <cell r="D232">
            <v>17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4.462E-2</v>
          </cell>
        </row>
        <row r="233">
          <cell r="D233">
            <v>18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4.4609999999999997E-2</v>
          </cell>
        </row>
        <row r="234">
          <cell r="D234">
            <v>19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4.462E-2</v>
          </cell>
        </row>
        <row r="235">
          <cell r="D235">
            <v>20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4.4609999999999997E-2</v>
          </cell>
        </row>
        <row r="236">
          <cell r="D236">
            <v>21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2.231E-2</v>
          </cell>
        </row>
        <row r="237">
          <cell r="D237">
            <v>22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D238">
            <v>23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47">
          <cell r="D247">
            <v>3</v>
          </cell>
          <cell r="E247">
            <v>2</v>
          </cell>
        </row>
        <row r="248">
          <cell r="D248">
            <v>5</v>
          </cell>
          <cell r="E248">
            <v>3</v>
          </cell>
        </row>
        <row r="249">
          <cell r="D249">
            <v>10</v>
          </cell>
          <cell r="E249">
            <v>4</v>
          </cell>
        </row>
        <row r="250">
          <cell r="D250">
            <v>15</v>
          </cell>
          <cell r="E250">
            <v>5</v>
          </cell>
        </row>
        <row r="251">
          <cell r="D251">
            <v>20</v>
          </cell>
          <cell r="E251">
            <v>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48-6704-44AB-858C-5D2645F03CC6}">
  <sheetPr>
    <pageSetUpPr fitToPage="1"/>
  </sheetPr>
  <dimension ref="A1:AJ57"/>
  <sheetViews>
    <sheetView showGridLines="0" zoomScale="80" zoomScaleNormal="80" workbookViewId="0">
      <selection activeCell="C13" sqref="C13"/>
    </sheetView>
  </sheetViews>
  <sheetFormatPr defaultRowHeight="14.4" x14ac:dyDescent="0.3"/>
  <cols>
    <col min="1" max="1" width="7.6640625" customWidth="1"/>
    <col min="2" max="2" width="40.21875" customWidth="1"/>
    <col min="3" max="3" width="14.6640625" customWidth="1"/>
    <col min="4" max="32" width="8" customWidth="1"/>
    <col min="33" max="33" width="9.88671875" bestFit="1" customWidth="1"/>
  </cols>
  <sheetData>
    <row r="1" spans="1:36" x14ac:dyDescent="0.3">
      <c r="B1" s="1" t="s">
        <v>0</v>
      </c>
      <c r="C1" s="3">
        <v>7.0116759000000001E-2</v>
      </c>
      <c r="F1" s="24" t="s">
        <v>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36" x14ac:dyDescent="0.3">
      <c r="A2" s="23" t="s">
        <v>1</v>
      </c>
    </row>
    <row r="3" spans="1:36" x14ac:dyDescent="0.3">
      <c r="A3" s="1" t="s">
        <v>37</v>
      </c>
      <c r="C3" s="2">
        <v>2018</v>
      </c>
      <c r="D3" s="2">
        <f t="shared" ref="D3:AG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  <c r="R3" s="2">
        <f t="shared" si="0"/>
        <v>2033</v>
      </c>
      <c r="S3" s="2">
        <f t="shared" si="0"/>
        <v>2034</v>
      </c>
      <c r="T3" s="2">
        <f t="shared" si="0"/>
        <v>2035</v>
      </c>
      <c r="U3" s="2">
        <f t="shared" si="0"/>
        <v>2036</v>
      </c>
      <c r="V3" s="2">
        <f t="shared" si="0"/>
        <v>2037</v>
      </c>
      <c r="W3" s="2">
        <f t="shared" si="0"/>
        <v>2038</v>
      </c>
      <c r="X3" s="2">
        <f t="shared" si="0"/>
        <v>2039</v>
      </c>
      <c r="Y3" s="2">
        <f t="shared" si="0"/>
        <v>2040</v>
      </c>
      <c r="Z3" s="2">
        <f t="shared" si="0"/>
        <v>2041</v>
      </c>
      <c r="AA3" s="2">
        <f t="shared" si="0"/>
        <v>2042</v>
      </c>
      <c r="AB3" s="2">
        <f t="shared" si="0"/>
        <v>2043</v>
      </c>
      <c r="AC3" s="2">
        <f t="shared" si="0"/>
        <v>2044</v>
      </c>
      <c r="AD3" s="2">
        <f t="shared" si="0"/>
        <v>2045</v>
      </c>
      <c r="AE3" s="2">
        <f t="shared" si="0"/>
        <v>2046</v>
      </c>
      <c r="AF3" s="2">
        <f t="shared" si="0"/>
        <v>2047</v>
      </c>
      <c r="AG3" s="2">
        <f t="shared" si="0"/>
        <v>2048</v>
      </c>
    </row>
    <row r="4" spans="1:36" x14ac:dyDescent="0.3">
      <c r="A4" s="1"/>
      <c r="B4" s="1" t="s">
        <v>2</v>
      </c>
      <c r="C4" s="4">
        <v>0</v>
      </c>
      <c r="D4" s="4">
        <v>-5.531724823797326</v>
      </c>
      <c r="E4" s="4">
        <v>-5.6418282746901838</v>
      </c>
      <c r="F4" s="4">
        <v>-5.7541232246696303</v>
      </c>
      <c r="G4" s="4">
        <v>-5.8686532933334483</v>
      </c>
      <c r="H4" s="4">
        <v>-5.9854629684839438</v>
      </c>
      <c r="I4" s="4">
        <v>-6.1045976234086439</v>
      </c>
      <c r="J4" s="4">
        <v>-6.2261035345049578</v>
      </c>
      <c r="K4" s="4">
        <v>-6.3500278992557924</v>
      </c>
      <c r="L4" s="4">
        <v>-6.4764188545625743</v>
      </c>
      <c r="M4" s="4">
        <v>-6.6053254954437435</v>
      </c>
      <c r="N4" s="4">
        <v>-6.736797894105095</v>
      </c>
      <c r="O4" s="4">
        <v>-6.8708871193893444</v>
      </c>
      <c r="P4" s="4">
        <v>-7.0076452566136531</v>
      </c>
      <c r="Q4" s="4">
        <v>-7.147125427801285</v>
      </c>
      <c r="R4" s="4">
        <v>-7.2893818123162664</v>
      </c>
      <c r="S4" s="4">
        <v>-7.4344696679086226</v>
      </c>
      <c r="T4" s="4">
        <v>-7.582445352178647</v>
      </c>
      <c r="U4" s="4">
        <v>-7.7333663444684717</v>
      </c>
      <c r="V4" s="4">
        <v>-7.887291268188708</v>
      </c>
      <c r="W4" s="4">
        <v>-8.0442799135907723</v>
      </c>
      <c r="X4" s="4">
        <v>-8.2043932609909138</v>
      </c>
      <c r="Y4" s="4">
        <v>-8.367693504457641</v>
      </c>
      <c r="Z4" s="4">
        <v>-8.5342440759703528</v>
      </c>
      <c r="AA4" s="4">
        <v>-8.7041096700585268</v>
      </c>
      <c r="AB4" s="4">
        <v>-8.8773562689313064</v>
      </c>
      <c r="AC4" s="4">
        <v>-9.0540511681081526</v>
      </c>
      <c r="AD4" s="4">
        <v>-9.2342630025581247</v>
      </c>
      <c r="AE4" s="4">
        <v>-9.4180617733611705</v>
      </c>
      <c r="AF4" s="4">
        <v>-6.8846330917973635</v>
      </c>
      <c r="AG4" s="4">
        <f>-AG5</f>
        <v>-12.708372598405429</v>
      </c>
      <c r="AH4" s="4"/>
      <c r="AI4" s="4"/>
      <c r="AJ4" s="22"/>
    </row>
    <row r="5" spans="1:36" x14ac:dyDescent="0.3">
      <c r="B5" s="1" t="s">
        <v>3</v>
      </c>
      <c r="C5" s="4">
        <v>0</v>
      </c>
      <c r="D5" s="4">
        <v>41.699294626392309</v>
      </c>
      <c r="E5" s="4">
        <v>38.894395395297209</v>
      </c>
      <c r="F5" s="4">
        <v>36.118913490796288</v>
      </c>
      <c r="G5" s="4">
        <v>34.09651514710599</v>
      </c>
      <c r="H5" s="4">
        <v>32.356523138719666</v>
      </c>
      <c r="I5" s="4">
        <v>30.828335881811324</v>
      </c>
      <c r="J5" s="4">
        <v>29.723758127858961</v>
      </c>
      <c r="K5" s="4">
        <v>28.830985125384576</v>
      </c>
      <c r="L5" s="4">
        <v>27.938212122910198</v>
      </c>
      <c r="M5" s="4">
        <v>27.045439120435827</v>
      </c>
      <c r="N5" s="4">
        <v>26.152666117961445</v>
      </c>
      <c r="O5" s="4">
        <v>25.259893115487067</v>
      </c>
      <c r="P5" s="4">
        <v>24.367120113012682</v>
      </c>
      <c r="Q5" s="4">
        <v>23.474347110538314</v>
      </c>
      <c r="R5" s="4">
        <v>22.581574108063929</v>
      </c>
      <c r="S5" s="4">
        <v>21.688801105589551</v>
      </c>
      <c r="T5" s="4">
        <v>20.79602810311518</v>
      </c>
      <c r="U5" s="4">
        <v>19.903255100640795</v>
      </c>
      <c r="V5" s="4">
        <v>19.01048209816642</v>
      </c>
      <c r="W5" s="4">
        <v>21.636102623149217</v>
      </c>
      <c r="X5" s="4">
        <v>20.743329620674839</v>
      </c>
      <c r="Y5" s="4">
        <v>19.850556618200457</v>
      </c>
      <c r="Z5" s="4">
        <v>18.957783615726083</v>
      </c>
      <c r="AA5" s="4">
        <v>18.065010613251705</v>
      </c>
      <c r="AB5" s="4">
        <v>17.172237610777326</v>
      </c>
      <c r="AC5" s="4">
        <v>16.279464608302948</v>
      </c>
      <c r="AD5" s="4">
        <v>15.386691605828565</v>
      </c>
      <c r="AE5" s="4">
        <v>14.493918603354189</v>
      </c>
      <c r="AF5" s="4">
        <v>13.601145600879807</v>
      </c>
      <c r="AG5" s="4">
        <v>12.708372598405429</v>
      </c>
      <c r="AH5" s="4"/>
      <c r="AI5" s="4"/>
      <c r="AJ5" s="22"/>
    </row>
    <row r="6" spans="1:36" x14ac:dyDescent="0.3">
      <c r="B6" s="1" t="s">
        <v>4</v>
      </c>
      <c r="C6" s="4">
        <v>0</v>
      </c>
      <c r="D6" s="4">
        <v>5.2808356243554151</v>
      </c>
      <c r="E6" s="4">
        <v>5.2808356243554151</v>
      </c>
      <c r="F6" s="4">
        <v>5.2808356243554151</v>
      </c>
      <c r="G6" s="4">
        <v>5.2808356243554151</v>
      </c>
      <c r="H6" s="4">
        <v>5.2808356243554151</v>
      </c>
      <c r="I6" s="4">
        <v>5.2808356243554151</v>
      </c>
      <c r="J6" s="4">
        <v>5.2808356243554151</v>
      </c>
      <c r="K6" s="4">
        <v>5.2808356243554151</v>
      </c>
      <c r="L6" s="4">
        <v>5.2808356243554151</v>
      </c>
      <c r="M6" s="4">
        <v>5.2808356243554151</v>
      </c>
      <c r="N6" s="4">
        <v>5.2808356243554151</v>
      </c>
      <c r="O6" s="4">
        <v>5.2808356243554151</v>
      </c>
      <c r="P6" s="4">
        <v>5.2808356243554151</v>
      </c>
      <c r="Q6" s="4">
        <v>5.2808356243554151</v>
      </c>
      <c r="R6" s="4">
        <v>5.2808356243554151</v>
      </c>
      <c r="S6" s="4">
        <v>5.2808356243554151</v>
      </c>
      <c r="T6" s="4">
        <v>5.2808356243554151</v>
      </c>
      <c r="U6" s="4">
        <v>5.2808356243554151</v>
      </c>
      <c r="V6" s="4">
        <v>5.2808356243554151</v>
      </c>
      <c r="W6" s="4">
        <v>5.2808356243554151</v>
      </c>
      <c r="X6" s="4">
        <v>5.2808356243554151</v>
      </c>
      <c r="Y6" s="4">
        <v>5.2808356243554151</v>
      </c>
      <c r="Z6" s="4">
        <v>5.2808356243554151</v>
      </c>
      <c r="AA6" s="4">
        <v>5.2808356243554151</v>
      </c>
      <c r="AB6" s="4">
        <v>5.2808356243554151</v>
      </c>
      <c r="AC6" s="4">
        <v>5.2808356243554151</v>
      </c>
      <c r="AD6" s="4">
        <v>5.2808356243554151</v>
      </c>
      <c r="AE6" s="4">
        <v>5.2808356243554151</v>
      </c>
      <c r="AF6" s="4">
        <f>AE6</f>
        <v>5.2808356243554151</v>
      </c>
      <c r="AG6" s="4">
        <v>7.3721932626827842</v>
      </c>
      <c r="AH6" s="4"/>
      <c r="AI6" s="4"/>
      <c r="AJ6" s="22"/>
    </row>
    <row r="7" spans="1:36" x14ac:dyDescent="0.3">
      <c r="B7" s="1" t="s">
        <v>5</v>
      </c>
      <c r="C7" s="4">
        <v>0</v>
      </c>
      <c r="D7" s="4">
        <v>-0.72930813439999842</v>
      </c>
      <c r="E7" s="4">
        <v>-0.71883108139200336</v>
      </c>
      <c r="F7" s="4">
        <v>-1.2598686390062395</v>
      </c>
      <c r="G7" s="4">
        <v>-1.1516896885325367</v>
      </c>
      <c r="H7" s="4">
        <v>-1.3484599081370325</v>
      </c>
      <c r="I7" s="4">
        <v>-1.5118864947953479</v>
      </c>
      <c r="J7" s="4">
        <v>-1.4115016499162594</v>
      </c>
      <c r="K7" s="4">
        <v>-3.3866097677963407</v>
      </c>
      <c r="L7" s="4">
        <v>-3.7210187101357732</v>
      </c>
      <c r="M7" s="4">
        <v>-1.8732624899407311</v>
      </c>
      <c r="N7" s="4">
        <v>-1.349051527920019</v>
      </c>
      <c r="O7" s="4">
        <v>-3.2821851843815675</v>
      </c>
      <c r="P7" s="4">
        <v>-1.6515742865054344</v>
      </c>
      <c r="Q7" s="4">
        <v>-1.1452701563202208</v>
      </c>
      <c r="R7" s="4">
        <v>-1.0788247207170061</v>
      </c>
      <c r="S7" s="4">
        <v>-1.7566213228458365</v>
      </c>
      <c r="T7" s="4">
        <v>-1.3432713615784304</v>
      </c>
      <c r="U7" s="4">
        <v>-1.7740028186945129</v>
      </c>
      <c r="V7" s="4">
        <v>-1.5960190676708008</v>
      </c>
      <c r="W7" s="4">
        <v>-1.5104421333558857</v>
      </c>
      <c r="X7" s="4">
        <v>-1.3628163908041024</v>
      </c>
      <c r="Y7" s="4">
        <v>-1.644756513607339</v>
      </c>
      <c r="Z7" s="4">
        <v>-1.4416700437931431</v>
      </c>
      <c r="AA7" s="4">
        <v>-1.7520521786938188</v>
      </c>
      <c r="AB7" s="4">
        <v>-1.8140436520292715</v>
      </c>
      <c r="AC7" s="4">
        <v>-2.4649091040980129</v>
      </c>
      <c r="AD7" s="4">
        <v>-2.6135246812874975</v>
      </c>
      <c r="AE7" s="4">
        <v>-2.6976061749161162</v>
      </c>
      <c r="AF7" s="4">
        <v>-2.6935040278665694</v>
      </c>
      <c r="AG7" s="4">
        <v>0</v>
      </c>
      <c r="AH7" s="4"/>
      <c r="AI7" s="4"/>
      <c r="AJ7" s="22"/>
    </row>
    <row r="8" spans="1:36" x14ac:dyDescent="0.3">
      <c r="B8" s="1" t="s">
        <v>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-4.8849813083506888E-15</v>
      </c>
      <c r="Z8" s="4">
        <v>0</v>
      </c>
      <c r="AA8" s="4">
        <v>0</v>
      </c>
      <c r="AB8" s="4">
        <v>3.9968028886505635E-15</v>
      </c>
      <c r="AC8" s="4">
        <v>-3.5527136788005009E-15</v>
      </c>
      <c r="AD8" s="4">
        <v>5.3290705182007514E-15</v>
      </c>
      <c r="AE8" s="4">
        <v>0</v>
      </c>
      <c r="AF8" s="4">
        <v>-4.4408920985006262E-15</v>
      </c>
      <c r="AG8" s="4">
        <v>0</v>
      </c>
      <c r="AH8" s="4"/>
      <c r="AI8" s="4"/>
      <c r="AJ8" s="22"/>
    </row>
    <row r="9" spans="1:36" x14ac:dyDescent="0.3">
      <c r="B9" s="1" t="s">
        <v>7</v>
      </c>
      <c r="C9" s="4">
        <v>0</v>
      </c>
      <c r="D9" s="4">
        <v>2.0405288960000005</v>
      </c>
      <c r="E9" s="4">
        <v>2.0895015895040001</v>
      </c>
      <c r="F9" s="4">
        <v>2.1396496276520955</v>
      </c>
      <c r="G9" s="4">
        <v>2.1910012187157468</v>
      </c>
      <c r="H9" s="4">
        <v>2.2435852479649241</v>
      </c>
      <c r="I9" s="4">
        <v>2.2974312939160821</v>
      </c>
      <c r="J9" s="4">
        <v>2.3525696449700684</v>
      </c>
      <c r="K9" s="4">
        <v>2.40903131644935</v>
      </c>
      <c r="L9" s="4">
        <v>2.4668480680441345</v>
      </c>
      <c r="M9" s="4">
        <v>2.5260524216771936</v>
      </c>
      <c r="N9" s="4">
        <v>2.5866776797974467</v>
      </c>
      <c r="O9" s="4">
        <v>2.6487579441125848</v>
      </c>
      <c r="P9" s="4">
        <v>2.7123281347712864</v>
      </c>
      <c r="Q9" s="4">
        <v>2.7774240100057979</v>
      </c>
      <c r="R9" s="4">
        <v>2.8440821862459371</v>
      </c>
      <c r="S9" s="4">
        <v>2.9123401587158391</v>
      </c>
      <c r="T9" s="4">
        <v>2.9822363225250195</v>
      </c>
      <c r="U9" s="4">
        <v>3.0538099942656198</v>
      </c>
      <c r="V9" s="4">
        <v>3.1271014341279941</v>
      </c>
      <c r="W9" s="4">
        <v>3.2021518685470669</v>
      </c>
      <c r="X9" s="4">
        <v>3.2790035133921958</v>
      </c>
      <c r="Y9" s="4">
        <v>3.3576995977136077</v>
      </c>
      <c r="Z9" s="4">
        <v>3.4382843880587362</v>
      </c>
      <c r="AA9" s="4">
        <v>3.5208032133721443</v>
      </c>
      <c r="AB9" s="4">
        <v>3.6053024904930751</v>
      </c>
      <c r="AC9" s="4">
        <v>3.6918297502649109</v>
      </c>
      <c r="AD9" s="4">
        <v>3.7804336642712681</v>
      </c>
      <c r="AE9" s="4">
        <v>3.8711640722137797</v>
      </c>
      <c r="AF9" s="4">
        <v>3.964072009946908</v>
      </c>
      <c r="AG9" s="4">
        <v>0</v>
      </c>
      <c r="AH9" s="4"/>
      <c r="AI9" s="4"/>
      <c r="AJ9" s="22"/>
    </row>
    <row r="10" spans="1:36" x14ac:dyDescent="0.3">
      <c r="B10" s="1" t="s">
        <v>8</v>
      </c>
      <c r="C10" s="4">
        <v>0</v>
      </c>
      <c r="D10" s="4">
        <v>-17.167479999999866</v>
      </c>
      <c r="E10" s="4">
        <v>-18.84525</v>
      </c>
      <c r="F10" s="4">
        <v>-19.329440000000062</v>
      </c>
      <c r="G10" s="4">
        <v>-19.252570000000066</v>
      </c>
      <c r="H10" s="4">
        <v>-16.880320000000065</v>
      </c>
      <c r="I10" s="4">
        <v>-19.683780000000027</v>
      </c>
      <c r="J10" s="4">
        <v>-18.774150000000024</v>
      </c>
      <c r="K10" s="4">
        <v>-20.99536999999988</v>
      </c>
      <c r="L10" s="4">
        <v>-22.427849999999978</v>
      </c>
      <c r="M10" s="4">
        <v>-26.912380000000006</v>
      </c>
      <c r="N10" s="4">
        <v>-23.021280000000029</v>
      </c>
      <c r="O10" s="4">
        <v>-28.326919999999927</v>
      </c>
      <c r="P10" s="4">
        <v>-28.161870000000111</v>
      </c>
      <c r="Q10" s="4">
        <v>-31.945919999999926</v>
      </c>
      <c r="R10" s="4">
        <v>-34.134279999999798</v>
      </c>
      <c r="S10" s="4">
        <v>-33.593120000000113</v>
      </c>
      <c r="T10" s="4">
        <v>-36.417629999999889</v>
      </c>
      <c r="U10" s="4">
        <v>-38.470889999999898</v>
      </c>
      <c r="V10" s="4">
        <v>-41.646020000000021</v>
      </c>
      <c r="W10" s="4">
        <v>-41.473660000000152</v>
      </c>
      <c r="X10" s="4">
        <v>-42.142800000000278</v>
      </c>
      <c r="Y10" s="4">
        <v>-52.949209999999965</v>
      </c>
      <c r="Z10" s="4">
        <v>-48.118710000000199</v>
      </c>
      <c r="AA10" s="4">
        <v>-54.082860000000103</v>
      </c>
      <c r="AB10" s="4">
        <v>-49.972629999999889</v>
      </c>
      <c r="AC10" s="4">
        <v>-51.435350000000092</v>
      </c>
      <c r="AD10" s="4">
        <v>-52.786010000000012</v>
      </c>
      <c r="AE10" s="4">
        <v>-52.499480000000212</v>
      </c>
      <c r="AF10" s="4">
        <v>-52.918989999999994</v>
      </c>
      <c r="AG10" s="4">
        <v>-52.86780666665733</v>
      </c>
      <c r="AH10" s="4"/>
      <c r="AI10" s="4"/>
      <c r="AJ10" s="22"/>
    </row>
    <row r="11" spans="1:36" x14ac:dyDescent="0.3">
      <c r="B11" s="1" t="s">
        <v>9</v>
      </c>
      <c r="C11" s="4">
        <v>0</v>
      </c>
      <c r="D11" s="4">
        <v>0</v>
      </c>
      <c r="E11" s="4">
        <v>-1.97794</v>
      </c>
      <c r="F11" s="4">
        <v>-3.8220500000000004</v>
      </c>
      <c r="G11" s="4">
        <v>-5.5199199999999999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/>
      <c r="AI11" s="4"/>
      <c r="AJ11" s="22"/>
    </row>
    <row r="12" spans="1:36" x14ac:dyDescent="0.3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22"/>
    </row>
    <row r="13" spans="1:36" x14ac:dyDescent="0.3">
      <c r="B13" s="1" t="s">
        <v>10</v>
      </c>
      <c r="C13" s="4">
        <f>SUM(C4:C11)</f>
        <v>0</v>
      </c>
      <c r="D13" s="4">
        <f t="shared" ref="D13:AF13" si="1">SUM(D4:D11)</f>
        <v>25.592146188550533</v>
      </c>
      <c r="E13" s="4">
        <f t="shared" si="1"/>
        <v>19.080883253074443</v>
      </c>
      <c r="F13" s="4">
        <f t="shared" si="1"/>
        <v>13.373916879127865</v>
      </c>
      <c r="G13" s="4">
        <f t="shared" si="1"/>
        <v>9.7755190083111039</v>
      </c>
      <c r="H13" s="4">
        <f t="shared" si="1"/>
        <v>15.666701134418961</v>
      </c>
      <c r="I13" s="4">
        <f t="shared" si="1"/>
        <v>11.106338681878803</v>
      </c>
      <c r="J13" s="4">
        <f t="shared" si="1"/>
        <v>10.945408212763201</v>
      </c>
      <c r="K13" s="4">
        <f t="shared" si="1"/>
        <v>5.7888443991373286</v>
      </c>
      <c r="L13" s="4">
        <f t="shared" si="1"/>
        <v>3.0606082506114234</v>
      </c>
      <c r="M13" s="4">
        <f t="shared" si="1"/>
        <v>-0.53864081891604698</v>
      </c>
      <c r="N13" s="4">
        <f t="shared" si="1"/>
        <v>2.9130500000891644</v>
      </c>
      <c r="O13" s="4">
        <f t="shared" si="1"/>
        <v>-5.2905056198157716</v>
      </c>
      <c r="P13" s="4">
        <f t="shared" si="1"/>
        <v>-4.4608056709798127</v>
      </c>
      <c r="Q13" s="4">
        <f t="shared" si="1"/>
        <v>-8.7057088392219057</v>
      </c>
      <c r="R13" s="4">
        <f t="shared" si="1"/>
        <v>-11.795994614367785</v>
      </c>
      <c r="S13" s="4">
        <f t="shared" si="1"/>
        <v>-12.902234102093768</v>
      </c>
      <c r="T13" s="4">
        <f t="shared" si="1"/>
        <v>-16.284246663761351</v>
      </c>
      <c r="U13" s="4">
        <f t="shared" si="1"/>
        <v>-19.740358443901052</v>
      </c>
      <c r="V13" s="4">
        <f t="shared" si="1"/>
        <v>-23.710911179209699</v>
      </c>
      <c r="W13" s="4">
        <f t="shared" si="1"/>
        <v>-20.909291930895112</v>
      </c>
      <c r="X13" s="4">
        <f t="shared" si="1"/>
        <v>-22.406840893372845</v>
      </c>
      <c r="Y13" s="4">
        <f t="shared" si="1"/>
        <v>-34.472568177795466</v>
      </c>
      <c r="Z13" s="4">
        <f t="shared" si="1"/>
        <v>-30.417720491623463</v>
      </c>
      <c r="AA13" s="4">
        <f t="shared" si="1"/>
        <v>-37.672372397773188</v>
      </c>
      <c r="AB13" s="4">
        <f t="shared" si="1"/>
        <v>-34.605654195334644</v>
      </c>
      <c r="AC13" s="4">
        <f t="shared" si="1"/>
        <v>-37.702180289282985</v>
      </c>
      <c r="AD13" s="4">
        <f t="shared" si="1"/>
        <v>-40.185836789390379</v>
      </c>
      <c r="AE13" s="4">
        <f t="shared" si="1"/>
        <v>-40.969229648354116</v>
      </c>
      <c r="AF13" s="4">
        <f t="shared" si="1"/>
        <v>-39.651073884481804</v>
      </c>
      <c r="AG13" s="4">
        <f t="shared" ref="AG13" si="2">SUM(AG4:AG11)</f>
        <v>-45.495613403974545</v>
      </c>
      <c r="AH13" s="4"/>
      <c r="AI13" s="4"/>
      <c r="AJ13" s="22"/>
    </row>
    <row r="14" spans="1:36" x14ac:dyDescent="0.3">
      <c r="B14" s="1" t="s">
        <v>11</v>
      </c>
      <c r="C14" s="6">
        <f>C13</f>
        <v>0</v>
      </c>
      <c r="D14" s="6">
        <f>D13/(1+$C$1)^(D$3-$C$3)</f>
        <v>23.915283984960496</v>
      </c>
      <c r="E14" s="6">
        <f t="shared" ref="E14:AF14" si="3">E13/(1+$C$1)^(E$3-$C$3)</f>
        <v>16.662345795458322</v>
      </c>
      <c r="F14" s="6">
        <f t="shared" si="3"/>
        <v>10.913526893757668</v>
      </c>
      <c r="G14" s="6">
        <f t="shared" si="3"/>
        <v>7.4544423823765182</v>
      </c>
      <c r="H14" s="6">
        <f t="shared" si="3"/>
        <v>11.164048921067918</v>
      </c>
      <c r="I14" s="6">
        <f t="shared" si="3"/>
        <v>7.3957789053463516</v>
      </c>
      <c r="J14" s="6">
        <f t="shared" si="3"/>
        <v>6.811045859881399</v>
      </c>
      <c r="K14" s="6">
        <f t="shared" si="3"/>
        <v>3.3662204317619744</v>
      </c>
      <c r="L14" s="6">
        <f t="shared" si="3"/>
        <v>1.6631340481545398</v>
      </c>
      <c r="M14" s="6">
        <f t="shared" si="3"/>
        <v>-0.27351906686939076</v>
      </c>
      <c r="N14" s="6">
        <f t="shared" si="3"/>
        <v>1.3823089433895273</v>
      </c>
      <c r="O14" s="6">
        <f t="shared" si="3"/>
        <v>-2.3459739933281711</v>
      </c>
      <c r="P14" s="6">
        <f t="shared" si="3"/>
        <v>-1.8484518915340673</v>
      </c>
      <c r="Q14" s="6">
        <f t="shared" si="3"/>
        <v>-3.3710703854908117</v>
      </c>
      <c r="R14" s="6">
        <f t="shared" si="3"/>
        <v>-4.2684193717853827</v>
      </c>
      <c r="S14" s="6">
        <f t="shared" si="3"/>
        <v>-4.3628096863317731</v>
      </c>
      <c r="T14" s="6">
        <f t="shared" si="3"/>
        <v>-5.1456217412122598</v>
      </c>
      <c r="U14" s="6">
        <f t="shared" si="3"/>
        <v>-5.828999985807247</v>
      </c>
      <c r="V14" s="6">
        <f t="shared" si="3"/>
        <v>-6.5426863038470211</v>
      </c>
      <c r="W14" s="6">
        <f t="shared" si="3"/>
        <v>-5.3915795208872597</v>
      </c>
      <c r="X14" s="6">
        <f t="shared" si="3"/>
        <v>-5.399159452738175</v>
      </c>
      <c r="Y14" s="6">
        <f t="shared" si="3"/>
        <v>-7.7622566294673812</v>
      </c>
      <c r="Z14" s="6">
        <f t="shared" si="3"/>
        <v>-6.4004403880000202</v>
      </c>
      <c r="AA14" s="6">
        <f t="shared" si="3"/>
        <v>-7.4075569175326494</v>
      </c>
      <c r="AB14" s="6">
        <f t="shared" si="3"/>
        <v>-6.3586939833113725</v>
      </c>
      <c r="AC14" s="6">
        <f t="shared" si="3"/>
        <v>-6.4737535380199915</v>
      </c>
      <c r="AD14" s="6">
        <f t="shared" si="3"/>
        <v>-6.448096762467733</v>
      </c>
      <c r="AE14" s="6">
        <f t="shared" si="3"/>
        <v>-6.1430657310647172</v>
      </c>
      <c r="AF14" s="6">
        <f t="shared" si="3"/>
        <v>-5.5558581991375098</v>
      </c>
      <c r="AG14" s="6">
        <f t="shared" ref="AG14" si="4">AG13/(1+$C$1)^(AG$3-$C$3)</f>
        <v>-5.9570954409500532</v>
      </c>
      <c r="AH14" s="4"/>
      <c r="AI14" s="4"/>
      <c r="AJ14" s="22"/>
    </row>
    <row r="15" spans="1:36" x14ac:dyDescent="0.3">
      <c r="B15" s="1" t="s">
        <v>12</v>
      </c>
      <c r="C15" s="4">
        <f>SUM($C$14:C14)</f>
        <v>0</v>
      </c>
      <c r="D15" s="4">
        <f>SUM($C$14:D14)</f>
        <v>23.915283984960496</v>
      </c>
      <c r="E15" s="4">
        <f>SUM($C$14:E14)</f>
        <v>40.577629780418818</v>
      </c>
      <c r="F15" s="4">
        <f>SUM($C$14:F14)</f>
        <v>51.491156674176487</v>
      </c>
      <c r="G15" s="4">
        <f>SUM($C$14:G14)</f>
        <v>58.945599056553007</v>
      </c>
      <c r="H15" s="4">
        <f>SUM($C$14:H14)</f>
        <v>70.109647977620924</v>
      </c>
      <c r="I15" s="4">
        <f>SUM($C$14:I14)</f>
        <v>77.505426882967271</v>
      </c>
      <c r="J15" s="4">
        <f>SUM($C$14:J14)</f>
        <v>84.316472742848674</v>
      </c>
      <c r="K15" s="4">
        <f>SUM($C$14:K14)</f>
        <v>87.682693174610648</v>
      </c>
      <c r="L15" s="4">
        <f>SUM($C$14:L14)</f>
        <v>89.345827222765195</v>
      </c>
      <c r="M15" s="4">
        <f>SUM($C$14:M14)</f>
        <v>89.072308155895797</v>
      </c>
      <c r="N15" s="4">
        <f>SUM($C$14:N14)</f>
        <v>90.454617099285329</v>
      </c>
      <c r="O15" s="4">
        <f>SUM($C$14:O14)</f>
        <v>88.108643105957157</v>
      </c>
      <c r="P15" s="4">
        <f>SUM($C$14:P14)</f>
        <v>86.260191214423088</v>
      </c>
      <c r="Q15" s="4">
        <f>SUM($C$14:Q14)</f>
        <v>82.889120828932278</v>
      </c>
      <c r="R15" s="4">
        <f>SUM($C$14:R14)</f>
        <v>78.620701457146893</v>
      </c>
      <c r="S15" s="4">
        <f>SUM($C$14:S14)</f>
        <v>74.257891770815121</v>
      </c>
      <c r="T15" s="4">
        <f>SUM($C$14:T14)</f>
        <v>69.112270029602854</v>
      </c>
      <c r="U15" s="4">
        <f>SUM($C$14:U14)</f>
        <v>63.283270043795611</v>
      </c>
      <c r="V15" s="4">
        <f>SUM($C$14:V14)</f>
        <v>56.74058373994859</v>
      </c>
      <c r="W15" s="4">
        <f>SUM($C$14:W14)</f>
        <v>51.349004219061328</v>
      </c>
      <c r="X15" s="4">
        <f>SUM($C$14:X14)</f>
        <v>45.949844766323153</v>
      </c>
      <c r="Y15" s="4">
        <f>SUM($C$14:Y14)</f>
        <v>38.187588136855773</v>
      </c>
      <c r="Z15" s="4">
        <f>SUM($C$14:Z14)</f>
        <v>31.787147748855752</v>
      </c>
      <c r="AA15" s="4">
        <f>SUM($C$14:AA14)</f>
        <v>24.379590831323103</v>
      </c>
      <c r="AB15" s="4">
        <f>SUM($C$14:AB14)</f>
        <v>18.020896848011731</v>
      </c>
      <c r="AC15" s="4">
        <f>SUM($C$14:AC14)</f>
        <v>11.547143309991739</v>
      </c>
      <c r="AD15" s="4">
        <f>SUM($C$14:AD14)</f>
        <v>5.0990465475240061</v>
      </c>
      <c r="AE15" s="4">
        <f>SUM($C$14:AE14)</f>
        <v>-1.0440191835407111</v>
      </c>
      <c r="AF15" s="4">
        <f>SUM($C$14:AF14)</f>
        <v>-6.5998773826782209</v>
      </c>
      <c r="AG15" s="4">
        <f>SUM($C$14:AG14)</f>
        <v>-12.556972823628275</v>
      </c>
      <c r="AH15" s="4"/>
      <c r="AI15" s="4"/>
      <c r="AJ15" s="22"/>
    </row>
    <row r="16" spans="1:36" x14ac:dyDescent="0.3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22"/>
    </row>
    <row r="17" spans="2:36" ht="15.6" x14ac:dyDescent="0.35">
      <c r="B17" s="7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-0.68867806045840552</v>
      </c>
      <c r="N17" s="4">
        <v>-0.58258931632713573</v>
      </c>
      <c r="O17" s="4">
        <v>-1.3633377128958672</v>
      </c>
      <c r="P17" s="4">
        <v>-1.9165749147570168</v>
      </c>
      <c r="Q17" s="4">
        <v>-1.6168038581378059</v>
      </c>
      <c r="R17" s="4">
        <v>-1.8798499526032684</v>
      </c>
      <c r="S17" s="4">
        <v>-2.9803973845992298</v>
      </c>
      <c r="T17" s="4">
        <v>-3.7787747896163784</v>
      </c>
      <c r="U17" s="4">
        <v>-5.87507892146954</v>
      </c>
      <c r="V17" s="4">
        <v>-5.4309248813538575</v>
      </c>
      <c r="W17" s="4">
        <v>-5.8300014396501938</v>
      </c>
      <c r="X17" s="4">
        <v>-6.5928696447259867</v>
      </c>
      <c r="Y17" s="4">
        <v>-8.1949719343128375</v>
      </c>
      <c r="Z17" s="4">
        <v>-8.3148509779642925</v>
      </c>
      <c r="AA17" s="4">
        <v>-9.0922163011527743</v>
      </c>
      <c r="AB17" s="4">
        <v>-8.9041756532929135</v>
      </c>
      <c r="AC17" s="4">
        <v>-10.015723374627763</v>
      </c>
      <c r="AD17" s="4">
        <v>-11.069047011385381</v>
      </c>
      <c r="AE17" s="4">
        <v>-11.377836506294727</v>
      </c>
      <c r="AF17" s="4">
        <v>-11.484021125723025</v>
      </c>
      <c r="AG17" s="4">
        <v>-12.228194827556784</v>
      </c>
      <c r="AH17" s="4"/>
      <c r="AI17" s="4"/>
      <c r="AJ17" s="22"/>
    </row>
    <row r="18" spans="2:36" ht="15.6" x14ac:dyDescent="0.35">
      <c r="B18" s="7" t="s">
        <v>14</v>
      </c>
      <c r="C18" s="4">
        <v>0</v>
      </c>
      <c r="D18" s="4">
        <v>-5.7111025700000109E-2</v>
      </c>
      <c r="E18" s="4">
        <v>-8.1882391598499846E-2</v>
      </c>
      <c r="F18" s="4">
        <v>-0.12665146072465971</v>
      </c>
      <c r="G18" s="4">
        <v>-0.13669703626529173</v>
      </c>
      <c r="H18" s="4">
        <v>-0.1122213773873169</v>
      </c>
      <c r="I18" s="4">
        <v>-7.6405104878617916E-2</v>
      </c>
      <c r="J18" s="4">
        <v>-0.10252704396295501</v>
      </c>
      <c r="K18" s="4">
        <v>-0.14357750284146564</v>
      </c>
      <c r="L18" s="4">
        <v>-0.24882124672752387</v>
      </c>
      <c r="M18" s="4">
        <v>-0.19372091809218189</v>
      </c>
      <c r="N18" s="4">
        <v>-9.479985114676226E-2</v>
      </c>
      <c r="O18" s="4">
        <v>-0.15894185378082376</v>
      </c>
      <c r="P18" s="4">
        <v>-0.14292651707719173</v>
      </c>
      <c r="Q18" s="4">
        <v>1.1947405077549629E-2</v>
      </c>
      <c r="R18" s="4">
        <v>3.4556786611996591E-2</v>
      </c>
      <c r="S18" s="4">
        <v>-4.0612402076369153E-2</v>
      </c>
      <c r="T18" s="4">
        <v>-2.724753483500518E-2</v>
      </c>
      <c r="U18" s="4">
        <v>-0.14969257559108176</v>
      </c>
      <c r="V18" s="4">
        <v>-5.0635663737371564E-2</v>
      </c>
      <c r="W18" s="4">
        <v>-3.9203150241226885E-2</v>
      </c>
      <c r="X18" s="4">
        <v>-6.2544328471770508E-2</v>
      </c>
      <c r="Y18" s="4">
        <v>-5.7337182603599504E-2</v>
      </c>
      <c r="Z18" s="4">
        <v>-6.7017707338785759E-2</v>
      </c>
      <c r="AA18" s="4">
        <v>-5.4348268049587499E-2</v>
      </c>
      <c r="AB18" s="4">
        <v>-5.0399256796178404E-2</v>
      </c>
      <c r="AC18" s="4">
        <v>-5.9477366924388334E-2</v>
      </c>
      <c r="AD18" s="4">
        <v>-6.7576098670000209E-2</v>
      </c>
      <c r="AE18" s="4">
        <v>-5.2896536142984868E-2</v>
      </c>
      <c r="AF18" s="4">
        <v>-5.0079346466752231E-2</v>
      </c>
      <c r="AG18" s="4">
        <v>-5.3991445795308332E-2</v>
      </c>
      <c r="AH18" s="4"/>
      <c r="AI18" s="4"/>
      <c r="AJ18" s="22"/>
    </row>
    <row r="19" spans="2:36" x14ac:dyDescent="0.3">
      <c r="B19" s="1"/>
      <c r="C19" s="8"/>
      <c r="D19" s="8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4"/>
      <c r="AI19" s="4"/>
      <c r="AJ19" s="22"/>
    </row>
    <row r="20" spans="2:36" x14ac:dyDescent="0.3">
      <c r="B20" s="1" t="s">
        <v>10</v>
      </c>
      <c r="C20" s="4">
        <f>SUM(C17:C18)</f>
        <v>0</v>
      </c>
      <c r="D20" s="4">
        <f>SUM(D17:D18)</f>
        <v>-5.7111025700000109E-2</v>
      </c>
      <c r="E20" s="4">
        <f t="shared" ref="E20:AG20" si="5">SUM(E17:E18)</f>
        <v>-8.1882391598499846E-2</v>
      </c>
      <c r="F20" s="4">
        <f t="shared" si="5"/>
        <v>-0.12665146072465971</v>
      </c>
      <c r="G20" s="4">
        <f t="shared" si="5"/>
        <v>-0.13669703626529173</v>
      </c>
      <c r="H20" s="4">
        <f t="shared" si="5"/>
        <v>-0.1122213773873169</v>
      </c>
      <c r="I20" s="4">
        <f t="shared" si="5"/>
        <v>-7.6405104878617916E-2</v>
      </c>
      <c r="J20" s="4">
        <f t="shared" si="5"/>
        <v>-0.10252704396295501</v>
      </c>
      <c r="K20" s="4">
        <f t="shared" si="5"/>
        <v>-0.14357750284146564</v>
      </c>
      <c r="L20" s="4">
        <f t="shared" si="5"/>
        <v>-0.24882124672752387</v>
      </c>
      <c r="M20" s="4">
        <f t="shared" si="5"/>
        <v>-0.88239897855058747</v>
      </c>
      <c r="N20" s="4">
        <f t="shared" si="5"/>
        <v>-0.67738916747389799</v>
      </c>
      <c r="O20" s="4">
        <f t="shared" si="5"/>
        <v>-1.5222795666766911</v>
      </c>
      <c r="P20" s="4">
        <f t="shared" si="5"/>
        <v>-2.0595014318342084</v>
      </c>
      <c r="Q20" s="4">
        <f t="shared" si="5"/>
        <v>-1.6048564530602563</v>
      </c>
      <c r="R20" s="4">
        <f t="shared" si="5"/>
        <v>-1.8452931659912717</v>
      </c>
      <c r="S20" s="4">
        <f t="shared" si="5"/>
        <v>-3.0210097866755987</v>
      </c>
      <c r="T20" s="4">
        <f t="shared" si="5"/>
        <v>-3.8060223244513836</v>
      </c>
      <c r="U20" s="4">
        <f t="shared" si="5"/>
        <v>-6.0247714970606214</v>
      </c>
      <c r="V20" s="4">
        <f t="shared" si="5"/>
        <v>-5.481560545091229</v>
      </c>
      <c r="W20" s="4">
        <f t="shared" si="5"/>
        <v>-5.8692045898914209</v>
      </c>
      <c r="X20" s="4">
        <f t="shared" si="5"/>
        <v>-6.6554139731977573</v>
      </c>
      <c r="Y20" s="4">
        <f t="shared" si="5"/>
        <v>-8.2523091169164378</v>
      </c>
      <c r="Z20" s="4">
        <f t="shared" si="5"/>
        <v>-8.381868685303079</v>
      </c>
      <c r="AA20" s="4">
        <f t="shared" si="5"/>
        <v>-9.1465645692023614</v>
      </c>
      <c r="AB20" s="4">
        <f t="shared" si="5"/>
        <v>-8.9545749100890912</v>
      </c>
      <c r="AC20" s="4">
        <f t="shared" si="5"/>
        <v>-10.075200741552152</v>
      </c>
      <c r="AD20" s="4">
        <f t="shared" si="5"/>
        <v>-11.136623110055382</v>
      </c>
      <c r="AE20" s="4">
        <f t="shared" si="5"/>
        <v>-11.430733042437712</v>
      </c>
      <c r="AF20" s="4">
        <f t="shared" si="5"/>
        <v>-11.534100472189778</v>
      </c>
      <c r="AG20" s="4">
        <f t="shared" si="5"/>
        <v>-12.282186273352092</v>
      </c>
      <c r="AH20" s="4"/>
      <c r="AI20" s="4"/>
      <c r="AJ20" s="22"/>
    </row>
    <row r="21" spans="2:36" x14ac:dyDescent="0.3">
      <c r="B21" s="1" t="s">
        <v>11</v>
      </c>
      <c r="C21" s="6">
        <f>C20</f>
        <v>0</v>
      </c>
      <c r="D21" s="6">
        <f>D20/(1+$C$1)^(D$3-$C$3)</f>
        <v>-5.3368966722256619E-2</v>
      </c>
      <c r="E21" s="6">
        <f t="shared" ref="E21:AG21" si="6">E20/(1+$C$1)^(E$3-$C$3)</f>
        <v>-7.1503646098432155E-2</v>
      </c>
      <c r="F21" s="6">
        <f t="shared" si="6"/>
        <v>-0.10335148148777812</v>
      </c>
      <c r="G21" s="6">
        <f t="shared" si="6"/>
        <v>-0.10424000810748779</v>
      </c>
      <c r="H21" s="6">
        <f t="shared" si="6"/>
        <v>-7.996865047672308E-2</v>
      </c>
      <c r="I21" s="6">
        <f t="shared" si="6"/>
        <v>-5.0878626981188647E-2</v>
      </c>
      <c r="J21" s="6">
        <f t="shared" si="6"/>
        <v>-6.3799941010466057E-2</v>
      </c>
      <c r="K21" s="6">
        <f t="shared" si="6"/>
        <v>-8.3490501779306669E-2</v>
      </c>
      <c r="L21" s="6">
        <f t="shared" si="6"/>
        <v>-0.13520942683668716</v>
      </c>
      <c r="M21" s="6">
        <f t="shared" si="6"/>
        <v>-0.44807771105308253</v>
      </c>
      <c r="N21" s="6">
        <f t="shared" si="6"/>
        <v>-0.32143667438790774</v>
      </c>
      <c r="O21" s="6">
        <f t="shared" si="6"/>
        <v>-0.67502589178286398</v>
      </c>
      <c r="P21" s="6">
        <f t="shared" si="6"/>
        <v>-0.85340846431781059</v>
      </c>
      <c r="Q21" s="6">
        <f t="shared" si="6"/>
        <v>-0.62144096038465657</v>
      </c>
      <c r="R21" s="6">
        <f t="shared" si="6"/>
        <v>-0.66772538932381242</v>
      </c>
      <c r="S21" s="6">
        <f t="shared" si="6"/>
        <v>-1.0215355461324738</v>
      </c>
      <c r="T21" s="6">
        <f t="shared" si="6"/>
        <v>-1.2026562618840022</v>
      </c>
      <c r="U21" s="6">
        <f t="shared" si="6"/>
        <v>-1.7790149591588793</v>
      </c>
      <c r="V21" s="6">
        <f t="shared" si="6"/>
        <v>-1.5125581143217783</v>
      </c>
      <c r="W21" s="6">
        <f t="shared" si="6"/>
        <v>-1.5134076933518343</v>
      </c>
      <c r="X21" s="6">
        <f t="shared" si="6"/>
        <v>-1.603690651273572</v>
      </c>
      <c r="Y21" s="6">
        <f t="shared" si="6"/>
        <v>-1.8581888306325534</v>
      </c>
      <c r="Z21" s="6">
        <f t="shared" si="6"/>
        <v>-1.7636972788641454</v>
      </c>
      <c r="AA21" s="6">
        <f t="shared" si="6"/>
        <v>-1.7984982981920965</v>
      </c>
      <c r="AB21" s="6">
        <f t="shared" si="6"/>
        <v>-1.6453785639333687</v>
      </c>
      <c r="AC21" s="6">
        <f t="shared" si="6"/>
        <v>-1.7299892458852095</v>
      </c>
      <c r="AD21" s="6">
        <f t="shared" si="6"/>
        <v>-1.7869485659119158</v>
      </c>
      <c r="AE21" s="6">
        <f t="shared" si="6"/>
        <v>-1.7139630165530639</v>
      </c>
      <c r="AF21" s="6">
        <f t="shared" si="6"/>
        <v>-1.6161435340890233</v>
      </c>
      <c r="AG21" s="6">
        <f t="shared" si="6"/>
        <v>-1.6082024261155077</v>
      </c>
      <c r="AH21" s="4"/>
      <c r="AI21" s="4"/>
      <c r="AJ21" s="22"/>
    </row>
    <row r="22" spans="2:36" x14ac:dyDescent="0.3">
      <c r="B22" s="1" t="s">
        <v>15</v>
      </c>
      <c r="C22" s="4">
        <f>SUM($C$21:C21)</f>
        <v>0</v>
      </c>
      <c r="D22" s="4">
        <f>SUM($C$21:D21)</f>
        <v>-5.3368966722256619E-2</v>
      </c>
      <c r="E22" s="4">
        <f>SUM($C$21:E21)</f>
        <v>-0.12487261282068877</v>
      </c>
      <c r="F22" s="4">
        <f>SUM($C$21:F21)</f>
        <v>-0.22822409430846691</v>
      </c>
      <c r="G22" s="4">
        <f>SUM($C$21:G21)</f>
        <v>-0.3324641024159547</v>
      </c>
      <c r="H22" s="4">
        <f>SUM($C$21:H21)</f>
        <v>-0.41243275289267778</v>
      </c>
      <c r="I22" s="4">
        <f>SUM($C$21:I21)</f>
        <v>-0.46331137987386645</v>
      </c>
      <c r="J22" s="4">
        <f>SUM($C$21:J21)</f>
        <v>-0.52711132088433255</v>
      </c>
      <c r="K22" s="4">
        <f>SUM($C$21:K21)</f>
        <v>-0.61060182266363916</v>
      </c>
      <c r="L22" s="4">
        <f>SUM($C$21:L21)</f>
        <v>-0.74581124950032629</v>
      </c>
      <c r="M22" s="4">
        <f>SUM($C$21:M21)</f>
        <v>-1.1938889605534089</v>
      </c>
      <c r="N22" s="4">
        <f>SUM($C$21:N21)</f>
        <v>-1.5153256349413167</v>
      </c>
      <c r="O22" s="4">
        <f>SUM($C$21:O21)</f>
        <v>-2.1903515267241804</v>
      </c>
      <c r="P22" s="4">
        <f>SUM($C$21:P21)</f>
        <v>-3.0437599910419912</v>
      </c>
      <c r="Q22" s="4">
        <f>SUM($C$21:Q21)</f>
        <v>-3.6652009514266477</v>
      </c>
      <c r="R22" s="4">
        <f>SUM($C$21:R21)</f>
        <v>-4.3329263407504603</v>
      </c>
      <c r="S22" s="4">
        <f>SUM($C$21:S21)</f>
        <v>-5.3544618868829339</v>
      </c>
      <c r="T22" s="4">
        <f>SUM($C$21:T21)</f>
        <v>-6.5571181487669357</v>
      </c>
      <c r="U22" s="4">
        <f>SUM($C$21:U21)</f>
        <v>-8.3361331079258143</v>
      </c>
      <c r="V22" s="4">
        <f>SUM($C$21:V21)</f>
        <v>-9.8486912222475933</v>
      </c>
      <c r="W22" s="4">
        <f>SUM($C$21:W21)</f>
        <v>-11.362098915599427</v>
      </c>
      <c r="X22" s="4">
        <f>SUM($C$21:X21)</f>
        <v>-12.965789566872999</v>
      </c>
      <c r="Y22" s="4">
        <f>SUM($C$21:Y21)</f>
        <v>-14.823978397505552</v>
      </c>
      <c r="Z22" s="4">
        <f>SUM($C$21:Z21)</f>
        <v>-16.587675676369699</v>
      </c>
      <c r="AA22" s="4">
        <f>SUM($C$21:AA21)</f>
        <v>-18.386173974561796</v>
      </c>
      <c r="AB22" s="4">
        <f>SUM($C$21:AB21)</f>
        <v>-20.031552538495166</v>
      </c>
      <c r="AC22" s="4">
        <f>SUM($C$21:AC21)</f>
        <v>-21.761541784380377</v>
      </c>
      <c r="AD22" s="4">
        <f>SUM($C$21:AD21)</f>
        <v>-23.548490350292294</v>
      </c>
      <c r="AE22" s="4">
        <f>SUM($C$21:AE21)</f>
        <v>-25.262453366845357</v>
      </c>
      <c r="AF22" s="4">
        <f>SUM($C$21:AF21)</f>
        <v>-26.878596900934379</v>
      </c>
      <c r="AG22" s="4">
        <f>SUM($C$21:AG21)</f>
        <v>-28.486799327049887</v>
      </c>
      <c r="AH22" s="4"/>
      <c r="AI22" s="4"/>
      <c r="AJ22" s="22"/>
    </row>
    <row r="23" spans="2:36" x14ac:dyDescent="0.3"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8"/>
      <c r="AH23" s="4"/>
      <c r="AI23" s="4"/>
      <c r="AJ23" s="22"/>
    </row>
    <row r="24" spans="2:36" ht="15.6" x14ac:dyDescent="0.35">
      <c r="B24" s="7" t="s">
        <v>16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-11.819223189059063</v>
      </c>
      <c r="N24" s="4">
        <v>-9.6089593946977399</v>
      </c>
      <c r="O24" s="4">
        <v>-12.193245972012811</v>
      </c>
      <c r="P24" s="4">
        <v>-12.624752314952202</v>
      </c>
      <c r="Q24" s="4">
        <v>-8.4291556034430979</v>
      </c>
      <c r="R24" s="4">
        <v>-8.1094116564798178</v>
      </c>
      <c r="S24" s="4">
        <v>-10.964966704320744</v>
      </c>
      <c r="T24" s="4">
        <v>-12.118803038007464</v>
      </c>
      <c r="U24" s="4">
        <v>-18.256260917134817</v>
      </c>
      <c r="V24" s="4">
        <v>-16.367447733466282</v>
      </c>
      <c r="W24" s="4">
        <v>-17.056093505430965</v>
      </c>
      <c r="X24" s="4">
        <v>-18.739632404940785</v>
      </c>
      <c r="Y24" s="4">
        <v>-22.649613806209643</v>
      </c>
      <c r="Z24" s="4">
        <v>-23.267478140122375</v>
      </c>
      <c r="AA24" s="4">
        <v>-25.64192639561859</v>
      </c>
      <c r="AB24" s="4">
        <v>-25.23464059543074</v>
      </c>
      <c r="AC24" s="4">
        <v>-28.47167749781115</v>
      </c>
      <c r="AD24" s="4">
        <v>-31.526066389771412</v>
      </c>
      <c r="AE24" s="4">
        <v>-32.444142226405212</v>
      </c>
      <c r="AF24" s="4">
        <v>-33.062849259474085</v>
      </c>
      <c r="AG24" s="4">
        <v>-35.166361268299397</v>
      </c>
      <c r="AH24" s="4"/>
      <c r="AI24" s="4"/>
      <c r="AJ24" s="22"/>
    </row>
    <row r="25" spans="2:36" x14ac:dyDescent="0.3">
      <c r="B25" s="1"/>
      <c r="C25" s="8"/>
      <c r="D25" s="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8"/>
      <c r="AH25" s="4"/>
      <c r="AI25" s="4"/>
      <c r="AJ25" s="22"/>
    </row>
    <row r="26" spans="2:36" x14ac:dyDescent="0.3">
      <c r="B26" s="1" t="s">
        <v>10</v>
      </c>
      <c r="C26" s="4">
        <f>C24</f>
        <v>0</v>
      </c>
      <c r="D26" s="4">
        <f>D24</f>
        <v>0</v>
      </c>
      <c r="E26" s="4">
        <f t="shared" ref="E26:AG26" si="7">E24</f>
        <v>0</v>
      </c>
      <c r="F26" s="4">
        <f t="shared" si="7"/>
        <v>0</v>
      </c>
      <c r="G26" s="4">
        <f t="shared" si="7"/>
        <v>0</v>
      </c>
      <c r="H26" s="4">
        <f t="shared" si="7"/>
        <v>0</v>
      </c>
      <c r="I26" s="4">
        <f t="shared" si="7"/>
        <v>0</v>
      </c>
      <c r="J26" s="4">
        <f t="shared" si="7"/>
        <v>0</v>
      </c>
      <c r="K26" s="4">
        <f t="shared" si="7"/>
        <v>0</v>
      </c>
      <c r="L26" s="4">
        <f t="shared" si="7"/>
        <v>0</v>
      </c>
      <c r="M26" s="4">
        <f t="shared" si="7"/>
        <v>-11.819223189059063</v>
      </c>
      <c r="N26" s="4">
        <f t="shared" si="7"/>
        <v>-9.6089593946977399</v>
      </c>
      <c r="O26" s="4">
        <f t="shared" si="7"/>
        <v>-12.193245972012811</v>
      </c>
      <c r="P26" s="4">
        <f t="shared" si="7"/>
        <v>-12.624752314952202</v>
      </c>
      <c r="Q26" s="4">
        <f t="shared" si="7"/>
        <v>-8.4291556034430979</v>
      </c>
      <c r="R26" s="4">
        <f t="shared" si="7"/>
        <v>-8.1094116564798178</v>
      </c>
      <c r="S26" s="4">
        <f t="shared" si="7"/>
        <v>-10.964966704320744</v>
      </c>
      <c r="T26" s="4">
        <f t="shared" si="7"/>
        <v>-12.118803038007464</v>
      </c>
      <c r="U26" s="4">
        <f t="shared" si="7"/>
        <v>-18.256260917134817</v>
      </c>
      <c r="V26" s="4">
        <f t="shared" si="7"/>
        <v>-16.367447733466282</v>
      </c>
      <c r="W26" s="4">
        <f t="shared" si="7"/>
        <v>-17.056093505430965</v>
      </c>
      <c r="X26" s="4">
        <f t="shared" si="7"/>
        <v>-18.739632404940785</v>
      </c>
      <c r="Y26" s="4">
        <f t="shared" si="7"/>
        <v>-22.649613806209643</v>
      </c>
      <c r="Z26" s="4">
        <f t="shared" si="7"/>
        <v>-23.267478140122375</v>
      </c>
      <c r="AA26" s="4">
        <f t="shared" si="7"/>
        <v>-25.64192639561859</v>
      </c>
      <c r="AB26" s="4">
        <f t="shared" si="7"/>
        <v>-25.23464059543074</v>
      </c>
      <c r="AC26" s="4">
        <f t="shared" si="7"/>
        <v>-28.47167749781115</v>
      </c>
      <c r="AD26" s="4">
        <f t="shared" si="7"/>
        <v>-31.526066389771412</v>
      </c>
      <c r="AE26" s="4">
        <f t="shared" si="7"/>
        <v>-32.444142226405212</v>
      </c>
      <c r="AF26" s="4">
        <f t="shared" si="7"/>
        <v>-33.062849259474085</v>
      </c>
      <c r="AG26" s="4">
        <f t="shared" si="7"/>
        <v>-35.166361268299397</v>
      </c>
      <c r="AH26" s="4"/>
      <c r="AI26" s="4"/>
      <c r="AJ26" s="22"/>
    </row>
    <row r="27" spans="2:36" x14ac:dyDescent="0.3">
      <c r="B27" s="1" t="s">
        <v>11</v>
      </c>
      <c r="C27" s="6">
        <f>C26</f>
        <v>0</v>
      </c>
      <c r="D27" s="6">
        <f>D26/(1+$C$1)^(D$3-$C$3)</f>
        <v>0</v>
      </c>
      <c r="E27" s="6">
        <f t="shared" ref="E27:AG27" si="8">E26/(1+$C$1)^(E$3-$C$3)</f>
        <v>0</v>
      </c>
      <c r="F27" s="6">
        <f t="shared" si="8"/>
        <v>0</v>
      </c>
      <c r="G27" s="6">
        <f t="shared" si="8"/>
        <v>0</v>
      </c>
      <c r="H27" s="6">
        <f t="shared" si="8"/>
        <v>0</v>
      </c>
      <c r="I27" s="6">
        <f t="shared" si="8"/>
        <v>0</v>
      </c>
      <c r="J27" s="6">
        <f t="shared" si="8"/>
        <v>0</v>
      </c>
      <c r="K27" s="6">
        <f t="shared" si="8"/>
        <v>0</v>
      </c>
      <c r="L27" s="6">
        <f t="shared" si="8"/>
        <v>0</v>
      </c>
      <c r="M27" s="6">
        <f t="shared" si="8"/>
        <v>-6.0017413910407038</v>
      </c>
      <c r="N27" s="6">
        <f t="shared" si="8"/>
        <v>-4.5596713092981389</v>
      </c>
      <c r="O27" s="6">
        <f t="shared" si="8"/>
        <v>-5.4068627840511825</v>
      </c>
      <c r="P27" s="6">
        <f t="shared" si="8"/>
        <v>-5.231397424133184</v>
      </c>
      <c r="Q27" s="6">
        <f t="shared" si="8"/>
        <v>-3.2639819863307817</v>
      </c>
      <c r="R27" s="6">
        <f t="shared" si="8"/>
        <v>-2.934417227195032</v>
      </c>
      <c r="S27" s="6">
        <f t="shared" si="8"/>
        <v>-3.7077348441656923</v>
      </c>
      <c r="T27" s="6">
        <f t="shared" si="8"/>
        <v>-3.8293927669747481</v>
      </c>
      <c r="U27" s="6">
        <f t="shared" si="8"/>
        <v>-5.3907706351578577</v>
      </c>
      <c r="V27" s="6">
        <f t="shared" si="8"/>
        <v>-4.5163627540631319</v>
      </c>
      <c r="W27" s="6">
        <f t="shared" si="8"/>
        <v>-4.3980104517237502</v>
      </c>
      <c r="X27" s="6">
        <f t="shared" si="8"/>
        <v>-4.5155077380809905</v>
      </c>
      <c r="Y27" s="6">
        <f t="shared" si="8"/>
        <v>-5.1000585165386996</v>
      </c>
      <c r="Z27" s="6">
        <f t="shared" si="8"/>
        <v>-4.895899640341475</v>
      </c>
      <c r="AA27" s="6">
        <f t="shared" si="8"/>
        <v>-5.0419980787287795</v>
      </c>
      <c r="AB27" s="6">
        <f t="shared" si="8"/>
        <v>-4.636795953038872</v>
      </c>
      <c r="AC27" s="6">
        <f t="shared" si="8"/>
        <v>-4.8888054091453297</v>
      </c>
      <c r="AD27" s="6">
        <f t="shared" si="8"/>
        <v>-5.058576425485743</v>
      </c>
      <c r="AE27" s="6">
        <f t="shared" si="8"/>
        <v>-4.864785108128741</v>
      </c>
      <c r="AF27" s="6">
        <f t="shared" si="8"/>
        <v>-4.6327245178847019</v>
      </c>
      <c r="AG27" s="6">
        <f t="shared" si="8"/>
        <v>-4.6046059105972548</v>
      </c>
      <c r="AH27" s="4"/>
      <c r="AI27" s="4"/>
      <c r="AJ27" s="22"/>
    </row>
    <row r="28" spans="2:36" ht="15.6" x14ac:dyDescent="0.35">
      <c r="B28" s="1" t="s">
        <v>17</v>
      </c>
      <c r="C28" s="4">
        <f>SUM($C$27:C27)</f>
        <v>0</v>
      </c>
      <c r="D28" s="4">
        <f>SUM($C$27:D27)</f>
        <v>0</v>
      </c>
      <c r="E28" s="4">
        <f>SUM($C$27:E27)</f>
        <v>0</v>
      </c>
      <c r="F28" s="4">
        <f>SUM($C$27:F27)</f>
        <v>0</v>
      </c>
      <c r="G28" s="4">
        <f>SUM($C$27:G27)</f>
        <v>0</v>
      </c>
      <c r="H28" s="4">
        <f>SUM($C$27:H27)</f>
        <v>0</v>
      </c>
      <c r="I28" s="4">
        <f>SUM($C$27:I27)</f>
        <v>0</v>
      </c>
      <c r="J28" s="4">
        <f>SUM($C$27:J27)</f>
        <v>0</v>
      </c>
      <c r="K28" s="4">
        <f>SUM($C$27:K27)</f>
        <v>0</v>
      </c>
      <c r="L28" s="4">
        <f>SUM($C$27:L27)</f>
        <v>0</v>
      </c>
      <c r="M28" s="4">
        <f>SUM($C$27:M27)</f>
        <v>-6.0017413910407038</v>
      </c>
      <c r="N28" s="4">
        <f>SUM($C$27:N27)</f>
        <v>-10.561412700338842</v>
      </c>
      <c r="O28" s="4">
        <f>SUM($C$27:O27)</f>
        <v>-15.968275484390023</v>
      </c>
      <c r="P28" s="4">
        <f>SUM($C$27:P27)</f>
        <v>-21.199672908523208</v>
      </c>
      <c r="Q28" s="4">
        <f>SUM($C$27:Q27)</f>
        <v>-24.463654894853988</v>
      </c>
      <c r="R28" s="4">
        <f>SUM($C$27:R27)</f>
        <v>-27.398072122049019</v>
      </c>
      <c r="S28" s="4">
        <f>SUM($C$27:S27)</f>
        <v>-31.105806966214711</v>
      </c>
      <c r="T28" s="4">
        <f>SUM($C$27:T27)</f>
        <v>-34.935199733189457</v>
      </c>
      <c r="U28" s="4">
        <f>SUM($C$27:U27)</f>
        <v>-40.325970368347313</v>
      </c>
      <c r="V28" s="4">
        <f>SUM($C$27:V27)</f>
        <v>-44.842333122410444</v>
      </c>
      <c r="W28" s="4">
        <f>SUM($C$27:W27)</f>
        <v>-49.240343574134194</v>
      </c>
      <c r="X28" s="4">
        <f>SUM($C$27:X27)</f>
        <v>-53.755851312215185</v>
      </c>
      <c r="Y28" s="4">
        <f>SUM($C$27:Y27)</f>
        <v>-58.855909828753887</v>
      </c>
      <c r="Z28" s="4">
        <f>SUM($C$27:Z27)</f>
        <v>-63.751809469095363</v>
      </c>
      <c r="AA28" s="4">
        <f>SUM($C$27:AA27)</f>
        <v>-68.793807547824144</v>
      </c>
      <c r="AB28" s="4">
        <f>SUM($C$27:AB27)</f>
        <v>-73.430603500863015</v>
      </c>
      <c r="AC28" s="4">
        <f>SUM($C$27:AC27)</f>
        <v>-78.319408910008349</v>
      </c>
      <c r="AD28" s="4">
        <f>SUM($C$27:AD27)</f>
        <v>-83.377985335494088</v>
      </c>
      <c r="AE28" s="4">
        <f>SUM($C$27:AE27)</f>
        <v>-88.242770443622831</v>
      </c>
      <c r="AF28" s="4">
        <f>SUM($C$27:AF27)</f>
        <v>-92.875494961507528</v>
      </c>
      <c r="AG28" s="4">
        <f>SUM($C$27:AG27)</f>
        <v>-97.480100872104785</v>
      </c>
      <c r="AH28" s="4"/>
      <c r="AI28" s="4"/>
      <c r="AJ28" s="22"/>
    </row>
    <row r="29" spans="2:36" x14ac:dyDescent="0.3"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8"/>
      <c r="AH29" s="4"/>
      <c r="AI29" s="4"/>
      <c r="AJ29" s="22"/>
    </row>
    <row r="30" spans="2:36" ht="15.6" x14ac:dyDescent="0.35">
      <c r="B30" s="7" t="s">
        <v>18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/>
      <c r="AI30" s="4"/>
      <c r="AJ30" s="22"/>
    </row>
    <row r="31" spans="2:36" x14ac:dyDescent="0.3">
      <c r="B31" s="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4"/>
      <c r="AI31" s="4"/>
      <c r="AJ31" s="22"/>
    </row>
    <row r="32" spans="2:36" x14ac:dyDescent="0.3">
      <c r="B32" s="1" t="s">
        <v>10</v>
      </c>
      <c r="C32" s="4">
        <f>C30</f>
        <v>0</v>
      </c>
      <c r="D32" s="4">
        <f>D30</f>
        <v>0</v>
      </c>
      <c r="E32" s="4">
        <f t="shared" ref="E32:AG32" si="9">E30</f>
        <v>0</v>
      </c>
      <c r="F32" s="4">
        <f t="shared" si="9"/>
        <v>0</v>
      </c>
      <c r="G32" s="4">
        <f t="shared" si="9"/>
        <v>0</v>
      </c>
      <c r="H32" s="4">
        <f t="shared" si="9"/>
        <v>0</v>
      </c>
      <c r="I32" s="4">
        <f t="shared" si="9"/>
        <v>0</v>
      </c>
      <c r="J32" s="4">
        <f t="shared" si="9"/>
        <v>0</v>
      </c>
      <c r="K32" s="4">
        <f t="shared" si="9"/>
        <v>0</v>
      </c>
      <c r="L32" s="4">
        <f t="shared" si="9"/>
        <v>0</v>
      </c>
      <c r="M32" s="4">
        <f t="shared" si="9"/>
        <v>0</v>
      </c>
      <c r="N32" s="4">
        <f t="shared" si="9"/>
        <v>0</v>
      </c>
      <c r="O32" s="4">
        <f t="shared" si="9"/>
        <v>0</v>
      </c>
      <c r="P32" s="4">
        <f t="shared" si="9"/>
        <v>0</v>
      </c>
      <c r="Q32" s="4">
        <f t="shared" si="9"/>
        <v>0</v>
      </c>
      <c r="R32" s="4">
        <f t="shared" si="9"/>
        <v>0</v>
      </c>
      <c r="S32" s="4">
        <f t="shared" si="9"/>
        <v>0</v>
      </c>
      <c r="T32" s="4">
        <f t="shared" si="9"/>
        <v>0</v>
      </c>
      <c r="U32" s="4">
        <f t="shared" si="9"/>
        <v>0</v>
      </c>
      <c r="V32" s="4">
        <f t="shared" si="9"/>
        <v>0</v>
      </c>
      <c r="W32" s="4">
        <f t="shared" si="9"/>
        <v>0</v>
      </c>
      <c r="X32" s="4">
        <f t="shared" si="9"/>
        <v>0</v>
      </c>
      <c r="Y32" s="4">
        <f t="shared" si="9"/>
        <v>0</v>
      </c>
      <c r="Z32" s="4">
        <f t="shared" si="9"/>
        <v>0</v>
      </c>
      <c r="AA32" s="4">
        <f t="shared" si="9"/>
        <v>0</v>
      </c>
      <c r="AB32" s="4">
        <f t="shared" si="9"/>
        <v>0</v>
      </c>
      <c r="AC32" s="4">
        <f t="shared" si="9"/>
        <v>0</v>
      </c>
      <c r="AD32" s="4">
        <f t="shared" si="9"/>
        <v>0</v>
      </c>
      <c r="AE32" s="4">
        <f t="shared" si="9"/>
        <v>0</v>
      </c>
      <c r="AF32" s="4">
        <f t="shared" si="9"/>
        <v>0</v>
      </c>
      <c r="AG32" s="4">
        <f t="shared" si="9"/>
        <v>0</v>
      </c>
      <c r="AH32" s="4"/>
      <c r="AI32" s="4"/>
      <c r="AJ32" s="22"/>
    </row>
    <row r="33" spans="2:36" x14ac:dyDescent="0.3">
      <c r="B33" s="1" t="s">
        <v>11</v>
      </c>
      <c r="C33" s="6">
        <f>C32</f>
        <v>0</v>
      </c>
      <c r="D33" s="6">
        <f>D32/(1+$C$1)^(D$3-$C$3)</f>
        <v>0</v>
      </c>
      <c r="E33" s="6">
        <f t="shared" ref="E33:AG33" si="10">E32/(1+$C$1)^(E$3-$C$3)</f>
        <v>0</v>
      </c>
      <c r="F33" s="6">
        <f t="shared" si="10"/>
        <v>0</v>
      </c>
      <c r="G33" s="6">
        <f t="shared" si="10"/>
        <v>0</v>
      </c>
      <c r="H33" s="6">
        <f t="shared" si="10"/>
        <v>0</v>
      </c>
      <c r="I33" s="6">
        <f t="shared" si="10"/>
        <v>0</v>
      </c>
      <c r="J33" s="6">
        <f t="shared" si="10"/>
        <v>0</v>
      </c>
      <c r="K33" s="6">
        <f t="shared" si="10"/>
        <v>0</v>
      </c>
      <c r="L33" s="6">
        <f t="shared" si="10"/>
        <v>0</v>
      </c>
      <c r="M33" s="6">
        <f t="shared" si="10"/>
        <v>0</v>
      </c>
      <c r="N33" s="6">
        <f t="shared" si="10"/>
        <v>0</v>
      </c>
      <c r="O33" s="6">
        <f t="shared" si="10"/>
        <v>0</v>
      </c>
      <c r="P33" s="6">
        <f t="shared" si="10"/>
        <v>0</v>
      </c>
      <c r="Q33" s="6">
        <f t="shared" si="10"/>
        <v>0</v>
      </c>
      <c r="R33" s="6">
        <f t="shared" si="10"/>
        <v>0</v>
      </c>
      <c r="S33" s="6">
        <f t="shared" si="10"/>
        <v>0</v>
      </c>
      <c r="T33" s="6">
        <f t="shared" si="10"/>
        <v>0</v>
      </c>
      <c r="U33" s="6">
        <f t="shared" si="10"/>
        <v>0</v>
      </c>
      <c r="V33" s="6">
        <f t="shared" si="10"/>
        <v>0</v>
      </c>
      <c r="W33" s="6">
        <f t="shared" si="10"/>
        <v>0</v>
      </c>
      <c r="X33" s="6">
        <f t="shared" si="10"/>
        <v>0</v>
      </c>
      <c r="Y33" s="6">
        <f t="shared" si="10"/>
        <v>0</v>
      </c>
      <c r="Z33" s="6">
        <f t="shared" si="10"/>
        <v>0</v>
      </c>
      <c r="AA33" s="6">
        <f t="shared" si="10"/>
        <v>0</v>
      </c>
      <c r="AB33" s="6">
        <f t="shared" si="10"/>
        <v>0</v>
      </c>
      <c r="AC33" s="6">
        <f t="shared" si="10"/>
        <v>0</v>
      </c>
      <c r="AD33" s="6">
        <f t="shared" si="10"/>
        <v>0</v>
      </c>
      <c r="AE33" s="6">
        <f t="shared" si="10"/>
        <v>0</v>
      </c>
      <c r="AF33" s="6">
        <f t="shared" si="10"/>
        <v>0</v>
      </c>
      <c r="AG33" s="6">
        <f t="shared" si="10"/>
        <v>0</v>
      </c>
      <c r="AH33" s="4"/>
      <c r="AI33" s="4"/>
      <c r="AJ33" s="22"/>
    </row>
    <row r="34" spans="2:36" ht="15.6" x14ac:dyDescent="0.35">
      <c r="B34" s="1" t="s">
        <v>19</v>
      </c>
      <c r="C34" s="4">
        <f>SUM($C$33:C33)</f>
        <v>0</v>
      </c>
      <c r="D34" s="4">
        <f>SUM($C$33:D33)</f>
        <v>0</v>
      </c>
      <c r="E34" s="4">
        <f>SUM($C$33:E33)</f>
        <v>0</v>
      </c>
      <c r="F34" s="4">
        <f>SUM($C$33:F33)</f>
        <v>0</v>
      </c>
      <c r="G34" s="4">
        <f>SUM($C$33:G33)</f>
        <v>0</v>
      </c>
      <c r="H34" s="4">
        <f>SUM($C$33:H33)</f>
        <v>0</v>
      </c>
      <c r="I34" s="4">
        <f>SUM($C$33:I33)</f>
        <v>0</v>
      </c>
      <c r="J34" s="4">
        <f>SUM($C$33:J33)</f>
        <v>0</v>
      </c>
      <c r="K34" s="4">
        <f>SUM($C$33:K33)</f>
        <v>0</v>
      </c>
      <c r="L34" s="4">
        <f>SUM($C$33:L33)</f>
        <v>0</v>
      </c>
      <c r="M34" s="4">
        <f>SUM($C$33:M33)</f>
        <v>0</v>
      </c>
      <c r="N34" s="4">
        <f>SUM($C$33:N33)</f>
        <v>0</v>
      </c>
      <c r="O34" s="4">
        <f>SUM($C$33:O33)</f>
        <v>0</v>
      </c>
      <c r="P34" s="4">
        <f>SUM($C$33:P33)</f>
        <v>0</v>
      </c>
      <c r="Q34" s="4">
        <f>SUM($C$33:Q33)</f>
        <v>0</v>
      </c>
      <c r="R34" s="4">
        <f>SUM($C$33:R33)</f>
        <v>0</v>
      </c>
      <c r="S34" s="4">
        <f>SUM($C$33:S33)</f>
        <v>0</v>
      </c>
      <c r="T34" s="4">
        <f>SUM($C$33:T33)</f>
        <v>0</v>
      </c>
      <c r="U34" s="4">
        <f>SUM($C$33:U33)</f>
        <v>0</v>
      </c>
      <c r="V34" s="4">
        <f>SUM($C$33:V33)</f>
        <v>0</v>
      </c>
      <c r="W34" s="4">
        <f>SUM($C$33:W33)</f>
        <v>0</v>
      </c>
      <c r="X34" s="4">
        <f>SUM($C$33:X33)</f>
        <v>0</v>
      </c>
      <c r="Y34" s="4">
        <f>SUM($C$33:Y33)</f>
        <v>0</v>
      </c>
      <c r="Z34" s="4">
        <f>SUM($C$33:Z33)</f>
        <v>0</v>
      </c>
      <c r="AA34" s="4">
        <f>SUM($C$33:AA33)</f>
        <v>0</v>
      </c>
      <c r="AB34" s="4">
        <f>SUM($C$33:AB33)</f>
        <v>0</v>
      </c>
      <c r="AC34" s="4">
        <f>SUM($C$33:AC33)</f>
        <v>0</v>
      </c>
      <c r="AD34" s="4">
        <f>SUM($C$33:AD33)</f>
        <v>0</v>
      </c>
      <c r="AE34" s="4">
        <f>SUM($C$33:AE33)</f>
        <v>0</v>
      </c>
      <c r="AF34" s="4">
        <f>SUM($C$33:AF33)</f>
        <v>0</v>
      </c>
      <c r="AG34" s="4">
        <f>SUM($C$33:AG33)</f>
        <v>0</v>
      </c>
      <c r="AH34" s="4"/>
      <c r="AI34" s="4"/>
      <c r="AJ34" s="22"/>
    </row>
    <row r="35" spans="2:36" x14ac:dyDescent="0.3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8"/>
      <c r="AJ35" s="22"/>
    </row>
    <row r="36" spans="2:36" x14ac:dyDescent="0.3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8"/>
      <c r="AJ36" s="22"/>
    </row>
    <row r="37" spans="2:36" x14ac:dyDescent="0.3">
      <c r="C37" s="9"/>
      <c r="F37" s="9"/>
      <c r="G37" s="9"/>
      <c r="H37" s="9"/>
      <c r="I37" s="9"/>
      <c r="J37" s="9"/>
      <c r="AJ37" s="22"/>
    </row>
    <row r="38" spans="2:36" ht="43.8" thickBot="1" x14ac:dyDescent="0.35">
      <c r="B38" s="10" t="s">
        <v>20</v>
      </c>
      <c r="C38" s="11" t="s">
        <v>21</v>
      </c>
      <c r="D38" s="9"/>
      <c r="E38" s="9"/>
      <c r="F38" s="9"/>
      <c r="G38" s="9"/>
      <c r="H38" s="9"/>
      <c r="AJ38" s="22"/>
    </row>
    <row r="39" spans="2:36" x14ac:dyDescent="0.3">
      <c r="B39" s="12" t="s">
        <v>2</v>
      </c>
      <c r="C39" s="13">
        <f>NPV($C$1,D4:AG4)+C4</f>
        <v>-84.110764049855661</v>
      </c>
      <c r="D39" s="9"/>
      <c r="E39" s="9"/>
      <c r="F39" s="9"/>
    </row>
    <row r="40" spans="2:36" x14ac:dyDescent="0.3">
      <c r="B40" s="12" t="s">
        <v>3</v>
      </c>
      <c r="C40" s="13">
        <f t="shared" ref="C40:C46" si="11">NPV($C$1,D5:AG5)+C5</f>
        <v>348.9172566593441</v>
      </c>
      <c r="D40" s="4"/>
      <c r="E40" s="4"/>
      <c r="F40" s="4"/>
    </row>
    <row r="41" spans="2:36" x14ac:dyDescent="0.3">
      <c r="B41" s="12" t="s">
        <v>4</v>
      </c>
      <c r="C41" s="13">
        <f t="shared" si="11"/>
        <v>65.727157358301952</v>
      </c>
      <c r="D41" s="4"/>
      <c r="E41" s="4"/>
      <c r="F41" s="4"/>
    </row>
    <row r="42" spans="2:36" x14ac:dyDescent="0.3">
      <c r="B42" s="12" t="s">
        <v>5</v>
      </c>
      <c r="C42" s="13">
        <f t="shared" si="11"/>
        <v>-20.294529721301355</v>
      </c>
      <c r="D42" s="4"/>
      <c r="E42" s="4"/>
      <c r="F42" s="4"/>
    </row>
    <row r="43" spans="2:36" x14ac:dyDescent="0.3">
      <c r="B43" s="12" t="s">
        <v>6</v>
      </c>
      <c r="C43" s="13">
        <f t="shared" si="11"/>
        <v>-7.4275334253350596E-16</v>
      </c>
      <c r="D43" s="4"/>
      <c r="E43" s="4"/>
      <c r="F43" s="4"/>
    </row>
    <row r="44" spans="2:36" x14ac:dyDescent="0.3">
      <c r="B44" s="12" t="s">
        <v>7</v>
      </c>
      <c r="C44" s="13">
        <f t="shared" si="11"/>
        <v>31.913725206780235</v>
      </c>
      <c r="D44" s="4"/>
      <c r="E44" s="4"/>
      <c r="F44" s="4"/>
    </row>
    <row r="45" spans="2:36" x14ac:dyDescent="0.3">
      <c r="B45" s="12" t="s">
        <v>8</v>
      </c>
      <c r="C45" s="13">
        <f t="shared" si="11"/>
        <v>-345.65439271426561</v>
      </c>
      <c r="D45" s="4"/>
      <c r="E45" s="4"/>
      <c r="F45" s="4"/>
    </row>
    <row r="46" spans="2:36" x14ac:dyDescent="0.3">
      <c r="B46" s="12" t="s">
        <v>9</v>
      </c>
      <c r="C46" s="13">
        <f t="shared" si="11"/>
        <v>-9.0554255626317754</v>
      </c>
      <c r="D46" s="4"/>
      <c r="E46" s="4"/>
      <c r="F46" s="4"/>
    </row>
    <row r="47" spans="2:36" ht="15.6" x14ac:dyDescent="0.35">
      <c r="B47" s="14" t="s">
        <v>22</v>
      </c>
      <c r="C47" s="15">
        <f>SUM(C39:C46)</f>
        <v>-12.556972823628122</v>
      </c>
      <c r="D47" s="4"/>
      <c r="E47" s="4"/>
      <c r="F47" s="4"/>
    </row>
    <row r="48" spans="2:36" x14ac:dyDescent="0.3">
      <c r="B48" s="16"/>
      <c r="C48" s="17"/>
      <c r="D48" s="3"/>
      <c r="E48" s="3"/>
      <c r="F48" s="3"/>
    </row>
    <row r="49" spans="2:3" x14ac:dyDescent="0.3">
      <c r="B49" s="18" t="s">
        <v>23</v>
      </c>
      <c r="C49" s="17"/>
    </row>
    <row r="50" spans="2:3" ht="15.6" x14ac:dyDescent="0.35">
      <c r="B50" s="18" t="s">
        <v>24</v>
      </c>
      <c r="C50" s="13">
        <f>NPV($C$1,D17:AG17)+C17</f>
        <v>-27.28932893702801</v>
      </c>
    </row>
    <row r="51" spans="2:3" ht="15.6" x14ac:dyDescent="0.35">
      <c r="B51" s="18" t="s">
        <v>25</v>
      </c>
      <c r="C51" s="13">
        <f>NPV($C$1,D24:AG24)+C24</f>
        <v>-97.480100872104714</v>
      </c>
    </row>
    <row r="52" spans="2:3" ht="15.6" x14ac:dyDescent="0.35">
      <c r="B52" s="18" t="s">
        <v>26</v>
      </c>
      <c r="C52" s="13">
        <f>NPV($C$1,D30:AG30)+C30</f>
        <v>0</v>
      </c>
    </row>
    <row r="53" spans="2:3" ht="15.6" x14ac:dyDescent="0.35">
      <c r="B53" s="18" t="s">
        <v>27</v>
      </c>
      <c r="C53" s="13">
        <f>NPV($C$1,C18:AG18)</f>
        <v>-1.1190090987275645</v>
      </c>
    </row>
    <row r="54" spans="2:3" x14ac:dyDescent="0.3">
      <c r="B54" s="12"/>
      <c r="C54" s="13"/>
    </row>
    <row r="55" spans="2:3" ht="15.6" x14ac:dyDescent="0.35">
      <c r="B55" s="19" t="s">
        <v>28</v>
      </c>
      <c r="C55" s="13">
        <f>C47+C50+C53</f>
        <v>-40.965310859383699</v>
      </c>
    </row>
    <row r="56" spans="2:3" ht="15.6" x14ac:dyDescent="0.35">
      <c r="B56" s="19" t="s">
        <v>29</v>
      </c>
      <c r="C56" s="13">
        <f>C47+C51+C53</f>
        <v>-111.15608279446039</v>
      </c>
    </row>
    <row r="57" spans="2:3" ht="16.2" thickBot="1" x14ac:dyDescent="0.4">
      <c r="B57" s="20" t="s">
        <v>30</v>
      </c>
      <c r="C57" s="21">
        <f>C47+C52+C53</f>
        <v>-13.675981922355687</v>
      </c>
    </row>
  </sheetData>
  <mergeCells count="1">
    <mergeCell ref="F1:AA1"/>
  </mergeCells>
  <pageMargins left="0.25" right="0.25" top="0.75" bottom="0.75" header="0.3" footer="0.3"/>
  <pageSetup paperSize="5" scale="56" orientation="landscape" horizontalDpi="90" verticalDpi="90" r:id="rId1"/>
  <ignoredErrors>
    <ignoredError sqref="C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9F5A-8378-48FF-A454-6C37C24B6C97}">
  <sheetPr>
    <pageSetUpPr fitToPage="1"/>
  </sheetPr>
  <dimension ref="A1:AG57"/>
  <sheetViews>
    <sheetView showGridLines="0" tabSelected="1" zoomScale="80" zoomScaleNormal="80" workbookViewId="0">
      <selection activeCell="B19" sqref="B19"/>
    </sheetView>
  </sheetViews>
  <sheetFormatPr defaultRowHeight="14.4" x14ac:dyDescent="0.3"/>
  <cols>
    <col min="1" max="1" width="7.6640625" customWidth="1"/>
    <col min="2" max="2" width="41.5546875" customWidth="1"/>
    <col min="3" max="3" width="14.6640625" customWidth="1"/>
    <col min="4" max="33" width="8" customWidth="1"/>
  </cols>
  <sheetData>
    <row r="1" spans="1:33" x14ac:dyDescent="0.3">
      <c r="B1" s="1" t="s">
        <v>0</v>
      </c>
      <c r="C1" s="3">
        <f>'Q17'!C1</f>
        <v>7.0116759000000001E-2</v>
      </c>
      <c r="F1" s="24" t="s">
        <v>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33" x14ac:dyDescent="0.3">
      <c r="A2" s="23" t="s">
        <v>31</v>
      </c>
    </row>
    <row r="3" spans="1:33" x14ac:dyDescent="0.3">
      <c r="A3" s="1" t="s">
        <v>37</v>
      </c>
      <c r="C3" s="2">
        <v>2018</v>
      </c>
      <c r="D3" s="2">
        <f t="shared" ref="D3:AG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  <c r="R3" s="2">
        <f t="shared" si="0"/>
        <v>2033</v>
      </c>
      <c r="S3" s="2">
        <f t="shared" si="0"/>
        <v>2034</v>
      </c>
      <c r="T3" s="2">
        <f t="shared" si="0"/>
        <v>2035</v>
      </c>
      <c r="U3" s="2">
        <f t="shared" si="0"/>
        <v>2036</v>
      </c>
      <c r="V3" s="2">
        <f t="shared" si="0"/>
        <v>2037</v>
      </c>
      <c r="W3" s="2">
        <f t="shared" si="0"/>
        <v>2038</v>
      </c>
      <c r="X3" s="2">
        <f t="shared" si="0"/>
        <v>2039</v>
      </c>
      <c r="Y3" s="2">
        <f t="shared" si="0"/>
        <v>2040</v>
      </c>
      <c r="Z3" s="2">
        <f t="shared" si="0"/>
        <v>2041</v>
      </c>
      <c r="AA3" s="2">
        <f t="shared" si="0"/>
        <v>2042</v>
      </c>
      <c r="AB3" s="2">
        <f t="shared" si="0"/>
        <v>2043</v>
      </c>
      <c r="AC3" s="2">
        <f t="shared" si="0"/>
        <v>2044</v>
      </c>
      <c r="AD3" s="2">
        <f t="shared" si="0"/>
        <v>2045</v>
      </c>
      <c r="AE3" s="2">
        <f t="shared" si="0"/>
        <v>2046</v>
      </c>
      <c r="AF3" s="2">
        <f t="shared" si="0"/>
        <v>2047</v>
      </c>
      <c r="AG3" s="2">
        <f t="shared" si="0"/>
        <v>2048</v>
      </c>
    </row>
    <row r="4" spans="1:33" x14ac:dyDescent="0.3">
      <c r="A4" s="1"/>
      <c r="B4" s="1" t="s">
        <v>2</v>
      </c>
      <c r="C4" s="4">
        <v>0</v>
      </c>
      <c r="D4" s="4">
        <v>-5.531724823797326</v>
      </c>
      <c r="E4" s="4">
        <v>-5.6418282746901838</v>
      </c>
      <c r="F4" s="4">
        <v>-5.7541232246696303</v>
      </c>
      <c r="G4" s="4">
        <v>-5.8686532933334483</v>
      </c>
      <c r="H4" s="4">
        <v>-5.9854629684839438</v>
      </c>
      <c r="I4" s="4">
        <v>-6.1045976234086439</v>
      </c>
      <c r="J4" s="4">
        <v>-6.2261035345049578</v>
      </c>
      <c r="K4" s="4">
        <v>-6.3500278992557924</v>
      </c>
      <c r="L4" s="4">
        <v>-6.4764188545625743</v>
      </c>
      <c r="M4" s="4">
        <v>-6.6053254954437435</v>
      </c>
      <c r="N4" s="4">
        <v>-6.736797894105095</v>
      </c>
      <c r="O4" s="4">
        <v>-6.8708871193893444</v>
      </c>
      <c r="P4" s="4">
        <v>-7.0076452566136531</v>
      </c>
      <c r="Q4" s="4">
        <v>-7.147125427801285</v>
      </c>
      <c r="R4" s="4">
        <v>-7.2893818123162664</v>
      </c>
      <c r="S4" s="4">
        <v>-7.4344696679086226</v>
      </c>
      <c r="T4" s="4">
        <v>-7.582445352178647</v>
      </c>
      <c r="U4" s="4">
        <v>-7.7333663444684717</v>
      </c>
      <c r="V4" s="4">
        <v>-7.887291268188708</v>
      </c>
      <c r="W4" s="4">
        <v>-8.0442799135907723</v>
      </c>
      <c r="X4" s="4">
        <v>-8.2043932609909138</v>
      </c>
      <c r="Y4" s="4">
        <v>-8.367693504457641</v>
      </c>
      <c r="Z4" s="4">
        <v>-8.5342440759703528</v>
      </c>
      <c r="AA4" s="4">
        <v>-8.7041096700585268</v>
      </c>
      <c r="AB4" s="4">
        <v>-8.8773562689313064</v>
      </c>
      <c r="AC4" s="4">
        <v>-9.0540511681081526</v>
      </c>
      <c r="AD4" s="4">
        <v>-9.2342630025581247</v>
      </c>
      <c r="AE4" s="4">
        <v>-9.4180617733611705</v>
      </c>
      <c r="AF4" s="4">
        <v>-6.8846330917973635</v>
      </c>
      <c r="AG4" s="4">
        <f>0-AG5</f>
        <v>-12.708372598405429</v>
      </c>
    </row>
    <row r="5" spans="1:33" x14ac:dyDescent="0.3">
      <c r="B5" s="1" t="s">
        <v>3</v>
      </c>
      <c r="C5" s="4">
        <v>0</v>
      </c>
      <c r="D5" s="4">
        <v>41.699294626392309</v>
      </c>
      <c r="E5" s="4">
        <v>38.894395395297209</v>
      </c>
      <c r="F5" s="4">
        <v>36.118913490796288</v>
      </c>
      <c r="G5" s="4">
        <v>34.09651514710599</v>
      </c>
      <c r="H5" s="4">
        <v>32.356523138719666</v>
      </c>
      <c r="I5" s="4">
        <v>30.828335881811324</v>
      </c>
      <c r="J5" s="4">
        <v>29.723758127858961</v>
      </c>
      <c r="K5" s="4">
        <v>28.830985125384576</v>
      </c>
      <c r="L5" s="4">
        <v>27.938212122910198</v>
      </c>
      <c r="M5" s="4">
        <v>27.045439120435827</v>
      </c>
      <c r="N5" s="4">
        <v>26.152666117961445</v>
      </c>
      <c r="O5" s="4">
        <v>25.259893115487067</v>
      </c>
      <c r="P5" s="4">
        <v>24.367120113012682</v>
      </c>
      <c r="Q5" s="4">
        <v>23.474347110538314</v>
      </c>
      <c r="R5" s="4">
        <v>22.581574108063929</v>
      </c>
      <c r="S5" s="4">
        <v>21.688801105589551</v>
      </c>
      <c r="T5" s="4">
        <v>20.79602810311518</v>
      </c>
      <c r="U5" s="4">
        <v>19.903255100640795</v>
      </c>
      <c r="V5" s="4">
        <v>19.01048209816642</v>
      </c>
      <c r="W5" s="4">
        <v>21.636102623149217</v>
      </c>
      <c r="X5" s="4">
        <v>20.743329620674839</v>
      </c>
      <c r="Y5" s="4">
        <v>19.850556618200457</v>
      </c>
      <c r="Z5" s="4">
        <v>18.957783615726083</v>
      </c>
      <c r="AA5" s="4">
        <v>18.065010613251705</v>
      </c>
      <c r="AB5" s="4">
        <v>17.172237610777326</v>
      </c>
      <c r="AC5" s="4">
        <v>16.279464608302948</v>
      </c>
      <c r="AD5" s="4">
        <v>15.386691605828565</v>
      </c>
      <c r="AE5" s="4">
        <v>14.493918603354189</v>
      </c>
      <c r="AF5" s="4">
        <v>13.601145600879807</v>
      </c>
      <c r="AG5" s="4">
        <v>12.708372598405429</v>
      </c>
    </row>
    <row r="6" spans="1:33" x14ac:dyDescent="0.3">
      <c r="B6" s="1" t="s">
        <v>4</v>
      </c>
      <c r="C6" s="4">
        <v>0</v>
      </c>
      <c r="D6" s="4">
        <v>5.2808356243554151</v>
      </c>
      <c r="E6" s="4">
        <v>5.2808356243554151</v>
      </c>
      <c r="F6" s="4">
        <v>5.2808356243554151</v>
      </c>
      <c r="G6" s="4">
        <v>5.2808356243554151</v>
      </c>
      <c r="H6" s="4">
        <v>5.2808356243554151</v>
      </c>
      <c r="I6" s="4">
        <v>5.2808356243554151</v>
      </c>
      <c r="J6" s="4">
        <v>5.2808356243554151</v>
      </c>
      <c r="K6" s="4">
        <v>5.2808356243554151</v>
      </c>
      <c r="L6" s="4">
        <v>5.2808356243554151</v>
      </c>
      <c r="M6" s="4">
        <v>5.2808356243554151</v>
      </c>
      <c r="N6" s="4">
        <v>5.2808356243554151</v>
      </c>
      <c r="O6" s="4">
        <v>5.2808356243554151</v>
      </c>
      <c r="P6" s="4">
        <v>5.2808356243554151</v>
      </c>
      <c r="Q6" s="4">
        <v>5.2808356243554151</v>
      </c>
      <c r="R6" s="4">
        <v>5.2808356243554151</v>
      </c>
      <c r="S6" s="4">
        <v>5.2808356243554151</v>
      </c>
      <c r="T6" s="4">
        <v>5.2808356243554151</v>
      </c>
      <c r="U6" s="4">
        <v>5.2808356243554151</v>
      </c>
      <c r="V6" s="4">
        <v>5.2808356243554151</v>
      </c>
      <c r="W6" s="4">
        <v>5.2808356243554151</v>
      </c>
      <c r="X6" s="4">
        <v>5.2808356243554151</v>
      </c>
      <c r="Y6" s="4">
        <v>5.2808356243554151</v>
      </c>
      <c r="Z6" s="4">
        <v>5.2808356243554151</v>
      </c>
      <c r="AA6" s="4">
        <v>5.2808356243554151</v>
      </c>
      <c r="AB6" s="4">
        <v>5.2808356243554151</v>
      </c>
      <c r="AC6" s="4">
        <v>5.2808356243554151</v>
      </c>
      <c r="AD6" s="4">
        <v>5.2808356243554151</v>
      </c>
      <c r="AE6" s="4">
        <v>5.2808356243554151</v>
      </c>
      <c r="AF6" s="4">
        <f>AE6</f>
        <v>5.2808356243554151</v>
      </c>
      <c r="AG6" s="4">
        <v>7.3721932626827842</v>
      </c>
    </row>
    <row r="7" spans="1:33" x14ac:dyDescent="0.3">
      <c r="B7" s="1" t="s">
        <v>5</v>
      </c>
      <c r="C7" s="4">
        <v>0</v>
      </c>
      <c r="D7" s="4">
        <v>-0.89769135360000296</v>
      </c>
      <c r="E7" s="4">
        <v>-1.0659908375488047</v>
      </c>
      <c r="F7" s="4">
        <v>-2.8745561449349624</v>
      </c>
      <c r="G7" s="4">
        <v>-1.0852719122050658</v>
      </c>
      <c r="H7" s="4">
        <v>-1.0238440190196925</v>
      </c>
      <c r="I7" s="4">
        <v>-0.91914356771300665</v>
      </c>
      <c r="J7" s="4">
        <v>-1.0315566353279064</v>
      </c>
      <c r="K7" s="4">
        <v>-0.77998732842044405</v>
      </c>
      <c r="L7" s="4">
        <v>-1.0535419771186281</v>
      </c>
      <c r="M7" s="4">
        <v>-1.1920255432738631</v>
      </c>
      <c r="N7" s="4">
        <v>-1.0374891410232376</v>
      </c>
      <c r="O7" s="4">
        <v>-1.3021375949281064</v>
      </c>
      <c r="P7" s="4">
        <v>-1.2402683575024931</v>
      </c>
      <c r="Q7" s="4">
        <v>-1.2062405900570738</v>
      </c>
      <c r="R7" s="4">
        <v>-1.3450421027191115</v>
      </c>
      <c r="S7" s="4">
        <v>-1.1640133497018323</v>
      </c>
      <c r="T7" s="4">
        <v>-1.2479270404510026</v>
      </c>
      <c r="U7" s="4">
        <v>-1.134747059309273</v>
      </c>
      <c r="V7" s="4">
        <v>-1.4940768216344296</v>
      </c>
      <c r="W7" s="4">
        <v>-1.3118604621878767</v>
      </c>
      <c r="X7" s="4">
        <v>-1.4220864713448973</v>
      </c>
      <c r="Y7" s="4">
        <v>-1.2278622622540425</v>
      </c>
      <c r="Z7" s="4">
        <v>-1.1939527993423689</v>
      </c>
      <c r="AA7" s="4">
        <v>-1.3966568422400014</v>
      </c>
      <c r="AB7" s="4">
        <v>-1.4611140984114173</v>
      </c>
      <c r="AC7" s="4">
        <v>-2.4348223335567747</v>
      </c>
      <c r="AD7" s="4">
        <v>-2.2847194309362093</v>
      </c>
      <c r="AE7" s="4">
        <v>-2.6591620721968212</v>
      </c>
      <c r="AF7" s="4">
        <v>-2.4551092417791223</v>
      </c>
      <c r="AG7" s="4">
        <v>0</v>
      </c>
    </row>
    <row r="8" spans="1:33" x14ac:dyDescent="0.3">
      <c r="B8" s="1" t="s">
        <v>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-4.8849813083506888E-15</v>
      </c>
      <c r="Z8" s="4">
        <v>0</v>
      </c>
      <c r="AA8" s="4">
        <v>0</v>
      </c>
      <c r="AB8" s="4">
        <v>3.9968028886505635E-15</v>
      </c>
      <c r="AC8" s="4">
        <v>-3.5527136788005009E-15</v>
      </c>
      <c r="AD8" s="4">
        <v>5.3290705182007514E-15</v>
      </c>
      <c r="AE8" s="4">
        <v>0</v>
      </c>
      <c r="AF8" s="4">
        <v>-4.4408920985006262E-15</v>
      </c>
      <c r="AG8" s="4">
        <v>0</v>
      </c>
    </row>
    <row r="9" spans="1:33" x14ac:dyDescent="0.3">
      <c r="B9" s="1" t="s">
        <v>7</v>
      </c>
      <c r="C9" s="4">
        <v>0</v>
      </c>
      <c r="D9" s="4">
        <v>2.0405288960000005</v>
      </c>
      <c r="E9" s="4">
        <v>2.0895015895040001</v>
      </c>
      <c r="F9" s="4">
        <v>2.1396496276520955</v>
      </c>
      <c r="G9" s="4">
        <v>2.1910012187157468</v>
      </c>
      <c r="H9" s="4">
        <v>2.2435852479649241</v>
      </c>
      <c r="I9" s="4">
        <v>2.2974312939160821</v>
      </c>
      <c r="J9" s="4">
        <v>2.3525696449700684</v>
      </c>
      <c r="K9" s="4">
        <v>2.40903131644935</v>
      </c>
      <c r="L9" s="4">
        <v>2.4668480680441345</v>
      </c>
      <c r="M9" s="4">
        <v>2.5260524216771936</v>
      </c>
      <c r="N9" s="4">
        <v>2.5866776797974467</v>
      </c>
      <c r="O9" s="4">
        <v>2.6487579441125848</v>
      </c>
      <c r="P9" s="4">
        <v>2.7123281347712864</v>
      </c>
      <c r="Q9" s="4">
        <v>2.7774240100057979</v>
      </c>
      <c r="R9" s="4">
        <v>2.8440821862459371</v>
      </c>
      <c r="S9" s="4">
        <v>2.9123401587158391</v>
      </c>
      <c r="T9" s="4">
        <v>2.9822363225250195</v>
      </c>
      <c r="U9" s="4">
        <v>3.0538099942656198</v>
      </c>
      <c r="V9" s="4">
        <v>3.1271014341279941</v>
      </c>
      <c r="W9" s="4">
        <v>3.2021518685470669</v>
      </c>
      <c r="X9" s="4">
        <v>3.2790035133921958</v>
      </c>
      <c r="Y9" s="4">
        <v>3.3576995977136077</v>
      </c>
      <c r="Z9" s="4">
        <v>3.4382843880587362</v>
      </c>
      <c r="AA9" s="4">
        <v>3.5208032133721443</v>
      </c>
      <c r="AB9" s="4">
        <v>3.6053024904930751</v>
      </c>
      <c r="AC9" s="4">
        <v>3.6918297502649109</v>
      </c>
      <c r="AD9" s="4">
        <v>3.7804336642712681</v>
      </c>
      <c r="AE9" s="4">
        <v>3.8711640722137797</v>
      </c>
      <c r="AF9" s="4">
        <v>3.964072009946908</v>
      </c>
      <c r="AG9" s="4">
        <v>0</v>
      </c>
    </row>
    <row r="10" spans="1:33" x14ac:dyDescent="0.3">
      <c r="B10" s="1" t="s">
        <v>8</v>
      </c>
      <c r="C10" s="4">
        <v>0</v>
      </c>
      <c r="D10" s="4">
        <v>-19.249560000000056</v>
      </c>
      <c r="E10" s="4">
        <v>-21.855309999999939</v>
      </c>
      <c r="F10" s="4">
        <v>-21.723349999999975</v>
      </c>
      <c r="G10" s="4">
        <v>-23.72981999999995</v>
      </c>
      <c r="H10" s="4">
        <v>-21.703999999999883</v>
      </c>
      <c r="I10" s="4">
        <v>-24.670790000000036</v>
      </c>
      <c r="J10" s="4">
        <v>-26.271339999999967</v>
      </c>
      <c r="K10" s="4">
        <v>-28.786030000000029</v>
      </c>
      <c r="L10" s="4">
        <v>-29.505110000000101</v>
      </c>
      <c r="M10" s="4">
        <v>-35.709650000000138</v>
      </c>
      <c r="N10" s="4">
        <v>-32.256899999999909</v>
      </c>
      <c r="O10" s="4">
        <v>-37.79021999999997</v>
      </c>
      <c r="P10" s="4">
        <v>-39.582350000000091</v>
      </c>
      <c r="Q10" s="4">
        <v>-44.58454000000004</v>
      </c>
      <c r="R10" s="4">
        <v>-46.282010000000007</v>
      </c>
      <c r="S10" s="4">
        <v>-46.758160000000146</v>
      </c>
      <c r="T10" s="4">
        <v>-52.438209999999728</v>
      </c>
      <c r="U10" s="4">
        <v>-54.533399999999908</v>
      </c>
      <c r="V10" s="4">
        <v>-68.359959999999958</v>
      </c>
      <c r="W10" s="4">
        <v>-66.005250000000473</v>
      </c>
      <c r="X10" s="4">
        <v>-75.328509999999781</v>
      </c>
      <c r="Y10" s="4">
        <v>-76.907330000000073</v>
      </c>
      <c r="Z10" s="4">
        <v>-77.397070000000298</v>
      </c>
      <c r="AA10" s="4">
        <v>-83.770080000000078</v>
      </c>
      <c r="AB10" s="4">
        <v>-79.067310000000049</v>
      </c>
      <c r="AC10" s="4">
        <v>-83.643040000000042</v>
      </c>
      <c r="AD10" s="4">
        <v>-87.704669999999922</v>
      </c>
      <c r="AE10" s="4">
        <v>-92.090259999999773</v>
      </c>
      <c r="AF10" s="4">
        <v>-89.763869999999642</v>
      </c>
      <c r="AG10" s="4">
        <v>-91.912133333355186</v>
      </c>
    </row>
    <row r="11" spans="1:33" x14ac:dyDescent="0.3">
      <c r="B11" s="1" t="s">
        <v>9</v>
      </c>
      <c r="C11" s="4">
        <v>0</v>
      </c>
      <c r="D11" s="4">
        <v>0</v>
      </c>
      <c r="E11" s="4">
        <v>-1.97794</v>
      </c>
      <c r="F11" s="4">
        <v>-3.8220500000000004</v>
      </c>
      <c r="G11" s="4">
        <v>-5.5199199999999999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</row>
    <row r="12" spans="1:33" x14ac:dyDescent="0.3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x14ac:dyDescent="0.3">
      <c r="B13" s="1" t="s">
        <v>10</v>
      </c>
      <c r="C13" s="4">
        <f>SUM(C4:C11)</f>
        <v>0</v>
      </c>
      <c r="D13" s="4">
        <f t="shared" ref="D13:AF13" si="1">SUM(D4:D11)</f>
        <v>23.341682969350341</v>
      </c>
      <c r="E13" s="4">
        <f t="shared" si="1"/>
        <v>15.723663496917705</v>
      </c>
      <c r="F13" s="4">
        <f t="shared" si="1"/>
        <v>9.365319373199231</v>
      </c>
      <c r="G13" s="4">
        <f t="shared" si="1"/>
        <v>5.3646867846386881</v>
      </c>
      <c r="H13" s="4">
        <f t="shared" si="1"/>
        <v>11.167637023536489</v>
      </c>
      <c r="I13" s="4">
        <f t="shared" si="1"/>
        <v>6.7120716089611356</v>
      </c>
      <c r="J13" s="4">
        <f t="shared" si="1"/>
        <v>3.8281632273516131</v>
      </c>
      <c r="K13" s="4">
        <f t="shared" si="1"/>
        <v>0.60480683851307759</v>
      </c>
      <c r="L13" s="4">
        <f t="shared" si="1"/>
        <v>-1.3491750163715537</v>
      </c>
      <c r="M13" s="4">
        <f t="shared" si="1"/>
        <v>-8.6546738722493117</v>
      </c>
      <c r="N13" s="4">
        <f t="shared" si="1"/>
        <v>-6.011007613013934</v>
      </c>
      <c r="O13" s="4">
        <f t="shared" si="1"/>
        <v>-12.773758030362352</v>
      </c>
      <c r="P13" s="4">
        <f t="shared" si="1"/>
        <v>-15.469979741976854</v>
      </c>
      <c r="Q13" s="4">
        <f t="shared" si="1"/>
        <v>-21.405299272958871</v>
      </c>
      <c r="R13" s="4">
        <f t="shared" si="1"/>
        <v>-24.209941996370102</v>
      </c>
      <c r="S13" s="4">
        <f t="shared" si="1"/>
        <v>-25.474666128949796</v>
      </c>
      <c r="T13" s="4">
        <f t="shared" si="1"/>
        <v>-32.209482342633763</v>
      </c>
      <c r="U13" s="4">
        <f t="shared" si="1"/>
        <v>-35.163612684515826</v>
      </c>
      <c r="V13" s="4">
        <f t="shared" si="1"/>
        <v>-50.322908933173267</v>
      </c>
      <c r="W13" s="4">
        <f t="shared" si="1"/>
        <v>-45.242300259727422</v>
      </c>
      <c r="X13" s="4">
        <f t="shared" si="1"/>
        <v>-55.651820973913139</v>
      </c>
      <c r="Y13" s="4">
        <f t="shared" si="1"/>
        <v>-58.013793926442283</v>
      </c>
      <c r="Z13" s="4">
        <f t="shared" si="1"/>
        <v>-59.448363247172786</v>
      </c>
      <c r="AA13" s="4">
        <f t="shared" si="1"/>
        <v>-67.004197061319346</v>
      </c>
      <c r="AB13" s="4">
        <f t="shared" si="1"/>
        <v>-63.347404641716949</v>
      </c>
      <c r="AC13" s="4">
        <f t="shared" si="1"/>
        <v>-69.879783518741704</v>
      </c>
      <c r="AD13" s="4">
        <f t="shared" si="1"/>
        <v>-74.775691539039002</v>
      </c>
      <c r="AE13" s="4">
        <f t="shared" si="1"/>
        <v>-80.521565545634388</v>
      </c>
      <c r="AF13" s="4">
        <f t="shared" si="1"/>
        <v>-76.257559098393997</v>
      </c>
      <c r="AG13" s="4"/>
    </row>
    <row r="14" spans="1:33" x14ac:dyDescent="0.3">
      <c r="B14" s="1" t="s">
        <v>11</v>
      </c>
      <c r="C14" s="6">
        <f>C13</f>
        <v>0</v>
      </c>
      <c r="D14" s="6">
        <f>D13/(1+$C$1)^(D$3-$C$3)</f>
        <v>21.812276812824255</v>
      </c>
      <c r="E14" s="6">
        <f t="shared" ref="E14:AF14" si="2">E13/(1+$C$1)^(E$3-$C$3)</f>
        <v>13.730659890435318</v>
      </c>
      <c r="F14" s="6">
        <f t="shared" si="2"/>
        <v>7.642388222671884</v>
      </c>
      <c r="G14" s="6">
        <f t="shared" si="2"/>
        <v>4.0909079611615384</v>
      </c>
      <c r="H14" s="6">
        <f t="shared" si="2"/>
        <v>7.9580279852012774</v>
      </c>
      <c r="I14" s="6">
        <f t="shared" si="2"/>
        <v>4.4696095660871205</v>
      </c>
      <c r="J14" s="6">
        <f t="shared" si="2"/>
        <v>2.3821674618036939</v>
      </c>
      <c r="K14" s="6">
        <f t="shared" si="2"/>
        <v>0.35169595116004237</v>
      </c>
      <c r="L14" s="6">
        <f t="shared" si="2"/>
        <v>-0.73314149440678333</v>
      </c>
      <c r="M14" s="6">
        <f t="shared" si="2"/>
        <v>-4.3947993513753465</v>
      </c>
      <c r="N14" s="6">
        <f t="shared" si="2"/>
        <v>-2.852360784057042</v>
      </c>
      <c r="O14" s="6">
        <f t="shared" si="2"/>
        <v>-5.6642798041939288</v>
      </c>
      <c r="P14" s="6">
        <f t="shared" si="2"/>
        <v>-6.4103920738089073</v>
      </c>
      <c r="Q14" s="6">
        <f t="shared" si="2"/>
        <v>-8.2886726175061263</v>
      </c>
      <c r="R14" s="6">
        <f t="shared" si="2"/>
        <v>-8.760446980981019</v>
      </c>
      <c r="S14" s="6">
        <f t="shared" si="2"/>
        <v>-8.6140988656696411</v>
      </c>
      <c r="T14" s="6">
        <f t="shared" si="2"/>
        <v>-10.177800425013116</v>
      </c>
      <c r="U14" s="6">
        <f t="shared" si="2"/>
        <v>-10.38323080208815</v>
      </c>
      <c r="V14" s="6">
        <f t="shared" si="2"/>
        <v>-13.885885892715308</v>
      </c>
      <c r="W14" s="6">
        <f t="shared" si="2"/>
        <v>-11.66598373413864</v>
      </c>
      <c r="X14" s="6">
        <f t="shared" si="2"/>
        <v>-13.409880344277585</v>
      </c>
      <c r="Y14" s="6">
        <f t="shared" si="2"/>
        <v>-13.063081177576457</v>
      </c>
      <c r="Z14" s="6">
        <f t="shared" si="2"/>
        <v>-12.509014448748154</v>
      </c>
      <c r="AA14" s="6">
        <f t="shared" si="2"/>
        <v>-13.175103447284764</v>
      </c>
      <c r="AB14" s="6">
        <f t="shared" si="2"/>
        <v>-11.63991174621345</v>
      </c>
      <c r="AC14" s="6">
        <f t="shared" si="2"/>
        <v>-11.998894820390998</v>
      </c>
      <c r="AD14" s="6">
        <f t="shared" si="2"/>
        <v>-11.998279320426157</v>
      </c>
      <c r="AE14" s="6">
        <f t="shared" si="2"/>
        <v>-12.073677590736441</v>
      </c>
      <c r="AF14" s="6">
        <f t="shared" si="2"/>
        <v>-10.685112493985672</v>
      </c>
    </row>
    <row r="15" spans="1:33" x14ac:dyDescent="0.3">
      <c r="B15" s="1" t="s">
        <v>12</v>
      </c>
      <c r="C15" s="4">
        <f>SUM($C$14:C14)</f>
        <v>0</v>
      </c>
      <c r="D15" s="4">
        <f>SUM($C$14:D14)</f>
        <v>21.812276812824255</v>
      </c>
      <c r="E15" s="4">
        <f>SUM($C$14:E14)</f>
        <v>35.542936703259571</v>
      </c>
      <c r="F15" s="4">
        <f>SUM($C$14:F14)</f>
        <v>43.185324925931454</v>
      </c>
      <c r="G15" s="4">
        <f>SUM($C$14:G14)</f>
        <v>47.276232887092995</v>
      </c>
      <c r="H15" s="4">
        <f>SUM($C$14:H14)</f>
        <v>55.234260872294271</v>
      </c>
      <c r="I15" s="4">
        <f>SUM($C$14:I14)</f>
        <v>59.703870438381394</v>
      </c>
      <c r="J15" s="4">
        <f>SUM($C$14:J14)</f>
        <v>62.08603790018509</v>
      </c>
      <c r="K15" s="4">
        <f>SUM($C$14:K14)</f>
        <v>62.437733851345129</v>
      </c>
      <c r="L15" s="4">
        <f>SUM($C$14:L14)</f>
        <v>61.704592356938349</v>
      </c>
      <c r="M15" s="4">
        <f>SUM($C$14:M14)</f>
        <v>57.309793005563002</v>
      </c>
      <c r="N15" s="4">
        <f>SUM($C$14:N14)</f>
        <v>54.457432221505961</v>
      </c>
      <c r="O15" s="4">
        <f>SUM($C$14:O14)</f>
        <v>48.793152417312029</v>
      </c>
      <c r="P15" s="4">
        <f>SUM($C$14:P14)</f>
        <v>42.382760343503122</v>
      </c>
      <c r="Q15" s="4">
        <f>SUM($C$14:Q14)</f>
        <v>34.094087725996999</v>
      </c>
      <c r="R15" s="4">
        <f>SUM($C$14:R14)</f>
        <v>25.33364074501598</v>
      </c>
      <c r="S15" s="4">
        <f>SUM($C$14:S14)</f>
        <v>16.719541879346338</v>
      </c>
      <c r="T15" s="4">
        <f>SUM($C$14:T14)</f>
        <v>6.5417414543332217</v>
      </c>
      <c r="U15" s="4">
        <f>SUM($C$14:U14)</f>
        <v>-3.8414893477549281</v>
      </c>
      <c r="V15" s="4">
        <f>SUM($C$14:V14)</f>
        <v>-17.727375240470238</v>
      </c>
      <c r="W15" s="4">
        <f>SUM($C$14:W14)</f>
        <v>-29.39335897460888</v>
      </c>
      <c r="X15" s="4">
        <f>SUM($C$14:X14)</f>
        <v>-42.803239318886469</v>
      </c>
      <c r="Y15" s="4">
        <f>SUM($C$14:Y14)</f>
        <v>-55.866320496462926</v>
      </c>
      <c r="Z15" s="4">
        <f>SUM($C$14:Z14)</f>
        <v>-68.37533494521108</v>
      </c>
      <c r="AA15" s="4">
        <f>SUM($C$14:AA14)</f>
        <v>-81.550438392495849</v>
      </c>
      <c r="AB15" s="4">
        <f>SUM($C$14:AB14)</f>
        <v>-93.190350138709306</v>
      </c>
      <c r="AC15" s="4">
        <f>SUM($C$14:AC14)</f>
        <v>-105.18924495910031</v>
      </c>
      <c r="AD15" s="4">
        <f>SUM($C$14:AD14)</f>
        <v>-117.18752427952646</v>
      </c>
      <c r="AE15" s="4">
        <f>SUM($C$14:AE14)</f>
        <v>-129.26120187026291</v>
      </c>
      <c r="AF15" s="4">
        <f>SUM($C$14:AF14)</f>
        <v>-139.94631436424859</v>
      </c>
      <c r="AG15" s="4"/>
    </row>
    <row r="16" spans="1:33" x14ac:dyDescent="0.3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15.6" x14ac:dyDescent="0.35">
      <c r="B17" s="7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-0.51930924069453976</v>
      </c>
      <c r="N17" s="4">
        <v>-0.51440416292606461</v>
      </c>
      <c r="O17" s="4">
        <v>-0.95837277090790307</v>
      </c>
      <c r="P17" s="4">
        <v>-1.4024983632035728</v>
      </c>
      <c r="Q17" s="4">
        <v>-1.7860311699434388</v>
      </c>
      <c r="R17" s="4">
        <v>-2.7045065801457966</v>
      </c>
      <c r="S17" s="4">
        <v>-3.1615533221966472</v>
      </c>
      <c r="T17" s="4">
        <v>-3.8628535722162924</v>
      </c>
      <c r="U17" s="4">
        <v>-4.3817740603789277</v>
      </c>
      <c r="V17" s="4">
        <v>-6.0059222563003711</v>
      </c>
      <c r="W17" s="4">
        <v>-5.9140769658687642</v>
      </c>
      <c r="X17" s="4">
        <v>-6.9697647825263553</v>
      </c>
      <c r="Y17" s="4">
        <v>-7.391431209352624</v>
      </c>
      <c r="Z17" s="4">
        <v>-7.8560928812507775</v>
      </c>
      <c r="AA17" s="4">
        <v>-8.9510393620620015</v>
      </c>
      <c r="AB17" s="4">
        <v>-8.7058491602470749</v>
      </c>
      <c r="AC17" s="4">
        <v>-9.5688701961573095</v>
      </c>
      <c r="AD17" s="4">
        <v>-10.299602513067773</v>
      </c>
      <c r="AE17" s="4">
        <v>-11.273864756657566</v>
      </c>
      <c r="AF17" s="4">
        <v>-11.370404812206164</v>
      </c>
      <c r="AG17" s="4">
        <v>-11.91343904970109</v>
      </c>
    </row>
    <row r="18" spans="2:33" ht="15.6" x14ac:dyDescent="0.35">
      <c r="B18" s="7" t="s">
        <v>14</v>
      </c>
      <c r="C18" s="4">
        <v>0</v>
      </c>
      <c r="D18" s="4">
        <v>-8.3120742649999912E-2</v>
      </c>
      <c r="E18" s="4">
        <v>-0.1920376503750002</v>
      </c>
      <c r="F18" s="4">
        <v>-0.15068412791153044</v>
      </c>
      <c r="G18" s="4">
        <v>-0.12115180156224455</v>
      </c>
      <c r="H18" s="4">
        <v>-7.6952475484603558E-2</v>
      </c>
      <c r="I18" s="4">
        <v>-7.6881515122207353E-2</v>
      </c>
      <c r="J18" s="4">
        <v>-0.10844639973411896</v>
      </c>
      <c r="K18" s="4">
        <v>-4.4196569040301253E-2</v>
      </c>
      <c r="L18" s="4">
        <v>-9.0635913260029621E-2</v>
      </c>
      <c r="M18" s="4">
        <v>-9.3954662175426265E-2</v>
      </c>
      <c r="N18" s="4">
        <v>-6.3840489637454048E-2</v>
      </c>
      <c r="O18" s="4">
        <v>-3.2515629264737479E-2</v>
      </c>
      <c r="P18" s="4">
        <v>-3.5414691629946232E-2</v>
      </c>
      <c r="Q18" s="4">
        <v>-2.4059345893980937E-2</v>
      </c>
      <c r="R18" s="4">
        <v>-5.2376353986851865E-2</v>
      </c>
      <c r="S18" s="4">
        <v>-4.8976739735524168E-2</v>
      </c>
      <c r="T18" s="4">
        <v>-3.6886997186979277E-2</v>
      </c>
      <c r="U18" s="4">
        <v>-4.6323430558937603E-2</v>
      </c>
      <c r="V18" s="4">
        <v>-6.5928969967963172E-2</v>
      </c>
      <c r="W18" s="4">
        <v>-5.1017353558364328E-2</v>
      </c>
      <c r="X18" s="4">
        <v>-5.2164322495404633E-2</v>
      </c>
      <c r="Y18" s="4">
        <v>-5.3498198831058101E-2</v>
      </c>
      <c r="Z18" s="4">
        <v>-5.2136542974294167E-2</v>
      </c>
      <c r="AA18" s="4">
        <v>-5.4650572823383377E-2</v>
      </c>
      <c r="AB18" s="4">
        <v>-4.9811056537343655E-2</v>
      </c>
      <c r="AC18" s="4">
        <v>-5.1317543572764843E-2</v>
      </c>
      <c r="AD18" s="4">
        <v>-5.4154752080467064E-2</v>
      </c>
      <c r="AE18" s="4">
        <v>-5.6144870527010872E-2</v>
      </c>
      <c r="AF18" s="4">
        <v>-5.1557829966562337E-2</v>
      </c>
      <c r="AG18" s="4">
        <v>-5.5173664296680601E-2</v>
      </c>
    </row>
    <row r="19" spans="2:33" x14ac:dyDescent="0.3">
      <c r="B19" s="1"/>
      <c r="C19" s="8"/>
      <c r="D19" s="8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x14ac:dyDescent="0.3">
      <c r="B20" s="1" t="s">
        <v>10</v>
      </c>
      <c r="C20" s="4">
        <f>SUM(C17:C18)</f>
        <v>0</v>
      </c>
      <c r="D20" s="4">
        <f>SUM(D17:D18)</f>
        <v>-8.3120742649999912E-2</v>
      </c>
      <c r="E20" s="4">
        <f t="shared" ref="E20:AG20" si="3">SUM(E17:E18)</f>
        <v>-0.1920376503750002</v>
      </c>
      <c r="F20" s="4">
        <f t="shared" si="3"/>
        <v>-0.15068412791153044</v>
      </c>
      <c r="G20" s="4">
        <f t="shared" si="3"/>
        <v>-0.12115180156224455</v>
      </c>
      <c r="H20" s="4">
        <f t="shared" si="3"/>
        <v>-7.6952475484603558E-2</v>
      </c>
      <c r="I20" s="4">
        <f t="shared" si="3"/>
        <v>-7.6881515122207353E-2</v>
      </c>
      <c r="J20" s="4">
        <f t="shared" si="3"/>
        <v>-0.10844639973411896</v>
      </c>
      <c r="K20" s="4">
        <f t="shared" si="3"/>
        <v>-4.4196569040301253E-2</v>
      </c>
      <c r="L20" s="4">
        <f t="shared" si="3"/>
        <v>-9.0635913260029621E-2</v>
      </c>
      <c r="M20" s="4">
        <f t="shared" si="3"/>
        <v>-0.61326390286996602</v>
      </c>
      <c r="N20" s="4">
        <f t="shared" si="3"/>
        <v>-0.57824465256351865</v>
      </c>
      <c r="O20" s="4">
        <f t="shared" si="3"/>
        <v>-0.99088840017264057</v>
      </c>
      <c r="P20" s="4">
        <f t="shared" si="3"/>
        <v>-1.4379130548335191</v>
      </c>
      <c r="Q20" s="4">
        <f t="shared" si="3"/>
        <v>-1.8100905158374196</v>
      </c>
      <c r="R20" s="4">
        <f t="shared" si="3"/>
        <v>-2.7568829341326486</v>
      </c>
      <c r="S20" s="4">
        <f t="shared" si="3"/>
        <v>-3.2105300619321713</v>
      </c>
      <c r="T20" s="4">
        <f t="shared" si="3"/>
        <v>-3.8997405694032716</v>
      </c>
      <c r="U20" s="4">
        <f t="shared" si="3"/>
        <v>-4.4280974909378656</v>
      </c>
      <c r="V20" s="4">
        <f t="shared" si="3"/>
        <v>-6.0718512262683344</v>
      </c>
      <c r="W20" s="4">
        <f t="shared" si="3"/>
        <v>-5.9650943194271289</v>
      </c>
      <c r="X20" s="4">
        <f t="shared" si="3"/>
        <v>-7.0219291050217603</v>
      </c>
      <c r="Y20" s="4">
        <f t="shared" si="3"/>
        <v>-7.4449294081836817</v>
      </c>
      <c r="Z20" s="4">
        <f t="shared" si="3"/>
        <v>-7.9082294242250715</v>
      </c>
      <c r="AA20" s="4">
        <f t="shared" si="3"/>
        <v>-9.0056899348853854</v>
      </c>
      <c r="AB20" s="4">
        <f t="shared" si="3"/>
        <v>-8.7556602167844186</v>
      </c>
      <c r="AC20" s="4">
        <f t="shared" si="3"/>
        <v>-9.6201877397300741</v>
      </c>
      <c r="AD20" s="4">
        <f t="shared" si="3"/>
        <v>-10.353757265148241</v>
      </c>
      <c r="AE20" s="4">
        <f t="shared" si="3"/>
        <v>-11.330009627184577</v>
      </c>
      <c r="AF20" s="4">
        <f t="shared" si="3"/>
        <v>-11.421962642172726</v>
      </c>
      <c r="AG20" s="4">
        <f t="shared" si="3"/>
        <v>-11.96861271399777</v>
      </c>
    </row>
    <row r="21" spans="2:33" x14ac:dyDescent="0.3">
      <c r="B21" s="1" t="s">
        <v>11</v>
      </c>
      <c r="C21" s="6">
        <f>C20</f>
        <v>0</v>
      </c>
      <c r="D21" s="6">
        <f>D20/(1+$C$1)^(D$3-$C$3)</f>
        <v>-7.7674461175315457E-2</v>
      </c>
      <c r="E21" s="6">
        <f t="shared" ref="E21:AG21" si="4">E20/(1+$C$1)^(E$3-$C$3)</f>
        <v>-0.16769652085052228</v>
      </c>
      <c r="F21" s="6">
        <f t="shared" si="4"/>
        <v>-0.12296287596877514</v>
      </c>
      <c r="G21" s="6">
        <f t="shared" si="4"/>
        <v>-9.2385797981573911E-2</v>
      </c>
      <c r="H21" s="6">
        <f t="shared" si="4"/>
        <v>-5.4836126223151808E-2</v>
      </c>
      <c r="I21" s="6">
        <f t="shared" si="4"/>
        <v>-5.1195871478295379E-2</v>
      </c>
      <c r="J21" s="6">
        <f t="shared" si="4"/>
        <v>-6.7483403777193973E-2</v>
      </c>
      <c r="K21" s="6">
        <f t="shared" si="4"/>
        <v>-2.5700361498645869E-2</v>
      </c>
      <c r="L21" s="6">
        <f t="shared" si="4"/>
        <v>-4.925154119225264E-2</v>
      </c>
      <c r="M21" s="6">
        <f t="shared" si="4"/>
        <v>-0.31141228916744573</v>
      </c>
      <c r="N21" s="6">
        <f t="shared" si="4"/>
        <v>-0.27439033133013713</v>
      </c>
      <c r="O21" s="6">
        <f t="shared" si="4"/>
        <v>-0.43939059593637114</v>
      </c>
      <c r="P21" s="6">
        <f t="shared" si="4"/>
        <v>-0.59583700840407572</v>
      </c>
      <c r="Q21" s="6">
        <f t="shared" si="4"/>
        <v>-0.70091277409901165</v>
      </c>
      <c r="R21" s="6">
        <f t="shared" si="4"/>
        <v>-0.99758713923650033</v>
      </c>
      <c r="S21" s="6">
        <f t="shared" si="4"/>
        <v>-1.0856206407062468</v>
      </c>
      <c r="T21" s="6">
        <f t="shared" si="4"/>
        <v>-1.2322700750821194</v>
      </c>
      <c r="U21" s="6">
        <f t="shared" si="4"/>
        <v>-1.3075436439101016</v>
      </c>
      <c r="V21" s="6">
        <f t="shared" si="4"/>
        <v>-1.6754403724448801</v>
      </c>
      <c r="W21" s="6">
        <f t="shared" si="4"/>
        <v>-1.5381334039945862</v>
      </c>
      <c r="X21" s="6">
        <f t="shared" si="4"/>
        <v>-1.6920062531014239</v>
      </c>
      <c r="Y21" s="6">
        <f t="shared" si="4"/>
        <v>-1.6763895383870442</v>
      </c>
      <c r="Z21" s="6">
        <f t="shared" si="4"/>
        <v>-1.6640349831052967</v>
      </c>
      <c r="AA21" s="6">
        <f t="shared" si="4"/>
        <v>-1.7707979755014744</v>
      </c>
      <c r="AB21" s="6">
        <f t="shared" si="4"/>
        <v>-1.608828534959226</v>
      </c>
      <c r="AC21" s="6">
        <f t="shared" si="4"/>
        <v>-1.6518600234426526</v>
      </c>
      <c r="AD21" s="6">
        <f t="shared" si="4"/>
        <v>-1.6613323009962866</v>
      </c>
      <c r="AE21" s="6">
        <f t="shared" si="4"/>
        <v>-1.6988602048607726</v>
      </c>
      <c r="AF21" s="6">
        <f t="shared" si="4"/>
        <v>-1.6004309235264742</v>
      </c>
      <c r="AG21" s="6">
        <f t="shared" si="4"/>
        <v>-1.5671437947207514</v>
      </c>
    </row>
    <row r="22" spans="2:33" x14ac:dyDescent="0.3">
      <c r="B22" s="1" t="s">
        <v>15</v>
      </c>
      <c r="C22" s="4">
        <f>SUM($C$21:C21)</f>
        <v>0</v>
      </c>
      <c r="D22" s="4">
        <f>SUM($C$21:D21)</f>
        <v>-7.7674461175315457E-2</v>
      </c>
      <c r="E22" s="4">
        <f>SUM($C$21:E21)</f>
        <v>-0.24537098202583774</v>
      </c>
      <c r="F22" s="4">
        <f>SUM($C$21:F21)</f>
        <v>-0.36833385799461288</v>
      </c>
      <c r="G22" s="4">
        <f>SUM($C$21:G21)</f>
        <v>-0.4607196559761868</v>
      </c>
      <c r="H22" s="4">
        <f>SUM($C$21:H21)</f>
        <v>-0.51555578219933862</v>
      </c>
      <c r="I22" s="4">
        <f>SUM($C$21:I21)</f>
        <v>-0.56675165367763403</v>
      </c>
      <c r="J22" s="4">
        <f>SUM($C$21:J21)</f>
        <v>-0.634235057454828</v>
      </c>
      <c r="K22" s="4">
        <f>SUM($C$21:K21)</f>
        <v>-0.65993541895347385</v>
      </c>
      <c r="L22" s="4">
        <f>SUM($C$21:L21)</f>
        <v>-0.70918696014572646</v>
      </c>
      <c r="M22" s="4">
        <f>SUM($C$21:M21)</f>
        <v>-1.0205992493131721</v>
      </c>
      <c r="N22" s="4">
        <f>SUM($C$21:N21)</f>
        <v>-1.2949895806433092</v>
      </c>
      <c r="O22" s="4">
        <f>SUM($C$21:O21)</f>
        <v>-1.7343801765796802</v>
      </c>
      <c r="P22" s="4">
        <f>SUM($C$21:P21)</f>
        <v>-2.3302171849837561</v>
      </c>
      <c r="Q22" s="4">
        <f>SUM($C$21:Q21)</f>
        <v>-3.0311299590827678</v>
      </c>
      <c r="R22" s="4">
        <f>SUM($C$21:R21)</f>
        <v>-4.0287170983192677</v>
      </c>
      <c r="S22" s="4">
        <f>SUM($C$21:S21)</f>
        <v>-5.1143377390255145</v>
      </c>
      <c r="T22" s="4">
        <f>SUM($C$21:T21)</f>
        <v>-6.3466078141076334</v>
      </c>
      <c r="U22" s="4">
        <f>SUM($C$21:U21)</f>
        <v>-7.6541514580177346</v>
      </c>
      <c r="V22" s="4">
        <f>SUM($C$21:V21)</f>
        <v>-9.3295918304626149</v>
      </c>
      <c r="W22" s="4">
        <f>SUM($C$21:W21)</f>
        <v>-10.8677252344572</v>
      </c>
      <c r="X22" s="4">
        <f>SUM($C$21:X21)</f>
        <v>-12.559731487558624</v>
      </c>
      <c r="Y22" s="4">
        <f>SUM($C$21:Y21)</f>
        <v>-14.236121025945668</v>
      </c>
      <c r="Z22" s="4">
        <f>SUM($C$21:Z21)</f>
        <v>-15.900156009050963</v>
      </c>
      <c r="AA22" s="4">
        <f>SUM($C$21:AA21)</f>
        <v>-17.670953984552437</v>
      </c>
      <c r="AB22" s="4">
        <f>SUM($C$21:AB21)</f>
        <v>-19.279782519511663</v>
      </c>
      <c r="AC22" s="4">
        <f>SUM($C$21:AC21)</f>
        <v>-20.931642542954314</v>
      </c>
      <c r="AD22" s="4">
        <f>SUM($C$21:AD21)</f>
        <v>-22.5929748439506</v>
      </c>
      <c r="AE22" s="4">
        <f>SUM($C$21:AE21)</f>
        <v>-24.291835048811372</v>
      </c>
      <c r="AF22" s="4">
        <f>SUM($C$21:AF21)</f>
        <v>-25.892265972337846</v>
      </c>
      <c r="AG22" s="4">
        <f>SUM($C$21:AG21)</f>
        <v>-27.459409767058599</v>
      </c>
    </row>
    <row r="23" spans="2:33" x14ac:dyDescent="0.3"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ht="15.6" x14ac:dyDescent="0.35">
      <c r="B24" s="7" t="s">
        <v>16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-8.9124834553666883</v>
      </c>
      <c r="N24" s="4">
        <v>-8.4843449330342704</v>
      </c>
      <c r="O24" s="4">
        <v>-8.5713721684834461</v>
      </c>
      <c r="P24" s="4">
        <v>-9.2384567497147945</v>
      </c>
      <c r="Q24" s="4">
        <v>-9.3114168229363852</v>
      </c>
      <c r="R24" s="4">
        <v>-11.666865834525204</v>
      </c>
      <c r="S24" s="4">
        <v>-11.631444548620959</v>
      </c>
      <c r="T24" s="4">
        <v>-12.388449752282234</v>
      </c>
      <c r="U24" s="4">
        <v>-13.615955052771023</v>
      </c>
      <c r="V24" s="4">
        <v>-18.100345846940414</v>
      </c>
      <c r="W24" s="4">
        <v>-17.302062576201511</v>
      </c>
      <c r="X24" s="4">
        <v>-19.810922559029773</v>
      </c>
      <c r="Y24" s="4">
        <v>-20.428753595364281</v>
      </c>
      <c r="Z24" s="4">
        <v>-21.983733667109629</v>
      </c>
      <c r="AA24" s="4">
        <v>-25.243778291677589</v>
      </c>
      <c r="AB24" s="4">
        <v>-24.672578708128189</v>
      </c>
      <c r="AC24" s="4">
        <v>-27.201408830196829</v>
      </c>
      <c r="AD24" s="4">
        <v>-29.334589715017703</v>
      </c>
      <c r="AE24" s="4">
        <v>-32.147664576116483</v>
      </c>
      <c r="AF24" s="4">
        <v>-32.735744406034236</v>
      </c>
      <c r="AG24" s="4">
        <v>-34.261173253923651</v>
      </c>
    </row>
    <row r="25" spans="2:33" x14ac:dyDescent="0.3">
      <c r="B25" s="1"/>
      <c r="C25" s="8"/>
      <c r="D25" s="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x14ac:dyDescent="0.3">
      <c r="B26" s="1" t="s">
        <v>10</v>
      </c>
      <c r="C26" s="4">
        <f>C24</f>
        <v>0</v>
      </c>
      <c r="D26" s="4">
        <f>D24</f>
        <v>0</v>
      </c>
      <c r="E26" s="4">
        <f t="shared" ref="E26:AG26" si="5">E24</f>
        <v>0</v>
      </c>
      <c r="F26" s="4">
        <f t="shared" si="5"/>
        <v>0</v>
      </c>
      <c r="G26" s="4">
        <f t="shared" si="5"/>
        <v>0</v>
      </c>
      <c r="H26" s="4">
        <f t="shared" si="5"/>
        <v>0</v>
      </c>
      <c r="I26" s="4">
        <f t="shared" si="5"/>
        <v>0</v>
      </c>
      <c r="J26" s="4">
        <f t="shared" si="5"/>
        <v>0</v>
      </c>
      <c r="K26" s="4">
        <f t="shared" si="5"/>
        <v>0</v>
      </c>
      <c r="L26" s="4">
        <f t="shared" si="5"/>
        <v>0</v>
      </c>
      <c r="M26" s="4">
        <f t="shared" si="5"/>
        <v>-8.9124834553666883</v>
      </c>
      <c r="N26" s="4">
        <f t="shared" si="5"/>
        <v>-8.4843449330342704</v>
      </c>
      <c r="O26" s="4">
        <f t="shared" si="5"/>
        <v>-8.5713721684834461</v>
      </c>
      <c r="P26" s="4">
        <f t="shared" si="5"/>
        <v>-9.2384567497147945</v>
      </c>
      <c r="Q26" s="4">
        <f t="shared" si="5"/>
        <v>-9.3114168229363852</v>
      </c>
      <c r="R26" s="4">
        <f t="shared" si="5"/>
        <v>-11.666865834525204</v>
      </c>
      <c r="S26" s="4">
        <f t="shared" si="5"/>
        <v>-11.631444548620959</v>
      </c>
      <c r="T26" s="4">
        <f t="shared" si="5"/>
        <v>-12.388449752282234</v>
      </c>
      <c r="U26" s="4">
        <f t="shared" si="5"/>
        <v>-13.615955052771023</v>
      </c>
      <c r="V26" s="4">
        <f t="shared" si="5"/>
        <v>-18.100345846940414</v>
      </c>
      <c r="W26" s="4">
        <f t="shared" si="5"/>
        <v>-17.302062576201511</v>
      </c>
      <c r="X26" s="4">
        <f t="shared" si="5"/>
        <v>-19.810922559029773</v>
      </c>
      <c r="Y26" s="4">
        <f t="shared" si="5"/>
        <v>-20.428753595364281</v>
      </c>
      <c r="Z26" s="4">
        <f t="shared" si="5"/>
        <v>-21.983733667109629</v>
      </c>
      <c r="AA26" s="4">
        <f t="shared" si="5"/>
        <v>-25.243778291677589</v>
      </c>
      <c r="AB26" s="4">
        <f t="shared" si="5"/>
        <v>-24.672578708128189</v>
      </c>
      <c r="AC26" s="4">
        <f t="shared" si="5"/>
        <v>-27.201408830196829</v>
      </c>
      <c r="AD26" s="4">
        <f t="shared" si="5"/>
        <v>-29.334589715017703</v>
      </c>
      <c r="AE26" s="4">
        <f t="shared" si="5"/>
        <v>-32.147664576116483</v>
      </c>
      <c r="AF26" s="4">
        <f t="shared" si="5"/>
        <v>-32.735744406034236</v>
      </c>
      <c r="AG26" s="4">
        <f t="shared" si="5"/>
        <v>-34.261173253923651</v>
      </c>
    </row>
    <row r="27" spans="2:33" x14ac:dyDescent="0.3">
      <c r="B27" s="1" t="s">
        <v>11</v>
      </c>
      <c r="C27" s="6">
        <f>C26</f>
        <v>0</v>
      </c>
      <c r="D27" s="6">
        <f>D26/(1+$C$1)^(D$3-$C$3)</f>
        <v>0</v>
      </c>
      <c r="E27" s="6">
        <f t="shared" ref="E27:AG27" si="6">E26/(1+$C$1)^(E$3-$C$3)</f>
        <v>0</v>
      </c>
      <c r="F27" s="6">
        <f t="shared" si="6"/>
        <v>0</v>
      </c>
      <c r="G27" s="6">
        <f t="shared" si="6"/>
        <v>0</v>
      </c>
      <c r="H27" s="6">
        <f t="shared" si="6"/>
        <v>0</v>
      </c>
      <c r="I27" s="6">
        <f t="shared" si="6"/>
        <v>0</v>
      </c>
      <c r="J27" s="6">
        <f t="shared" si="6"/>
        <v>0</v>
      </c>
      <c r="K27" s="6">
        <f t="shared" si="6"/>
        <v>0</v>
      </c>
      <c r="L27" s="6">
        <f t="shared" si="6"/>
        <v>0</v>
      </c>
      <c r="M27" s="6">
        <f t="shared" si="6"/>
        <v>-4.5257137457692886</v>
      </c>
      <c r="N27" s="6">
        <f t="shared" si="6"/>
        <v>-4.0260159898992169</v>
      </c>
      <c r="O27" s="6">
        <f t="shared" si="6"/>
        <v>-3.8008118012545031</v>
      </c>
      <c r="P27" s="6">
        <f t="shared" si="6"/>
        <v>-3.8281969925210992</v>
      </c>
      <c r="Q27" s="6">
        <f t="shared" si="6"/>
        <v>-3.6056158181333453</v>
      </c>
      <c r="R27" s="6">
        <f t="shared" si="6"/>
        <v>-4.2216936989316718</v>
      </c>
      <c r="S27" s="6">
        <f t="shared" si="6"/>
        <v>-3.9331001546871183</v>
      </c>
      <c r="T27" s="6">
        <f t="shared" si="6"/>
        <v>-3.914597813549388</v>
      </c>
      <c r="U27" s="6">
        <f t="shared" si="6"/>
        <v>-4.0205653830908847</v>
      </c>
      <c r="V27" s="6">
        <f t="shared" si="6"/>
        <v>-4.9945311663732754</v>
      </c>
      <c r="W27" s="6">
        <f t="shared" si="6"/>
        <v>-4.4614349717467663</v>
      </c>
      <c r="X27" s="6">
        <f t="shared" si="6"/>
        <v>-4.773646151684205</v>
      </c>
      <c r="Y27" s="6">
        <f t="shared" si="6"/>
        <v>-4.599983012855783</v>
      </c>
      <c r="Z27" s="6">
        <f t="shared" si="6"/>
        <v>-4.6257765068474557</v>
      </c>
      <c r="AA27" s="6">
        <f t="shared" si="6"/>
        <v>-4.9637098119212189</v>
      </c>
      <c r="AB27" s="6">
        <f t="shared" si="6"/>
        <v>-4.5335186238236602</v>
      </c>
      <c r="AC27" s="6">
        <f t="shared" si="6"/>
        <v>-4.6706905357319828</v>
      </c>
      <c r="AD27" s="6">
        <f t="shared" si="6"/>
        <v>-4.706938764546611</v>
      </c>
      <c r="AE27" s="6">
        <f t="shared" si="6"/>
        <v>-4.8203302401913248</v>
      </c>
      <c r="AF27" s="6">
        <f t="shared" si="6"/>
        <v>-4.5868910005566192</v>
      </c>
      <c r="AG27" s="6">
        <f t="shared" si="6"/>
        <v>-4.4860825851557449</v>
      </c>
    </row>
    <row r="28" spans="2:33" ht="15.6" x14ac:dyDescent="0.35">
      <c r="B28" s="1" t="s">
        <v>17</v>
      </c>
      <c r="C28" s="4">
        <f>SUM($C$27:C27)</f>
        <v>0</v>
      </c>
      <c r="D28" s="4">
        <f>SUM($C$27:D27)</f>
        <v>0</v>
      </c>
      <c r="E28" s="4">
        <f>SUM($C$27:E27)</f>
        <v>0</v>
      </c>
      <c r="F28" s="4">
        <f>SUM($C$27:F27)</f>
        <v>0</v>
      </c>
      <c r="G28" s="4">
        <f>SUM($C$27:G27)</f>
        <v>0</v>
      </c>
      <c r="H28" s="4">
        <f>SUM($C$27:H27)</f>
        <v>0</v>
      </c>
      <c r="I28" s="4">
        <f>SUM($C$27:I27)</f>
        <v>0</v>
      </c>
      <c r="J28" s="4">
        <f>SUM($C$27:J27)</f>
        <v>0</v>
      </c>
      <c r="K28" s="4">
        <f>SUM($C$27:K27)</f>
        <v>0</v>
      </c>
      <c r="L28" s="4">
        <f>SUM($C$27:L27)</f>
        <v>0</v>
      </c>
      <c r="M28" s="4">
        <f>SUM($C$27:M27)</f>
        <v>-4.5257137457692886</v>
      </c>
      <c r="N28" s="4">
        <f>SUM($C$27:N27)</f>
        <v>-8.5517297356685056</v>
      </c>
      <c r="O28" s="4">
        <f>SUM($C$27:O27)</f>
        <v>-12.35254153692301</v>
      </c>
      <c r="P28" s="4">
        <f>SUM($C$27:P27)</f>
        <v>-16.18073852944411</v>
      </c>
      <c r="Q28" s="4">
        <f>SUM($C$27:Q27)</f>
        <v>-19.786354347577454</v>
      </c>
      <c r="R28" s="4">
        <f>SUM($C$27:R27)</f>
        <v>-24.008048046509124</v>
      </c>
      <c r="S28" s="4">
        <f>SUM($C$27:S27)</f>
        <v>-27.941148201196242</v>
      </c>
      <c r="T28" s="4">
        <f>SUM($C$27:T27)</f>
        <v>-31.85574601474563</v>
      </c>
      <c r="U28" s="4">
        <f>SUM($C$27:U27)</f>
        <v>-35.876311397836517</v>
      </c>
      <c r="V28" s="4">
        <f>SUM($C$27:V27)</f>
        <v>-40.870842564209795</v>
      </c>
      <c r="W28" s="4">
        <f>SUM($C$27:W27)</f>
        <v>-45.332277535956564</v>
      </c>
      <c r="X28" s="4">
        <f>SUM($C$27:X27)</f>
        <v>-50.105923687640768</v>
      </c>
      <c r="Y28" s="4">
        <f>SUM($C$27:Y27)</f>
        <v>-54.705906700496548</v>
      </c>
      <c r="Z28" s="4">
        <f>SUM($C$27:Z27)</f>
        <v>-59.331683207344007</v>
      </c>
      <c r="AA28" s="4">
        <f>SUM($C$27:AA27)</f>
        <v>-64.295393019265219</v>
      </c>
      <c r="AB28" s="4">
        <f>SUM($C$27:AB27)</f>
        <v>-68.828911643088873</v>
      </c>
      <c r="AC28" s="4">
        <f>SUM($C$27:AC27)</f>
        <v>-73.499602178820851</v>
      </c>
      <c r="AD28" s="4">
        <f>SUM($C$27:AD27)</f>
        <v>-78.206540943367457</v>
      </c>
      <c r="AE28" s="4">
        <f>SUM($C$27:AE27)</f>
        <v>-83.026871183558782</v>
      </c>
      <c r="AF28" s="4">
        <f>SUM($C$27:AF27)</f>
        <v>-87.613762184115402</v>
      </c>
      <c r="AG28" s="4">
        <f>SUM($C$27:AG27)</f>
        <v>-92.099844769271144</v>
      </c>
    </row>
    <row r="29" spans="2:33" x14ac:dyDescent="0.3"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ht="15.6" x14ac:dyDescent="0.35">
      <c r="B30" s="7" t="s">
        <v>18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2:33" x14ac:dyDescent="0.3">
      <c r="B31" s="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2:33" x14ac:dyDescent="0.3">
      <c r="B32" s="1" t="s">
        <v>10</v>
      </c>
      <c r="C32" s="4">
        <f>C30</f>
        <v>0</v>
      </c>
      <c r="D32" s="4">
        <f>D30</f>
        <v>0</v>
      </c>
      <c r="E32" s="4">
        <f t="shared" ref="E32:AG32" si="7">E30</f>
        <v>0</v>
      </c>
      <c r="F32" s="4">
        <f t="shared" si="7"/>
        <v>0</v>
      </c>
      <c r="G32" s="4">
        <f t="shared" si="7"/>
        <v>0</v>
      </c>
      <c r="H32" s="4">
        <f t="shared" si="7"/>
        <v>0</v>
      </c>
      <c r="I32" s="4">
        <f t="shared" si="7"/>
        <v>0</v>
      </c>
      <c r="J32" s="4">
        <f t="shared" si="7"/>
        <v>0</v>
      </c>
      <c r="K32" s="4">
        <f t="shared" si="7"/>
        <v>0</v>
      </c>
      <c r="L32" s="4">
        <f t="shared" si="7"/>
        <v>0</v>
      </c>
      <c r="M32" s="4">
        <f t="shared" si="7"/>
        <v>0</v>
      </c>
      <c r="N32" s="4">
        <f t="shared" si="7"/>
        <v>0</v>
      </c>
      <c r="O32" s="4">
        <f t="shared" si="7"/>
        <v>0</v>
      </c>
      <c r="P32" s="4">
        <f t="shared" si="7"/>
        <v>0</v>
      </c>
      <c r="Q32" s="4">
        <f t="shared" si="7"/>
        <v>0</v>
      </c>
      <c r="R32" s="4">
        <f t="shared" si="7"/>
        <v>0</v>
      </c>
      <c r="S32" s="4">
        <f t="shared" si="7"/>
        <v>0</v>
      </c>
      <c r="T32" s="4">
        <f t="shared" si="7"/>
        <v>0</v>
      </c>
      <c r="U32" s="4">
        <f t="shared" si="7"/>
        <v>0</v>
      </c>
      <c r="V32" s="4">
        <f t="shared" si="7"/>
        <v>0</v>
      </c>
      <c r="W32" s="4">
        <f t="shared" si="7"/>
        <v>0</v>
      </c>
      <c r="X32" s="4">
        <f t="shared" si="7"/>
        <v>0</v>
      </c>
      <c r="Y32" s="4">
        <f t="shared" si="7"/>
        <v>0</v>
      </c>
      <c r="Z32" s="4">
        <f t="shared" si="7"/>
        <v>0</v>
      </c>
      <c r="AA32" s="4">
        <f t="shared" si="7"/>
        <v>0</v>
      </c>
      <c r="AB32" s="4">
        <f t="shared" si="7"/>
        <v>0</v>
      </c>
      <c r="AC32" s="4">
        <f t="shared" si="7"/>
        <v>0</v>
      </c>
      <c r="AD32" s="4">
        <f t="shared" si="7"/>
        <v>0</v>
      </c>
      <c r="AE32" s="4">
        <f t="shared" si="7"/>
        <v>0</v>
      </c>
      <c r="AF32" s="4">
        <f t="shared" si="7"/>
        <v>0</v>
      </c>
      <c r="AG32" s="4">
        <f t="shared" si="7"/>
        <v>0</v>
      </c>
    </row>
    <row r="33" spans="2:33" x14ac:dyDescent="0.3">
      <c r="B33" s="1" t="s">
        <v>11</v>
      </c>
      <c r="C33" s="6">
        <f>C32</f>
        <v>0</v>
      </c>
      <c r="D33" s="6">
        <f>D32/(1+$C$1)^(D$3-$C$3)</f>
        <v>0</v>
      </c>
      <c r="E33" s="6">
        <f t="shared" ref="E33:AG33" si="8">E32/(1+$C$1)^(E$3-$C$3)</f>
        <v>0</v>
      </c>
      <c r="F33" s="6">
        <f t="shared" si="8"/>
        <v>0</v>
      </c>
      <c r="G33" s="6">
        <f t="shared" si="8"/>
        <v>0</v>
      </c>
      <c r="H33" s="6">
        <f t="shared" si="8"/>
        <v>0</v>
      </c>
      <c r="I33" s="6">
        <f t="shared" si="8"/>
        <v>0</v>
      </c>
      <c r="J33" s="6">
        <f t="shared" si="8"/>
        <v>0</v>
      </c>
      <c r="K33" s="6">
        <f t="shared" si="8"/>
        <v>0</v>
      </c>
      <c r="L33" s="6">
        <f t="shared" si="8"/>
        <v>0</v>
      </c>
      <c r="M33" s="6">
        <f t="shared" si="8"/>
        <v>0</v>
      </c>
      <c r="N33" s="6">
        <f t="shared" si="8"/>
        <v>0</v>
      </c>
      <c r="O33" s="6">
        <f t="shared" si="8"/>
        <v>0</v>
      </c>
      <c r="P33" s="6">
        <f t="shared" si="8"/>
        <v>0</v>
      </c>
      <c r="Q33" s="6">
        <f t="shared" si="8"/>
        <v>0</v>
      </c>
      <c r="R33" s="6">
        <f t="shared" si="8"/>
        <v>0</v>
      </c>
      <c r="S33" s="6">
        <f t="shared" si="8"/>
        <v>0</v>
      </c>
      <c r="T33" s="6">
        <f t="shared" si="8"/>
        <v>0</v>
      </c>
      <c r="U33" s="6">
        <f t="shared" si="8"/>
        <v>0</v>
      </c>
      <c r="V33" s="6">
        <f t="shared" si="8"/>
        <v>0</v>
      </c>
      <c r="W33" s="6">
        <f t="shared" si="8"/>
        <v>0</v>
      </c>
      <c r="X33" s="6">
        <f t="shared" si="8"/>
        <v>0</v>
      </c>
      <c r="Y33" s="6">
        <f t="shared" si="8"/>
        <v>0</v>
      </c>
      <c r="Z33" s="6">
        <f t="shared" si="8"/>
        <v>0</v>
      </c>
      <c r="AA33" s="6">
        <f t="shared" si="8"/>
        <v>0</v>
      </c>
      <c r="AB33" s="6">
        <f t="shared" si="8"/>
        <v>0</v>
      </c>
      <c r="AC33" s="6">
        <f t="shared" si="8"/>
        <v>0</v>
      </c>
      <c r="AD33" s="6">
        <f t="shared" si="8"/>
        <v>0</v>
      </c>
      <c r="AE33" s="6">
        <f t="shared" si="8"/>
        <v>0</v>
      </c>
      <c r="AF33" s="6">
        <f t="shared" si="8"/>
        <v>0</v>
      </c>
      <c r="AG33" s="6">
        <f t="shared" si="8"/>
        <v>0</v>
      </c>
    </row>
    <row r="34" spans="2:33" ht="15.6" x14ac:dyDescent="0.35">
      <c r="B34" s="1" t="s">
        <v>19</v>
      </c>
      <c r="C34" s="4">
        <f>SUM($C$33:C33)</f>
        <v>0</v>
      </c>
      <c r="D34" s="4">
        <f>SUM($C$33:D33)</f>
        <v>0</v>
      </c>
      <c r="E34" s="4">
        <f>SUM($C$33:E33)</f>
        <v>0</v>
      </c>
      <c r="F34" s="4">
        <f>SUM($C$33:F33)</f>
        <v>0</v>
      </c>
      <c r="G34" s="4">
        <f>SUM($C$33:G33)</f>
        <v>0</v>
      </c>
      <c r="H34" s="4">
        <f>SUM($C$33:H33)</f>
        <v>0</v>
      </c>
      <c r="I34" s="4">
        <f>SUM($C$33:I33)</f>
        <v>0</v>
      </c>
      <c r="J34" s="4">
        <f>SUM($C$33:J33)</f>
        <v>0</v>
      </c>
      <c r="K34" s="4">
        <f>SUM($C$33:K33)</f>
        <v>0</v>
      </c>
      <c r="L34" s="4">
        <f>SUM($C$33:L33)</f>
        <v>0</v>
      </c>
      <c r="M34" s="4">
        <f>SUM($C$33:M33)</f>
        <v>0</v>
      </c>
      <c r="N34" s="4">
        <f>SUM($C$33:N33)</f>
        <v>0</v>
      </c>
      <c r="O34" s="4">
        <f>SUM($C$33:O33)</f>
        <v>0</v>
      </c>
      <c r="P34" s="4">
        <f>SUM($C$33:P33)</f>
        <v>0</v>
      </c>
      <c r="Q34" s="4">
        <f>SUM($C$33:Q33)</f>
        <v>0</v>
      </c>
      <c r="R34" s="4">
        <f>SUM($C$33:R33)</f>
        <v>0</v>
      </c>
      <c r="S34" s="4">
        <f>SUM($C$33:S33)</f>
        <v>0</v>
      </c>
      <c r="T34" s="4">
        <f>SUM($C$33:T33)</f>
        <v>0</v>
      </c>
      <c r="U34" s="4">
        <f>SUM($C$33:U33)</f>
        <v>0</v>
      </c>
      <c r="V34" s="4">
        <f>SUM($C$33:V33)</f>
        <v>0</v>
      </c>
      <c r="W34" s="4">
        <f>SUM($C$33:W33)</f>
        <v>0</v>
      </c>
      <c r="X34" s="4">
        <f>SUM($C$33:X33)</f>
        <v>0</v>
      </c>
      <c r="Y34" s="4">
        <f>SUM($C$33:Y33)</f>
        <v>0</v>
      </c>
      <c r="Z34" s="4">
        <f>SUM($C$33:Z33)</f>
        <v>0</v>
      </c>
      <c r="AA34" s="4">
        <f>SUM($C$33:AA33)</f>
        <v>0</v>
      </c>
      <c r="AB34" s="4">
        <f>SUM($C$33:AB33)</f>
        <v>0</v>
      </c>
      <c r="AC34" s="4">
        <f>SUM($C$33:AC33)</f>
        <v>0</v>
      </c>
      <c r="AD34" s="4">
        <f>SUM($C$33:AD33)</f>
        <v>0</v>
      </c>
      <c r="AE34" s="4">
        <f>SUM($C$33:AE33)</f>
        <v>0</v>
      </c>
      <c r="AF34" s="4">
        <f>SUM($C$33:AF33)</f>
        <v>0</v>
      </c>
      <c r="AG34" s="4">
        <f>SUM($C$33:AG33)</f>
        <v>0</v>
      </c>
    </row>
    <row r="35" spans="2:33" x14ac:dyDescent="0.3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8"/>
    </row>
    <row r="36" spans="2:33" x14ac:dyDescent="0.3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8"/>
    </row>
    <row r="37" spans="2:33" x14ac:dyDescent="0.3">
      <c r="C37" s="9"/>
      <c r="F37" s="9"/>
      <c r="G37" s="9"/>
      <c r="H37" s="9"/>
      <c r="I37" s="9"/>
      <c r="J37" s="9"/>
    </row>
    <row r="38" spans="2:33" ht="43.8" thickBot="1" x14ac:dyDescent="0.35">
      <c r="B38" s="10" t="s">
        <v>32</v>
      </c>
      <c r="C38" s="11" t="s">
        <v>21</v>
      </c>
      <c r="D38" s="9"/>
      <c r="E38" s="9"/>
      <c r="F38" s="9"/>
      <c r="G38" s="9"/>
      <c r="H38" s="9"/>
    </row>
    <row r="39" spans="2:33" x14ac:dyDescent="0.3">
      <c r="B39" s="12" t="s">
        <v>2</v>
      </c>
      <c r="C39" s="13">
        <f>NPV($C$1,D4:AG4)+C4</f>
        <v>-84.110764049855661</v>
      </c>
      <c r="D39" s="9"/>
      <c r="E39" s="9"/>
      <c r="F39" s="9"/>
    </row>
    <row r="40" spans="2:33" x14ac:dyDescent="0.3">
      <c r="B40" s="12" t="s">
        <v>3</v>
      </c>
      <c r="C40" s="13">
        <f t="shared" ref="C40:C46" si="9">NPV($C$1,D5:AG5)+C5</f>
        <v>348.9172566593441</v>
      </c>
      <c r="D40" s="4"/>
      <c r="E40" s="4"/>
      <c r="F40" s="4"/>
    </row>
    <row r="41" spans="2:33" x14ac:dyDescent="0.3">
      <c r="B41" s="12" t="s">
        <v>4</v>
      </c>
      <c r="C41" s="13">
        <f t="shared" si="9"/>
        <v>65.727157358301952</v>
      </c>
      <c r="D41" s="4"/>
      <c r="E41" s="4"/>
      <c r="F41" s="4"/>
    </row>
    <row r="42" spans="2:33" x14ac:dyDescent="0.3">
      <c r="B42" s="12" t="s">
        <v>5</v>
      </c>
      <c r="C42" s="13">
        <f t="shared" si="9"/>
        <v>-15.909869225848992</v>
      </c>
      <c r="D42" s="4"/>
      <c r="E42" s="4"/>
      <c r="F42" s="4"/>
    </row>
    <row r="43" spans="2:33" x14ac:dyDescent="0.3">
      <c r="B43" s="12" t="s">
        <v>6</v>
      </c>
      <c r="C43" s="13">
        <f t="shared" si="9"/>
        <v>-7.4275334253350596E-16</v>
      </c>
      <c r="D43" s="4"/>
      <c r="E43" s="4"/>
      <c r="F43" s="4"/>
    </row>
    <row r="44" spans="2:33" x14ac:dyDescent="0.3">
      <c r="B44" s="12" t="s">
        <v>7</v>
      </c>
      <c r="C44" s="13">
        <f t="shared" si="9"/>
        <v>31.913725206780235</v>
      </c>
      <c r="D44" s="4"/>
      <c r="E44" s="4"/>
      <c r="F44" s="4"/>
    </row>
    <row r="45" spans="2:33" x14ac:dyDescent="0.3">
      <c r="B45" s="12" t="s">
        <v>8</v>
      </c>
      <c r="C45" s="13">
        <f t="shared" si="9"/>
        <v>-488.49786835214269</v>
      </c>
      <c r="D45" s="4"/>
      <c r="E45" s="4"/>
      <c r="F45" s="4"/>
    </row>
    <row r="46" spans="2:33" x14ac:dyDescent="0.3">
      <c r="B46" s="12" t="s">
        <v>9</v>
      </c>
      <c r="C46" s="13">
        <f t="shared" si="9"/>
        <v>-9.0554255626317754</v>
      </c>
      <c r="D46" s="4"/>
      <c r="E46" s="4"/>
      <c r="F46" s="4"/>
    </row>
    <row r="47" spans="2:33" ht="15.6" x14ac:dyDescent="0.35">
      <c r="B47" s="14" t="s">
        <v>33</v>
      </c>
      <c r="C47" s="15">
        <f>SUM(C39:C46)</f>
        <v>-151.01578796605284</v>
      </c>
      <c r="D47" s="4"/>
      <c r="E47" s="4"/>
      <c r="F47" s="4"/>
    </row>
    <row r="48" spans="2:33" x14ac:dyDescent="0.3">
      <c r="B48" s="16"/>
      <c r="C48" s="17"/>
      <c r="D48" s="3"/>
      <c r="E48" s="3"/>
      <c r="F48" s="3"/>
    </row>
    <row r="49" spans="2:3" x14ac:dyDescent="0.3">
      <c r="B49" s="18" t="s">
        <v>23</v>
      </c>
      <c r="C49" s="17"/>
    </row>
    <row r="50" spans="2:3" ht="15.6" x14ac:dyDescent="0.35">
      <c r="B50" s="18" t="s">
        <v>24</v>
      </c>
      <c r="C50" s="13">
        <f>NPV($C$1,D17:AG17)+C17</f>
        <v>-26.445760967573069</v>
      </c>
    </row>
    <row r="51" spans="2:3" ht="15.6" x14ac:dyDescent="0.35">
      <c r="B51" s="18" t="s">
        <v>25</v>
      </c>
      <c r="C51" s="13">
        <f>NPV($C$1,D24:AG24)+C24</f>
        <v>-92.099844769271115</v>
      </c>
    </row>
    <row r="52" spans="2:3" ht="15.6" x14ac:dyDescent="0.35">
      <c r="B52" s="18" t="s">
        <v>26</v>
      </c>
      <c r="C52" s="13">
        <f>NPV($C$1,D30:AG30)+C30</f>
        <v>0</v>
      </c>
    </row>
    <row r="53" spans="2:3" ht="15.6" x14ac:dyDescent="0.35">
      <c r="B53" s="18" t="s">
        <v>27</v>
      </c>
      <c r="C53" s="13">
        <f>NPV($C$1,C18:AG18)</f>
        <v>-0.94723196413889377</v>
      </c>
    </row>
    <row r="54" spans="2:3" x14ac:dyDescent="0.3">
      <c r="B54" s="12"/>
      <c r="C54" s="13"/>
    </row>
    <row r="55" spans="2:3" ht="15.6" x14ac:dyDescent="0.35">
      <c r="B55" s="19" t="s">
        <v>28</v>
      </c>
      <c r="C55" s="13">
        <f>C47+C50+C53</f>
        <v>-178.40878089776481</v>
      </c>
    </row>
    <row r="56" spans="2:3" ht="15.6" x14ac:dyDescent="0.35">
      <c r="B56" s="19" t="s">
        <v>29</v>
      </c>
      <c r="C56" s="13">
        <f>C47+C51+C53</f>
        <v>-244.06286469946286</v>
      </c>
    </row>
    <row r="57" spans="2:3" ht="16.2" thickBot="1" x14ac:dyDescent="0.4">
      <c r="B57" s="20" t="s">
        <v>30</v>
      </c>
      <c r="C57" s="21">
        <f>C47+C52+C53</f>
        <v>-151.96301993019173</v>
      </c>
    </row>
  </sheetData>
  <mergeCells count="1">
    <mergeCell ref="F1:AA1"/>
  </mergeCells>
  <pageMargins left="0.25" right="0.25" top="0.75" bottom="0.75" header="0.3" footer="0.3"/>
  <pageSetup paperSize="5" scale="56" orientation="landscape" horizontalDpi="90" verticalDpi="90" r:id="rId1"/>
  <ignoredErrors>
    <ignoredError sqref="C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523B-F1BF-4D59-9B94-DB97F03587CE}">
  <sheetPr>
    <pageSetUpPr fitToPage="1"/>
  </sheetPr>
  <dimension ref="A1:AH57"/>
  <sheetViews>
    <sheetView showGridLines="0" topLeftCell="A39" zoomScale="80" zoomScaleNormal="80" workbookViewId="0">
      <selection activeCell="D13" sqref="D13"/>
    </sheetView>
  </sheetViews>
  <sheetFormatPr defaultRowHeight="14.4" x14ac:dyDescent="0.3"/>
  <cols>
    <col min="1" max="1" width="7.6640625" customWidth="1"/>
    <col min="2" max="2" width="41.21875" customWidth="1"/>
    <col min="3" max="3" width="13.109375" customWidth="1"/>
    <col min="4" max="33" width="8" customWidth="1"/>
    <col min="34" max="34" width="7.6640625" customWidth="1"/>
  </cols>
  <sheetData>
    <row r="1" spans="1:34" x14ac:dyDescent="0.3">
      <c r="B1" s="1" t="s">
        <v>0</v>
      </c>
      <c r="C1" s="3">
        <f>'Q17'!C1</f>
        <v>7.0116759000000001E-2</v>
      </c>
      <c r="F1" s="24" t="s">
        <v>36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34" x14ac:dyDescent="0.3">
      <c r="A2" s="23" t="s">
        <v>34</v>
      </c>
    </row>
    <row r="3" spans="1:34" x14ac:dyDescent="0.3">
      <c r="A3" s="1" t="s">
        <v>37</v>
      </c>
      <c r="C3" s="2">
        <v>2018</v>
      </c>
      <c r="D3" s="2">
        <f t="shared" ref="D3:AG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  <c r="R3" s="2">
        <f t="shared" si="0"/>
        <v>2033</v>
      </c>
      <c r="S3" s="2">
        <f t="shared" si="0"/>
        <v>2034</v>
      </c>
      <c r="T3" s="2">
        <f t="shared" si="0"/>
        <v>2035</v>
      </c>
      <c r="U3" s="2">
        <f t="shared" si="0"/>
        <v>2036</v>
      </c>
      <c r="V3" s="2">
        <f t="shared" si="0"/>
        <v>2037</v>
      </c>
      <c r="W3" s="2">
        <f t="shared" si="0"/>
        <v>2038</v>
      </c>
      <c r="X3" s="2">
        <f t="shared" si="0"/>
        <v>2039</v>
      </c>
      <c r="Y3" s="2">
        <f t="shared" si="0"/>
        <v>2040</v>
      </c>
      <c r="Z3" s="2">
        <f t="shared" si="0"/>
        <v>2041</v>
      </c>
      <c r="AA3" s="2">
        <f t="shared" si="0"/>
        <v>2042</v>
      </c>
      <c r="AB3" s="2">
        <f t="shared" si="0"/>
        <v>2043</v>
      </c>
      <c r="AC3" s="2">
        <f t="shared" si="0"/>
        <v>2044</v>
      </c>
      <c r="AD3" s="2">
        <f t="shared" si="0"/>
        <v>2045</v>
      </c>
      <c r="AE3" s="2">
        <f t="shared" si="0"/>
        <v>2046</v>
      </c>
      <c r="AF3" s="2">
        <f t="shared" si="0"/>
        <v>2047</v>
      </c>
      <c r="AG3" s="2">
        <f t="shared" si="0"/>
        <v>2048</v>
      </c>
      <c r="AH3" s="1"/>
    </row>
    <row r="4" spans="1:34" x14ac:dyDescent="0.3">
      <c r="A4" s="1"/>
      <c r="B4" s="1" t="s">
        <v>2</v>
      </c>
      <c r="C4" s="4">
        <v>0</v>
      </c>
      <c r="D4" s="4">
        <v>-5.531724823797326</v>
      </c>
      <c r="E4" s="4">
        <v>-5.6418282746901838</v>
      </c>
      <c r="F4" s="4">
        <v>-5.7541232246696303</v>
      </c>
      <c r="G4" s="4">
        <v>-5.8686532933334483</v>
      </c>
      <c r="H4" s="4">
        <v>-5.9854629684839438</v>
      </c>
      <c r="I4" s="4">
        <v>-6.1045976234086439</v>
      </c>
      <c r="J4" s="4">
        <v>-6.2261035345049578</v>
      </c>
      <c r="K4" s="4">
        <v>-6.3500278992557924</v>
      </c>
      <c r="L4" s="4">
        <v>-6.4764188545625743</v>
      </c>
      <c r="M4" s="4">
        <v>-6.6053254954437435</v>
      </c>
      <c r="N4" s="4">
        <v>-6.736797894105095</v>
      </c>
      <c r="O4" s="4">
        <v>-6.8708871193893444</v>
      </c>
      <c r="P4" s="4">
        <v>-7.0076452566136531</v>
      </c>
      <c r="Q4" s="4">
        <v>-7.147125427801285</v>
      </c>
      <c r="R4" s="4">
        <v>-7.2893818123162664</v>
      </c>
      <c r="S4" s="4">
        <v>-7.4344696679086226</v>
      </c>
      <c r="T4" s="4">
        <v>-7.582445352178647</v>
      </c>
      <c r="U4" s="4">
        <v>-7.7333663444684717</v>
      </c>
      <c r="V4" s="4">
        <v>-7.887291268188708</v>
      </c>
      <c r="W4" s="4">
        <v>-8.0442799135907723</v>
      </c>
      <c r="X4" s="4">
        <v>-8.2043932609909138</v>
      </c>
      <c r="Y4" s="4">
        <v>-8.367693504457641</v>
      </c>
      <c r="Z4" s="4">
        <v>-8.5342440759703528</v>
      </c>
      <c r="AA4" s="4">
        <v>-8.7041096700585268</v>
      </c>
      <c r="AB4" s="4">
        <v>-8.8773562689313064</v>
      </c>
      <c r="AC4" s="4">
        <v>-9.0540511681081526</v>
      </c>
      <c r="AD4" s="4">
        <v>-9.2342630025581247</v>
      </c>
      <c r="AE4" s="4">
        <v>-9.4180617733611705</v>
      </c>
      <c r="AF4" s="4">
        <v>-6.8846330917973635</v>
      </c>
      <c r="AG4" s="4">
        <f>0-AG5</f>
        <v>-12.708372598405429</v>
      </c>
      <c r="AH4" s="1"/>
    </row>
    <row r="5" spans="1:34" x14ac:dyDescent="0.3">
      <c r="B5" s="1" t="s">
        <v>3</v>
      </c>
      <c r="C5" s="4">
        <v>0</v>
      </c>
      <c r="D5" s="4">
        <v>41.699294626392309</v>
      </c>
      <c r="E5" s="4">
        <v>38.894395395297209</v>
      </c>
      <c r="F5" s="4">
        <v>36.118913490796288</v>
      </c>
      <c r="G5" s="4">
        <v>34.09651514710599</v>
      </c>
      <c r="H5" s="4">
        <v>32.356523138719666</v>
      </c>
      <c r="I5" s="4">
        <v>30.828335881811324</v>
      </c>
      <c r="J5" s="4">
        <v>29.723758127858961</v>
      </c>
      <c r="K5" s="4">
        <v>28.830985125384576</v>
      </c>
      <c r="L5" s="4">
        <v>27.938212122910198</v>
      </c>
      <c r="M5" s="4">
        <v>27.045439120435827</v>
      </c>
      <c r="N5" s="4">
        <v>26.152666117961445</v>
      </c>
      <c r="O5" s="4">
        <v>25.259893115487067</v>
      </c>
      <c r="P5" s="4">
        <v>24.367120113012682</v>
      </c>
      <c r="Q5" s="4">
        <v>23.474347110538314</v>
      </c>
      <c r="R5" s="4">
        <v>22.581574108063929</v>
      </c>
      <c r="S5" s="4">
        <v>21.688801105589551</v>
      </c>
      <c r="T5" s="4">
        <v>20.79602810311518</v>
      </c>
      <c r="U5" s="4">
        <v>19.903255100640795</v>
      </c>
      <c r="V5" s="4">
        <v>19.01048209816642</v>
      </c>
      <c r="W5" s="4">
        <v>21.636102623149217</v>
      </c>
      <c r="X5" s="4">
        <v>20.743329620674839</v>
      </c>
      <c r="Y5" s="4">
        <v>19.850556618200457</v>
      </c>
      <c r="Z5" s="4">
        <v>18.957783615726083</v>
      </c>
      <c r="AA5" s="4">
        <v>18.065010613251705</v>
      </c>
      <c r="AB5" s="4">
        <v>17.172237610777326</v>
      </c>
      <c r="AC5" s="4">
        <v>16.279464608302948</v>
      </c>
      <c r="AD5" s="4">
        <v>15.386691605828565</v>
      </c>
      <c r="AE5" s="4">
        <v>14.493918603354189</v>
      </c>
      <c r="AF5" s="4">
        <v>13.601145600879807</v>
      </c>
      <c r="AG5" s="4">
        <v>12.708372598405429</v>
      </c>
    </row>
    <row r="6" spans="1:34" x14ac:dyDescent="0.3">
      <c r="B6" s="1" t="s">
        <v>4</v>
      </c>
      <c r="C6" s="4">
        <v>0</v>
      </c>
      <c r="D6" s="4">
        <v>5.2808356243554151</v>
      </c>
      <c r="E6" s="4">
        <v>5.2808356243554151</v>
      </c>
      <c r="F6" s="4">
        <v>5.2808356243554151</v>
      </c>
      <c r="G6" s="4">
        <v>5.2808356243554151</v>
      </c>
      <c r="H6" s="4">
        <v>5.2808356243554151</v>
      </c>
      <c r="I6" s="4">
        <v>5.2808356243554151</v>
      </c>
      <c r="J6" s="4">
        <v>5.2808356243554151</v>
      </c>
      <c r="K6" s="4">
        <v>5.2808356243554151</v>
      </c>
      <c r="L6" s="4">
        <v>5.2808356243554151</v>
      </c>
      <c r="M6" s="4">
        <v>5.2808356243554151</v>
      </c>
      <c r="N6" s="4">
        <v>5.2808356243554151</v>
      </c>
      <c r="O6" s="4">
        <v>5.2808356243554151</v>
      </c>
      <c r="P6" s="4">
        <v>5.2808356243554151</v>
      </c>
      <c r="Q6" s="4">
        <v>5.2808356243554151</v>
      </c>
      <c r="R6" s="4">
        <v>5.2808356243554151</v>
      </c>
      <c r="S6" s="4">
        <v>5.2808356243554151</v>
      </c>
      <c r="T6" s="4">
        <v>5.2808356243554151</v>
      </c>
      <c r="U6" s="4">
        <v>5.2808356243554151</v>
      </c>
      <c r="V6" s="4">
        <v>5.2808356243554151</v>
      </c>
      <c r="W6" s="4">
        <v>5.2808356243554151</v>
      </c>
      <c r="X6" s="4">
        <v>5.2808356243554151</v>
      </c>
      <c r="Y6" s="4">
        <v>5.2808356243554151</v>
      </c>
      <c r="Z6" s="4">
        <v>5.2808356243554151</v>
      </c>
      <c r="AA6" s="4">
        <v>5.2808356243554151</v>
      </c>
      <c r="AB6" s="4">
        <v>5.2808356243554151</v>
      </c>
      <c r="AC6" s="4">
        <v>5.2808356243554151</v>
      </c>
      <c r="AD6" s="4">
        <v>5.2808356243554151</v>
      </c>
      <c r="AE6" s="4">
        <v>5.2808356243554151</v>
      </c>
      <c r="AF6" s="4">
        <f>AE6</f>
        <v>5.2808356243554151</v>
      </c>
      <c r="AG6" s="4">
        <v>7.3721932626827842</v>
      </c>
    </row>
    <row r="7" spans="1:34" x14ac:dyDescent="0.3">
      <c r="B7" s="1" t="s">
        <v>5</v>
      </c>
      <c r="C7" s="4">
        <v>0</v>
      </c>
      <c r="D7" s="4">
        <v>-0.83765486560000868</v>
      </c>
      <c r="E7" s="4">
        <v>-0.79642718978560156</v>
      </c>
      <c r="F7" s="4">
        <v>-1.0290640258240746</v>
      </c>
      <c r="G7" s="4">
        <v>-1.0777345547168371</v>
      </c>
      <c r="H7" s="4">
        <v>-1.6975655447710087</v>
      </c>
      <c r="I7" s="4">
        <v>-1.7008175165068897</v>
      </c>
      <c r="J7" s="4">
        <v>-1.8640983159341631</v>
      </c>
      <c r="K7" s="4">
        <v>-1.7864744120317191</v>
      </c>
      <c r="L7" s="4">
        <v>-2.3159775116175805</v>
      </c>
      <c r="M7" s="4">
        <v>-1.58703193772988</v>
      </c>
      <c r="N7" s="4">
        <v>-4.284312717769688</v>
      </c>
      <c r="O7" s="4">
        <v>-3.5994353266952457</v>
      </c>
      <c r="P7" s="4">
        <v>-2.1518131544194112</v>
      </c>
      <c r="Q7" s="4">
        <v>-2.2983257755324229</v>
      </c>
      <c r="R7" s="4">
        <v>-2.2373285890212502</v>
      </c>
      <c r="S7" s="4">
        <v>-1.997240804889836</v>
      </c>
      <c r="T7" s="4">
        <v>-2.261823236178687</v>
      </c>
      <c r="U7" s="4">
        <v>-2.3117911027697411</v>
      </c>
      <c r="V7" s="4">
        <v>-1.9956730110903227</v>
      </c>
      <c r="W7" s="4">
        <v>-1.9577065216942864</v>
      </c>
      <c r="X7" s="4">
        <v>-2.2168330150269466</v>
      </c>
      <c r="Y7" s="4">
        <v>-1.7494478146531327</v>
      </c>
      <c r="Z7" s="4">
        <v>-1.9215057282475392</v>
      </c>
      <c r="AA7" s="4">
        <v>-2.1634632297914651</v>
      </c>
      <c r="AB7" s="4">
        <v>-2.2114325888228921</v>
      </c>
      <c r="AC7" s="4">
        <v>-2.3853782006291002</v>
      </c>
      <c r="AD7" s="4">
        <v>-2.5801967531578121</v>
      </c>
      <c r="AE7" s="4">
        <v>-2.6159000235741989</v>
      </c>
      <c r="AF7" s="4">
        <v>-2.5127381881010225</v>
      </c>
      <c r="AG7" s="4">
        <v>0</v>
      </c>
    </row>
    <row r="8" spans="1:34" x14ac:dyDescent="0.3">
      <c r="B8" s="1" t="s">
        <v>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-4.8849813083506888E-15</v>
      </c>
      <c r="Z8" s="4">
        <v>0</v>
      </c>
      <c r="AA8" s="4">
        <v>0</v>
      </c>
      <c r="AB8" s="4">
        <v>3.9968028886505635E-15</v>
      </c>
      <c r="AC8" s="4">
        <v>-3.5527136788005009E-15</v>
      </c>
      <c r="AD8" s="4">
        <v>5.3290705182007514E-15</v>
      </c>
      <c r="AE8" s="4">
        <v>0</v>
      </c>
      <c r="AF8" s="4">
        <v>-4.4408920985006262E-15</v>
      </c>
      <c r="AG8" s="4">
        <v>0</v>
      </c>
    </row>
    <row r="9" spans="1:34" x14ac:dyDescent="0.3">
      <c r="B9" s="1" t="s">
        <v>7</v>
      </c>
      <c r="C9" s="4">
        <v>0</v>
      </c>
      <c r="D9" s="4">
        <v>2.0405288960000005</v>
      </c>
      <c r="E9" s="4">
        <v>2.0895015895040001</v>
      </c>
      <c r="F9" s="4">
        <v>2.1396496276520955</v>
      </c>
      <c r="G9" s="4">
        <v>2.1910012187157468</v>
      </c>
      <c r="H9" s="4">
        <v>2.2435852479649241</v>
      </c>
      <c r="I9" s="4">
        <v>2.2974312939160821</v>
      </c>
      <c r="J9" s="4">
        <v>2.3525696449700684</v>
      </c>
      <c r="K9" s="4">
        <v>2.40903131644935</v>
      </c>
      <c r="L9" s="4">
        <v>2.4668480680441345</v>
      </c>
      <c r="M9" s="4">
        <v>2.5260524216771936</v>
      </c>
      <c r="N9" s="4">
        <v>2.5866776797974467</v>
      </c>
      <c r="O9" s="4">
        <v>2.6487579441125848</v>
      </c>
      <c r="P9" s="4">
        <v>2.7123281347712864</v>
      </c>
      <c r="Q9" s="4">
        <v>2.7774240100057979</v>
      </c>
      <c r="R9" s="4">
        <v>2.8440821862459371</v>
      </c>
      <c r="S9" s="4">
        <v>2.9123401587158391</v>
      </c>
      <c r="T9" s="4">
        <v>2.9822363225250195</v>
      </c>
      <c r="U9" s="4">
        <v>3.0538099942656198</v>
      </c>
      <c r="V9" s="4">
        <v>3.1271014341279941</v>
      </c>
      <c r="W9" s="4">
        <v>3.2021518685470669</v>
      </c>
      <c r="X9" s="4">
        <v>3.2790035133921958</v>
      </c>
      <c r="Y9" s="4">
        <v>3.3576995977136077</v>
      </c>
      <c r="Z9" s="4">
        <v>3.4382843880587362</v>
      </c>
      <c r="AA9" s="4">
        <v>3.5208032133721443</v>
      </c>
      <c r="AB9" s="4">
        <v>3.6053024904930751</v>
      </c>
      <c r="AC9" s="4">
        <v>3.6918297502649109</v>
      </c>
      <c r="AD9" s="4">
        <v>3.7804336642712681</v>
      </c>
      <c r="AE9" s="4">
        <v>3.8711640722137797</v>
      </c>
      <c r="AF9" s="4">
        <v>3.964072009946908</v>
      </c>
      <c r="AG9" s="4">
        <v>0</v>
      </c>
    </row>
    <row r="10" spans="1:34" x14ac:dyDescent="0.3">
      <c r="B10" s="1" t="s">
        <v>8</v>
      </c>
      <c r="C10" s="4">
        <v>0</v>
      </c>
      <c r="D10" s="4">
        <v>-19.475780000000029</v>
      </c>
      <c r="E10" s="4">
        <v>-18.384560000000057</v>
      </c>
      <c r="F10" s="4">
        <v>-15.698827999999979</v>
      </c>
      <c r="G10" s="4">
        <v>-15.033482000000076</v>
      </c>
      <c r="H10" s="4">
        <v>-12.34671399999992</v>
      </c>
      <c r="I10" s="4">
        <v>-13.730359999999987</v>
      </c>
      <c r="J10" s="4">
        <v>-13.337730000000098</v>
      </c>
      <c r="K10" s="4">
        <v>-14.646030000000028</v>
      </c>
      <c r="L10" s="4">
        <v>-15.500689999999944</v>
      </c>
      <c r="M10" s="4">
        <v>-17.027600000000092</v>
      </c>
      <c r="N10" s="4">
        <v>-16.97467000000016</v>
      </c>
      <c r="O10" s="4">
        <v>-18.102730000000097</v>
      </c>
      <c r="P10" s="4">
        <v>-19.492760000000008</v>
      </c>
      <c r="Q10" s="4">
        <v>-20.3765</v>
      </c>
      <c r="R10" s="4">
        <v>-20.438849999999977</v>
      </c>
      <c r="S10" s="4">
        <v>-22.186780000000027</v>
      </c>
      <c r="T10" s="4">
        <v>-22.263340000000085</v>
      </c>
      <c r="U10" s="4">
        <v>-25.472389999999898</v>
      </c>
      <c r="V10" s="4">
        <v>-29.474240000000108</v>
      </c>
      <c r="W10" s="4">
        <v>-26.669979999999864</v>
      </c>
      <c r="X10" s="4">
        <v>-28.385379999999888</v>
      </c>
      <c r="Y10" s="4">
        <v>-31.279319999999831</v>
      </c>
      <c r="Z10" s="4">
        <v>-32.523570000000063</v>
      </c>
      <c r="AA10" s="4">
        <v>-33.610499999999767</v>
      </c>
      <c r="AB10" s="4">
        <v>-33.291419999999924</v>
      </c>
      <c r="AC10" s="4">
        <v>-34.727999999999767</v>
      </c>
      <c r="AD10" s="4">
        <v>-36.969809999999825</v>
      </c>
      <c r="AE10" s="4">
        <v>-35.326840000000082</v>
      </c>
      <c r="AF10" s="4">
        <v>-35.991119999999881</v>
      </c>
      <c r="AG10" s="4">
        <v>-35.11723333332688</v>
      </c>
    </row>
    <row r="11" spans="1:34" x14ac:dyDescent="0.3">
      <c r="B11" s="1" t="s">
        <v>9</v>
      </c>
      <c r="C11" s="4">
        <v>0</v>
      </c>
      <c r="D11" s="4">
        <v>0</v>
      </c>
      <c r="E11" s="4">
        <v>-1.97794</v>
      </c>
      <c r="F11" s="4">
        <v>-3.8220500000000004</v>
      </c>
      <c r="G11" s="4">
        <v>-5.5199199999999999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</row>
    <row r="12" spans="1:34" x14ac:dyDescent="0.3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4" x14ac:dyDescent="0.3">
      <c r="B13" s="1" t="s">
        <v>10</v>
      </c>
      <c r="C13" s="4">
        <f>SUM(C4:C11)</f>
        <v>0</v>
      </c>
      <c r="D13" s="4">
        <f t="shared" ref="D13:AF13" si="1">SUM(D4:D11)</f>
        <v>23.175499457350362</v>
      </c>
      <c r="E13" s="4">
        <f t="shared" si="1"/>
        <v>19.463977144680786</v>
      </c>
      <c r="F13" s="4">
        <f t="shared" si="1"/>
        <v>17.235333492310115</v>
      </c>
      <c r="G13" s="4">
        <f t="shared" si="1"/>
        <v>14.068562142126794</v>
      </c>
      <c r="H13" s="4">
        <f t="shared" si="1"/>
        <v>19.851201497785134</v>
      </c>
      <c r="I13" s="4">
        <f t="shared" si="1"/>
        <v>16.870827660167297</v>
      </c>
      <c r="J13" s="4">
        <f t="shared" si="1"/>
        <v>15.929231546745223</v>
      </c>
      <c r="K13" s="4">
        <f t="shared" si="1"/>
        <v>13.738319754901802</v>
      </c>
      <c r="L13" s="4">
        <f t="shared" si="1"/>
        <v>11.392809449129649</v>
      </c>
      <c r="M13" s="4">
        <f t="shared" si="1"/>
        <v>9.6323697332947198</v>
      </c>
      <c r="N13" s="4">
        <f t="shared" si="1"/>
        <v>6.0243988102393651</v>
      </c>
      <c r="O13" s="4">
        <f t="shared" si="1"/>
        <v>4.6164342378703793</v>
      </c>
      <c r="P13" s="4">
        <f t="shared" si="1"/>
        <v>3.7080654611063117</v>
      </c>
      <c r="Q13" s="4">
        <f t="shared" si="1"/>
        <v>1.7106555415658207</v>
      </c>
      <c r="R13" s="4">
        <f t="shared" si="1"/>
        <v>0.74093151732779106</v>
      </c>
      <c r="S13" s="4">
        <f t="shared" si="1"/>
        <v>-1.7365135841376791</v>
      </c>
      <c r="T13" s="4">
        <f t="shared" si="1"/>
        <v>-3.0485085383618014</v>
      </c>
      <c r="U13" s="4">
        <f t="shared" si="1"/>
        <v>-7.2796467279762815</v>
      </c>
      <c r="V13" s="4">
        <f t="shared" si="1"/>
        <v>-11.938785122629309</v>
      </c>
      <c r="W13" s="4">
        <f t="shared" si="1"/>
        <v>-6.5528763192332242</v>
      </c>
      <c r="X13" s="4">
        <f t="shared" si="1"/>
        <v>-9.5034375175952981</v>
      </c>
      <c r="Y13" s="4">
        <f t="shared" si="1"/>
        <v>-12.90736947884113</v>
      </c>
      <c r="Z13" s="4">
        <f t="shared" si="1"/>
        <v>-15.30241617607772</v>
      </c>
      <c r="AA13" s="4">
        <f t="shared" si="1"/>
        <v>-17.611423448870497</v>
      </c>
      <c r="AB13" s="4">
        <f t="shared" si="1"/>
        <v>-18.321833132128305</v>
      </c>
      <c r="AC13" s="4">
        <f t="shared" si="1"/>
        <v>-20.91529938581375</v>
      </c>
      <c r="AD13" s="4">
        <f t="shared" si="1"/>
        <v>-24.336308861260509</v>
      </c>
      <c r="AE13" s="4">
        <f t="shared" si="1"/>
        <v>-23.714883497012067</v>
      </c>
      <c r="AF13" s="4">
        <f t="shared" si="1"/>
        <v>-22.542438044716143</v>
      </c>
      <c r="AG13" s="4"/>
    </row>
    <row r="14" spans="1:34" x14ac:dyDescent="0.3">
      <c r="B14" s="1" t="s">
        <v>11</v>
      </c>
      <c r="C14" s="6">
        <f>C13</f>
        <v>0</v>
      </c>
      <c r="D14" s="6">
        <f>D13/(1+$C$1)^(D$3-$C$3)</f>
        <v>21.656982065216269</v>
      </c>
      <c r="E14" s="6">
        <f t="shared" ref="E14:AF14" si="2">E13/(1+$C$1)^(E$3-$C$3)</f>
        <v>16.996881823450853</v>
      </c>
      <c r="F14" s="6">
        <f t="shared" si="2"/>
        <v>14.064561436355728</v>
      </c>
      <c r="G14" s="6">
        <f t="shared" si="2"/>
        <v>10.728155282824874</v>
      </c>
      <c r="H14" s="6">
        <f t="shared" si="2"/>
        <v>14.145912579921651</v>
      </c>
      <c r="I14" s="6">
        <f t="shared" si="2"/>
        <v>11.234387397926158</v>
      </c>
      <c r="J14" s="6">
        <f t="shared" si="2"/>
        <v>9.9123508660954194</v>
      </c>
      <c r="K14" s="6">
        <f t="shared" si="2"/>
        <v>7.988850531881865</v>
      </c>
      <c r="L14" s="6">
        <f t="shared" si="2"/>
        <v>6.1908508856692315</v>
      </c>
      <c r="M14" s="6">
        <f t="shared" si="2"/>
        <v>4.8912683344230006</v>
      </c>
      <c r="N14" s="6">
        <f t="shared" si="2"/>
        <v>2.8587152138426069</v>
      </c>
      <c r="O14" s="6">
        <f t="shared" si="2"/>
        <v>2.0470698723746548</v>
      </c>
      <c r="P14" s="6">
        <f t="shared" si="2"/>
        <v>1.5365342319448292</v>
      </c>
      <c r="Q14" s="6">
        <f t="shared" si="2"/>
        <v>0.66240904014241087</v>
      </c>
      <c r="R14" s="6">
        <f t="shared" si="2"/>
        <v>0.26810850166684164</v>
      </c>
      <c r="S14" s="6">
        <f t="shared" si="2"/>
        <v>-0.58719119691783672</v>
      </c>
      <c r="T14" s="6">
        <f t="shared" si="2"/>
        <v>-0.96329121863365452</v>
      </c>
      <c r="U14" s="6">
        <f t="shared" si="2"/>
        <v>-2.1495587729393821</v>
      </c>
      <c r="V14" s="6">
        <f t="shared" si="2"/>
        <v>-3.2943367429459904</v>
      </c>
      <c r="W14" s="6">
        <f t="shared" si="2"/>
        <v>-1.6896963265160394</v>
      </c>
      <c r="X14" s="6">
        <f t="shared" si="2"/>
        <v>-2.289951303300731</v>
      </c>
      <c r="Y14" s="6">
        <f t="shared" si="2"/>
        <v>-2.906378015974286</v>
      </c>
      <c r="Z14" s="6">
        <f t="shared" si="2"/>
        <v>-3.2199060595064752</v>
      </c>
      <c r="AA14" s="6">
        <f t="shared" si="2"/>
        <v>-3.4629521129916601</v>
      </c>
      <c r="AB14" s="6">
        <f t="shared" si="2"/>
        <v>-3.3665865538298516</v>
      </c>
      <c r="AC14" s="6">
        <f t="shared" si="2"/>
        <v>-3.5913173285669981</v>
      </c>
      <c r="AD14" s="6">
        <f t="shared" si="2"/>
        <v>-3.9049298687277432</v>
      </c>
      <c r="AE14" s="6">
        <f t="shared" si="2"/>
        <v>-3.5558903444634242</v>
      </c>
      <c r="AF14" s="6">
        <f t="shared" si="2"/>
        <v>-3.1586178372914531</v>
      </c>
    </row>
    <row r="15" spans="1:34" x14ac:dyDescent="0.3">
      <c r="B15" s="1" t="s">
        <v>12</v>
      </c>
      <c r="C15" s="4">
        <f>SUM($C$14:C14)</f>
        <v>0</v>
      </c>
      <c r="D15" s="4">
        <f>SUM($C$14:D14)</f>
        <v>21.656982065216269</v>
      </c>
      <c r="E15" s="4">
        <f>SUM($C$14:E14)</f>
        <v>38.653863888667118</v>
      </c>
      <c r="F15" s="4">
        <f>SUM($C$14:F14)</f>
        <v>52.718425325022849</v>
      </c>
      <c r="G15" s="4">
        <f>SUM($C$14:G14)</f>
        <v>63.446580607847721</v>
      </c>
      <c r="H15" s="4">
        <f>SUM($C$14:H14)</f>
        <v>77.592493187769378</v>
      </c>
      <c r="I15" s="4">
        <f>SUM($C$14:I14)</f>
        <v>88.826880585695534</v>
      </c>
      <c r="J15" s="4">
        <f>SUM($C$14:J14)</f>
        <v>98.739231451790957</v>
      </c>
      <c r="K15" s="4">
        <f>SUM($C$14:K14)</f>
        <v>106.72808198367282</v>
      </c>
      <c r="L15" s="4">
        <f>SUM($C$14:L14)</f>
        <v>112.91893286934206</v>
      </c>
      <c r="M15" s="4">
        <f>SUM($C$14:M14)</f>
        <v>117.81020120376506</v>
      </c>
      <c r="N15" s="4">
        <f>SUM($C$14:N14)</f>
        <v>120.66891641760766</v>
      </c>
      <c r="O15" s="4">
        <f>SUM($C$14:O14)</f>
        <v>122.71598628998231</v>
      </c>
      <c r="P15" s="4">
        <f>SUM($C$14:P14)</f>
        <v>124.25252052192714</v>
      </c>
      <c r="Q15" s="4">
        <f>SUM($C$14:Q14)</f>
        <v>124.91492956206955</v>
      </c>
      <c r="R15" s="4">
        <f>SUM($C$14:R14)</f>
        <v>125.18303806373639</v>
      </c>
      <c r="S15" s="4">
        <f>SUM($C$14:S14)</f>
        <v>124.59584686681855</v>
      </c>
      <c r="T15" s="4">
        <f>SUM($C$14:T14)</f>
        <v>123.63255564818489</v>
      </c>
      <c r="U15" s="4">
        <f>SUM($C$14:U14)</f>
        <v>121.4829968752455</v>
      </c>
      <c r="V15" s="4">
        <f>SUM($C$14:V14)</f>
        <v>118.18866013229952</v>
      </c>
      <c r="W15" s="4">
        <f>SUM($C$14:W14)</f>
        <v>116.49896380578348</v>
      </c>
      <c r="X15" s="4">
        <f>SUM($C$14:X14)</f>
        <v>114.20901250248275</v>
      </c>
      <c r="Y15" s="4">
        <f>SUM($C$14:Y14)</f>
        <v>111.30263448650847</v>
      </c>
      <c r="Z15" s="4">
        <f>SUM($C$14:Z14)</f>
        <v>108.082728427002</v>
      </c>
      <c r="AA15" s="4">
        <f>SUM($C$14:AA14)</f>
        <v>104.61977631401034</v>
      </c>
      <c r="AB15" s="4">
        <f>SUM($C$14:AB14)</f>
        <v>101.25318976018049</v>
      </c>
      <c r="AC15" s="4">
        <f>SUM($C$14:AC14)</f>
        <v>97.661872431613489</v>
      </c>
      <c r="AD15" s="4">
        <f>SUM($C$14:AD14)</f>
        <v>93.75694256288574</v>
      </c>
      <c r="AE15" s="4">
        <f>SUM($C$14:AE14)</f>
        <v>90.201052218422319</v>
      </c>
      <c r="AF15" s="4">
        <f>SUM($C$14:AF14)</f>
        <v>87.04243438113086</v>
      </c>
      <c r="AG15" s="4"/>
    </row>
    <row r="16" spans="1:34" x14ac:dyDescent="0.3"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15.6" x14ac:dyDescent="0.35">
      <c r="B17" s="7" t="s">
        <v>13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-0.47403276877841199</v>
      </c>
      <c r="N17" s="4">
        <v>-0.717307813779269</v>
      </c>
      <c r="O17" s="4">
        <v>-1.4655747638239773</v>
      </c>
      <c r="P17" s="4">
        <v>-1.6192390833509707</v>
      </c>
      <c r="Q17" s="4">
        <v>-2.6144761220471699</v>
      </c>
      <c r="R17" s="4">
        <v>-3.0404563275349066</v>
      </c>
      <c r="S17" s="4">
        <v>-2.8080990380564179</v>
      </c>
      <c r="T17" s="4">
        <v>-4.6165810985023858</v>
      </c>
      <c r="U17" s="4">
        <v>-5.1235027742145176</v>
      </c>
      <c r="V17" s="4">
        <v>-5.7792836805910044</v>
      </c>
      <c r="W17" s="4">
        <v>-5.8135201330215782</v>
      </c>
      <c r="X17" s="4">
        <v>-5.664608134135837</v>
      </c>
      <c r="Y17" s="4">
        <v>-6.6952198244339085</v>
      </c>
      <c r="Z17" s="4">
        <v>-8.0475211381518754</v>
      </c>
      <c r="AA17" s="4">
        <v>-8.6310583679178379</v>
      </c>
      <c r="AB17" s="4">
        <v>-8.8436030298009864</v>
      </c>
      <c r="AC17" s="4">
        <v>-10.880133670105192</v>
      </c>
      <c r="AD17" s="4">
        <v>-12.126506573284104</v>
      </c>
      <c r="AE17" s="4">
        <v>-12.183409622483479</v>
      </c>
      <c r="AF17" s="4">
        <v>-12.631151086522383</v>
      </c>
      <c r="AG17" s="4">
        <v>-14.140463435659651</v>
      </c>
    </row>
    <row r="18" spans="2:33" ht="15.6" x14ac:dyDescent="0.35">
      <c r="B18" s="7" t="s">
        <v>14</v>
      </c>
      <c r="C18" s="4">
        <v>0</v>
      </c>
      <c r="D18" s="4">
        <v>-7.8296144349999722E-2</v>
      </c>
      <c r="E18" s="4">
        <v>-0.11123209163800069</v>
      </c>
      <c r="F18" s="4">
        <v>-0.12060655597003456</v>
      </c>
      <c r="G18" s="4">
        <v>-0.12437673744963622</v>
      </c>
      <c r="H18" s="4">
        <v>-0.1224480099677043</v>
      </c>
      <c r="I18" s="4">
        <v>-0.21713948794062063</v>
      </c>
      <c r="J18" s="4">
        <v>-0.1275583166848393</v>
      </c>
      <c r="K18" s="4">
        <v>-0.14471920198047766</v>
      </c>
      <c r="L18" s="4">
        <v>-0.18216985149746109</v>
      </c>
      <c r="M18" s="4">
        <v>-5.6046538323538377E-2</v>
      </c>
      <c r="N18" s="4">
        <v>-0.17804975689135397</v>
      </c>
      <c r="O18" s="4">
        <v>-0.17322056363739585</v>
      </c>
      <c r="P18" s="4">
        <v>-8.1647779317572708E-2</v>
      </c>
      <c r="Q18" s="4">
        <v>-0.15227411353435366</v>
      </c>
      <c r="R18" s="4">
        <v>-0.10491918511705939</v>
      </c>
      <c r="S18" s="4">
        <v>-4.1439456971995537E-3</v>
      </c>
      <c r="T18" s="4">
        <v>-0.10508953795094042</v>
      </c>
      <c r="U18" s="4">
        <v>-9.7609904262520378E-2</v>
      </c>
      <c r="V18" s="4">
        <v>-8.0331549550480205E-2</v>
      </c>
      <c r="W18" s="4">
        <v>-6.2291195716310289E-2</v>
      </c>
      <c r="X18" s="4">
        <v>-2.4961562661243601E-2</v>
      </c>
      <c r="Y18" s="4">
        <v>-3.0762125583159737E-2</v>
      </c>
      <c r="Z18" s="4">
        <v>-6.2382704435512422E-2</v>
      </c>
      <c r="AA18" s="4">
        <v>-6.9782216484827922E-2</v>
      </c>
      <c r="AB18" s="4">
        <v>-5.5838038062727538E-2</v>
      </c>
      <c r="AC18" s="4">
        <v>-9.446777721240418E-2</v>
      </c>
      <c r="AD18" s="4">
        <v>-9.7195733375689486E-2</v>
      </c>
      <c r="AE18" s="4">
        <v>-8.1078080311310016E-2</v>
      </c>
      <c r="AF18" s="4">
        <v>-8.1190795481629205E-2</v>
      </c>
      <c r="AG18" s="4">
        <v>-9.3679319419462698E-2</v>
      </c>
    </row>
    <row r="19" spans="2:33" x14ac:dyDescent="0.3">
      <c r="B19" s="1"/>
      <c r="C19" s="8"/>
      <c r="D19" s="8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x14ac:dyDescent="0.3">
      <c r="B20" s="1" t="s">
        <v>10</v>
      </c>
      <c r="C20" s="4">
        <f>SUM(C17:C18)</f>
        <v>0</v>
      </c>
      <c r="D20" s="4">
        <f>SUM(D17:D18)</f>
        <v>-7.8296144349999722E-2</v>
      </c>
      <c r="E20" s="4">
        <f t="shared" ref="E20:AG20" si="3">SUM(E17:E18)</f>
        <v>-0.11123209163800069</v>
      </c>
      <c r="F20" s="4">
        <f t="shared" si="3"/>
        <v>-0.12060655597003456</v>
      </c>
      <c r="G20" s="4">
        <f t="shared" si="3"/>
        <v>-0.12437673744963622</v>
      </c>
      <c r="H20" s="4">
        <f t="shared" si="3"/>
        <v>-0.1224480099677043</v>
      </c>
      <c r="I20" s="4">
        <f t="shared" si="3"/>
        <v>-0.21713948794062063</v>
      </c>
      <c r="J20" s="4">
        <f t="shared" si="3"/>
        <v>-0.1275583166848393</v>
      </c>
      <c r="K20" s="4">
        <f t="shared" si="3"/>
        <v>-0.14471920198047766</v>
      </c>
      <c r="L20" s="4">
        <f t="shared" si="3"/>
        <v>-0.18216985149746109</v>
      </c>
      <c r="M20" s="4">
        <f t="shared" si="3"/>
        <v>-0.53007930710195039</v>
      </c>
      <c r="N20" s="4">
        <f t="shared" si="3"/>
        <v>-0.89535757067062294</v>
      </c>
      <c r="O20" s="4">
        <f t="shared" si="3"/>
        <v>-1.6387953274613731</v>
      </c>
      <c r="P20" s="4">
        <f t="shared" si="3"/>
        <v>-1.7008868626685434</v>
      </c>
      <c r="Q20" s="4">
        <f t="shared" si="3"/>
        <v>-2.7667502355815237</v>
      </c>
      <c r="R20" s="4">
        <f t="shared" si="3"/>
        <v>-3.1453755126519658</v>
      </c>
      <c r="S20" s="4">
        <f t="shared" si="3"/>
        <v>-2.8122429837536176</v>
      </c>
      <c r="T20" s="4">
        <f t="shared" si="3"/>
        <v>-4.7216706364533261</v>
      </c>
      <c r="U20" s="4">
        <f t="shared" si="3"/>
        <v>-5.2211126784770379</v>
      </c>
      <c r="V20" s="4">
        <f t="shared" si="3"/>
        <v>-5.8596152301414843</v>
      </c>
      <c r="W20" s="4">
        <f t="shared" si="3"/>
        <v>-5.8758113287378881</v>
      </c>
      <c r="X20" s="4">
        <f t="shared" si="3"/>
        <v>-5.6895696967970801</v>
      </c>
      <c r="Y20" s="4">
        <f t="shared" si="3"/>
        <v>-6.7259819500170686</v>
      </c>
      <c r="Z20" s="4">
        <f t="shared" si="3"/>
        <v>-8.1099038425873875</v>
      </c>
      <c r="AA20" s="4">
        <f t="shared" si="3"/>
        <v>-8.7008405844026662</v>
      </c>
      <c r="AB20" s="4">
        <f t="shared" si="3"/>
        <v>-8.8994410678637141</v>
      </c>
      <c r="AC20" s="4">
        <f t="shared" si="3"/>
        <v>-10.974601447317596</v>
      </c>
      <c r="AD20" s="4">
        <f t="shared" si="3"/>
        <v>-12.223702306659794</v>
      </c>
      <c r="AE20" s="4">
        <f t="shared" si="3"/>
        <v>-12.264487702794789</v>
      </c>
      <c r="AF20" s="4">
        <f t="shared" si="3"/>
        <v>-12.712341882004011</v>
      </c>
      <c r="AG20" s="4">
        <f t="shared" si="3"/>
        <v>-14.234142755079114</v>
      </c>
    </row>
    <row r="21" spans="2:33" x14ac:dyDescent="0.3">
      <c r="B21" s="1" t="s">
        <v>11</v>
      </c>
      <c r="C21" s="6">
        <f>C20</f>
        <v>0</v>
      </c>
      <c r="D21" s="6">
        <f>D20/(1+$C$1)^(D$3-$C$3)</f>
        <v>-7.3165982769175297E-2</v>
      </c>
      <c r="E21" s="6">
        <f t="shared" ref="E21:AG21" si="4">E20/(1+$C$1)^(E$3-$C$3)</f>
        <v>-9.7133217044648335E-2</v>
      </c>
      <c r="F21" s="6">
        <f t="shared" si="4"/>
        <v>-9.8418653565633341E-2</v>
      </c>
      <c r="G21" s="6">
        <f t="shared" si="4"/>
        <v>-9.4845012550026059E-2</v>
      </c>
      <c r="H21" s="6">
        <f t="shared" si="4"/>
        <v>-8.7256121236882339E-2</v>
      </c>
      <c r="I21" s="6">
        <f t="shared" si="4"/>
        <v>-0.14459451403631118</v>
      </c>
      <c r="J21" s="6">
        <f t="shared" si="4"/>
        <v>-7.9376257866437538E-2</v>
      </c>
      <c r="K21" s="6">
        <f t="shared" si="4"/>
        <v>-8.415440129079467E-2</v>
      </c>
      <c r="L21" s="6">
        <f t="shared" si="4"/>
        <v>-9.8991069017787037E-2</v>
      </c>
      <c r="M21" s="6">
        <f t="shared" si="4"/>
        <v>-0.26917157473707254</v>
      </c>
      <c r="N21" s="6">
        <f t="shared" si="4"/>
        <v>-0.42486767389218849</v>
      </c>
      <c r="O21" s="6">
        <f t="shared" si="4"/>
        <v>-0.72669258760677446</v>
      </c>
      <c r="P21" s="6">
        <f t="shared" si="4"/>
        <v>-0.70480710671588953</v>
      </c>
      <c r="Q21" s="6">
        <f t="shared" si="4"/>
        <v>-1.0713555846478569</v>
      </c>
      <c r="R21" s="6">
        <f t="shared" si="4"/>
        <v>-1.138164454007984</v>
      </c>
      <c r="S21" s="6">
        <f t="shared" si="4"/>
        <v>-0.95094235872280419</v>
      </c>
      <c r="T21" s="6">
        <f t="shared" si="4"/>
        <v>-1.4919898711584529</v>
      </c>
      <c r="U21" s="6">
        <f t="shared" si="4"/>
        <v>-1.5417078577994863</v>
      </c>
      <c r="V21" s="6">
        <f t="shared" si="4"/>
        <v>-1.6168768893907146</v>
      </c>
      <c r="W21" s="6">
        <f t="shared" si="4"/>
        <v>-1.5151112784365033</v>
      </c>
      <c r="X21" s="6">
        <f t="shared" si="4"/>
        <v>-1.3709605096343678</v>
      </c>
      <c r="Y21" s="6">
        <f t="shared" si="4"/>
        <v>-1.514502711603215</v>
      </c>
      <c r="Z21" s="6">
        <f t="shared" si="4"/>
        <v>-1.7064709405554301</v>
      </c>
      <c r="AA21" s="6">
        <f t="shared" si="4"/>
        <v>-1.7108551375211651</v>
      </c>
      <c r="AB21" s="6">
        <f t="shared" si="4"/>
        <v>-1.6352478717390682</v>
      </c>
      <c r="AC21" s="6">
        <f t="shared" si="4"/>
        <v>-1.8844232456266461</v>
      </c>
      <c r="AD21" s="6">
        <f t="shared" si="4"/>
        <v>-1.9613779770725555</v>
      </c>
      <c r="AE21" s="6">
        <f t="shared" si="4"/>
        <v>-1.8389790279869236</v>
      </c>
      <c r="AF21" s="6">
        <f t="shared" si="4"/>
        <v>-1.7812372265411138</v>
      </c>
      <c r="AG21" s="6">
        <f t="shared" si="4"/>
        <v>-1.8637873097608639</v>
      </c>
    </row>
    <row r="22" spans="2:33" x14ac:dyDescent="0.3">
      <c r="B22" s="1" t="s">
        <v>15</v>
      </c>
      <c r="C22" s="4">
        <f>SUM($C$21:C21)</f>
        <v>0</v>
      </c>
      <c r="D22" s="4">
        <f>SUM($C$21:D21)</f>
        <v>-7.3165982769175297E-2</v>
      </c>
      <c r="E22" s="4">
        <f>SUM($C$21:E21)</f>
        <v>-0.17029919981382363</v>
      </c>
      <c r="F22" s="4">
        <f>SUM($C$21:F21)</f>
        <v>-0.26871785337945697</v>
      </c>
      <c r="G22" s="4">
        <f>SUM($C$21:G21)</f>
        <v>-0.36356286592948306</v>
      </c>
      <c r="H22" s="4">
        <f>SUM($C$21:H21)</f>
        <v>-0.45081898716636537</v>
      </c>
      <c r="I22" s="4">
        <f>SUM($C$21:I21)</f>
        <v>-0.59541350120267655</v>
      </c>
      <c r="J22" s="4">
        <f>SUM($C$21:J21)</f>
        <v>-0.67478975906911409</v>
      </c>
      <c r="K22" s="4">
        <f>SUM($C$21:K21)</f>
        <v>-0.75894416035990875</v>
      </c>
      <c r="L22" s="4">
        <f>SUM($C$21:L21)</f>
        <v>-0.85793522937769584</v>
      </c>
      <c r="M22" s="4">
        <f>SUM($C$21:M21)</f>
        <v>-1.1271068041147685</v>
      </c>
      <c r="N22" s="4">
        <f>SUM($C$21:N21)</f>
        <v>-1.5519744780069571</v>
      </c>
      <c r="O22" s="4">
        <f>SUM($C$21:O21)</f>
        <v>-2.2786670656137318</v>
      </c>
      <c r="P22" s="4">
        <f>SUM($C$21:P21)</f>
        <v>-2.9834741723296214</v>
      </c>
      <c r="Q22" s="4">
        <f>SUM($C$21:Q21)</f>
        <v>-4.0548297569774778</v>
      </c>
      <c r="R22" s="4">
        <f>SUM($C$21:R21)</f>
        <v>-5.1929942109854617</v>
      </c>
      <c r="S22" s="4">
        <f>SUM($C$21:S21)</f>
        <v>-6.1439365697082655</v>
      </c>
      <c r="T22" s="4">
        <f>SUM($C$21:T21)</f>
        <v>-7.6359264408667187</v>
      </c>
      <c r="U22" s="4">
        <f>SUM($C$21:U21)</f>
        <v>-9.1776342986662058</v>
      </c>
      <c r="V22" s="4">
        <f>SUM($C$21:V21)</f>
        <v>-10.794511188056921</v>
      </c>
      <c r="W22" s="4">
        <f>SUM($C$21:W21)</f>
        <v>-12.309622466493424</v>
      </c>
      <c r="X22" s="4">
        <f>SUM($C$21:X21)</f>
        <v>-13.680582976127791</v>
      </c>
      <c r="Y22" s="4">
        <f>SUM($C$21:Y21)</f>
        <v>-15.195085687731007</v>
      </c>
      <c r="Z22" s="4">
        <f>SUM($C$21:Z21)</f>
        <v>-16.901556628286436</v>
      </c>
      <c r="AA22" s="4">
        <f>SUM($C$21:AA21)</f>
        <v>-18.6124117658076</v>
      </c>
      <c r="AB22" s="4">
        <f>SUM($C$21:AB21)</f>
        <v>-20.247659637546668</v>
      </c>
      <c r="AC22" s="4">
        <f>SUM($C$21:AC21)</f>
        <v>-22.132082883173315</v>
      </c>
      <c r="AD22" s="4">
        <f>SUM($C$21:AD21)</f>
        <v>-24.09346086024587</v>
      </c>
      <c r="AE22" s="4">
        <f>SUM($C$21:AE21)</f>
        <v>-25.932439888232793</v>
      </c>
      <c r="AF22" s="4">
        <f>SUM($C$21:AF21)</f>
        <v>-27.713677114773908</v>
      </c>
      <c r="AG22" s="4">
        <f>SUM($C$21:AG21)</f>
        <v>-29.577464424534771</v>
      </c>
    </row>
    <row r="23" spans="2:33" x14ac:dyDescent="0.3"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ht="15.6" x14ac:dyDescent="0.35">
      <c r="B24" s="7" t="s">
        <v>16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-8.1354400768776536</v>
      </c>
      <c r="N24" s="4">
        <v>-11.830944136699777</v>
      </c>
      <c r="O24" s="4">
        <v>-13.107620669953</v>
      </c>
      <c r="P24" s="4">
        <v>-10.666158785965294</v>
      </c>
      <c r="Q24" s="4">
        <v>-13.630488289163623</v>
      </c>
      <c r="R24" s="4">
        <v>-13.116106394228293</v>
      </c>
      <c r="S24" s="4">
        <v>-10.331076189312851</v>
      </c>
      <c r="T24" s="4">
        <v>-14.805708240532432</v>
      </c>
      <c r="U24" s="4">
        <v>-15.9208079935594</v>
      </c>
      <c r="V24" s="4">
        <v>-17.417313928188175</v>
      </c>
      <c r="W24" s="4">
        <v>-17.007876243418199</v>
      </c>
      <c r="X24" s="4">
        <v>-16.101133477841621</v>
      </c>
      <c r="Y24" s="4">
        <v>-18.504534803366987</v>
      </c>
      <c r="Z24" s="4">
        <v>-22.519408063999261</v>
      </c>
      <c r="AA24" s="4">
        <v>-24.341365851401584</v>
      </c>
      <c r="AB24" s="4">
        <v>-25.062976373692507</v>
      </c>
      <c r="AC24" s="4">
        <v>-30.928934975685319</v>
      </c>
      <c r="AD24" s="4">
        <v>-34.537846926851664</v>
      </c>
      <c r="AE24" s="4">
        <v>-34.741251060842771</v>
      </c>
      <c r="AF24" s="4">
        <v>-36.365471621425122</v>
      </c>
      <c r="AG24" s="4">
        <v>-40.665744428521023</v>
      </c>
    </row>
    <row r="25" spans="2:33" x14ac:dyDescent="0.3">
      <c r="B25" s="1"/>
      <c r="C25" s="8"/>
      <c r="D25" s="8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x14ac:dyDescent="0.3">
      <c r="B26" s="1" t="s">
        <v>10</v>
      </c>
      <c r="C26" s="4">
        <f>C24</f>
        <v>0</v>
      </c>
      <c r="D26" s="4">
        <f>D24</f>
        <v>0</v>
      </c>
      <c r="E26" s="4">
        <f t="shared" ref="E26:AG26" si="5">E24</f>
        <v>0</v>
      </c>
      <c r="F26" s="4">
        <f t="shared" si="5"/>
        <v>0</v>
      </c>
      <c r="G26" s="4">
        <f t="shared" si="5"/>
        <v>0</v>
      </c>
      <c r="H26" s="4">
        <f t="shared" si="5"/>
        <v>0</v>
      </c>
      <c r="I26" s="4">
        <f t="shared" si="5"/>
        <v>0</v>
      </c>
      <c r="J26" s="4">
        <f t="shared" si="5"/>
        <v>0</v>
      </c>
      <c r="K26" s="4">
        <f t="shared" si="5"/>
        <v>0</v>
      </c>
      <c r="L26" s="4">
        <f t="shared" si="5"/>
        <v>0</v>
      </c>
      <c r="M26" s="4">
        <f t="shared" si="5"/>
        <v>-8.1354400768776536</v>
      </c>
      <c r="N26" s="4">
        <f t="shared" si="5"/>
        <v>-11.830944136699777</v>
      </c>
      <c r="O26" s="4">
        <f t="shared" si="5"/>
        <v>-13.107620669953</v>
      </c>
      <c r="P26" s="4">
        <f t="shared" si="5"/>
        <v>-10.666158785965294</v>
      </c>
      <c r="Q26" s="4">
        <f t="shared" si="5"/>
        <v>-13.630488289163623</v>
      </c>
      <c r="R26" s="4">
        <f t="shared" si="5"/>
        <v>-13.116106394228293</v>
      </c>
      <c r="S26" s="4">
        <f t="shared" si="5"/>
        <v>-10.331076189312851</v>
      </c>
      <c r="T26" s="4">
        <f t="shared" si="5"/>
        <v>-14.805708240532432</v>
      </c>
      <c r="U26" s="4">
        <f t="shared" si="5"/>
        <v>-15.9208079935594</v>
      </c>
      <c r="V26" s="4">
        <f t="shared" si="5"/>
        <v>-17.417313928188175</v>
      </c>
      <c r="W26" s="4">
        <f t="shared" si="5"/>
        <v>-17.007876243418199</v>
      </c>
      <c r="X26" s="4">
        <f t="shared" si="5"/>
        <v>-16.101133477841621</v>
      </c>
      <c r="Y26" s="4">
        <f t="shared" si="5"/>
        <v>-18.504534803366987</v>
      </c>
      <c r="Z26" s="4">
        <f t="shared" si="5"/>
        <v>-22.519408063999261</v>
      </c>
      <c r="AA26" s="4">
        <f t="shared" si="5"/>
        <v>-24.341365851401584</v>
      </c>
      <c r="AB26" s="4">
        <f t="shared" si="5"/>
        <v>-25.062976373692507</v>
      </c>
      <c r="AC26" s="4">
        <f t="shared" si="5"/>
        <v>-30.928934975685319</v>
      </c>
      <c r="AD26" s="4">
        <f t="shared" si="5"/>
        <v>-34.537846926851664</v>
      </c>
      <c r="AE26" s="4">
        <f t="shared" si="5"/>
        <v>-34.741251060842771</v>
      </c>
      <c r="AF26" s="4">
        <f t="shared" si="5"/>
        <v>-36.365471621425122</v>
      </c>
      <c r="AG26" s="4">
        <f t="shared" si="5"/>
        <v>-40.665744428521023</v>
      </c>
    </row>
    <row r="27" spans="2:33" x14ac:dyDescent="0.3">
      <c r="B27" s="1" t="s">
        <v>11</v>
      </c>
      <c r="C27" s="6">
        <f>C26</f>
        <v>0</v>
      </c>
      <c r="D27" s="6">
        <f>D26/(1+$C$1)^(D$3-$C$3)</f>
        <v>0</v>
      </c>
      <c r="E27" s="6">
        <f t="shared" ref="E27:AG27" si="6">E26/(1+$C$1)^(E$3-$C$3)</f>
        <v>0</v>
      </c>
      <c r="F27" s="6">
        <f t="shared" si="6"/>
        <v>0</v>
      </c>
      <c r="G27" s="6">
        <f t="shared" si="6"/>
        <v>0</v>
      </c>
      <c r="H27" s="6">
        <f t="shared" si="6"/>
        <v>0</v>
      </c>
      <c r="I27" s="6">
        <f t="shared" si="6"/>
        <v>0</v>
      </c>
      <c r="J27" s="6">
        <f t="shared" si="6"/>
        <v>0</v>
      </c>
      <c r="K27" s="6">
        <f t="shared" si="6"/>
        <v>0</v>
      </c>
      <c r="L27" s="6">
        <f t="shared" si="6"/>
        <v>0</v>
      </c>
      <c r="M27" s="6">
        <f t="shared" si="6"/>
        <v>-4.1311350723054687</v>
      </c>
      <c r="N27" s="6">
        <f t="shared" si="6"/>
        <v>-5.6140539600766957</v>
      </c>
      <c r="O27" s="6">
        <f t="shared" si="6"/>
        <v>-5.8123248354457493</v>
      </c>
      <c r="P27" s="6">
        <f t="shared" si="6"/>
        <v>-4.4198027974147722</v>
      </c>
      <c r="Q27" s="6">
        <f t="shared" si="6"/>
        <v>-5.2780693979062185</v>
      </c>
      <c r="R27" s="6">
        <f t="shared" si="6"/>
        <v>-4.7461061526199018</v>
      </c>
      <c r="S27" s="6">
        <f t="shared" si="6"/>
        <v>-3.4933887350293311</v>
      </c>
      <c r="T27" s="6">
        <f t="shared" si="6"/>
        <v>-4.6784217771687828</v>
      </c>
      <c r="U27" s="6">
        <f t="shared" si="6"/>
        <v>-4.7011501757795955</v>
      </c>
      <c r="V27" s="6">
        <f t="shared" si="6"/>
        <v>-4.8060582921705741</v>
      </c>
      <c r="W27" s="6">
        <f t="shared" si="6"/>
        <v>-4.3855773572277501</v>
      </c>
      <c r="X27" s="6">
        <f t="shared" si="6"/>
        <v>-3.8797342039590808</v>
      </c>
      <c r="Y27" s="6">
        <f t="shared" si="6"/>
        <v>-4.1667028465017282</v>
      </c>
      <c r="Z27" s="6">
        <f t="shared" si="6"/>
        <v>-4.7384921209453008</v>
      </c>
      <c r="AA27" s="6">
        <f t="shared" si="6"/>
        <v>-4.7862675355534794</v>
      </c>
      <c r="AB27" s="6">
        <f t="shared" si="6"/>
        <v>-4.6052531234262508</v>
      </c>
      <c r="AC27" s="6">
        <f t="shared" si="6"/>
        <v>-5.3107353656931169</v>
      </c>
      <c r="AD27" s="6">
        <f t="shared" si="6"/>
        <v>-5.5418375413905814</v>
      </c>
      <c r="AE27" s="6">
        <f t="shared" si="6"/>
        <v>-5.209221424907919</v>
      </c>
      <c r="AF27" s="6">
        <f t="shared" si="6"/>
        <v>-5.0954837758497611</v>
      </c>
      <c r="AG27" s="6">
        <f t="shared" si="6"/>
        <v>-5.3246830323386609</v>
      </c>
    </row>
    <row r="28" spans="2:33" ht="15.6" x14ac:dyDescent="0.35">
      <c r="B28" s="1" t="s">
        <v>17</v>
      </c>
      <c r="C28" s="4">
        <f>SUM($C$27:C27)</f>
        <v>0</v>
      </c>
      <c r="D28" s="4">
        <f>SUM($C$27:D27)</f>
        <v>0</v>
      </c>
      <c r="E28" s="4">
        <f>SUM($C$27:E27)</f>
        <v>0</v>
      </c>
      <c r="F28" s="4">
        <f>SUM($C$27:F27)</f>
        <v>0</v>
      </c>
      <c r="G28" s="4">
        <f>SUM($C$27:G27)</f>
        <v>0</v>
      </c>
      <c r="H28" s="4">
        <f>SUM($C$27:H27)</f>
        <v>0</v>
      </c>
      <c r="I28" s="4">
        <f>SUM($C$27:I27)</f>
        <v>0</v>
      </c>
      <c r="J28" s="4">
        <f>SUM($C$27:J27)</f>
        <v>0</v>
      </c>
      <c r="K28" s="4">
        <f>SUM($C$27:K27)</f>
        <v>0</v>
      </c>
      <c r="L28" s="4">
        <f>SUM($C$27:L27)</f>
        <v>0</v>
      </c>
      <c r="M28" s="4">
        <f>SUM($C$27:M27)</f>
        <v>-4.1311350723054687</v>
      </c>
      <c r="N28" s="4">
        <f>SUM($C$27:N27)</f>
        <v>-9.7451890323821644</v>
      </c>
      <c r="O28" s="4">
        <f>SUM($C$27:O27)</f>
        <v>-15.557513867827915</v>
      </c>
      <c r="P28" s="4">
        <f>SUM($C$27:P27)</f>
        <v>-19.977316665242686</v>
      </c>
      <c r="Q28" s="4">
        <f>SUM($C$27:Q27)</f>
        <v>-25.255386063148904</v>
      </c>
      <c r="R28" s="4">
        <f>SUM($C$27:R27)</f>
        <v>-30.001492215768806</v>
      </c>
      <c r="S28" s="4">
        <f>SUM($C$27:S27)</f>
        <v>-33.494880950798134</v>
      </c>
      <c r="T28" s="4">
        <f>SUM($C$27:T27)</f>
        <v>-38.173302727966913</v>
      </c>
      <c r="U28" s="4">
        <f>SUM($C$27:U27)</f>
        <v>-42.874452903746509</v>
      </c>
      <c r="V28" s="4">
        <f>SUM($C$27:V27)</f>
        <v>-47.680511195917084</v>
      </c>
      <c r="W28" s="4">
        <f>SUM($C$27:W27)</f>
        <v>-52.066088553144837</v>
      </c>
      <c r="X28" s="4">
        <f>SUM($C$27:X27)</f>
        <v>-55.945822757103919</v>
      </c>
      <c r="Y28" s="4">
        <f>SUM($C$27:Y27)</f>
        <v>-60.112525603605647</v>
      </c>
      <c r="Z28" s="4">
        <f>SUM($C$27:Z27)</f>
        <v>-64.851017724550942</v>
      </c>
      <c r="AA28" s="4">
        <f>SUM($C$27:AA27)</f>
        <v>-69.63728526010442</v>
      </c>
      <c r="AB28" s="4">
        <f>SUM($C$27:AB27)</f>
        <v>-74.242538383530672</v>
      </c>
      <c r="AC28" s="4">
        <f>SUM($C$27:AC27)</f>
        <v>-79.553273749223791</v>
      </c>
      <c r="AD28" s="4">
        <f>SUM($C$27:AD27)</f>
        <v>-85.095111290614369</v>
      </c>
      <c r="AE28" s="4">
        <f>SUM($C$27:AE27)</f>
        <v>-90.304332715522293</v>
      </c>
      <c r="AF28" s="4">
        <f>SUM($C$27:AF27)</f>
        <v>-95.39981649137205</v>
      </c>
      <c r="AG28" s="4">
        <f>SUM($C$27:AG27)</f>
        <v>-100.7244995237107</v>
      </c>
    </row>
    <row r="29" spans="2:33" x14ac:dyDescent="0.3"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ht="15.6" x14ac:dyDescent="0.35">
      <c r="B30" s="7" t="s">
        <v>18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2:33" x14ac:dyDescent="0.3">
      <c r="B31" s="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2:33" x14ac:dyDescent="0.3">
      <c r="B32" s="1" t="s">
        <v>10</v>
      </c>
      <c r="C32" s="4">
        <f>C30</f>
        <v>0</v>
      </c>
      <c r="D32" s="4">
        <f>D30</f>
        <v>0</v>
      </c>
      <c r="E32" s="4">
        <f t="shared" ref="E32:AG32" si="7">E30</f>
        <v>0</v>
      </c>
      <c r="F32" s="4">
        <f t="shared" si="7"/>
        <v>0</v>
      </c>
      <c r="G32" s="4">
        <f t="shared" si="7"/>
        <v>0</v>
      </c>
      <c r="H32" s="4">
        <f t="shared" si="7"/>
        <v>0</v>
      </c>
      <c r="I32" s="4">
        <f t="shared" si="7"/>
        <v>0</v>
      </c>
      <c r="J32" s="4">
        <f t="shared" si="7"/>
        <v>0</v>
      </c>
      <c r="K32" s="4">
        <f t="shared" si="7"/>
        <v>0</v>
      </c>
      <c r="L32" s="4">
        <f t="shared" si="7"/>
        <v>0</v>
      </c>
      <c r="M32" s="4">
        <f t="shared" si="7"/>
        <v>0</v>
      </c>
      <c r="N32" s="4">
        <f t="shared" si="7"/>
        <v>0</v>
      </c>
      <c r="O32" s="4">
        <f t="shared" si="7"/>
        <v>0</v>
      </c>
      <c r="P32" s="4">
        <f t="shared" si="7"/>
        <v>0</v>
      </c>
      <c r="Q32" s="4">
        <f t="shared" si="7"/>
        <v>0</v>
      </c>
      <c r="R32" s="4">
        <f t="shared" si="7"/>
        <v>0</v>
      </c>
      <c r="S32" s="4">
        <f t="shared" si="7"/>
        <v>0</v>
      </c>
      <c r="T32" s="4">
        <f t="shared" si="7"/>
        <v>0</v>
      </c>
      <c r="U32" s="4">
        <f t="shared" si="7"/>
        <v>0</v>
      </c>
      <c r="V32" s="4">
        <f t="shared" si="7"/>
        <v>0</v>
      </c>
      <c r="W32" s="4">
        <f t="shared" si="7"/>
        <v>0</v>
      </c>
      <c r="X32" s="4">
        <f t="shared" si="7"/>
        <v>0</v>
      </c>
      <c r="Y32" s="4">
        <f t="shared" si="7"/>
        <v>0</v>
      </c>
      <c r="Z32" s="4">
        <f t="shared" si="7"/>
        <v>0</v>
      </c>
      <c r="AA32" s="4">
        <f t="shared" si="7"/>
        <v>0</v>
      </c>
      <c r="AB32" s="4">
        <f t="shared" si="7"/>
        <v>0</v>
      </c>
      <c r="AC32" s="4">
        <f t="shared" si="7"/>
        <v>0</v>
      </c>
      <c r="AD32" s="4">
        <f t="shared" si="7"/>
        <v>0</v>
      </c>
      <c r="AE32" s="4">
        <f t="shared" si="7"/>
        <v>0</v>
      </c>
      <c r="AF32" s="4">
        <f t="shared" si="7"/>
        <v>0</v>
      </c>
      <c r="AG32" s="4">
        <f t="shared" si="7"/>
        <v>0</v>
      </c>
    </row>
    <row r="33" spans="2:33" x14ac:dyDescent="0.3">
      <c r="B33" s="1" t="s">
        <v>11</v>
      </c>
      <c r="C33" s="6">
        <f>C32</f>
        <v>0</v>
      </c>
      <c r="D33" s="6">
        <f>D32/(1+$C$1)^(D$3-$C$3)</f>
        <v>0</v>
      </c>
      <c r="E33" s="6">
        <f t="shared" ref="E33:AG33" si="8">E32/(1+$C$1)^(E$3-$C$3)</f>
        <v>0</v>
      </c>
      <c r="F33" s="6">
        <f t="shared" si="8"/>
        <v>0</v>
      </c>
      <c r="G33" s="6">
        <f t="shared" si="8"/>
        <v>0</v>
      </c>
      <c r="H33" s="6">
        <f t="shared" si="8"/>
        <v>0</v>
      </c>
      <c r="I33" s="6">
        <f t="shared" si="8"/>
        <v>0</v>
      </c>
      <c r="J33" s="6">
        <f t="shared" si="8"/>
        <v>0</v>
      </c>
      <c r="K33" s="6">
        <f t="shared" si="8"/>
        <v>0</v>
      </c>
      <c r="L33" s="6">
        <f t="shared" si="8"/>
        <v>0</v>
      </c>
      <c r="M33" s="6">
        <f t="shared" si="8"/>
        <v>0</v>
      </c>
      <c r="N33" s="6">
        <f t="shared" si="8"/>
        <v>0</v>
      </c>
      <c r="O33" s="6">
        <f t="shared" si="8"/>
        <v>0</v>
      </c>
      <c r="P33" s="6">
        <f t="shared" si="8"/>
        <v>0</v>
      </c>
      <c r="Q33" s="6">
        <f t="shared" si="8"/>
        <v>0</v>
      </c>
      <c r="R33" s="6">
        <f t="shared" si="8"/>
        <v>0</v>
      </c>
      <c r="S33" s="6">
        <f t="shared" si="8"/>
        <v>0</v>
      </c>
      <c r="T33" s="6">
        <f t="shared" si="8"/>
        <v>0</v>
      </c>
      <c r="U33" s="6">
        <f t="shared" si="8"/>
        <v>0</v>
      </c>
      <c r="V33" s="6">
        <f t="shared" si="8"/>
        <v>0</v>
      </c>
      <c r="W33" s="6">
        <f t="shared" si="8"/>
        <v>0</v>
      </c>
      <c r="X33" s="6">
        <f t="shared" si="8"/>
        <v>0</v>
      </c>
      <c r="Y33" s="6">
        <f t="shared" si="8"/>
        <v>0</v>
      </c>
      <c r="Z33" s="6">
        <f t="shared" si="8"/>
        <v>0</v>
      </c>
      <c r="AA33" s="6">
        <f t="shared" si="8"/>
        <v>0</v>
      </c>
      <c r="AB33" s="6">
        <f t="shared" si="8"/>
        <v>0</v>
      </c>
      <c r="AC33" s="6">
        <f t="shared" si="8"/>
        <v>0</v>
      </c>
      <c r="AD33" s="6">
        <f t="shared" si="8"/>
        <v>0</v>
      </c>
      <c r="AE33" s="6">
        <f t="shared" si="8"/>
        <v>0</v>
      </c>
      <c r="AF33" s="6">
        <f t="shared" si="8"/>
        <v>0</v>
      </c>
      <c r="AG33" s="6">
        <f t="shared" si="8"/>
        <v>0</v>
      </c>
    </row>
    <row r="34" spans="2:33" ht="15.6" x14ac:dyDescent="0.35">
      <c r="B34" s="1" t="s">
        <v>19</v>
      </c>
      <c r="C34" s="4">
        <f>SUM($C$33:C33)</f>
        <v>0</v>
      </c>
      <c r="D34" s="4">
        <f>SUM($C$33:D33)</f>
        <v>0</v>
      </c>
      <c r="E34" s="4">
        <f>SUM($C$33:E33)</f>
        <v>0</v>
      </c>
      <c r="F34" s="4">
        <f>SUM($C$33:F33)</f>
        <v>0</v>
      </c>
      <c r="G34" s="4">
        <f>SUM($C$33:G33)</f>
        <v>0</v>
      </c>
      <c r="H34" s="4">
        <f>SUM($C$33:H33)</f>
        <v>0</v>
      </c>
      <c r="I34" s="4">
        <f>SUM($C$33:I33)</f>
        <v>0</v>
      </c>
      <c r="J34" s="4">
        <f>SUM($C$33:J33)</f>
        <v>0</v>
      </c>
      <c r="K34" s="4">
        <f>SUM($C$33:K33)</f>
        <v>0</v>
      </c>
      <c r="L34" s="4">
        <f>SUM($C$33:L33)</f>
        <v>0</v>
      </c>
      <c r="M34" s="4">
        <f>SUM($C$33:M33)</f>
        <v>0</v>
      </c>
      <c r="N34" s="4">
        <f>SUM($C$33:N33)</f>
        <v>0</v>
      </c>
      <c r="O34" s="4">
        <f>SUM($C$33:O33)</f>
        <v>0</v>
      </c>
      <c r="P34" s="4">
        <f>SUM($C$33:P33)</f>
        <v>0</v>
      </c>
      <c r="Q34" s="4">
        <f>SUM($C$33:Q33)</f>
        <v>0</v>
      </c>
      <c r="R34" s="4">
        <f>SUM($C$33:R33)</f>
        <v>0</v>
      </c>
      <c r="S34" s="4">
        <f>SUM($C$33:S33)</f>
        <v>0</v>
      </c>
      <c r="T34" s="4">
        <f>SUM($C$33:T33)</f>
        <v>0</v>
      </c>
      <c r="U34" s="4">
        <f>SUM($C$33:U33)</f>
        <v>0</v>
      </c>
      <c r="V34" s="4">
        <f>SUM($C$33:V33)</f>
        <v>0</v>
      </c>
      <c r="W34" s="4">
        <f>SUM($C$33:W33)</f>
        <v>0</v>
      </c>
      <c r="X34" s="4">
        <f>SUM($C$33:X33)</f>
        <v>0</v>
      </c>
      <c r="Y34" s="4">
        <f>SUM($C$33:Y33)</f>
        <v>0</v>
      </c>
      <c r="Z34" s="4">
        <f>SUM($C$33:Z33)</f>
        <v>0</v>
      </c>
      <c r="AA34" s="4">
        <f>SUM($C$33:AA33)</f>
        <v>0</v>
      </c>
      <c r="AB34" s="4">
        <f>SUM($C$33:AB33)</f>
        <v>0</v>
      </c>
      <c r="AC34" s="4">
        <f>SUM($C$33:AC33)</f>
        <v>0</v>
      </c>
      <c r="AD34" s="4">
        <f>SUM($C$33:AD33)</f>
        <v>0</v>
      </c>
      <c r="AE34" s="4">
        <f>SUM($C$33:AE33)</f>
        <v>0</v>
      </c>
      <c r="AF34" s="4">
        <f>SUM($C$33:AF33)</f>
        <v>0</v>
      </c>
      <c r="AG34" s="4">
        <f>SUM($C$33:AG33)</f>
        <v>0</v>
      </c>
    </row>
    <row r="35" spans="2:33" x14ac:dyDescent="0.3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8"/>
    </row>
    <row r="36" spans="2:33" x14ac:dyDescent="0.3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8"/>
    </row>
    <row r="37" spans="2:33" x14ac:dyDescent="0.3">
      <c r="C37" s="9"/>
      <c r="F37" s="9"/>
      <c r="G37" s="9"/>
      <c r="H37" s="9"/>
      <c r="I37" s="9"/>
      <c r="J37" s="9"/>
    </row>
    <row r="38" spans="2:33" ht="43.8" thickBot="1" x14ac:dyDescent="0.35">
      <c r="B38" s="10" t="s">
        <v>35</v>
      </c>
      <c r="C38" s="11" t="s">
        <v>21</v>
      </c>
      <c r="D38" s="9"/>
      <c r="E38" s="9"/>
      <c r="F38" s="9"/>
      <c r="G38" s="9"/>
      <c r="H38" s="9"/>
    </row>
    <row r="39" spans="2:33" x14ac:dyDescent="0.3">
      <c r="B39" s="12" t="s">
        <v>2</v>
      </c>
      <c r="C39" s="13">
        <f>NPV($C$1,D4:AG4)+C4</f>
        <v>-84.110764049855661</v>
      </c>
      <c r="D39" s="9"/>
      <c r="E39" s="9"/>
      <c r="F39" s="9"/>
    </row>
    <row r="40" spans="2:33" x14ac:dyDescent="0.3">
      <c r="B40" s="12" t="s">
        <v>3</v>
      </c>
      <c r="C40" s="13">
        <f t="shared" ref="C40:C46" si="9">NPV($C$1,D5:AG5)+C5</f>
        <v>348.9172566593441</v>
      </c>
      <c r="D40" s="4"/>
      <c r="E40" s="4"/>
      <c r="F40" s="4"/>
    </row>
    <row r="41" spans="2:33" x14ac:dyDescent="0.3">
      <c r="B41" s="12" t="s">
        <v>4</v>
      </c>
      <c r="C41" s="13">
        <f t="shared" si="9"/>
        <v>65.727157358301952</v>
      </c>
      <c r="D41" s="4"/>
      <c r="E41" s="4"/>
      <c r="F41" s="4"/>
    </row>
    <row r="42" spans="2:33" x14ac:dyDescent="0.3">
      <c r="B42" s="12" t="s">
        <v>5</v>
      </c>
      <c r="C42" s="13">
        <f t="shared" si="9"/>
        <v>-22.825887684917621</v>
      </c>
      <c r="D42" s="4"/>
      <c r="E42" s="4"/>
      <c r="F42" s="4"/>
    </row>
    <row r="43" spans="2:33" x14ac:dyDescent="0.3">
      <c r="B43" s="12" t="s">
        <v>6</v>
      </c>
      <c r="C43" s="13">
        <f t="shared" si="9"/>
        <v>-7.4275334253350596E-16</v>
      </c>
      <c r="D43" s="4"/>
      <c r="E43" s="4"/>
      <c r="F43" s="4"/>
    </row>
    <row r="44" spans="2:33" x14ac:dyDescent="0.3">
      <c r="B44" s="12" t="s">
        <v>7</v>
      </c>
      <c r="C44" s="13">
        <f t="shared" si="9"/>
        <v>31.913725206780235</v>
      </c>
      <c r="D44" s="4"/>
      <c r="E44" s="4"/>
      <c r="F44" s="4"/>
    </row>
    <row r="45" spans="2:33" x14ac:dyDescent="0.3">
      <c r="B45" s="12" t="s">
        <v>8</v>
      </c>
      <c r="C45" s="13">
        <f t="shared" si="9"/>
        <v>-247.15650200009819</v>
      </c>
      <c r="D45" s="4"/>
      <c r="E45" s="4"/>
      <c r="F45" s="4"/>
    </row>
    <row r="46" spans="2:33" x14ac:dyDescent="0.3">
      <c r="B46" s="12" t="s">
        <v>9</v>
      </c>
      <c r="C46" s="13">
        <f t="shared" si="9"/>
        <v>-9.0554255626317754</v>
      </c>
      <c r="D46" s="4"/>
      <c r="E46" s="4"/>
      <c r="F46" s="4"/>
    </row>
    <row r="47" spans="2:33" ht="15.6" x14ac:dyDescent="0.35">
      <c r="B47" s="14" t="s">
        <v>33</v>
      </c>
      <c r="C47" s="15">
        <f>SUM(C39:C46)</f>
        <v>83.409559926923009</v>
      </c>
      <c r="D47" s="4"/>
      <c r="E47" s="4"/>
      <c r="F47" s="4"/>
    </row>
    <row r="48" spans="2:33" x14ac:dyDescent="0.3">
      <c r="B48" s="16"/>
      <c r="C48" s="17"/>
      <c r="D48" s="3"/>
      <c r="E48" s="3"/>
      <c r="F48" s="3"/>
    </row>
    <row r="49" spans="2:3" x14ac:dyDescent="0.3">
      <c r="B49" s="18" t="s">
        <v>23</v>
      </c>
      <c r="C49" s="17"/>
    </row>
    <row r="50" spans="2:3" ht="15.6" x14ac:dyDescent="0.35">
      <c r="B50" s="18" t="s">
        <v>24</v>
      </c>
      <c r="C50" s="13">
        <f>NPV($C$1,D17:AG17)+C17</f>
        <v>-28.179681437483808</v>
      </c>
    </row>
    <row r="51" spans="2:3" ht="15.6" x14ac:dyDescent="0.35">
      <c r="B51" s="18" t="s">
        <v>25</v>
      </c>
      <c r="C51" s="13">
        <f>NPV($C$1,D24:AG24)+C24</f>
        <v>-100.72449952371065</v>
      </c>
    </row>
    <row r="52" spans="2:3" ht="15.6" x14ac:dyDescent="0.35">
      <c r="B52" s="18" t="s">
        <v>26</v>
      </c>
      <c r="C52" s="13">
        <f>NPV($C$1,D30:AG30)+C30</f>
        <v>0</v>
      </c>
    </row>
    <row r="53" spans="2:3" ht="15.6" x14ac:dyDescent="0.35">
      <c r="B53" s="18" t="s">
        <v>27</v>
      </c>
      <c r="C53" s="13">
        <f>NPV($C$1,C18:AG18)</f>
        <v>-1.3061967073173757</v>
      </c>
    </row>
    <row r="54" spans="2:3" x14ac:dyDescent="0.3">
      <c r="B54" s="12"/>
      <c r="C54" s="13"/>
    </row>
    <row r="55" spans="2:3" ht="15.6" x14ac:dyDescent="0.35">
      <c r="B55" s="19" t="s">
        <v>28</v>
      </c>
      <c r="C55" s="13">
        <f>C47+C50+C53</f>
        <v>53.923681782121825</v>
      </c>
    </row>
    <row r="56" spans="2:3" ht="15.6" x14ac:dyDescent="0.35">
      <c r="B56" s="19" t="s">
        <v>29</v>
      </c>
      <c r="C56" s="13">
        <f>C47+C51+C53</f>
        <v>-18.621136304105015</v>
      </c>
    </row>
    <row r="57" spans="2:3" ht="16.2" thickBot="1" x14ac:dyDescent="0.4">
      <c r="B57" s="20" t="s">
        <v>30</v>
      </c>
      <c r="C57" s="21">
        <f>C47+C52+C53</f>
        <v>82.10336321960564</v>
      </c>
    </row>
  </sheetData>
  <mergeCells count="1">
    <mergeCell ref="F1:AA1"/>
  </mergeCells>
  <pageMargins left="0.25" right="0.25" top="0.75" bottom="0.75" header="0.3" footer="0.3"/>
  <pageSetup paperSize="5" scale="57" orientation="landscape" horizontalDpi="90" verticalDpi="90" r:id="rId1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Q17</vt:lpstr>
      <vt:lpstr>Q17 - High Fuel</vt:lpstr>
      <vt:lpstr>Q17 - Low Fuel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2018-09-12T18:02:28Z</dcterms:created>
  <dcterms:modified xsi:type="dcterms:W3CDTF">2018-09-12T18:02:56Z</dcterms:modified>
</cp:coreProperties>
</file>