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filterPrivacy="1" defaultThemeVersion="166925"/>
  <bookViews>
    <workbookView xWindow="0" yWindow="0" windowWidth="28800" windowHeight="11316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C16" i="1" l="1"/>
  <c r="H16" i="1" s="1"/>
  <c r="J16" i="1" s="1"/>
  <c r="K16" i="1" s="1"/>
  <c r="C15" i="1"/>
  <c r="E17" i="1"/>
  <c r="G15" i="1"/>
  <c r="H14" i="1"/>
  <c r="J14" i="1" s="1"/>
  <c r="H15" i="1" l="1"/>
  <c r="J15" i="1" s="1"/>
  <c r="K15" i="1" s="1"/>
  <c r="K14" i="1"/>
  <c r="H17" i="1"/>
  <c r="K7" i="1"/>
  <c r="K5" i="1"/>
  <c r="G6" i="1"/>
  <c r="E8" i="1"/>
  <c r="J7" i="1"/>
  <c r="J5" i="1"/>
  <c r="H6" i="1"/>
  <c r="J6" i="1" s="1"/>
  <c r="J8" i="1" s="1"/>
  <c r="H7" i="1"/>
  <c r="H5" i="1"/>
  <c r="K6" i="1" l="1"/>
  <c r="K8" i="1" s="1"/>
  <c r="K17" i="1"/>
  <c r="J17" i="1"/>
  <c r="J19" i="1" s="1"/>
  <c r="H8" i="1"/>
  <c r="H19" i="1" s="1"/>
  <c r="K19" i="1" l="1"/>
</calcChain>
</file>

<file path=xl/sharedStrings.xml><?xml version="1.0" encoding="utf-8"?>
<sst xmlns="http://schemas.openxmlformats.org/spreadsheetml/2006/main" count="29" uniqueCount="14">
  <si>
    <t>ARAM</t>
  </si>
  <si>
    <t>Rate</t>
  </si>
  <si>
    <t>ADIT</t>
  </si>
  <si>
    <t>Current</t>
  </si>
  <si>
    <t>Federal</t>
  </si>
  <si>
    <t>Federal Offset</t>
  </si>
  <si>
    <t>State</t>
  </si>
  <si>
    <t>Tax Jurisdiction</t>
  </si>
  <si>
    <t>Timing Difference</t>
  </si>
  <si>
    <t>Revenue Requirement</t>
  </si>
  <si>
    <t>Total</t>
  </si>
  <si>
    <t>Cost of Removal - All but Pollution Control</t>
  </si>
  <si>
    <t>Cost of Removal - Pollution Control</t>
  </si>
  <si>
    <t>Deficient 
ADIT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</si>
</sst>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0.00000"/>
    <numFmt numFmtId="167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0" fillId="0" borderId="2" xfId="0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2" xfId="1" applyFont="1" applyBorder="1" applyAlignment="1">
      <alignment horizontal="center" wrapText="1"/>
    </xf>
    <xf numFmtId="165" fontId="0" fillId="0" borderId="0" xfId="0" applyNumberFormat="1"/>
    <xf numFmtId="0" fontId="0" fillId="0" borderId="2" xfId="0" applyBorder="1" applyAlignment="1">
      <alignment horizontal="center"/>
    </xf>
    <xf numFmtId="164" fontId="0" fillId="0" borderId="0" xfId="0" applyNumberFormat="1" applyBorder="1"/>
    <xf numFmtId="0" fontId="0" fillId="0" borderId="0" xfId="0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164" fontId="0" fillId="0" borderId="0" xfId="1" applyNumberFormat="1" applyFont="1" applyBorder="1"/>
    <xf numFmtId="43" fontId="0" fillId="0" borderId="0" xfId="1" applyFont="1" applyBorder="1"/>
    <xf numFmtId="166" fontId="0" fillId="0" borderId="0" xfId="0" applyNumberFormat="1" applyAlignment="1"/>
    <xf numFmtId="0" fontId="0" fillId="0" borderId="0" xfId="0" applyBorder="1" applyAlignment="1">
      <alignment horizontal="center"/>
    </xf>
    <xf numFmtId="0" fontId="0" fillId="0" borderId="0" xfId="0" applyBorder="1"/>
    <xf numFmtId="167" fontId="0" fillId="0" borderId="0" xfId="2" applyNumberFormat="1" applyFont="1"/>
    <xf numFmtId="167" fontId="0" fillId="0" borderId="1" xfId="2" applyNumberFormat="1" applyFont="1" applyBorder="1"/>
    <xf numFmtId="167" fontId="0" fillId="0" borderId="3" xfId="2" applyNumberFormat="1" applyFont="1" applyBorder="1"/>
    <xf numFmtId="0" fontId="0" fillId="0" borderId="2" xfId="0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showGridLines="0" tabSelected="1" zoomScale="150" zoomScaleNormal="150" workbookViewId="0">
      <selection activeCell="P11" sqref="P11"/>
    </sheetView>
  </sheetViews>
  <sheetFormatPr defaultRowHeight="14.4" x14ac:dyDescent="0.3"/>
  <cols>
    <col min="2" max="2" width="14.109375" bestFit="1" customWidth="1"/>
    <col min="3" max="3" width="12.6640625" style="1" customWidth="1"/>
    <col min="4" max="4" width="10.88671875" bestFit="1" customWidth="1"/>
    <col min="5" max="5" width="16.33203125" style="1" bestFit="1" customWidth="1"/>
    <col min="6" max="6" width="3.5546875" style="14" customWidth="1"/>
    <col min="7" max="7" width="9.6640625" bestFit="1" customWidth="1"/>
    <col min="8" max="8" width="15.33203125" bestFit="1" customWidth="1"/>
    <col min="9" max="9" width="2.6640625" style="17" customWidth="1"/>
    <col min="10" max="10" width="15.33203125" bestFit="1" customWidth="1"/>
    <col min="11" max="11" width="15.33203125" style="1" bestFit="1" customWidth="1"/>
  </cols>
  <sheetData>
    <row r="2" spans="2:11" x14ac:dyDescent="0.3">
      <c r="B2" t="s">
        <v>11</v>
      </c>
    </row>
    <row r="3" spans="2:11" x14ac:dyDescent="0.3">
      <c r="D3" s="22" t="s">
        <v>0</v>
      </c>
      <c r="E3" s="22"/>
      <c r="F3" s="11"/>
      <c r="G3" s="23" t="s">
        <v>3</v>
      </c>
      <c r="H3" s="23"/>
      <c r="I3" s="16"/>
    </row>
    <row r="4" spans="2:11" s="2" customFormat="1" ht="28.8" x14ac:dyDescent="0.3">
      <c r="B4" s="5" t="s">
        <v>7</v>
      </c>
      <c r="C4" s="7" t="s">
        <v>8</v>
      </c>
      <c r="D4" s="5" t="s">
        <v>1</v>
      </c>
      <c r="E4" s="6" t="s">
        <v>2</v>
      </c>
      <c r="F4" s="12"/>
      <c r="G4" s="5" t="s">
        <v>1</v>
      </c>
      <c r="H4" s="5" t="s">
        <v>2</v>
      </c>
      <c r="I4" s="16"/>
      <c r="J4" s="21" t="s">
        <v>13</v>
      </c>
      <c r="K4" s="7" t="s">
        <v>9</v>
      </c>
    </row>
    <row r="5" spans="2:11" x14ac:dyDescent="0.3">
      <c r="B5" t="s">
        <v>4</v>
      </c>
      <c r="C5" s="3">
        <v>251870821</v>
      </c>
      <c r="D5" s="8">
        <v>0.35183507421846216</v>
      </c>
      <c r="E5" s="18">
        <v>88616989</v>
      </c>
      <c r="F5" s="13"/>
      <c r="G5" s="15">
        <v>0.21</v>
      </c>
      <c r="H5" s="18">
        <f>+G5*C5</f>
        <v>52892872.409999996</v>
      </c>
      <c r="I5" s="10"/>
      <c r="J5" s="18">
        <f>+E5-H5</f>
        <v>35724116.590000004</v>
      </c>
      <c r="K5" s="18">
        <f>+J5/(0.74655)</f>
        <v>47852275.922577187</v>
      </c>
    </row>
    <row r="6" spans="2:11" x14ac:dyDescent="0.3">
      <c r="B6" t="s">
        <v>5</v>
      </c>
      <c r="C6" s="3">
        <v>251870821</v>
      </c>
      <c r="D6" s="8">
        <v>-1.9293112162444573E-2</v>
      </c>
      <c r="E6" s="3">
        <v>-4859372</v>
      </c>
      <c r="F6" s="13"/>
      <c r="G6" s="8">
        <f>+G7*-G5</f>
        <v>-1.155E-2</v>
      </c>
      <c r="H6" s="4">
        <f t="shared" ref="H6:H7" si="0">+G6*C6</f>
        <v>-2909107.9825499998</v>
      </c>
      <c r="I6" s="10"/>
      <c r="J6" s="4">
        <f t="shared" ref="J6:J7" si="1">+E6-H6</f>
        <v>-1950264.0174500002</v>
      </c>
      <c r="K6" s="3">
        <f t="shared" ref="K6:K7" si="2">+J6/(0.74655)</f>
        <v>-2612368.9203000469</v>
      </c>
    </row>
    <row r="7" spans="2:11" x14ac:dyDescent="0.3">
      <c r="B7" t="s">
        <v>6</v>
      </c>
      <c r="C7" s="3">
        <v>251870821</v>
      </c>
      <c r="D7" s="8">
        <v>5.475403996876637E-2</v>
      </c>
      <c r="E7" s="3">
        <v>13790945</v>
      </c>
      <c r="F7" s="13"/>
      <c r="G7" s="15">
        <v>5.5E-2</v>
      </c>
      <c r="H7" s="4">
        <f t="shared" si="0"/>
        <v>13852895.154999999</v>
      </c>
      <c r="I7" s="10"/>
      <c r="J7" s="4">
        <f t="shared" si="1"/>
        <v>-61950.154999999329</v>
      </c>
      <c r="K7" s="3">
        <f t="shared" si="2"/>
        <v>-82981.923514834009</v>
      </c>
    </row>
    <row r="8" spans="2:11" x14ac:dyDescent="0.3">
      <c r="E8" s="20">
        <f>SUM(E5:E7)</f>
        <v>97548562</v>
      </c>
      <c r="F8" s="10"/>
      <c r="H8" s="20">
        <f>SUM(H5:H7)</f>
        <v>63836659.582449995</v>
      </c>
      <c r="I8" s="10"/>
      <c r="J8" s="20">
        <f>SUM(J5:J7)</f>
        <v>33711902.417550005</v>
      </c>
      <c r="K8" s="20">
        <f>SUM(K5:K7)</f>
        <v>45156925.078762308</v>
      </c>
    </row>
    <row r="9" spans="2:11" x14ac:dyDescent="0.3">
      <c r="E9" s="3"/>
      <c r="F9" s="13"/>
      <c r="H9" s="4"/>
      <c r="I9" s="10"/>
      <c r="J9" s="4"/>
      <c r="K9" s="3"/>
    </row>
    <row r="11" spans="2:11" x14ac:dyDescent="0.3">
      <c r="B11" t="s">
        <v>12</v>
      </c>
    </row>
    <row r="12" spans="2:11" x14ac:dyDescent="0.3">
      <c r="D12" s="22" t="s">
        <v>0</v>
      </c>
      <c r="E12" s="22"/>
      <c r="F12" s="11"/>
      <c r="G12" s="23" t="s">
        <v>3</v>
      </c>
      <c r="H12" s="23"/>
      <c r="I12" s="16"/>
    </row>
    <row r="13" spans="2:11" ht="28.8" x14ac:dyDescent="0.3">
      <c r="B13" s="9" t="s">
        <v>7</v>
      </c>
      <c r="C13" s="7" t="s">
        <v>8</v>
      </c>
      <c r="D13" s="9" t="s">
        <v>1</v>
      </c>
      <c r="E13" s="6" t="s">
        <v>2</v>
      </c>
      <c r="F13" s="12"/>
      <c r="G13" s="9" t="s">
        <v>1</v>
      </c>
      <c r="H13" s="9" t="s">
        <v>2</v>
      </c>
      <c r="I13" s="16"/>
      <c r="J13" s="21" t="s">
        <v>13</v>
      </c>
      <c r="K13" s="7" t="s">
        <v>9</v>
      </c>
    </row>
    <row r="14" spans="2:11" x14ac:dyDescent="0.3">
      <c r="B14" t="s">
        <v>4</v>
      </c>
      <c r="C14" s="3">
        <v>24154026.079999998</v>
      </c>
      <c r="D14" s="8">
        <v>0.35073129887090027</v>
      </c>
      <c r="E14" s="18">
        <v>8471572.9399999995</v>
      </c>
      <c r="F14" s="13"/>
      <c r="G14" s="15">
        <v>0.21</v>
      </c>
      <c r="H14" s="18">
        <f>+G14*C14</f>
        <v>5072345.4767999994</v>
      </c>
      <c r="I14" s="10"/>
      <c r="J14" s="18">
        <f>+E14-H14</f>
        <v>3399227.4632000001</v>
      </c>
      <c r="K14" s="18">
        <f>+J14/(0.74655)</f>
        <v>4553248.2261067573</v>
      </c>
    </row>
    <row r="15" spans="2:11" x14ac:dyDescent="0.3">
      <c r="B15" t="s">
        <v>5</v>
      </c>
      <c r="C15" s="3">
        <f>+C14</f>
        <v>24154026.079999998</v>
      </c>
      <c r="D15" s="8">
        <v>-1.9280919812602937E-2</v>
      </c>
      <c r="E15" s="3">
        <v>-465711.84</v>
      </c>
      <c r="F15" s="13"/>
      <c r="G15" s="8">
        <f>+G16*-G14</f>
        <v>-1.155E-2</v>
      </c>
      <c r="H15" s="4">
        <f t="shared" ref="H15:H16" si="3">+G15*C15</f>
        <v>-278979.00122399995</v>
      </c>
      <c r="I15" s="10"/>
      <c r="J15" s="4">
        <f t="shared" ref="J15:J16" si="4">+E15-H15</f>
        <v>-186732.83877600008</v>
      </c>
      <c r="K15" s="3">
        <f t="shared" ref="K15:K16" si="5">+J15/(0.74655)</f>
        <v>-250127.70581474793</v>
      </c>
    </row>
    <row r="16" spans="2:11" x14ac:dyDescent="0.3">
      <c r="B16" t="s">
        <v>6</v>
      </c>
      <c r="C16" s="3">
        <f>+C15</f>
        <v>24154026.079999998</v>
      </c>
      <c r="D16" s="8">
        <v>5.4979205354902888E-2</v>
      </c>
      <c r="E16" s="3">
        <v>1327969.1599999999</v>
      </c>
      <c r="F16" s="13"/>
      <c r="G16" s="15">
        <v>5.5E-2</v>
      </c>
      <c r="H16" s="4">
        <f t="shared" si="3"/>
        <v>1328471.4343999999</v>
      </c>
      <c r="I16" s="10"/>
      <c r="J16" s="4">
        <f t="shared" si="4"/>
        <v>-502.27439999999478</v>
      </c>
      <c r="K16" s="3">
        <f t="shared" si="5"/>
        <v>-672.79405264214688</v>
      </c>
    </row>
    <row r="17" spans="2:11" x14ac:dyDescent="0.3">
      <c r="E17" s="20">
        <f>SUM(E14:E16)</f>
        <v>9333830.2599999998</v>
      </c>
      <c r="F17" s="10"/>
      <c r="H17" s="20">
        <f>SUM(H14:H16)</f>
        <v>6121837.909975999</v>
      </c>
      <c r="I17" s="10"/>
      <c r="J17" s="20">
        <f>SUM(J14:J16)</f>
        <v>3211992.3500240003</v>
      </c>
      <c r="K17" s="20">
        <f>SUM(K14:K16)</f>
        <v>4302447.7262393674</v>
      </c>
    </row>
    <row r="19" spans="2:11" ht="15" thickBot="1" x14ac:dyDescent="0.35">
      <c r="B19" t="s">
        <v>10</v>
      </c>
      <c r="E19" s="19">
        <f>+E17+E8</f>
        <v>106882392.26000001</v>
      </c>
      <c r="H19" s="19">
        <f t="shared" ref="H19:K19" si="6">+H17+H8</f>
        <v>69958497.492425993</v>
      </c>
      <c r="I19" s="13"/>
      <c r="J19" s="19">
        <f t="shared" si="6"/>
        <v>36923894.767574005</v>
      </c>
      <c r="K19" s="19">
        <f t="shared" si="6"/>
        <v>49459372.805001676</v>
      </c>
    </row>
    <row r="20" spans="2:11" ht="15" thickTop="1" x14ac:dyDescent="0.3"/>
  </sheetData>
  <mergeCells count="4">
    <mergeCell ref="D3:E3"/>
    <mergeCell ref="G3:H3"/>
    <mergeCell ref="D12:E12"/>
    <mergeCell ref="G12:H1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2018-06-21T18:06:49Z</dcterms:created>
  <dcterms:modified xsi:type="dcterms:W3CDTF">2018-06-21T18:06:54Z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978029950</vt:i4>
  </property>
  <property fmtid="{D5CDD505-2E9C-101B-9397-08002B2CF9AE}" pid="3" name="_NewReviewCycle">
    <vt:lpwstr/>
  </property>
</Properties>
</file>