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filterPrivacy="1" defaultThemeVersion="166925"/>
  <bookViews>
    <workbookView xWindow="0" yWindow="0" windowWidth="28800" windowHeight="11385"/>
  </bookViews>
  <sheets>
    <sheet name="Staff 9" sheetId="1" r:id="rId1"/>
  </sheets>
  <definedNames>
    <definedName name="_xlnm.Print_Area" localSheetId="0">'Staff 9'!$A$1:$J$35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13" i="1"/>
  <c r="G17" i="1" s="1"/>
  <c r="F13" i="1"/>
  <c r="F17" i="1" s="1"/>
  <c r="E13" i="1"/>
  <c r="E17" i="1" s="1"/>
  <c r="D13" i="1"/>
  <c r="D17" i="1" s="1"/>
  <c r="F7" i="1"/>
  <c r="F6" i="1"/>
  <c r="F5" i="1"/>
  <c r="F4" i="1"/>
  <c r="E18" i="1" l="1"/>
  <c r="E19" i="1" s="1"/>
  <c r="F18" i="1"/>
  <c r="F19" i="1" s="1"/>
  <c r="G19" i="1"/>
  <c r="G18" i="1"/>
  <c r="D18" i="1"/>
  <c r="I18" i="1" s="1"/>
  <c r="I17" i="1"/>
  <c r="F30" i="1" l="1"/>
  <c r="F22" i="1"/>
  <c r="E30" i="1"/>
  <c r="E22" i="1"/>
  <c r="D19" i="1"/>
  <c r="G30" i="1"/>
  <c r="G22" i="1"/>
  <c r="I19" i="1" l="1"/>
  <c r="D30" i="1"/>
  <c r="D22" i="1"/>
  <c r="G23" i="1" l="1"/>
  <c r="H23" i="1"/>
  <c r="F23" i="1"/>
  <c r="E23" i="1"/>
  <c r="D23" i="1"/>
  <c r="D25" i="1" l="1"/>
  <c r="D27" i="1" s="1"/>
  <c r="D31" i="1" l="1"/>
  <c r="D32" i="1" s="1"/>
  <c r="E24" i="1"/>
  <c r="E25" i="1" s="1"/>
  <c r="E27" i="1" s="1"/>
  <c r="E31" i="1" s="1"/>
  <c r="E32" i="1" s="1"/>
  <c r="F24" i="1" l="1"/>
  <c r="F25" i="1" s="1"/>
  <c r="F27" i="1" s="1"/>
  <c r="F31" i="1" s="1"/>
  <c r="F32" i="1" s="1"/>
  <c r="G24" i="1" l="1"/>
  <c r="G25" i="1" s="1"/>
  <c r="G27" i="1" s="1"/>
  <c r="G31" i="1" s="1"/>
  <c r="G32" i="1" s="1"/>
  <c r="H24" i="1" l="1"/>
  <c r="H25" i="1" s="1"/>
  <c r="H27" i="1" s="1"/>
  <c r="H31" i="1" s="1"/>
  <c r="H32" i="1" s="1"/>
  <c r="I32" i="1" s="1"/>
  <c r="I27" i="1" l="1"/>
</calcChain>
</file>

<file path=xl/sharedStrings.xml><?xml version="1.0" encoding="utf-8"?>
<sst xmlns="http://schemas.openxmlformats.org/spreadsheetml/2006/main" count="37" uniqueCount="29">
  <si>
    <t>Billing Error Affecting Fuel Clause Revenue</t>
  </si>
  <si>
    <t>Difference</t>
  </si>
  <si>
    <t>PPCC</t>
  </si>
  <si>
    <t>ECRC</t>
  </si>
  <si>
    <t>ECCR</t>
  </si>
  <si>
    <t>Total</t>
  </si>
  <si>
    <t>Billed RTP Energy Usage (kWh)</t>
  </si>
  <si>
    <t>January</t>
  </si>
  <si>
    <t>February</t>
  </si>
  <si>
    <t>March</t>
  </si>
  <si>
    <t>April</t>
  </si>
  <si>
    <t>Commercial</t>
  </si>
  <si>
    <t>Industrial</t>
  </si>
  <si>
    <t>RTP Fuel Revenue Calculation</t>
  </si>
  <si>
    <t>May</t>
  </si>
  <si>
    <t>Less:  Revenue Tax</t>
  </si>
  <si>
    <t>Net RTP Fuel Revenue Adjustment</t>
  </si>
  <si>
    <t>Interest Calculation</t>
  </si>
  <si>
    <t>Net RTP Fuel Revenue Adjustment (line 12)</t>
  </si>
  <si>
    <t>Cumulative Fuel Revenue Adjustment</t>
  </si>
  <si>
    <t>Cumulative Interest (Prior Period)</t>
  </si>
  <si>
    <t>Average Adjustment Balance (incl. interest)</t>
  </si>
  <si>
    <t>Monthly Interest Rate</t>
  </si>
  <si>
    <t>Total Interest Adj</t>
  </si>
  <si>
    <t>Total Adjustment to Fuel Clause</t>
  </si>
  <si>
    <t>Interest Adj (line 18)</t>
  </si>
  <si>
    <r>
      <t xml:space="preserve">RTP Fuel Revenue Adjustment </t>
    </r>
    <r>
      <rPr>
        <vertAlign val="superscript"/>
        <sz val="11"/>
        <color theme="1"/>
        <rFont val="Arial"/>
        <family val="2"/>
      </rPr>
      <t>1</t>
    </r>
  </si>
  <si>
    <t>RTP Non-fuel Clause Rates (cents per kWh)</t>
  </si>
  <si>
    <t>Note 1: Adjustment is calculated by multiplying the billed energy (kWh) by the difference in the total non-fuel clause rates on line 4 (0.151 ¢/kWh)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</si>
</sst>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3" fillId="3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38" fontId="2" fillId="0" borderId="0" xfId="0" applyNumberFormat="1" applyFont="1"/>
    <xf numFmtId="38" fontId="2" fillId="0" borderId="1" xfId="0" applyNumberFormat="1" applyFont="1" applyBorder="1"/>
    <xf numFmtId="0" fontId="3" fillId="4" borderId="0" xfId="0" applyFont="1" applyFill="1"/>
    <xf numFmtId="0" fontId="2" fillId="4" borderId="0" xfId="0" applyFont="1" applyFill="1"/>
    <xf numFmtId="44" fontId="2" fillId="0" borderId="0" xfId="2" applyFont="1"/>
    <xf numFmtId="44" fontId="2" fillId="0" borderId="0" xfId="2" applyFont="1" applyBorder="1"/>
    <xf numFmtId="0" fontId="2" fillId="0" borderId="1" xfId="0" applyFont="1" applyBorder="1"/>
    <xf numFmtId="0" fontId="2" fillId="0" borderId="0" xfId="0" applyFont="1" applyBorder="1"/>
    <xf numFmtId="44" fontId="2" fillId="0" borderId="3" xfId="2" applyFont="1" applyBorder="1"/>
    <xf numFmtId="43" fontId="2" fillId="0" borderId="0" xfId="0" applyNumberFormat="1" applyFont="1"/>
    <xf numFmtId="164" fontId="2" fillId="0" borderId="1" xfId="0" applyNumberFormat="1" applyFont="1" applyBorder="1"/>
    <xf numFmtId="0" fontId="2" fillId="3" borderId="0" xfId="0" applyFont="1" applyFill="1"/>
    <xf numFmtId="38" fontId="2" fillId="0" borderId="0" xfId="0" applyNumberFormat="1" applyFont="1" applyBorder="1"/>
    <xf numFmtId="43" fontId="2" fillId="0" borderId="0" xfId="1" applyFont="1" applyBorder="1"/>
    <xf numFmtId="43" fontId="2" fillId="0" borderId="0" xfId="0" applyNumberFormat="1" applyFont="1" applyBorder="1"/>
    <xf numFmtId="43" fontId="2" fillId="0" borderId="1" xfId="0" applyNumberFormat="1" applyFont="1" applyBorder="1"/>
    <xf numFmtId="44" fontId="2" fillId="0" borderId="0" xfId="0" applyNumberFormat="1" applyFont="1"/>
    <xf numFmtId="0" fontId="2" fillId="0" borderId="0" xfId="0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2"/>
  <sheetViews>
    <sheetView tabSelected="1" view="pageBreakPreview" zoomScaleNormal="85" zoomScaleSheetLayoutView="100" workbookViewId="0">
      <selection activeCell="J27" sqref="J27"/>
    </sheetView>
  </sheetViews>
  <sheetFormatPr defaultColWidth="8.85546875" defaultRowHeight="14.25" x14ac:dyDescent="0.2"/>
  <cols>
    <col min="1" max="1" width="4.28515625" style="1" customWidth="1"/>
    <col min="2" max="2" width="4.42578125" style="1" customWidth="1"/>
    <col min="3" max="3" width="45.28515625" style="1" customWidth="1"/>
    <col min="4" max="8" width="16" style="1" customWidth="1"/>
    <col min="9" max="9" width="16" style="1" bestFit="1" customWidth="1"/>
    <col min="10" max="10" width="10.7109375" style="1" bestFit="1" customWidth="1"/>
    <col min="11" max="11" width="10.7109375" style="1" customWidth="1"/>
    <col min="12" max="13" width="13.140625" style="1" bestFit="1" customWidth="1"/>
    <col min="14" max="14" width="13" style="1" bestFit="1" customWidth="1"/>
    <col min="15" max="15" width="9" style="1" bestFit="1" customWidth="1"/>
    <col min="16" max="16" width="15.5703125" style="1" bestFit="1" customWidth="1"/>
    <col min="17" max="17" width="11.7109375" style="1" bestFit="1" customWidth="1"/>
    <col min="18" max="18" width="12.42578125" style="1" bestFit="1" customWidth="1"/>
    <col min="19" max="16384" width="8.85546875" style="1"/>
  </cols>
  <sheetData>
    <row r="2" spans="1:9" ht="15" x14ac:dyDescent="0.25">
      <c r="B2" s="2" t="s">
        <v>0</v>
      </c>
      <c r="C2" s="3"/>
      <c r="D2" s="3"/>
      <c r="E2" s="3"/>
      <c r="F2" s="3"/>
      <c r="I2" s="4"/>
    </row>
    <row r="3" spans="1:9" ht="15" x14ac:dyDescent="0.25">
      <c r="C3" s="5" t="s">
        <v>27</v>
      </c>
      <c r="D3" s="6">
        <v>2016</v>
      </c>
      <c r="E3" s="6">
        <v>2017</v>
      </c>
      <c r="F3" s="7" t="s">
        <v>1</v>
      </c>
      <c r="I3" s="4"/>
    </row>
    <row r="4" spans="1:9" x14ac:dyDescent="0.2">
      <c r="A4" s="1">
        <v>1</v>
      </c>
      <c r="C4" s="8" t="s">
        <v>2</v>
      </c>
      <c r="D4" s="8">
        <v>0.58099999999999996</v>
      </c>
      <c r="E4" s="8">
        <v>0.58499999999999996</v>
      </c>
      <c r="F4" s="8">
        <f>E4-D4</f>
        <v>4.0000000000000036E-3</v>
      </c>
      <c r="I4" s="4"/>
    </row>
    <row r="5" spans="1:9" x14ac:dyDescent="0.2">
      <c r="A5" s="1">
        <v>2</v>
      </c>
      <c r="C5" s="8" t="s">
        <v>3</v>
      </c>
      <c r="D5" s="8">
        <v>1.417</v>
      </c>
      <c r="E5" s="8">
        <v>1.48</v>
      </c>
      <c r="F5" s="8">
        <f>E5-D5</f>
        <v>6.2999999999999945E-2</v>
      </c>
      <c r="I5" s="4"/>
    </row>
    <row r="6" spans="1:9" x14ac:dyDescent="0.2">
      <c r="A6" s="1">
        <v>3</v>
      </c>
      <c r="C6" s="8" t="s">
        <v>4</v>
      </c>
      <c r="D6" s="8">
        <v>5.7000000000000002E-2</v>
      </c>
      <c r="E6" s="8">
        <v>0.14099999999999999</v>
      </c>
      <c r="F6" s="8">
        <f>E6-D6</f>
        <v>8.3999999999999991E-2</v>
      </c>
      <c r="I6" s="4"/>
    </row>
    <row r="7" spans="1:9" ht="15" x14ac:dyDescent="0.25">
      <c r="A7" s="1">
        <v>4</v>
      </c>
      <c r="C7" s="5" t="s">
        <v>5</v>
      </c>
      <c r="D7" s="5">
        <v>2.0550000000000002</v>
      </c>
      <c r="E7" s="5">
        <v>2.206</v>
      </c>
      <c r="F7" s="5">
        <f>E7-D7</f>
        <v>0.1509999999999998</v>
      </c>
      <c r="I7" s="4"/>
    </row>
    <row r="8" spans="1:9" x14ac:dyDescent="0.2">
      <c r="I8" s="4"/>
    </row>
    <row r="9" spans="1:9" ht="15" x14ac:dyDescent="0.25">
      <c r="B9" s="9" t="s">
        <v>6</v>
      </c>
      <c r="C9" s="9"/>
      <c r="D9" s="9"/>
      <c r="E9" s="9"/>
      <c r="F9" s="9"/>
      <c r="G9" s="9"/>
    </row>
    <row r="10" spans="1:9" ht="15" x14ac:dyDescent="0.25">
      <c r="D10" s="10" t="s">
        <v>7</v>
      </c>
      <c r="E10" s="10" t="s">
        <v>8</v>
      </c>
      <c r="F10" s="10" t="s">
        <v>9</v>
      </c>
      <c r="G10" s="10" t="s">
        <v>10</v>
      </c>
      <c r="H10" s="11"/>
    </row>
    <row r="11" spans="1:9" x14ac:dyDescent="0.2">
      <c r="A11" s="1">
        <v>5</v>
      </c>
      <c r="C11" s="1" t="s">
        <v>11</v>
      </c>
      <c r="D11" s="12">
        <v>25023034</v>
      </c>
      <c r="E11" s="12">
        <v>22760806</v>
      </c>
      <c r="F11" s="12">
        <v>25828806</v>
      </c>
      <c r="G11" s="12">
        <v>27197894</v>
      </c>
      <c r="H11" s="12"/>
    </row>
    <row r="12" spans="1:9" x14ac:dyDescent="0.2">
      <c r="A12" s="1">
        <v>6</v>
      </c>
      <c r="C12" s="1" t="s">
        <v>12</v>
      </c>
      <c r="D12" s="13">
        <v>94299948</v>
      </c>
      <c r="E12" s="13">
        <v>83771347</v>
      </c>
      <c r="F12" s="13">
        <v>101141297</v>
      </c>
      <c r="G12" s="13">
        <v>103157893</v>
      </c>
      <c r="H12" s="12"/>
    </row>
    <row r="13" spans="1:9" x14ac:dyDescent="0.2">
      <c r="A13" s="1">
        <v>7</v>
      </c>
      <c r="C13" s="1" t="s">
        <v>5</v>
      </c>
      <c r="D13" s="12">
        <f>SUM(D11:D12)</f>
        <v>119322982</v>
      </c>
      <c r="E13" s="12">
        <f>SUM(E11:E12)</f>
        <v>106532153</v>
      </c>
      <c r="F13" s="12">
        <f>SUM(F11:F12)</f>
        <v>126970103</v>
      </c>
      <c r="G13" s="12">
        <f>SUM(G11:G12)</f>
        <v>130355787</v>
      </c>
      <c r="H13" s="12"/>
    </row>
    <row r="15" spans="1:9" ht="15" x14ac:dyDescent="0.25">
      <c r="B15" s="14" t="s">
        <v>13</v>
      </c>
      <c r="C15" s="15"/>
      <c r="D15" s="15"/>
      <c r="E15" s="15"/>
      <c r="F15" s="15"/>
      <c r="G15" s="15"/>
      <c r="H15" s="15"/>
      <c r="I15" s="15"/>
    </row>
    <row r="16" spans="1:9" ht="15" x14ac:dyDescent="0.25">
      <c r="D16" s="10" t="s">
        <v>7</v>
      </c>
      <c r="E16" s="10" t="s">
        <v>8</v>
      </c>
      <c r="F16" s="10" t="s">
        <v>9</v>
      </c>
      <c r="G16" s="10" t="s">
        <v>10</v>
      </c>
      <c r="H16" s="10" t="s">
        <v>14</v>
      </c>
      <c r="I16" s="10" t="s">
        <v>5</v>
      </c>
    </row>
    <row r="17" spans="1:18" ht="16.5" x14ac:dyDescent="0.2">
      <c r="A17" s="1">
        <v>10</v>
      </c>
      <c r="C17" s="1" t="s">
        <v>26</v>
      </c>
      <c r="D17" s="16">
        <f>ROUND((D13*$F$7)/100,2)</f>
        <v>180177.7</v>
      </c>
      <c r="E17" s="16">
        <f>ROUND((E13*$F$7)/100,2)</f>
        <v>160863.54999999999</v>
      </c>
      <c r="F17" s="16">
        <f>ROUND((F13*$F$7)/100,2)</f>
        <v>191724.86</v>
      </c>
      <c r="G17" s="16">
        <f>ROUND((G13*$F$7)/100,2)</f>
        <v>196837.24</v>
      </c>
      <c r="H17" s="16"/>
      <c r="I17" s="17">
        <f>SUM(D17:G17)</f>
        <v>729603.35</v>
      </c>
    </row>
    <row r="18" spans="1:18" x14ac:dyDescent="0.2">
      <c r="A18" s="1">
        <v>11</v>
      </c>
      <c r="C18" s="1" t="s">
        <v>15</v>
      </c>
      <c r="D18" s="18">
        <f>ROUND(-D17*0.00072,2)</f>
        <v>-129.72999999999999</v>
      </c>
      <c r="E18" s="18">
        <f>ROUND(-E17*0.00072,2)</f>
        <v>-115.82</v>
      </c>
      <c r="F18" s="18">
        <f>ROUND(-F17*0.00072,2)</f>
        <v>-138.04</v>
      </c>
      <c r="G18" s="18">
        <f>ROUND(-G17*0.00072,2)</f>
        <v>-141.72</v>
      </c>
      <c r="I18" s="19">
        <f>SUM(D18:G18)</f>
        <v>-525.30999999999995</v>
      </c>
    </row>
    <row r="19" spans="1:18" ht="15" thickBot="1" x14ac:dyDescent="0.25">
      <c r="A19" s="1">
        <v>12</v>
      </c>
      <c r="C19" s="1" t="s">
        <v>16</v>
      </c>
      <c r="D19" s="16">
        <f>SUM(D17:D18)</f>
        <v>180047.97</v>
      </c>
      <c r="E19" s="16">
        <f>SUM(E17:E18)</f>
        <v>160747.72999999998</v>
      </c>
      <c r="F19" s="16">
        <f>SUM(F17:F18)</f>
        <v>191586.81999999998</v>
      </c>
      <c r="G19" s="16">
        <f>SUM(G17:G18)</f>
        <v>196695.52</v>
      </c>
      <c r="I19" s="20">
        <f>SUM(D19:G19)</f>
        <v>729078.03999999992</v>
      </c>
    </row>
    <row r="20" spans="1:18" ht="15" thickTop="1" x14ac:dyDescent="0.2"/>
    <row r="21" spans="1:18" ht="15" x14ac:dyDescent="0.25">
      <c r="B21" s="14" t="s">
        <v>17</v>
      </c>
      <c r="C21" s="15"/>
      <c r="D21" s="15"/>
      <c r="E21" s="15"/>
      <c r="F21" s="15"/>
      <c r="G21" s="15"/>
      <c r="H21" s="15"/>
      <c r="I21" s="15"/>
    </row>
    <row r="22" spans="1:18" x14ac:dyDescent="0.2">
      <c r="A22" s="1">
        <v>13</v>
      </c>
      <c r="C22" s="1" t="s">
        <v>18</v>
      </c>
      <c r="D22" s="16">
        <f>D19</f>
        <v>180047.97</v>
      </c>
      <c r="E22" s="16">
        <f>E19</f>
        <v>160747.72999999998</v>
      </c>
      <c r="F22" s="16">
        <f>F19</f>
        <v>191586.81999999998</v>
      </c>
      <c r="G22" s="16">
        <f>G19</f>
        <v>196695.52</v>
      </c>
      <c r="H22" s="16">
        <v>0</v>
      </c>
    </row>
    <row r="23" spans="1:18" x14ac:dyDescent="0.2">
      <c r="A23" s="1">
        <v>14</v>
      </c>
      <c r="C23" s="1" t="s">
        <v>19</v>
      </c>
      <c r="D23" s="21">
        <f>SUM($D22:D22)</f>
        <v>180047.97</v>
      </c>
      <c r="E23" s="21">
        <f>SUM($D22:E22)</f>
        <v>340795.69999999995</v>
      </c>
      <c r="F23" s="21">
        <f>SUM($D22:F22)</f>
        <v>532382.5199999999</v>
      </c>
      <c r="G23" s="21">
        <f>SUM($D22:G22)</f>
        <v>729078.03999999992</v>
      </c>
      <c r="H23" s="21">
        <f>SUM($D22:H22)</f>
        <v>729078.03999999992</v>
      </c>
    </row>
    <row r="24" spans="1:18" x14ac:dyDescent="0.2">
      <c r="A24" s="1">
        <v>15</v>
      </c>
      <c r="C24" s="1" t="s">
        <v>20</v>
      </c>
      <c r="D24" s="21">
        <v>0</v>
      </c>
      <c r="E24" s="21">
        <f>SUM($D27:D27)</f>
        <v>54.73</v>
      </c>
      <c r="F24" s="21">
        <f>SUM($D27:E27)</f>
        <v>204.5</v>
      </c>
      <c r="G24" s="21">
        <f>SUM($D27:F27)</f>
        <v>491.91</v>
      </c>
      <c r="H24" s="21">
        <f>SUM($D27:G27)</f>
        <v>965.33</v>
      </c>
    </row>
    <row r="25" spans="1:18" x14ac:dyDescent="0.2">
      <c r="A25" s="1">
        <v>16</v>
      </c>
      <c r="C25" s="1" t="s">
        <v>21</v>
      </c>
      <c r="D25" s="21">
        <f>(D23)/2+D24</f>
        <v>90023.985000000001</v>
      </c>
      <c r="E25" s="21">
        <f>(D23+E23)/2+E24</f>
        <v>260476.56499999997</v>
      </c>
      <c r="F25" s="21">
        <f>(E23+F23)/2+F24</f>
        <v>436793.60999999993</v>
      </c>
      <c r="G25" s="21">
        <f>(F23+G23)/2+G24</f>
        <v>631222.18999999994</v>
      </c>
      <c r="H25" s="21">
        <f>(G23+H23)/2+H24</f>
        <v>730043.36999999988</v>
      </c>
    </row>
    <row r="26" spans="1:18" x14ac:dyDescent="0.2">
      <c r="A26" s="1">
        <v>17</v>
      </c>
      <c r="C26" s="1" t="s">
        <v>22</v>
      </c>
      <c r="D26" s="22">
        <v>6.0800000000000003E-4</v>
      </c>
      <c r="E26" s="22">
        <v>5.7499999999999999E-4</v>
      </c>
      <c r="F26" s="22">
        <v>6.5799999999999995E-4</v>
      </c>
      <c r="G26" s="22">
        <v>7.5000000000000002E-4</v>
      </c>
      <c r="H26" s="22">
        <v>7.54E-4</v>
      </c>
    </row>
    <row r="27" spans="1:18" ht="15" thickBot="1" x14ac:dyDescent="0.25">
      <c r="A27" s="1">
        <v>18</v>
      </c>
      <c r="C27" s="1" t="s">
        <v>23</v>
      </c>
      <c r="D27" s="16">
        <f>ROUND(D$25*D$26,2)</f>
        <v>54.73</v>
      </c>
      <c r="E27" s="16">
        <f>ROUND(E$25*E$26,2)</f>
        <v>149.77000000000001</v>
      </c>
      <c r="F27" s="16">
        <f>ROUND(F$25*F$26,2)</f>
        <v>287.41000000000003</v>
      </c>
      <c r="G27" s="16">
        <f>ROUND(G$25*G$26,2)</f>
        <v>473.42</v>
      </c>
      <c r="H27" s="16">
        <f>ROUND(H$25*H$26,2)</f>
        <v>550.45000000000005</v>
      </c>
      <c r="I27" s="20">
        <f>SUM(D27:H27)</f>
        <v>1515.7800000000002</v>
      </c>
    </row>
    <row r="28" spans="1:18" ht="15" thickTop="1" x14ac:dyDescent="0.2"/>
    <row r="29" spans="1:18" ht="15" x14ac:dyDescent="0.25">
      <c r="B29" s="9" t="s">
        <v>24</v>
      </c>
      <c r="C29" s="23"/>
      <c r="D29" s="23"/>
      <c r="E29" s="23"/>
      <c r="F29" s="23"/>
      <c r="G29" s="23"/>
      <c r="H29" s="23"/>
      <c r="I29" s="23"/>
      <c r="M29" s="19"/>
      <c r="N29" s="24"/>
      <c r="O29" s="19"/>
      <c r="P29" s="25"/>
      <c r="Q29" s="19"/>
      <c r="R29" s="26"/>
    </row>
    <row r="30" spans="1:18" x14ac:dyDescent="0.2">
      <c r="A30" s="1">
        <v>19</v>
      </c>
      <c r="C30" s="1" t="s">
        <v>18</v>
      </c>
      <c r="D30" s="21">
        <f>D19</f>
        <v>180047.97</v>
      </c>
      <c r="E30" s="21">
        <f>E19</f>
        <v>160747.72999999998</v>
      </c>
      <c r="F30" s="21">
        <f>F19</f>
        <v>191586.81999999998</v>
      </c>
      <c r="G30" s="21">
        <f>G19</f>
        <v>196695.52</v>
      </c>
      <c r="H30" s="21">
        <f>H19</f>
        <v>0</v>
      </c>
      <c r="M30" s="19"/>
      <c r="N30" s="24"/>
      <c r="O30" s="19"/>
      <c r="P30" s="25"/>
      <c r="Q30" s="19"/>
      <c r="R30" s="26"/>
    </row>
    <row r="31" spans="1:18" x14ac:dyDescent="0.2">
      <c r="A31" s="1">
        <v>20</v>
      </c>
      <c r="C31" s="1" t="s">
        <v>25</v>
      </c>
      <c r="D31" s="27">
        <f>D27</f>
        <v>54.73</v>
      </c>
      <c r="E31" s="27">
        <f>E27</f>
        <v>149.77000000000001</v>
      </c>
      <c r="F31" s="27">
        <f>F27</f>
        <v>287.41000000000003</v>
      </c>
      <c r="G31" s="27">
        <f>G27</f>
        <v>473.42</v>
      </c>
      <c r="H31" s="27">
        <f>H27</f>
        <v>550.45000000000005</v>
      </c>
      <c r="M31" s="19"/>
      <c r="N31" s="24"/>
      <c r="O31" s="19"/>
      <c r="P31" s="25"/>
      <c r="Q31" s="19"/>
      <c r="R31" s="26"/>
    </row>
    <row r="32" spans="1:18" ht="15" thickBot="1" x14ac:dyDescent="0.25">
      <c r="A32" s="1">
        <v>21</v>
      </c>
      <c r="C32" s="1" t="s">
        <v>24</v>
      </c>
      <c r="D32" s="21">
        <f>SUM(D30:D31)</f>
        <v>180102.7</v>
      </c>
      <c r="E32" s="21">
        <f t="shared" ref="E32:H32" si="0">SUM(E30:E31)</f>
        <v>160897.49999999997</v>
      </c>
      <c r="F32" s="21">
        <f t="shared" si="0"/>
        <v>191874.22999999998</v>
      </c>
      <c r="G32" s="21">
        <f t="shared" si="0"/>
        <v>197168.94</v>
      </c>
      <c r="H32" s="21">
        <f t="shared" si="0"/>
        <v>550.45000000000005</v>
      </c>
      <c r="I32" s="20">
        <f>SUM(D32:H32)</f>
        <v>730593.81999999983</v>
      </c>
      <c r="M32" s="19"/>
      <c r="N32" s="24"/>
      <c r="O32" s="19"/>
      <c r="P32" s="25"/>
      <c r="Q32" s="19"/>
      <c r="R32" s="19"/>
    </row>
    <row r="33" spans="1:18" ht="15" thickTop="1" x14ac:dyDescent="0.2">
      <c r="M33" s="19"/>
      <c r="N33" s="19"/>
      <c r="O33" s="19"/>
      <c r="P33" s="19"/>
      <c r="Q33" s="19"/>
      <c r="R33" s="19"/>
    </row>
    <row r="34" spans="1:18" x14ac:dyDescent="0.2">
      <c r="A34" s="1" t="s">
        <v>28</v>
      </c>
      <c r="I34" s="28"/>
      <c r="M34" s="19"/>
      <c r="N34" s="19"/>
      <c r="O34" s="19"/>
      <c r="P34" s="19"/>
      <c r="Q34" s="19"/>
      <c r="R34" s="26"/>
    </row>
    <row r="35" spans="1:18" x14ac:dyDescent="0.2">
      <c r="M35" s="19"/>
      <c r="N35" s="29"/>
      <c r="O35" s="29"/>
      <c r="P35" s="29"/>
      <c r="Q35" s="19"/>
      <c r="R35" s="19"/>
    </row>
    <row r="36" spans="1:18" x14ac:dyDescent="0.2">
      <c r="M36" s="19"/>
      <c r="N36" s="24"/>
      <c r="O36" s="19"/>
      <c r="P36" s="25"/>
      <c r="Q36" s="19"/>
      <c r="R36" s="19"/>
    </row>
    <row r="37" spans="1:18" x14ac:dyDescent="0.2">
      <c r="M37" s="19"/>
      <c r="N37" s="24"/>
      <c r="O37" s="19"/>
      <c r="P37" s="25"/>
      <c r="Q37" s="19"/>
      <c r="R37" s="19"/>
    </row>
    <row r="38" spans="1:18" x14ac:dyDescent="0.2">
      <c r="M38" s="19"/>
      <c r="N38" s="24"/>
      <c r="O38" s="19"/>
      <c r="P38" s="25"/>
      <c r="Q38" s="19"/>
      <c r="R38" s="19"/>
    </row>
    <row r="39" spans="1:18" x14ac:dyDescent="0.2">
      <c r="M39" s="19"/>
      <c r="N39" s="24"/>
      <c r="O39" s="19"/>
      <c r="P39" s="25"/>
      <c r="Q39" s="19"/>
      <c r="R39" s="19"/>
    </row>
    <row r="40" spans="1:18" x14ac:dyDescent="0.2">
      <c r="M40" s="19"/>
      <c r="N40" s="24"/>
      <c r="O40" s="19"/>
      <c r="P40" s="25"/>
      <c r="Q40" s="19"/>
      <c r="R40" s="19"/>
    </row>
    <row r="41" spans="1:18" x14ac:dyDescent="0.2">
      <c r="M41" s="19"/>
      <c r="N41" s="19"/>
      <c r="O41" s="19"/>
      <c r="P41" s="19"/>
      <c r="Q41" s="19"/>
      <c r="R41" s="19"/>
    </row>
    <row r="42" spans="1:18" x14ac:dyDescent="0.2">
      <c r="M42" s="19"/>
      <c r="N42" s="19"/>
      <c r="O42" s="19"/>
      <c r="P42" s="19"/>
      <c r="Q42" s="19"/>
      <c r="R42" s="19"/>
    </row>
  </sheetData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9</vt:lpstr>
      <vt:lpstr>'Staff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2018-04-27T16:30:22Z</dcterms:created>
  <dcterms:modified xsi:type="dcterms:W3CDTF">2018-04-27T16:30:46Z</dcterms:modified>
</cp:coreProperties>
</file>