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ummary by Division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2" l="1"/>
  <c r="C16" i="12"/>
  <c r="D8" i="12" l="1"/>
  <c r="D7" i="12"/>
  <c r="C11" i="12"/>
  <c r="D15" i="12"/>
  <c r="E15" i="12" s="1"/>
  <c r="C17" i="12"/>
  <c r="B17" i="12"/>
  <c r="D16" i="12" l="1"/>
  <c r="E16" i="12" s="1"/>
  <c r="E17" i="12" s="1"/>
  <c r="D17" i="12" l="1"/>
  <c r="B9" i="12"/>
  <c r="B10" i="12" l="1"/>
  <c r="D10" i="12" s="1"/>
  <c r="D9" i="12"/>
  <c r="B11" i="12" l="1"/>
  <c r="D11" i="12"/>
  <c r="E11" i="12" s="1"/>
  <c r="E18" i="12" s="1"/>
  <c r="E22" i="12" s="1"/>
</calcChain>
</file>

<file path=xl/sharedStrings.xml><?xml version="1.0" encoding="utf-8"?>
<sst xmlns="http://schemas.openxmlformats.org/spreadsheetml/2006/main" count="27" uniqueCount="27">
  <si>
    <t>FI</t>
  </si>
  <si>
    <t>ANNUAL TAX SAVINGS FROM RATE CHANGE:</t>
  </si>
  <si>
    <t>NET INCOME EFFECT OF TAX CHANGE</t>
  </si>
  <si>
    <t>GROSS UP</t>
  </si>
  <si>
    <t>PRETAX - GROSSED UP SAVINGS (EXPENSE)</t>
  </si>
  <si>
    <t>Projected 2018 Test Year</t>
  </si>
  <si>
    <t>Computation of Gas Tax Savings</t>
  </si>
  <si>
    <t>FC Allocated</t>
  </si>
  <si>
    <t>Total FI</t>
  </si>
  <si>
    <t>DOCKET NO.:</t>
  </si>
  <si>
    <t>EXHIBIT NO.:</t>
  </si>
  <si>
    <t>20180052-GU</t>
  </si>
  <si>
    <t>ANNUAL</t>
  </si>
  <si>
    <t>TOTAL</t>
  </si>
  <si>
    <t>26 YEARS</t>
  </si>
  <si>
    <t>10 YEARS</t>
  </si>
  <si>
    <t>Page 1 of 1</t>
  </si>
  <si>
    <t xml:space="preserve">NOI BEFORE TAX CHANGE </t>
  </si>
  <si>
    <t>NOI AFTER TAX CHANGE</t>
  </si>
  <si>
    <t>REGULATORY TAX LIABILITY:</t>
  </si>
  <si>
    <t>ESTIMATED PROTECTED GROSSED UP REG TAX LIABILITY</t>
  </si>
  <si>
    <t>ESTIMATED UNPROTECTED GROSSED UP REG TAX LIABILITY</t>
  </si>
  <si>
    <t>FLORIDA PUBLIC UTILITIES COMPANY - INDIANTOWN</t>
  </si>
  <si>
    <t>NET ESTIMATED REGULATORY TAX LIABILITY</t>
  </si>
  <si>
    <t>RFIMC-1</t>
  </si>
  <si>
    <t>As Filed FIMC-1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</si>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</sst>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#,###,##0;\(#,###,##0\)"/>
    <numFmt numFmtId="165" formatCode="#,##0;\(#,##0\)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165" fontId="2" fillId="0" borderId="0"/>
    <xf numFmtId="0" fontId="2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166" fontId="0" fillId="0" borderId="0" xfId="5" applyNumberFormat="1" applyFont="1" applyFill="1"/>
    <xf numFmtId="166" fontId="0" fillId="0" borderId="2" xfId="5" applyNumberFormat="1" applyFont="1" applyFill="1" applyBorder="1"/>
    <xf numFmtId="166" fontId="0" fillId="0" borderId="0" xfId="5" applyNumberFormat="1" applyFont="1" applyFill="1" applyBorder="1"/>
    <xf numFmtId="166" fontId="0" fillId="0" borderId="2" xfId="0" applyNumberFormat="1" applyBorder="1"/>
    <xf numFmtId="0" fontId="4" fillId="0" borderId="0" xfId="0" applyFont="1" applyFill="1"/>
    <xf numFmtId="9" fontId="0" fillId="0" borderId="0" xfId="1" applyFont="1" applyFill="1"/>
    <xf numFmtId="0" fontId="3" fillId="2" borderId="0" xfId="0" applyFont="1" applyFill="1" applyAlignment="1">
      <alignment horizontal="center"/>
    </xf>
    <xf numFmtId="166" fontId="0" fillId="2" borderId="0" xfId="5" applyNumberFormat="1" applyFont="1" applyFill="1"/>
    <xf numFmtId="166" fontId="0" fillId="2" borderId="2" xfId="5" applyNumberFormat="1" applyFont="1" applyFill="1" applyBorder="1"/>
    <xf numFmtId="166" fontId="0" fillId="2" borderId="0" xfId="5" applyNumberFormat="1" applyFont="1" applyFill="1" applyBorder="1"/>
    <xf numFmtId="166" fontId="0" fillId="2" borderId="2" xfId="0" applyNumberFormat="1" applyFill="1" applyBorder="1"/>
    <xf numFmtId="166" fontId="0" fillId="0" borderId="0" xfId="0" applyNumberFormat="1"/>
    <xf numFmtId="166" fontId="0" fillId="0" borderId="1" xfId="5" applyNumberFormat="1" applyFont="1" applyFill="1" applyBorder="1"/>
    <xf numFmtId="166" fontId="0" fillId="2" borderId="1" xfId="5" applyNumberFormat="1" applyFont="1" applyFill="1" applyBorder="1"/>
    <xf numFmtId="166" fontId="0" fillId="0" borderId="3" xfId="0" applyNumberFormat="1" applyBorder="1"/>
    <xf numFmtId="166" fontId="0" fillId="0" borderId="0" xfId="5" applyNumberFormat="1" applyFont="1"/>
  </cellXfs>
  <cellStyles count="6">
    <cellStyle name="Currency" xfId="5" builtinId="4"/>
    <cellStyle name="FRxAmtStyle" xfId="3"/>
    <cellStyle name="FRxAmtStyle 10 2" xfId="2"/>
    <cellStyle name="Normal" xfId="0" builtinId="0"/>
    <cellStyle name="Normal 2 4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E16" sqref="E16"/>
    </sheetView>
  </sheetViews>
  <sheetFormatPr defaultRowHeight="15" x14ac:dyDescent="0.25"/>
  <cols>
    <col min="1" max="1" width="63.140625" bestFit="1" customWidth="1"/>
    <col min="2" max="2" width="10.7109375" bestFit="1" customWidth="1"/>
    <col min="3" max="3" width="13.42578125" customWidth="1"/>
    <col min="4" max="4" width="10.7109375" customWidth="1"/>
    <col min="5" max="5" width="11.5703125" customWidth="1"/>
  </cols>
  <sheetData>
    <row r="1" spans="1:6" ht="15.75" x14ac:dyDescent="0.25">
      <c r="A1" s="8" t="s">
        <v>22</v>
      </c>
      <c r="B1" s="2"/>
      <c r="C1" s="1" t="s">
        <v>9</v>
      </c>
      <c r="D1" s="1" t="s">
        <v>11</v>
      </c>
    </row>
    <row r="2" spans="1:6" ht="15.75" x14ac:dyDescent="0.25">
      <c r="A2" s="8" t="s">
        <v>6</v>
      </c>
      <c r="B2" s="2"/>
      <c r="C2" s="1" t="s">
        <v>10</v>
      </c>
      <c r="D2" s="1" t="s">
        <v>24</v>
      </c>
    </row>
    <row r="3" spans="1:6" ht="15.75" x14ac:dyDescent="0.25">
      <c r="A3" s="8" t="s">
        <v>5</v>
      </c>
      <c r="B3" s="2"/>
      <c r="C3" s="1" t="s">
        <v>16</v>
      </c>
      <c r="D3" s="2"/>
    </row>
    <row r="4" spans="1:6" ht="15.75" x14ac:dyDescent="0.25">
      <c r="A4" s="8"/>
      <c r="B4" s="2"/>
      <c r="C4" s="2"/>
      <c r="D4" s="2"/>
    </row>
    <row r="5" spans="1:6" x14ac:dyDescent="0.25">
      <c r="A5" s="2"/>
      <c r="B5" s="3" t="s">
        <v>0</v>
      </c>
      <c r="C5" s="3" t="s">
        <v>7</v>
      </c>
      <c r="D5" s="10" t="s">
        <v>8</v>
      </c>
      <c r="E5" s="3" t="s">
        <v>12</v>
      </c>
    </row>
    <row r="6" spans="1:6" x14ac:dyDescent="0.25">
      <c r="A6" s="1" t="s">
        <v>1</v>
      </c>
      <c r="B6" s="3"/>
      <c r="C6" s="3"/>
      <c r="D6" s="10"/>
    </row>
    <row r="7" spans="1:6" x14ac:dyDescent="0.25">
      <c r="A7" s="2" t="s">
        <v>17</v>
      </c>
      <c r="B7" s="4">
        <v>-156494</v>
      </c>
      <c r="C7" s="4"/>
      <c r="D7" s="13">
        <f t="shared" ref="D7:D10" si="0">B7+C7</f>
        <v>-156494</v>
      </c>
    </row>
    <row r="8" spans="1:6" x14ac:dyDescent="0.25">
      <c r="A8" s="2" t="s">
        <v>18</v>
      </c>
      <c r="B8" s="16">
        <v>-196879</v>
      </c>
      <c r="C8" s="16"/>
      <c r="D8" s="17">
        <f t="shared" si="0"/>
        <v>-196879</v>
      </c>
    </row>
    <row r="9" spans="1:6" x14ac:dyDescent="0.25">
      <c r="A9" s="2" t="s">
        <v>2</v>
      </c>
      <c r="B9" s="4">
        <f t="shared" ref="B9" si="1">-B7+B8</f>
        <v>-40385</v>
      </c>
      <c r="C9" s="4"/>
      <c r="D9" s="13">
        <f t="shared" si="0"/>
        <v>-40385</v>
      </c>
    </row>
    <row r="10" spans="1:6" x14ac:dyDescent="0.25">
      <c r="A10" s="2" t="s">
        <v>3</v>
      </c>
      <c r="B10" s="4">
        <f t="shared" ref="B10" si="2">ROUND(B9/(1-0.25345)-B9,0)</f>
        <v>-13711</v>
      </c>
      <c r="C10" s="4"/>
      <c r="D10" s="13">
        <f t="shared" si="0"/>
        <v>-13711</v>
      </c>
    </row>
    <row r="11" spans="1:6" ht="15.75" thickBot="1" x14ac:dyDescent="0.3">
      <c r="A11" s="2" t="s">
        <v>4</v>
      </c>
      <c r="B11" s="5">
        <f t="shared" ref="B11:D11" si="3">+B9+B10</f>
        <v>-54096</v>
      </c>
      <c r="C11" s="5">
        <f t="shared" si="3"/>
        <v>0</v>
      </c>
      <c r="D11" s="12">
        <f t="shared" si="3"/>
        <v>-54096</v>
      </c>
      <c r="E11" s="15">
        <f>D11</f>
        <v>-54096</v>
      </c>
    </row>
    <row r="12" spans="1:6" ht="15.75" thickTop="1" x14ac:dyDescent="0.25">
      <c r="A12" s="2"/>
      <c r="B12" s="4"/>
      <c r="C12" s="4"/>
      <c r="D12" s="11"/>
    </row>
    <row r="13" spans="1:6" x14ac:dyDescent="0.25">
      <c r="A13" s="2"/>
      <c r="B13" s="4"/>
      <c r="C13" s="4"/>
      <c r="D13" s="11"/>
    </row>
    <row r="14" spans="1:6" x14ac:dyDescent="0.25">
      <c r="A14" s="1" t="s">
        <v>19</v>
      </c>
      <c r="B14" s="4"/>
      <c r="C14" s="9"/>
      <c r="D14" s="11"/>
    </row>
    <row r="15" spans="1:6" x14ac:dyDescent="0.25">
      <c r="A15" s="2" t="s">
        <v>20</v>
      </c>
      <c r="B15" s="6">
        <v>219605</v>
      </c>
      <c r="C15" s="6">
        <f>416016*0.004</f>
        <v>1664.0640000000001</v>
      </c>
      <c r="D15" s="13">
        <f>B15+C15</f>
        <v>221269.06400000001</v>
      </c>
      <c r="E15" s="15">
        <f>D15/26</f>
        <v>8510.3486153846152</v>
      </c>
      <c r="F15" t="s">
        <v>14</v>
      </c>
    </row>
    <row r="16" spans="1:6" x14ac:dyDescent="0.25">
      <c r="A16" s="2" t="s">
        <v>21</v>
      </c>
      <c r="B16" s="6">
        <v>-3403</v>
      </c>
      <c r="C16" s="6">
        <f>-770194*0.004</f>
        <v>-3080.7759999999998</v>
      </c>
      <c r="D16" s="13">
        <f>B16+C16</f>
        <v>-6483.7759999999998</v>
      </c>
      <c r="E16" s="15">
        <f>D16/10</f>
        <v>-648.37760000000003</v>
      </c>
      <c r="F16" t="s">
        <v>15</v>
      </c>
    </row>
    <row r="17" spans="1:5" ht="15.75" thickBot="1" x14ac:dyDescent="0.3">
      <c r="A17" s="2" t="s">
        <v>23</v>
      </c>
      <c r="B17" s="7">
        <f>SUM(B15:B16)</f>
        <v>216202</v>
      </c>
      <c r="C17" s="7">
        <f>SUM(C15:C16)</f>
        <v>-1416.7119999999998</v>
      </c>
      <c r="D17" s="14">
        <f>SUM(D15:D16)</f>
        <v>214785.288</v>
      </c>
      <c r="E17" s="18">
        <f>SUM(E15:E16)</f>
        <v>7861.9710153846154</v>
      </c>
    </row>
    <row r="18" spans="1:5" ht="16.5" thickTop="1" thickBot="1" x14ac:dyDescent="0.3">
      <c r="A18" t="s">
        <v>13</v>
      </c>
      <c r="E18" s="7">
        <f>E17+E11</f>
        <v>-46234.028984615383</v>
      </c>
    </row>
    <row r="19" spans="1:5" ht="15.75" thickTop="1" x14ac:dyDescent="0.25"/>
    <row r="20" spans="1:5" x14ac:dyDescent="0.25">
      <c r="A20" t="s">
        <v>25</v>
      </c>
      <c r="E20" s="19">
        <v>-44207</v>
      </c>
    </row>
    <row r="22" spans="1:5" ht="15.75" thickBot="1" x14ac:dyDescent="0.3">
      <c r="A22" t="s">
        <v>26</v>
      </c>
      <c r="E22" s="7">
        <f>E18-E20</f>
        <v>-2027.0289846153828</v>
      </c>
    </row>
    <row r="23" spans="1:5" ht="15.75" thickTop="1" x14ac:dyDescent="0.25"/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Division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2018-09-26T14:11:06Z</cp:lastPrinted>
  <dcterms:created xsi:type="dcterms:W3CDTF">2018-03-20T18:52:34Z</dcterms:created>
  <dcterms:modified xsi:type="dcterms:W3CDTF">2018-09-26T14:12:32Z</dcterms:modified>
</cp:coreProperties>
</file>