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/>
  </bookViews>
  <sheets>
    <sheet name="Sheet1" sheetId="1" r:id="rId1"/>
  </sheets>
  <definedNames>
    <definedName name="_xlnm.Print_Area" localSheetId="0">Sheet1!$A$1:$P$78</definedName>
    <definedName name="_xlnm.Print_Titles" localSheetId="0">Sheet1!$1:$10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5" i="1" l="1"/>
  <c r="M75" i="1"/>
  <c r="N50" i="1"/>
  <c r="N43" i="1"/>
  <c r="L41" i="1"/>
  <c r="P41" i="1" s="1"/>
  <c r="M43" i="1"/>
  <c r="N36" i="1"/>
  <c r="N45" i="1" s="1"/>
  <c r="K36" i="1"/>
  <c r="G36" i="1"/>
  <c r="F36" i="1"/>
  <c r="J34" i="1"/>
  <c r="L34" i="1" s="1"/>
  <c r="P34" i="1" s="1"/>
  <c r="J33" i="1"/>
  <c r="L33" i="1" s="1"/>
  <c r="P33" i="1" s="1"/>
  <c r="J32" i="1"/>
  <c r="L32" i="1" s="1"/>
  <c r="P32" i="1" s="1"/>
  <c r="A32" i="1"/>
  <c r="J31" i="1"/>
  <c r="L31" i="1" s="1"/>
  <c r="A31" i="1"/>
  <c r="J30" i="1"/>
  <c r="L30" i="1" s="1"/>
  <c r="P30" i="1" s="1"/>
  <c r="A30" i="1"/>
  <c r="P29" i="1"/>
  <c r="L29" i="1"/>
  <c r="J29" i="1"/>
  <c r="A29" i="1"/>
  <c r="J28" i="1"/>
  <c r="L28" i="1" s="1"/>
  <c r="P28" i="1" s="1"/>
  <c r="A28" i="1"/>
  <c r="L27" i="1"/>
  <c r="J27" i="1"/>
  <c r="A27" i="1"/>
  <c r="J26" i="1"/>
  <c r="L26" i="1" s="1"/>
  <c r="A26" i="1"/>
  <c r="J25" i="1"/>
  <c r="L25" i="1" s="1"/>
  <c r="P25" i="1" s="1"/>
  <c r="A25" i="1"/>
  <c r="I24" i="1"/>
  <c r="A24" i="1"/>
  <c r="L23" i="1"/>
  <c r="J23" i="1"/>
  <c r="A23" i="1"/>
  <c r="J22" i="1"/>
  <c r="L22" i="1" s="1"/>
  <c r="A22" i="1"/>
  <c r="J21" i="1"/>
  <c r="L21" i="1" s="1"/>
  <c r="P21" i="1" s="1"/>
  <c r="A21" i="1"/>
  <c r="J20" i="1"/>
  <c r="L20" i="1" s="1"/>
  <c r="A20" i="1"/>
  <c r="L19" i="1"/>
  <c r="P19" i="1" s="1"/>
  <c r="J19" i="1"/>
  <c r="A19" i="1"/>
  <c r="J18" i="1"/>
  <c r="L18" i="1" s="1"/>
  <c r="P18" i="1" s="1"/>
  <c r="A18" i="1"/>
  <c r="M36" i="1"/>
  <c r="J17" i="1"/>
  <c r="L17" i="1" s="1"/>
  <c r="A17" i="1"/>
  <c r="H16" i="1"/>
  <c r="J16" i="1" s="1"/>
  <c r="L16" i="1" s="1"/>
  <c r="A16" i="1"/>
  <c r="H15" i="1"/>
  <c r="A15" i="1"/>
  <c r="H14" i="1"/>
  <c r="H36" i="1" s="1"/>
  <c r="A14" i="1"/>
  <c r="J13" i="1"/>
  <c r="L13" i="1" s="1"/>
  <c r="P13" i="1" s="1"/>
  <c r="A13" i="1"/>
  <c r="J12" i="1"/>
  <c r="L12" i="1" s="1"/>
  <c r="A12" i="1"/>
  <c r="L11" i="1"/>
  <c r="J11" i="1"/>
  <c r="A11" i="1"/>
  <c r="L9" i="1"/>
  <c r="G9" i="1"/>
  <c r="F9" i="1"/>
  <c r="P20" i="1" l="1"/>
  <c r="P31" i="1"/>
  <c r="O36" i="1"/>
  <c r="O45" i="1" s="1"/>
  <c r="P17" i="1"/>
  <c r="P12" i="1"/>
  <c r="P16" i="1"/>
  <c r="P22" i="1"/>
  <c r="P23" i="1"/>
  <c r="P26" i="1"/>
  <c r="P27" i="1"/>
  <c r="H48" i="1"/>
  <c r="H38" i="1"/>
  <c r="M50" i="1"/>
  <c r="M45" i="1"/>
  <c r="P11" i="1"/>
  <c r="J14" i="1"/>
  <c r="L14" i="1" s="1"/>
  <c r="P14" i="1" s="1"/>
  <c r="I36" i="1"/>
  <c r="J15" i="1"/>
  <c r="L15" i="1" s="1"/>
  <c r="J24" i="1"/>
  <c r="L24" i="1" s="1"/>
  <c r="P24" i="1" s="1"/>
  <c r="P15" i="1" l="1"/>
  <c r="P36" i="1" s="1"/>
  <c r="L36" i="1"/>
  <c r="H43" i="1"/>
  <c r="H45" i="1" s="1"/>
  <c r="L69" i="1" s="1"/>
  <c r="L38" i="1"/>
  <c r="I39" i="1"/>
  <c r="H49" i="1"/>
  <c r="P49" i="1" s="1"/>
  <c r="J36" i="1"/>
  <c r="P48" i="1"/>
  <c r="L39" i="1" l="1"/>
  <c r="P39" i="1" s="1"/>
  <c r="I43" i="1"/>
  <c r="I45" i="1" s="1"/>
  <c r="L74" i="1" s="1"/>
  <c r="H50" i="1"/>
  <c r="J40" i="1"/>
  <c r="P38" i="1"/>
  <c r="P69" i="1"/>
  <c r="P50" i="1" l="1"/>
  <c r="P52" i="1" s="1"/>
  <c r="H52" i="1"/>
  <c r="J43" i="1"/>
  <c r="J45" i="1" s="1"/>
  <c r="L75" i="1" s="1"/>
  <c r="P75" i="1" s="1"/>
  <c r="L40" i="1"/>
  <c r="P74" i="1"/>
  <c r="L77" i="1" l="1"/>
  <c r="P40" i="1"/>
  <c r="P43" i="1" s="1"/>
  <c r="L43" i="1"/>
  <c r="P77" i="1"/>
  <c r="L62" i="1" l="1"/>
  <c r="L65" i="1" s="1"/>
  <c r="L70" i="1" s="1"/>
  <c r="L45" i="1"/>
  <c r="L59" i="1" s="1"/>
  <c r="P62" i="1"/>
  <c r="P65" i="1" s="1"/>
  <c r="P45" i="1"/>
  <c r="P59" i="1" s="1"/>
  <c r="P70" i="1" l="1"/>
  <c r="P72" i="1" s="1"/>
  <c r="L72" i="1"/>
</calcChain>
</file>

<file path=xl/sharedStrings.xml><?xml version="1.0" encoding="utf-8"?>
<sst xmlns="http://schemas.openxmlformats.org/spreadsheetml/2006/main" count="164" uniqueCount="102">
  <si>
    <t/>
  </si>
  <si>
    <t>BEFORE</t>
  </si>
  <si>
    <t>AFTER</t>
  </si>
  <si>
    <t>FL</t>
  </si>
  <si>
    <t>Fed</t>
  </si>
  <si>
    <t>Blended</t>
  </si>
  <si>
    <t>Allocation from Parent</t>
  </si>
  <si>
    <t>Seg 3</t>
  </si>
  <si>
    <t>FERC</t>
  </si>
  <si>
    <t>Code</t>
  </si>
  <si>
    <t>Name</t>
  </si>
  <si>
    <t>Rate Change</t>
  </si>
  <si>
    <t>Protected</t>
  </si>
  <si>
    <t>UnProtected Plant</t>
  </si>
  <si>
    <t>UnProtected NonPlant</t>
  </si>
  <si>
    <t>OTP Adj</t>
  </si>
  <si>
    <t>12/31/2017 Balance</t>
  </si>
  <si>
    <t>NetAdjust to LT Bonus</t>
  </si>
  <si>
    <t xml:space="preserve"> Q1 Entries</t>
  </si>
  <si>
    <t>03/31/2018 Balance</t>
  </si>
  <si>
    <t>UNNP</t>
  </si>
  <si>
    <t>2500</t>
  </si>
  <si>
    <t>ADIT Property LT</t>
  </si>
  <si>
    <t>25BN.01</t>
  </si>
  <si>
    <t>Short Term Bonus</t>
  </si>
  <si>
    <t>25BN.02</t>
  </si>
  <si>
    <t>Long Term Bonus</t>
  </si>
  <si>
    <t>P</t>
  </si>
  <si>
    <t>25DP.01</t>
  </si>
  <si>
    <t>Depreciation</t>
  </si>
  <si>
    <t>25DP.04</t>
  </si>
  <si>
    <t>Asset Gain/Loss</t>
  </si>
  <si>
    <t>25DP.05</t>
  </si>
  <si>
    <t>Adjustment for Repairs Depreciation</t>
  </si>
  <si>
    <t>25EN</t>
  </si>
  <si>
    <t>Environmental</t>
  </si>
  <si>
    <t>25ID</t>
  </si>
  <si>
    <t>Reserve for Insurance Deductibles</t>
  </si>
  <si>
    <t>25PN</t>
  </si>
  <si>
    <t>Pension</t>
  </si>
  <si>
    <t>25PR</t>
  </si>
  <si>
    <t>Post Retirement Benefits</t>
  </si>
  <si>
    <t>25PR.02</t>
  </si>
  <si>
    <t>Post Retirement Benefits (Non-Current)</t>
  </si>
  <si>
    <t>25RC</t>
  </si>
  <si>
    <t>Rate Case</t>
  </si>
  <si>
    <t>25RD</t>
  </si>
  <si>
    <t>Loss on Reacquired Debt</t>
  </si>
  <si>
    <t>UNPP</t>
  </si>
  <si>
    <t>25RE</t>
  </si>
  <si>
    <t>Repairs Deduction</t>
  </si>
  <si>
    <t>25RT</t>
  </si>
  <si>
    <t>Rabbi Trust</t>
  </si>
  <si>
    <t>25SD</t>
  </si>
  <si>
    <t>ADIT State Decoupling</t>
  </si>
  <si>
    <t>25SI.01</t>
  </si>
  <si>
    <t>Self Insurance (Current)</t>
  </si>
  <si>
    <t>25SI.02</t>
  </si>
  <si>
    <t>Self Insurance (Non-Current)</t>
  </si>
  <si>
    <t>25SL</t>
  </si>
  <si>
    <t>ADIT State NOL</t>
  </si>
  <si>
    <t>25VA</t>
  </si>
  <si>
    <t>Vacation</t>
  </si>
  <si>
    <t>NOL_SYS</t>
  </si>
  <si>
    <t>S_NOL_SYS</t>
  </si>
  <si>
    <t>S_NOL_SYS - 2014 - FL</t>
  </si>
  <si>
    <t>Total</t>
  </si>
  <si>
    <t>Protected Gross-up</t>
  </si>
  <si>
    <t>UnProtected Plant Gross-up</t>
  </si>
  <si>
    <t>UnProtected NonPlant Gross-up</t>
  </si>
  <si>
    <t>Unrecorded adjustment to correct grossup calulation at year end</t>
  </si>
  <si>
    <t>25TX</t>
  </si>
  <si>
    <t>Tax Reform 2017 Reg Asset Gross Up</t>
  </si>
  <si>
    <t>Total with Gross-up</t>
  </si>
  <si>
    <t>a</t>
  </si>
  <si>
    <t>b</t>
  </si>
  <si>
    <t>c</t>
  </si>
  <si>
    <t>Excess Deferred Tax Liability before gross up</t>
  </si>
  <si>
    <t>Excess Deferred Tax Liability - Protected</t>
  </si>
  <si>
    <t>Excess Deferred Tax Liability - Unprotected Plant</t>
  </si>
  <si>
    <t>Excess Deferred Tax Liability - Unprotected Non Plant</t>
  </si>
  <si>
    <t>Excess Deferred Tax Liability - Total</t>
  </si>
  <si>
    <t>FN ADIT</t>
  </si>
  <si>
    <t>G/L</t>
  </si>
  <si>
    <t>Adjust G/L 25TX</t>
  </si>
  <si>
    <t>d</t>
  </si>
  <si>
    <t>280R-254P</t>
  </si>
  <si>
    <t>Reg Liability - Protected</t>
  </si>
  <si>
    <t>280R-254N</t>
  </si>
  <si>
    <t>Reg Liability -UnProtected</t>
  </si>
  <si>
    <t>d-b-c</t>
  </si>
  <si>
    <t>Reg Liability -UnProtected Plant</t>
  </si>
  <si>
    <t>Reg Liability -UnProtected Non Plant</t>
  </si>
  <si>
    <t>FLORIDA PUBLIC UTILITIES COMPANY</t>
  </si>
  <si>
    <t>Docket No.:</t>
  </si>
  <si>
    <t>Exhibit No.:</t>
  </si>
  <si>
    <t>Computation of Regulatory Liability Common Division (FC)</t>
  </si>
  <si>
    <t>Note A:</t>
  </si>
  <si>
    <t>Highlighted numbers were revised for adjustments discussed in the revised testimony and will be booked in 4th quarter 2018.</t>
  </si>
  <si>
    <t>Beginning Balance  See Note A</t>
  </si>
  <si>
    <t>RFIMD-2</t>
  </si>
  <si>
    <t>20180052-EI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</si>
</sst>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/d/yy;@"/>
    <numFmt numFmtId="165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0" fontId="7" fillId="0" borderId="1" applyNumberFormat="0" applyFill="0" applyProtection="0">
      <alignment horizontal="center" wrapText="1"/>
    </xf>
    <xf numFmtId="3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37" fontId="5" fillId="0" borderId="2" applyFont="0" applyFill="0" applyAlignment="0" applyProtection="0"/>
  </cellStyleXfs>
  <cellXfs count="68">
    <xf numFmtId="0" fontId="0" fillId="0" borderId="0" xfId="0"/>
    <xf numFmtId="0" fontId="4" fillId="0" borderId="0" xfId="2" applyFont="1" applyAlignment="1"/>
    <xf numFmtId="0" fontId="5" fillId="0" borderId="0" xfId="3" applyFont="1"/>
    <xf numFmtId="0" fontId="6" fillId="0" borderId="0" xfId="0" applyFont="1"/>
    <xf numFmtId="0" fontId="5" fillId="0" borderId="0" xfId="3" applyFont="1" applyAlignment="1"/>
    <xf numFmtId="0" fontId="5" fillId="0" borderId="0" xfId="3" applyFont="1"/>
    <xf numFmtId="0" fontId="5" fillId="0" borderId="0" xfId="4" applyFont="1" applyAlignment="1">
      <alignment horizontal="left" wrapText="1"/>
    </xf>
    <xf numFmtId="0" fontId="9" fillId="0" borderId="0" xfId="3" applyFont="1" applyAlignment="1">
      <alignment horizontal="center"/>
    </xf>
    <xf numFmtId="10" fontId="5" fillId="0" borderId="0" xfId="3" applyNumberFormat="1" applyFont="1"/>
    <xf numFmtId="10" fontId="7" fillId="0" borderId="0" xfId="3" applyNumberFormat="1" applyFont="1" applyAlignment="1">
      <alignment horizontal="center"/>
    </xf>
    <xf numFmtId="0" fontId="7" fillId="0" borderId="0" xfId="5" applyFont="1" applyBorder="1">
      <alignment horizontal="center" wrapText="1"/>
    </xf>
    <xf numFmtId="164" fontId="7" fillId="0" borderId="0" xfId="5" applyNumberFormat="1" applyFont="1" applyBorder="1">
      <alignment horizontal="center" wrapText="1"/>
    </xf>
    <xf numFmtId="0" fontId="7" fillId="0" borderId="1" xfId="5">
      <alignment horizontal="center" wrapText="1"/>
    </xf>
    <xf numFmtId="0" fontId="7" fillId="0" borderId="1" xfId="5" applyFont="1">
      <alignment horizont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7" fillId="0" borderId="0" xfId="7" applyFont="1"/>
    <xf numFmtId="0" fontId="6" fillId="0" borderId="0" xfId="0" applyFont="1" applyFill="1"/>
    <xf numFmtId="0" fontId="0" fillId="0" borderId="0" xfId="0" applyBorder="1"/>
    <xf numFmtId="0" fontId="6" fillId="6" borderId="0" xfId="0" applyFont="1" applyFill="1"/>
    <xf numFmtId="0" fontId="0" fillId="6" borderId="0" xfId="0" applyFill="1" applyBorder="1"/>
    <xf numFmtId="0" fontId="0" fillId="0" borderId="0" xfId="0" applyFill="1"/>
    <xf numFmtId="0" fontId="5" fillId="0" borderId="0" xfId="3" applyFont="1" applyFill="1" applyAlignment="1"/>
    <xf numFmtId="10" fontId="7" fillId="0" borderId="0" xfId="3" applyNumberFormat="1" applyFont="1" applyFill="1" applyAlignment="1">
      <alignment horizontal="center"/>
    </xf>
    <xf numFmtId="0" fontId="7" fillId="0" borderId="1" xfId="5" applyFill="1">
      <alignment horizontal="center" wrapText="1"/>
    </xf>
    <xf numFmtId="0" fontId="10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165" fontId="5" fillId="0" borderId="0" xfId="1" applyNumberFormat="1" applyFont="1"/>
    <xf numFmtId="165" fontId="5" fillId="0" borderId="0" xfId="1" applyNumberFormat="1" applyFont="1" applyFill="1"/>
    <xf numFmtId="165" fontId="0" fillId="0" borderId="0" xfId="1" applyNumberFormat="1" applyFont="1"/>
    <xf numFmtId="165" fontId="0" fillId="0" borderId="0" xfId="1" applyNumberFormat="1" applyFont="1" applyFill="1"/>
    <xf numFmtId="165" fontId="5" fillId="0" borderId="2" xfId="1" applyNumberFormat="1" applyFont="1" applyBorder="1"/>
    <xf numFmtId="165" fontId="5" fillId="0" borderId="2" xfId="1" applyNumberFormat="1" applyFont="1" applyFill="1" applyBorder="1"/>
    <xf numFmtId="165" fontId="6" fillId="0" borderId="0" xfId="1" applyNumberFormat="1" applyFont="1"/>
    <xf numFmtId="165" fontId="6" fillId="0" borderId="0" xfId="1" applyNumberFormat="1" applyFont="1" applyFill="1"/>
    <xf numFmtId="165" fontId="6" fillId="0" borderId="1" xfId="1" applyNumberFormat="1" applyFont="1" applyBorder="1"/>
    <xf numFmtId="165" fontId="6" fillId="0" borderId="1" xfId="1" applyNumberFormat="1" applyFont="1" applyFill="1" applyBorder="1"/>
    <xf numFmtId="165" fontId="6" fillId="0" borderId="3" xfId="1" applyNumberFormat="1" applyFont="1" applyBorder="1"/>
    <xf numFmtId="165" fontId="9" fillId="0" borderId="0" xfId="1" applyNumberFormat="1" applyFont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 applyBorder="1"/>
    <xf numFmtId="165" fontId="6" fillId="6" borderId="0" xfId="1" applyNumberFormat="1" applyFont="1" applyFill="1"/>
    <xf numFmtId="165" fontId="5" fillId="6" borderId="0" xfId="1" applyNumberFormat="1" applyFont="1" applyFill="1" applyBorder="1"/>
    <xf numFmtId="165" fontId="9" fillId="6" borderId="0" xfId="1" applyNumberFormat="1" applyFont="1" applyFill="1" applyAlignment="1">
      <alignment horizontal="center"/>
    </xf>
    <xf numFmtId="165" fontId="9" fillId="0" borderId="0" xfId="1" applyNumberFormat="1" applyFont="1"/>
    <xf numFmtId="165" fontId="0" fillId="0" borderId="0" xfId="0" applyNumberFormat="1"/>
    <xf numFmtId="165" fontId="0" fillId="0" borderId="0" xfId="0" applyNumberFormat="1" applyFill="1"/>
    <xf numFmtId="0" fontId="11" fillId="0" borderId="0" xfId="0" applyFont="1"/>
    <xf numFmtId="0" fontId="12" fillId="0" borderId="0" xfId="0" applyFont="1" applyBorder="1"/>
    <xf numFmtId="0" fontId="11" fillId="0" borderId="0" xfId="0" applyFont="1" applyBorder="1"/>
    <xf numFmtId="0" fontId="13" fillId="0" borderId="0" xfId="0" applyFont="1" applyFill="1" applyBorder="1"/>
    <xf numFmtId="0" fontId="6" fillId="0" borderId="0" xfId="0" applyFont="1" applyAlignment="1">
      <alignment wrapText="1"/>
    </xf>
    <xf numFmtId="165" fontId="5" fillId="7" borderId="0" xfId="1" applyNumberFormat="1" applyFont="1" applyFill="1"/>
    <xf numFmtId="165" fontId="5" fillId="7" borderId="2" xfId="1" applyNumberFormat="1" applyFont="1" applyFill="1" applyBorder="1"/>
    <xf numFmtId="165" fontId="6" fillId="7" borderId="0" xfId="1" applyNumberFormat="1" applyFont="1" applyFill="1"/>
    <xf numFmtId="165" fontId="6" fillId="7" borderId="3" xfId="1" applyNumberFormat="1" applyFont="1" applyFill="1" applyBorder="1"/>
    <xf numFmtId="165" fontId="9" fillId="7" borderId="0" xfId="1" applyNumberFormat="1" applyFont="1" applyFill="1" applyAlignment="1">
      <alignment horizontal="center"/>
    </xf>
    <xf numFmtId="0" fontId="0" fillId="7" borderId="0" xfId="0" applyFill="1"/>
    <xf numFmtId="165" fontId="0" fillId="7" borderId="0" xfId="0" applyNumberFormat="1" applyFill="1"/>
    <xf numFmtId="0" fontId="7" fillId="7" borderId="1" xfId="5" applyFill="1">
      <alignment horizontal="center" wrapText="1"/>
    </xf>
    <xf numFmtId="0" fontId="7" fillId="0" borderId="0" xfId="2" applyFont="1" applyAlignment="1">
      <alignment horizontal="left" wrapText="1"/>
    </xf>
    <xf numFmtId="0" fontId="5" fillId="0" borderId="0" xfId="3" applyFont="1"/>
    <xf numFmtId="0" fontId="5" fillId="0" borderId="0" xfId="4" applyFont="1" applyAlignment="1">
      <alignment horizontal="left" wrapText="1"/>
    </xf>
    <xf numFmtId="0" fontId="8" fillId="0" borderId="0" xfId="4" applyAlignment="1">
      <alignment horizontal="left" wrapText="1"/>
    </xf>
    <xf numFmtId="0" fontId="0" fillId="0" borderId="0" xfId="0"/>
    <xf numFmtId="0" fontId="9" fillId="2" borderId="0" xfId="3" applyFont="1" applyFill="1" applyAlignment="1">
      <alignment horizontal="center"/>
    </xf>
  </cellXfs>
  <cellStyles count="9">
    <cellStyle name="ColumnHeader" xfId="5"/>
    <cellStyle name="Currency" xfId="1" builtinId="4"/>
    <cellStyle name="Header" xfId="2"/>
    <cellStyle name="Normal" xfId="0" builtinId="0"/>
    <cellStyle name="Normal 2" xfId="3"/>
    <cellStyle name="SubHeader" xfId="4"/>
    <cellStyle name="TextNumber" xfId="6"/>
    <cellStyle name="TotalNumber" xfId="8"/>
    <cellStyle name="TotalTex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zoomScaleNormal="100" workbookViewId="0">
      <selection activeCell="K2" sqref="K2"/>
    </sheetView>
  </sheetViews>
  <sheetFormatPr defaultRowHeight="15" x14ac:dyDescent="0.25"/>
  <cols>
    <col min="1" max="1" width="6.85546875" customWidth="1"/>
    <col min="2" max="2" width="6" bestFit="1" customWidth="1"/>
    <col min="3" max="3" width="6.28515625" bestFit="1" customWidth="1"/>
    <col min="4" max="4" width="11.85546875" customWidth="1"/>
    <col min="5" max="5" width="33.5703125" customWidth="1"/>
    <col min="6" max="6" width="12.7109375" customWidth="1"/>
    <col min="7" max="7" width="12.7109375" style="22" customWidth="1"/>
    <col min="8" max="8" width="13.140625" customWidth="1"/>
    <col min="9" max="9" width="15" customWidth="1"/>
    <col min="10" max="10" width="15.7109375" bestFit="1" customWidth="1"/>
    <col min="11" max="11" width="8.7109375" customWidth="1"/>
    <col min="12" max="12" width="10.28515625" customWidth="1"/>
    <col min="13" max="13" width="15.140625" customWidth="1"/>
    <col min="14" max="14" width="14" customWidth="1"/>
    <col min="15" max="15" width="10.7109375" customWidth="1"/>
    <col min="16" max="16" width="10.28515625" customWidth="1"/>
  </cols>
  <sheetData>
    <row r="1" spans="1:16" ht="15.75" x14ac:dyDescent="0.25">
      <c r="A1" s="26" t="s">
        <v>93</v>
      </c>
      <c r="I1" s="27" t="s">
        <v>94</v>
      </c>
      <c r="J1" s="27"/>
      <c r="K1" s="28" t="s">
        <v>101</v>
      </c>
    </row>
    <row r="2" spans="1:16" ht="16.5" customHeight="1" x14ac:dyDescent="0.4">
      <c r="A2" s="26" t="s">
        <v>96</v>
      </c>
      <c r="B2" s="1"/>
      <c r="C2" s="2"/>
      <c r="D2" s="3"/>
      <c r="E2" s="4"/>
      <c r="F2" s="4"/>
      <c r="G2" s="23"/>
      <c r="H2" s="4"/>
      <c r="I2" s="27" t="s">
        <v>95</v>
      </c>
      <c r="J2" s="27"/>
      <c r="K2" s="27" t="s">
        <v>100</v>
      </c>
      <c r="L2" s="2"/>
      <c r="M2" s="2"/>
      <c r="N2" s="2"/>
      <c r="O2" s="2"/>
      <c r="P2" s="2"/>
    </row>
    <row r="3" spans="1:16" x14ac:dyDescent="0.25">
      <c r="A3" s="2"/>
      <c r="B3" s="2"/>
      <c r="C3" s="2"/>
      <c r="D3" s="62"/>
      <c r="E3" s="63"/>
      <c r="F3" s="63"/>
      <c r="G3" s="63"/>
      <c r="H3" s="63"/>
      <c r="I3" s="2" t="s">
        <v>0</v>
      </c>
      <c r="J3" s="2" t="s">
        <v>0</v>
      </c>
      <c r="K3" s="2"/>
      <c r="L3" s="2" t="s">
        <v>0</v>
      </c>
      <c r="M3" s="2"/>
      <c r="N3" s="2"/>
      <c r="O3" s="2"/>
      <c r="P3" s="2"/>
    </row>
    <row r="4" spans="1:16" x14ac:dyDescent="0.25">
      <c r="A4" s="2"/>
      <c r="B4" s="2"/>
      <c r="C4" s="2"/>
      <c r="D4" s="64"/>
      <c r="E4" s="63"/>
      <c r="F4" s="63"/>
      <c r="G4" s="63"/>
      <c r="H4" s="63"/>
      <c r="I4" s="2" t="s">
        <v>0</v>
      </c>
      <c r="J4" s="2" t="s">
        <v>0</v>
      </c>
      <c r="K4" s="2"/>
      <c r="L4" s="2" t="s">
        <v>0</v>
      </c>
      <c r="M4" s="2"/>
      <c r="N4" s="2"/>
      <c r="O4" s="2"/>
      <c r="P4" s="2"/>
    </row>
    <row r="5" spans="1:16" ht="15.75" x14ac:dyDescent="0.25">
      <c r="A5" s="2"/>
      <c r="B5" s="2"/>
      <c r="C5" s="2"/>
      <c r="D5" s="65"/>
      <c r="E5" s="66"/>
      <c r="F5" s="66"/>
      <c r="G5" s="66"/>
      <c r="H5" s="66"/>
      <c r="I5" s="2" t="s">
        <v>0</v>
      </c>
      <c r="J5" s="2" t="s">
        <v>0</v>
      </c>
      <c r="K5" s="2"/>
      <c r="L5" s="2" t="s">
        <v>0</v>
      </c>
      <c r="M5" s="2"/>
      <c r="N5" s="2"/>
      <c r="O5" s="2"/>
      <c r="P5" s="2"/>
    </row>
    <row r="6" spans="1:16" x14ac:dyDescent="0.25">
      <c r="A6" s="2"/>
      <c r="B6" s="2"/>
      <c r="C6" s="2"/>
      <c r="D6" s="64" t="s">
        <v>0</v>
      </c>
      <c r="E6" s="63"/>
      <c r="F6" s="63"/>
      <c r="G6" s="63"/>
      <c r="H6" s="63"/>
      <c r="I6" s="2" t="s">
        <v>0</v>
      </c>
      <c r="J6" s="2" t="s">
        <v>0</v>
      </c>
      <c r="K6" s="2"/>
      <c r="L6" s="2" t="s">
        <v>0</v>
      </c>
      <c r="M6" s="2"/>
      <c r="N6" s="2"/>
      <c r="O6" s="2"/>
      <c r="P6" s="2"/>
    </row>
    <row r="7" spans="1:16" x14ac:dyDescent="0.25">
      <c r="A7" s="2"/>
      <c r="B7" s="2"/>
      <c r="C7" s="2"/>
      <c r="D7" s="6"/>
      <c r="E7" s="2"/>
      <c r="F7" s="7" t="s">
        <v>1</v>
      </c>
      <c r="G7" s="67" t="s">
        <v>2</v>
      </c>
      <c r="H7" s="67"/>
      <c r="I7" s="67"/>
      <c r="J7" s="67"/>
      <c r="K7" s="67"/>
      <c r="L7" s="67"/>
      <c r="M7" s="67"/>
      <c r="N7" s="67"/>
      <c r="O7" s="67"/>
      <c r="P7" s="67"/>
    </row>
    <row r="8" spans="1:16" x14ac:dyDescent="0.25">
      <c r="A8" s="2" t="s">
        <v>3</v>
      </c>
      <c r="B8" s="2"/>
      <c r="C8" s="8">
        <v>5.5E-2</v>
      </c>
      <c r="D8" s="2" t="s">
        <v>0</v>
      </c>
      <c r="E8" s="2" t="s">
        <v>4</v>
      </c>
      <c r="F8" s="9">
        <v>0.35</v>
      </c>
      <c r="G8" s="24">
        <v>0.21</v>
      </c>
      <c r="H8" s="2" t="s">
        <v>0</v>
      </c>
      <c r="I8" s="2" t="s">
        <v>0</v>
      </c>
      <c r="J8" s="2" t="s">
        <v>0</v>
      </c>
      <c r="K8" s="2"/>
      <c r="L8" s="9">
        <v>0.21</v>
      </c>
      <c r="M8" s="2"/>
      <c r="N8" s="2"/>
      <c r="O8" s="2"/>
      <c r="P8" s="2"/>
    </row>
    <row r="9" spans="1:16" ht="26.25" x14ac:dyDescent="0.25">
      <c r="A9" s="2"/>
      <c r="B9" s="2"/>
      <c r="C9" s="8"/>
      <c r="D9" s="2"/>
      <c r="E9" s="2" t="s">
        <v>5</v>
      </c>
      <c r="F9" s="9">
        <f>(1-F8)*$C$8+F8</f>
        <v>0.38574999999999998</v>
      </c>
      <c r="G9" s="24">
        <f>(1-G8)*$C$8+G8</f>
        <v>0.25345000000000001</v>
      </c>
      <c r="H9" s="2"/>
      <c r="I9" s="2"/>
      <c r="J9" s="2"/>
      <c r="K9" s="2"/>
      <c r="L9" s="9">
        <f>(1-L8)*$C$8+L8</f>
        <v>0.25345000000000001</v>
      </c>
      <c r="M9" s="10" t="s">
        <v>6</v>
      </c>
      <c r="N9" s="11">
        <v>43190</v>
      </c>
    </row>
    <row r="10" spans="1:16" ht="39" x14ac:dyDescent="0.25">
      <c r="A10" s="2" t="s">
        <v>7</v>
      </c>
      <c r="B10" s="2" t="s">
        <v>8</v>
      </c>
      <c r="D10" s="12" t="s">
        <v>9</v>
      </c>
      <c r="E10" s="12" t="s">
        <v>10</v>
      </c>
      <c r="F10" s="61" t="s">
        <v>99</v>
      </c>
      <c r="G10" s="25" t="s">
        <v>11</v>
      </c>
      <c r="H10" s="13" t="s">
        <v>12</v>
      </c>
      <c r="I10" s="13" t="s">
        <v>13</v>
      </c>
      <c r="J10" s="13" t="s">
        <v>14</v>
      </c>
      <c r="K10" s="13" t="s">
        <v>15</v>
      </c>
      <c r="L10" s="13" t="s">
        <v>16</v>
      </c>
      <c r="M10" s="13" t="s">
        <v>14</v>
      </c>
      <c r="N10" s="13" t="s">
        <v>17</v>
      </c>
      <c r="O10" s="13" t="s">
        <v>18</v>
      </c>
      <c r="P10" s="13" t="s">
        <v>19</v>
      </c>
    </row>
    <row r="11" spans="1:16" x14ac:dyDescent="0.25">
      <c r="A11" s="2" t="str">
        <f t="shared" ref="A11:A32" si="0">LEFT(D11,4)</f>
        <v>2500</v>
      </c>
      <c r="B11" s="2">
        <v>282</v>
      </c>
      <c r="C11" s="14" t="s">
        <v>20</v>
      </c>
      <c r="D11" s="49" t="s">
        <v>21</v>
      </c>
      <c r="E11" s="49" t="s">
        <v>22</v>
      </c>
      <c r="F11" s="29">
        <v>2791</v>
      </c>
      <c r="G11" s="30">
        <v>-957</v>
      </c>
      <c r="H11" s="29"/>
      <c r="I11" s="29"/>
      <c r="J11" s="29">
        <f t="shared" ref="J11:J34" si="1">G11-H11-I11</f>
        <v>-957</v>
      </c>
      <c r="K11" s="29"/>
      <c r="L11" s="29">
        <f t="shared" ref="L11:L34" si="2">SUM(F11:K11)-G11</f>
        <v>1834</v>
      </c>
      <c r="M11" s="29"/>
      <c r="N11" s="29"/>
      <c r="O11" s="29">
        <v>0</v>
      </c>
      <c r="P11" s="29">
        <f>SUM(L11:O11)</f>
        <v>1834</v>
      </c>
    </row>
    <row r="12" spans="1:16" x14ac:dyDescent="0.25">
      <c r="A12" s="2" t="str">
        <f t="shared" si="0"/>
        <v>25BN</v>
      </c>
      <c r="B12" s="2">
        <v>283</v>
      </c>
      <c r="C12" s="14" t="s">
        <v>20</v>
      </c>
      <c r="D12" s="49" t="s">
        <v>23</v>
      </c>
      <c r="E12" s="49" t="s">
        <v>24</v>
      </c>
      <c r="F12" s="29">
        <v>646396</v>
      </c>
      <c r="G12" s="30">
        <v>-221693</v>
      </c>
      <c r="H12" s="29"/>
      <c r="I12" s="29"/>
      <c r="J12" s="29">
        <f t="shared" si="1"/>
        <v>-221693</v>
      </c>
      <c r="K12" s="29">
        <v>43</v>
      </c>
      <c r="L12" s="29">
        <f t="shared" si="2"/>
        <v>424746</v>
      </c>
      <c r="M12" s="29"/>
      <c r="N12" s="29"/>
      <c r="O12" s="29">
        <v>14462</v>
      </c>
      <c r="P12" s="29">
        <f t="shared" ref="P12:P34" si="3">SUM(L12:O12)</f>
        <v>439208</v>
      </c>
    </row>
    <row r="13" spans="1:16" x14ac:dyDescent="0.25">
      <c r="A13" s="2" t="str">
        <f t="shared" si="0"/>
        <v>25BN</v>
      </c>
      <c r="B13" s="2">
        <v>283</v>
      </c>
      <c r="C13" s="14" t="s">
        <v>20</v>
      </c>
      <c r="D13" s="49" t="s">
        <v>25</v>
      </c>
      <c r="E13" s="49" t="s">
        <v>26</v>
      </c>
      <c r="F13" s="29">
        <v>12907</v>
      </c>
      <c r="G13" s="30">
        <v>-4427</v>
      </c>
      <c r="H13" s="30"/>
      <c r="I13" s="29"/>
      <c r="J13" s="29">
        <f t="shared" si="1"/>
        <v>-4427</v>
      </c>
      <c r="K13" s="30"/>
      <c r="L13" s="29">
        <f t="shared" si="2"/>
        <v>8480</v>
      </c>
      <c r="M13" s="29"/>
      <c r="N13" s="29"/>
      <c r="O13" s="29">
        <v>0</v>
      </c>
      <c r="P13" s="29">
        <f t="shared" si="3"/>
        <v>8480</v>
      </c>
    </row>
    <row r="14" spans="1:16" x14ac:dyDescent="0.25">
      <c r="A14" s="2" t="str">
        <f t="shared" si="0"/>
        <v>25DP</v>
      </c>
      <c r="B14" s="2">
        <v>282</v>
      </c>
      <c r="C14" s="15" t="s">
        <v>27</v>
      </c>
      <c r="D14" s="49" t="s">
        <v>28</v>
      </c>
      <c r="E14" s="49" t="s">
        <v>29</v>
      </c>
      <c r="F14" s="54">
        <v>-888432</v>
      </c>
      <c r="G14" s="54">
        <v>304565</v>
      </c>
      <c r="H14" s="54">
        <f>G14</f>
        <v>304565</v>
      </c>
      <c r="I14" s="54"/>
      <c r="J14" s="54">
        <f t="shared" si="1"/>
        <v>0</v>
      </c>
      <c r="K14" s="54"/>
      <c r="L14" s="54">
        <f t="shared" si="2"/>
        <v>-583867</v>
      </c>
      <c r="M14" s="54"/>
      <c r="N14" s="54"/>
      <c r="O14" s="54">
        <v>-43664</v>
      </c>
      <c r="P14" s="54">
        <f t="shared" si="3"/>
        <v>-627531</v>
      </c>
    </row>
    <row r="15" spans="1:16" x14ac:dyDescent="0.25">
      <c r="A15" s="2" t="str">
        <f t="shared" si="0"/>
        <v>25DP</v>
      </c>
      <c r="B15" s="2">
        <v>282</v>
      </c>
      <c r="C15" s="15" t="s">
        <v>27</v>
      </c>
      <c r="D15" s="49" t="s">
        <v>30</v>
      </c>
      <c r="E15" s="49" t="s">
        <v>31</v>
      </c>
      <c r="F15" s="29">
        <v>-17530</v>
      </c>
      <c r="G15" s="30">
        <v>6012</v>
      </c>
      <c r="H15" s="30">
        <f t="shared" ref="H15:H16" si="4">G15</f>
        <v>6012</v>
      </c>
      <c r="I15" s="29"/>
      <c r="J15" s="29">
        <f t="shared" si="1"/>
        <v>0</v>
      </c>
      <c r="K15" s="29"/>
      <c r="L15" s="29">
        <f t="shared" si="2"/>
        <v>-11518</v>
      </c>
      <c r="M15" s="29"/>
      <c r="N15" s="29"/>
      <c r="O15" s="29">
        <v>-2334</v>
      </c>
      <c r="P15" s="29">
        <f t="shared" si="3"/>
        <v>-13852</v>
      </c>
    </row>
    <row r="16" spans="1:16" x14ac:dyDescent="0.25">
      <c r="A16" s="2" t="str">
        <f t="shared" si="0"/>
        <v>25DP</v>
      </c>
      <c r="B16" s="2">
        <v>282</v>
      </c>
      <c r="C16" s="15" t="s">
        <v>27</v>
      </c>
      <c r="D16" s="49" t="s">
        <v>32</v>
      </c>
      <c r="E16" s="49" t="s">
        <v>33</v>
      </c>
      <c r="F16" s="29">
        <v>0</v>
      </c>
      <c r="G16" s="30">
        <v>0</v>
      </c>
      <c r="H16" s="30">
        <f t="shared" si="4"/>
        <v>0</v>
      </c>
      <c r="I16" s="29"/>
      <c r="J16" s="29">
        <f t="shared" si="1"/>
        <v>0</v>
      </c>
      <c r="K16" s="29"/>
      <c r="L16" s="29">
        <f t="shared" si="2"/>
        <v>0</v>
      </c>
      <c r="M16" s="29"/>
      <c r="N16" s="29"/>
      <c r="O16" s="29">
        <v>0</v>
      </c>
      <c r="P16" s="29">
        <f t="shared" si="3"/>
        <v>0</v>
      </c>
    </row>
    <row r="17" spans="1:16" x14ac:dyDescent="0.25">
      <c r="A17" s="2" t="str">
        <f t="shared" si="0"/>
        <v>25EN</v>
      </c>
      <c r="B17" s="2">
        <v>283</v>
      </c>
      <c r="C17" s="14" t="s">
        <v>20</v>
      </c>
      <c r="D17" s="49" t="s">
        <v>34</v>
      </c>
      <c r="E17" s="49" t="s">
        <v>35</v>
      </c>
      <c r="F17" s="29">
        <v>0</v>
      </c>
      <c r="G17" s="30">
        <v>0</v>
      </c>
      <c r="H17" s="30"/>
      <c r="I17" s="29"/>
      <c r="J17" s="29">
        <f t="shared" si="1"/>
        <v>0</v>
      </c>
      <c r="K17" s="29"/>
      <c r="L17" s="29">
        <f t="shared" si="2"/>
        <v>0</v>
      </c>
      <c r="M17" s="29">
        <v>0</v>
      </c>
      <c r="N17" s="29"/>
      <c r="O17" s="29">
        <v>0</v>
      </c>
      <c r="P17" s="29">
        <f t="shared" si="3"/>
        <v>0</v>
      </c>
    </row>
    <row r="18" spans="1:16" x14ac:dyDescent="0.25">
      <c r="A18" s="2" t="str">
        <f t="shared" si="0"/>
        <v>25ID</v>
      </c>
      <c r="B18" s="2">
        <v>283</v>
      </c>
      <c r="C18" s="14" t="s">
        <v>20</v>
      </c>
      <c r="D18" s="49" t="s">
        <v>36</v>
      </c>
      <c r="E18" s="49" t="s">
        <v>37</v>
      </c>
      <c r="F18" s="29">
        <v>-1421</v>
      </c>
      <c r="G18" s="30">
        <v>487</v>
      </c>
      <c r="H18" s="30"/>
      <c r="I18" s="29"/>
      <c r="J18" s="29">
        <f t="shared" si="1"/>
        <v>487</v>
      </c>
      <c r="K18" s="29">
        <v>-1</v>
      </c>
      <c r="L18" s="29">
        <f t="shared" si="2"/>
        <v>-935</v>
      </c>
      <c r="M18" s="29"/>
      <c r="N18" s="29"/>
      <c r="O18" s="29">
        <v>-1</v>
      </c>
      <c r="P18" s="29">
        <f t="shared" si="3"/>
        <v>-936</v>
      </c>
    </row>
    <row r="19" spans="1:16" x14ac:dyDescent="0.25">
      <c r="A19" s="2" t="str">
        <f t="shared" si="0"/>
        <v>25PN</v>
      </c>
      <c r="B19" s="2">
        <v>283</v>
      </c>
      <c r="C19" s="14" t="s">
        <v>20</v>
      </c>
      <c r="D19" s="49" t="s">
        <v>38</v>
      </c>
      <c r="E19" s="49" t="s">
        <v>39</v>
      </c>
      <c r="F19" s="29">
        <v>1281408</v>
      </c>
      <c r="G19" s="30">
        <v>-439482</v>
      </c>
      <c r="H19" s="30"/>
      <c r="I19" s="29"/>
      <c r="J19" s="29">
        <f t="shared" si="1"/>
        <v>-439482</v>
      </c>
      <c r="K19" s="29">
        <v>15</v>
      </c>
      <c r="L19" s="29">
        <f t="shared" si="2"/>
        <v>841941</v>
      </c>
      <c r="M19" s="29"/>
      <c r="N19" s="29"/>
      <c r="O19" s="29">
        <v>-5222</v>
      </c>
      <c r="P19" s="29">
        <f t="shared" si="3"/>
        <v>836719</v>
      </c>
    </row>
    <row r="20" spans="1:16" x14ac:dyDescent="0.25">
      <c r="A20" s="2" t="str">
        <f t="shared" si="0"/>
        <v>25PR</v>
      </c>
      <c r="B20" s="2">
        <v>283</v>
      </c>
      <c r="C20" s="14" t="s">
        <v>20</v>
      </c>
      <c r="D20" s="49" t="s">
        <v>40</v>
      </c>
      <c r="E20" s="49" t="s">
        <v>41</v>
      </c>
      <c r="F20" s="29">
        <v>-3007</v>
      </c>
      <c r="G20" s="30">
        <v>1031</v>
      </c>
      <c r="H20" s="30"/>
      <c r="I20" s="29"/>
      <c r="J20" s="29">
        <f t="shared" si="1"/>
        <v>1031</v>
      </c>
      <c r="K20" s="29">
        <v>-3550</v>
      </c>
      <c r="L20" s="29">
        <f t="shared" si="2"/>
        <v>-5526</v>
      </c>
      <c r="M20" s="29"/>
      <c r="N20" s="29"/>
      <c r="O20" s="29">
        <v>0</v>
      </c>
      <c r="P20" s="29">
        <f t="shared" si="3"/>
        <v>-5526</v>
      </c>
    </row>
    <row r="21" spans="1:16" x14ac:dyDescent="0.25">
      <c r="A21" s="2" t="str">
        <f t="shared" si="0"/>
        <v>25PR</v>
      </c>
      <c r="B21" s="2">
        <v>283</v>
      </c>
      <c r="C21" s="14" t="s">
        <v>20</v>
      </c>
      <c r="D21" s="49" t="s">
        <v>42</v>
      </c>
      <c r="E21" s="49" t="s">
        <v>43</v>
      </c>
      <c r="F21" s="29">
        <v>-7376</v>
      </c>
      <c r="G21" s="30">
        <v>2530</v>
      </c>
      <c r="H21" s="30"/>
      <c r="I21" s="29"/>
      <c r="J21" s="29">
        <f t="shared" si="1"/>
        <v>2530</v>
      </c>
      <c r="K21" s="29"/>
      <c r="L21" s="29">
        <f t="shared" si="2"/>
        <v>-4846</v>
      </c>
      <c r="M21" s="29"/>
      <c r="N21" s="29"/>
      <c r="O21" s="29">
        <v>0</v>
      </c>
      <c r="P21" s="29">
        <f t="shared" si="3"/>
        <v>-4846</v>
      </c>
    </row>
    <row r="22" spans="1:16" x14ac:dyDescent="0.25">
      <c r="A22" s="2" t="str">
        <f t="shared" si="0"/>
        <v>25RC</v>
      </c>
      <c r="B22" s="2">
        <v>283</v>
      </c>
      <c r="C22" s="14" t="s">
        <v>20</v>
      </c>
      <c r="D22" s="49" t="s">
        <v>44</v>
      </c>
      <c r="E22" s="49" t="s">
        <v>45</v>
      </c>
      <c r="F22" s="29">
        <v>0</v>
      </c>
      <c r="G22" s="30">
        <v>0</v>
      </c>
      <c r="H22" s="30"/>
      <c r="I22" s="29"/>
      <c r="J22" s="29">
        <f t="shared" si="1"/>
        <v>0</v>
      </c>
      <c r="K22" s="29"/>
      <c r="L22" s="29">
        <f t="shared" si="2"/>
        <v>0</v>
      </c>
      <c r="M22" s="29"/>
      <c r="N22" s="29"/>
      <c r="O22" s="29">
        <v>0</v>
      </c>
      <c r="P22" s="29">
        <f t="shared" si="3"/>
        <v>0</v>
      </c>
    </row>
    <row r="23" spans="1:16" x14ac:dyDescent="0.25">
      <c r="A23" s="2" t="str">
        <f t="shared" si="0"/>
        <v>25RD</v>
      </c>
      <c r="B23" s="2">
        <v>283</v>
      </c>
      <c r="C23" s="14" t="s">
        <v>20</v>
      </c>
      <c r="D23" s="49" t="s">
        <v>46</v>
      </c>
      <c r="E23" s="49" t="s">
        <v>47</v>
      </c>
      <c r="F23" s="29">
        <v>-397679</v>
      </c>
      <c r="G23" s="30">
        <v>136391</v>
      </c>
      <c r="H23" s="30"/>
      <c r="I23" s="29"/>
      <c r="J23" s="29">
        <f t="shared" si="1"/>
        <v>136391</v>
      </c>
      <c r="K23" s="29">
        <v>33873</v>
      </c>
      <c r="L23" s="29">
        <f t="shared" si="2"/>
        <v>-227415</v>
      </c>
      <c r="M23" s="29"/>
      <c r="N23" s="29"/>
      <c r="O23" s="29">
        <v>7208</v>
      </c>
      <c r="P23" s="29">
        <f t="shared" si="3"/>
        <v>-220207</v>
      </c>
    </row>
    <row r="24" spans="1:16" x14ac:dyDescent="0.25">
      <c r="A24" s="2" t="str">
        <f t="shared" si="0"/>
        <v>25RE</v>
      </c>
      <c r="B24" s="2">
        <v>282</v>
      </c>
      <c r="C24" s="16" t="s">
        <v>48</v>
      </c>
      <c r="D24" s="49" t="s">
        <v>49</v>
      </c>
      <c r="E24" s="49" t="s">
        <v>50</v>
      </c>
      <c r="F24" s="54">
        <v>6003</v>
      </c>
      <c r="G24" s="54">
        <v>-1920</v>
      </c>
      <c r="H24" s="54"/>
      <c r="I24" s="54">
        <f>G24</f>
        <v>-1920</v>
      </c>
      <c r="J24" s="54">
        <f t="shared" si="1"/>
        <v>0</v>
      </c>
      <c r="K24" s="54">
        <v>5</v>
      </c>
      <c r="L24" s="54">
        <f t="shared" si="2"/>
        <v>4088</v>
      </c>
      <c r="M24" s="54"/>
      <c r="N24" s="54"/>
      <c r="O24" s="54">
        <v>-420</v>
      </c>
      <c r="P24" s="54">
        <f t="shared" si="3"/>
        <v>3668</v>
      </c>
    </row>
    <row r="25" spans="1:16" x14ac:dyDescent="0.25">
      <c r="A25" s="2" t="str">
        <f t="shared" si="0"/>
        <v>25RT</v>
      </c>
      <c r="B25" s="2">
        <v>283</v>
      </c>
      <c r="C25" s="14" t="s">
        <v>20</v>
      </c>
      <c r="D25" s="49" t="s">
        <v>51</v>
      </c>
      <c r="E25" s="49" t="s">
        <v>52</v>
      </c>
      <c r="F25" s="31"/>
      <c r="G25" s="32"/>
      <c r="H25" s="29"/>
      <c r="I25" s="29"/>
      <c r="J25" s="29">
        <f t="shared" si="1"/>
        <v>0</v>
      </c>
      <c r="K25" s="29"/>
      <c r="L25" s="29">
        <f t="shared" si="2"/>
        <v>0</v>
      </c>
      <c r="M25" s="29"/>
      <c r="N25" s="29"/>
      <c r="O25" s="29"/>
      <c r="P25" s="29">
        <f t="shared" si="3"/>
        <v>0</v>
      </c>
    </row>
    <row r="26" spans="1:16" x14ac:dyDescent="0.25">
      <c r="A26" s="2" t="str">
        <f t="shared" si="0"/>
        <v>25SD</v>
      </c>
      <c r="B26" s="2">
        <v>283</v>
      </c>
      <c r="C26" s="14" t="s">
        <v>20</v>
      </c>
      <c r="D26" s="49" t="s">
        <v>53</v>
      </c>
      <c r="E26" s="49" t="s">
        <v>54</v>
      </c>
      <c r="F26" s="31"/>
      <c r="G26" s="32"/>
      <c r="H26" s="29"/>
      <c r="I26" s="29"/>
      <c r="J26" s="29">
        <f t="shared" si="1"/>
        <v>0</v>
      </c>
      <c r="K26" s="29"/>
      <c r="L26" s="29">
        <f t="shared" si="2"/>
        <v>0</v>
      </c>
      <c r="M26" s="29"/>
      <c r="N26" s="29"/>
      <c r="O26" s="29">
        <v>0</v>
      </c>
      <c r="P26" s="29">
        <f t="shared" si="3"/>
        <v>0</v>
      </c>
    </row>
    <row r="27" spans="1:16" x14ac:dyDescent="0.25">
      <c r="A27" s="2" t="str">
        <f t="shared" si="0"/>
        <v>25SD</v>
      </c>
      <c r="B27" s="2">
        <v>283</v>
      </c>
      <c r="C27" s="14" t="s">
        <v>20</v>
      </c>
      <c r="D27" s="49" t="s">
        <v>53</v>
      </c>
      <c r="E27" s="49" t="s">
        <v>54</v>
      </c>
      <c r="F27" s="29">
        <v>0</v>
      </c>
      <c r="G27" s="30">
        <v>0</v>
      </c>
      <c r="H27" s="29"/>
      <c r="I27" s="29"/>
      <c r="J27" s="29">
        <f t="shared" si="1"/>
        <v>0</v>
      </c>
      <c r="K27" s="29"/>
      <c r="L27" s="29">
        <f t="shared" si="2"/>
        <v>0</v>
      </c>
      <c r="M27" s="29"/>
      <c r="N27" s="29"/>
      <c r="O27" s="29">
        <v>0</v>
      </c>
      <c r="P27" s="29">
        <f t="shared" si="3"/>
        <v>0</v>
      </c>
    </row>
    <row r="28" spans="1:16" x14ac:dyDescent="0.25">
      <c r="A28" s="2" t="str">
        <f t="shared" si="0"/>
        <v>25SI</v>
      </c>
      <c r="B28" s="2">
        <v>283</v>
      </c>
      <c r="C28" s="14" t="s">
        <v>20</v>
      </c>
      <c r="D28" s="49" t="s">
        <v>55</v>
      </c>
      <c r="E28" s="49" t="s">
        <v>56</v>
      </c>
      <c r="F28" s="29">
        <v>0</v>
      </c>
      <c r="G28" s="30">
        <v>0</v>
      </c>
      <c r="H28" s="29"/>
      <c r="I28" s="29"/>
      <c r="J28" s="29">
        <f t="shared" si="1"/>
        <v>0</v>
      </c>
      <c r="K28" s="29"/>
      <c r="L28" s="29">
        <f t="shared" si="2"/>
        <v>0</v>
      </c>
      <c r="M28" s="29"/>
      <c r="N28" s="29"/>
      <c r="O28" s="29">
        <v>0</v>
      </c>
      <c r="P28" s="29">
        <f t="shared" si="3"/>
        <v>0</v>
      </c>
    </row>
    <row r="29" spans="1:16" x14ac:dyDescent="0.25">
      <c r="A29" s="2" t="str">
        <f t="shared" si="0"/>
        <v>25SI</v>
      </c>
      <c r="B29" s="2">
        <v>283</v>
      </c>
      <c r="C29" s="14" t="s">
        <v>20</v>
      </c>
      <c r="D29" s="49" t="s">
        <v>57</v>
      </c>
      <c r="E29" s="49" t="s">
        <v>58</v>
      </c>
      <c r="F29" s="29">
        <v>0</v>
      </c>
      <c r="G29" s="30">
        <v>0</v>
      </c>
      <c r="H29" s="29"/>
      <c r="I29" s="29"/>
      <c r="J29" s="29">
        <f t="shared" si="1"/>
        <v>0</v>
      </c>
      <c r="K29" s="29"/>
      <c r="L29" s="29">
        <f t="shared" si="2"/>
        <v>0</v>
      </c>
      <c r="M29" s="29"/>
      <c r="N29" s="29"/>
      <c r="O29" s="29">
        <v>0</v>
      </c>
      <c r="P29" s="29">
        <f t="shared" si="3"/>
        <v>0</v>
      </c>
    </row>
    <row r="30" spans="1:16" x14ac:dyDescent="0.25">
      <c r="A30" s="2" t="str">
        <f t="shared" si="0"/>
        <v>25SL</v>
      </c>
      <c r="B30" s="2">
        <v>283</v>
      </c>
      <c r="C30" s="14" t="s">
        <v>20</v>
      </c>
      <c r="D30" s="49" t="s">
        <v>59</v>
      </c>
      <c r="E30" s="49" t="s">
        <v>60</v>
      </c>
      <c r="F30" s="29">
        <v>0</v>
      </c>
      <c r="G30" s="30">
        <v>0</v>
      </c>
      <c r="H30" s="29"/>
      <c r="I30" s="29"/>
      <c r="J30" s="29">
        <f t="shared" si="1"/>
        <v>0</v>
      </c>
      <c r="K30" s="29"/>
      <c r="L30" s="29">
        <f t="shared" si="2"/>
        <v>0</v>
      </c>
      <c r="M30" s="29"/>
      <c r="N30" s="29"/>
      <c r="O30" s="29">
        <v>0</v>
      </c>
      <c r="P30" s="29">
        <f t="shared" si="3"/>
        <v>0</v>
      </c>
    </row>
    <row r="31" spans="1:16" x14ac:dyDescent="0.25">
      <c r="A31" s="2" t="str">
        <f t="shared" si="0"/>
        <v>25VA</v>
      </c>
      <c r="B31" s="2">
        <v>283</v>
      </c>
      <c r="C31" s="14" t="s">
        <v>20</v>
      </c>
      <c r="D31" s="49" t="s">
        <v>61</v>
      </c>
      <c r="E31" s="49" t="s">
        <v>62</v>
      </c>
      <c r="F31" s="29">
        <v>144792</v>
      </c>
      <c r="G31" s="30">
        <v>-49659</v>
      </c>
      <c r="H31" s="29"/>
      <c r="I31" s="29"/>
      <c r="J31" s="29">
        <f t="shared" si="1"/>
        <v>-49659</v>
      </c>
      <c r="K31" s="29">
        <v>12</v>
      </c>
      <c r="L31" s="29">
        <f t="shared" si="2"/>
        <v>95145</v>
      </c>
      <c r="M31" s="29"/>
      <c r="N31" s="29"/>
      <c r="O31" s="29">
        <v>-1613</v>
      </c>
      <c r="P31" s="29">
        <f t="shared" si="3"/>
        <v>93532</v>
      </c>
    </row>
    <row r="32" spans="1:16" x14ac:dyDescent="0.25">
      <c r="A32" s="2" t="str">
        <f t="shared" si="0"/>
        <v>NOL_</v>
      </c>
      <c r="B32" s="2">
        <v>283</v>
      </c>
      <c r="C32" s="14" t="s">
        <v>20</v>
      </c>
      <c r="D32" s="49" t="s">
        <v>63</v>
      </c>
      <c r="E32" s="49" t="s">
        <v>63</v>
      </c>
      <c r="F32" s="29">
        <v>0</v>
      </c>
      <c r="G32" s="30">
        <v>0</v>
      </c>
      <c r="H32" s="29"/>
      <c r="I32" s="29"/>
      <c r="J32" s="29">
        <f t="shared" si="1"/>
        <v>0</v>
      </c>
      <c r="K32" s="29"/>
      <c r="L32" s="29">
        <f t="shared" si="2"/>
        <v>0</v>
      </c>
      <c r="M32" s="29"/>
      <c r="N32" s="29"/>
      <c r="O32" s="29">
        <v>0</v>
      </c>
      <c r="P32" s="29">
        <f t="shared" si="3"/>
        <v>0</v>
      </c>
    </row>
    <row r="33" spans="1:16" x14ac:dyDescent="0.25">
      <c r="A33" s="2" t="s">
        <v>59</v>
      </c>
      <c r="B33" s="2">
        <v>283</v>
      </c>
      <c r="C33" s="14" t="s">
        <v>20</v>
      </c>
      <c r="D33" s="49" t="s">
        <v>64</v>
      </c>
      <c r="E33" s="49" t="s">
        <v>64</v>
      </c>
      <c r="F33" s="29">
        <v>-253510</v>
      </c>
      <c r="G33" s="30">
        <v>-54602</v>
      </c>
      <c r="H33" s="29"/>
      <c r="I33" s="29"/>
      <c r="J33" s="29">
        <f t="shared" si="1"/>
        <v>-54602</v>
      </c>
      <c r="K33" s="29">
        <v>-3104</v>
      </c>
      <c r="L33" s="29">
        <f t="shared" si="2"/>
        <v>-311216</v>
      </c>
      <c r="M33" s="29"/>
      <c r="N33" s="29"/>
      <c r="O33" s="29">
        <v>0</v>
      </c>
      <c r="P33" s="29">
        <f t="shared" si="3"/>
        <v>-311216</v>
      </c>
    </row>
    <row r="34" spans="1:16" x14ac:dyDescent="0.25">
      <c r="A34" s="2" t="s">
        <v>59</v>
      </c>
      <c r="B34" s="2">
        <v>283</v>
      </c>
      <c r="C34" s="14" t="s">
        <v>20</v>
      </c>
      <c r="D34" s="49" t="s">
        <v>65</v>
      </c>
      <c r="E34" s="49" t="s">
        <v>65</v>
      </c>
      <c r="F34" s="29">
        <v>256614</v>
      </c>
      <c r="G34" s="30">
        <v>55271</v>
      </c>
      <c r="H34" s="29"/>
      <c r="I34" s="29"/>
      <c r="J34" s="29">
        <f t="shared" si="1"/>
        <v>55271</v>
      </c>
      <c r="K34" s="29"/>
      <c r="L34" s="29">
        <f t="shared" si="2"/>
        <v>311885</v>
      </c>
      <c r="M34" s="29"/>
      <c r="N34" s="29"/>
      <c r="O34" s="29">
        <v>0</v>
      </c>
      <c r="P34" s="29">
        <f t="shared" si="3"/>
        <v>311885</v>
      </c>
    </row>
    <row r="35" spans="1:16" x14ac:dyDescent="0.25">
      <c r="A35" s="2"/>
      <c r="B35" s="2"/>
      <c r="C35" s="2"/>
      <c r="D35" s="5" t="s">
        <v>0</v>
      </c>
      <c r="E35" s="5" t="s">
        <v>0</v>
      </c>
      <c r="F35" s="29" t="s">
        <v>0</v>
      </c>
      <c r="G35" s="30" t="s">
        <v>0</v>
      </c>
      <c r="H35" s="29" t="s">
        <v>0</v>
      </c>
      <c r="I35" s="29" t="s">
        <v>0</v>
      </c>
      <c r="J35" s="29" t="s">
        <v>0</v>
      </c>
      <c r="K35" s="29"/>
      <c r="L35" s="29" t="s">
        <v>0</v>
      </c>
      <c r="M35" s="29" t="s">
        <v>0</v>
      </c>
      <c r="N35" s="29"/>
      <c r="O35" s="29"/>
      <c r="P35" s="29"/>
    </row>
    <row r="36" spans="1:16" ht="15.75" thickBot="1" x14ac:dyDescent="0.3">
      <c r="A36" s="2"/>
      <c r="B36" s="2"/>
      <c r="C36" s="2"/>
      <c r="D36" s="17" t="s">
        <v>66</v>
      </c>
      <c r="E36" s="17" t="s">
        <v>0</v>
      </c>
      <c r="F36" s="33">
        <f t="shared" ref="F36:P36" si="5">SUM(F11:F35)</f>
        <v>781956</v>
      </c>
      <c r="G36" s="34">
        <f t="shared" si="5"/>
        <v>-266453</v>
      </c>
      <c r="H36" s="55">
        <f t="shared" si="5"/>
        <v>310577</v>
      </c>
      <c r="I36" s="55">
        <f t="shared" si="5"/>
        <v>-1920</v>
      </c>
      <c r="J36" s="33">
        <f t="shared" si="5"/>
        <v>-575110</v>
      </c>
      <c r="K36" s="33">
        <f t="shared" si="5"/>
        <v>27293</v>
      </c>
      <c r="L36" s="33">
        <f t="shared" si="5"/>
        <v>542796</v>
      </c>
      <c r="M36" s="33">
        <f t="shared" si="5"/>
        <v>0</v>
      </c>
      <c r="N36" s="33">
        <f t="shared" si="5"/>
        <v>0</v>
      </c>
      <c r="O36" s="33">
        <f t="shared" si="5"/>
        <v>-31584</v>
      </c>
      <c r="P36" s="33">
        <f t="shared" si="5"/>
        <v>511212</v>
      </c>
    </row>
    <row r="37" spans="1:16" ht="15.75" thickTop="1" x14ac:dyDescent="0.25">
      <c r="A37" s="2"/>
      <c r="B37" s="2"/>
      <c r="C37" s="2"/>
      <c r="D37" s="5"/>
      <c r="E37" s="5"/>
      <c r="F37" s="29">
        <v>0</v>
      </c>
      <c r="G37" s="30">
        <v>0</v>
      </c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25">
      <c r="A38" s="2"/>
      <c r="B38" s="2"/>
      <c r="C38" s="18"/>
      <c r="D38" s="5"/>
      <c r="E38" s="5" t="s">
        <v>67</v>
      </c>
      <c r="F38" s="29"/>
      <c r="G38" s="30"/>
      <c r="H38" s="54">
        <f>(H36/(1-$G$9)-H36)</f>
        <v>105439.3418391266</v>
      </c>
      <c r="I38" s="54"/>
      <c r="J38" s="29"/>
      <c r="K38" s="29"/>
      <c r="L38" s="29">
        <f>SUM(F38:J38)-G38</f>
        <v>105439.3418391266</v>
      </c>
      <c r="M38" s="29"/>
      <c r="N38" s="29"/>
      <c r="O38" s="29"/>
      <c r="P38" s="29">
        <f>SUM(L38:O38)</f>
        <v>105439.3418391266</v>
      </c>
    </row>
    <row r="39" spans="1:16" x14ac:dyDescent="0.25">
      <c r="A39" s="3"/>
      <c r="B39" s="3"/>
      <c r="C39" s="3"/>
      <c r="D39" s="3"/>
      <c r="E39" s="3" t="s">
        <v>68</v>
      </c>
      <c r="F39" s="35"/>
      <c r="G39" s="36"/>
      <c r="H39" s="56"/>
      <c r="I39" s="54">
        <f>(I36/(1-$G$9)-I36)</f>
        <v>-651.83041993168581</v>
      </c>
      <c r="J39" s="35"/>
      <c r="K39" s="35"/>
      <c r="L39" s="29">
        <f>SUM(F39:J39)-G39</f>
        <v>-651.83041993168581</v>
      </c>
      <c r="M39" s="35"/>
      <c r="N39" s="35"/>
      <c r="O39" s="35"/>
      <c r="P39" s="29">
        <f t="shared" ref="P39:P41" si="6">SUM(L39:O39)</f>
        <v>-651.83041993168581</v>
      </c>
    </row>
    <row r="40" spans="1:16" x14ac:dyDescent="0.25">
      <c r="A40" s="3"/>
      <c r="B40" s="3"/>
      <c r="C40" s="3"/>
      <c r="D40" s="3"/>
      <c r="E40" s="3" t="s">
        <v>69</v>
      </c>
      <c r="F40" s="35"/>
      <c r="G40" s="36"/>
      <c r="H40" s="35"/>
      <c r="I40" s="35"/>
      <c r="J40" s="29">
        <f>(J36/(1-$G$9)-J36)</f>
        <v>-195246.97542026651</v>
      </c>
      <c r="K40" s="29"/>
      <c r="L40" s="29">
        <f>SUM(F40:J40)-G40</f>
        <v>-195246.97542026651</v>
      </c>
      <c r="M40" s="29">
        <v>0</v>
      </c>
      <c r="N40" s="29"/>
      <c r="O40" s="29"/>
      <c r="P40" s="29">
        <f t="shared" si="6"/>
        <v>-195246.97542026651</v>
      </c>
    </row>
    <row r="41" spans="1:16" ht="26.25" x14ac:dyDescent="0.25">
      <c r="A41" s="3"/>
      <c r="B41" s="3"/>
      <c r="C41" s="3"/>
      <c r="D41" s="3"/>
      <c r="E41" s="53" t="s">
        <v>70</v>
      </c>
      <c r="F41" s="35"/>
      <c r="G41" s="36"/>
      <c r="H41" s="35"/>
      <c r="I41" s="35"/>
      <c r="J41" s="29">
        <v>2734.9754202665645</v>
      </c>
      <c r="K41" s="29"/>
      <c r="L41" s="29">
        <f>SUM(F41:J41)-G41</f>
        <v>2734.9754202665645</v>
      </c>
      <c r="M41" s="35"/>
      <c r="N41" s="35"/>
      <c r="O41" s="35"/>
      <c r="P41" s="29">
        <f t="shared" si="6"/>
        <v>2734.9754202665645</v>
      </c>
    </row>
    <row r="42" spans="1:16" x14ac:dyDescent="0.25">
      <c r="A42" s="3"/>
      <c r="B42" s="3"/>
      <c r="C42" s="3"/>
      <c r="D42" s="3"/>
      <c r="E42" s="3"/>
      <c r="F42" s="37"/>
      <c r="G42" s="38"/>
      <c r="H42" s="37"/>
      <c r="I42" s="37"/>
      <c r="J42" s="37"/>
      <c r="K42" s="37"/>
      <c r="L42" s="37"/>
      <c r="M42" s="37"/>
      <c r="N42" s="37"/>
      <c r="O42" s="37"/>
      <c r="P42" s="37"/>
    </row>
    <row r="43" spans="1:16" x14ac:dyDescent="0.25">
      <c r="A43" s="2" t="s">
        <v>71</v>
      </c>
      <c r="B43" s="2"/>
      <c r="C43" s="18"/>
      <c r="D43" s="5" t="s">
        <v>71</v>
      </c>
      <c r="E43" s="5" t="s">
        <v>72</v>
      </c>
      <c r="F43" s="35"/>
      <c r="G43" s="36"/>
      <c r="H43" s="56">
        <f>SUM(H38:H42)</f>
        <v>105439.3418391266</v>
      </c>
      <c r="I43" s="56">
        <f>SUM(I38:I42)</f>
        <v>-651.83041993168581</v>
      </c>
      <c r="J43" s="35">
        <f>SUM(J38:J42)</f>
        <v>-192511.99999999994</v>
      </c>
      <c r="K43" s="35"/>
      <c r="L43" s="35">
        <f>SUM(L38:L42)</f>
        <v>-87724.488580805031</v>
      </c>
      <c r="M43" s="35">
        <f>SUM(M38:M42)</f>
        <v>0</v>
      </c>
      <c r="N43" s="35">
        <f>SUM(N38:N42)</f>
        <v>0</v>
      </c>
      <c r="O43" s="35"/>
      <c r="P43" s="35">
        <f>SUM(P38:P42)</f>
        <v>-87724.488580805031</v>
      </c>
    </row>
    <row r="44" spans="1:16" x14ac:dyDescent="0.25">
      <c r="A44" s="3"/>
      <c r="B44" s="3"/>
      <c r="C44" s="3"/>
      <c r="D44" s="3"/>
      <c r="E44" s="3"/>
      <c r="F44" s="35"/>
      <c r="G44" s="36"/>
      <c r="H44" s="56"/>
      <c r="I44" s="56"/>
      <c r="J44" s="35"/>
      <c r="K44" s="35"/>
      <c r="L44" s="35"/>
      <c r="M44" s="35"/>
      <c r="N44" s="35"/>
      <c r="O44" s="35"/>
      <c r="P44" s="35"/>
    </row>
    <row r="45" spans="1:16" ht="15.75" thickBot="1" x14ac:dyDescent="0.3">
      <c r="A45" s="3"/>
      <c r="B45" s="3"/>
      <c r="C45" s="3"/>
      <c r="D45" s="17" t="s">
        <v>73</v>
      </c>
      <c r="E45" s="3"/>
      <c r="F45" s="35"/>
      <c r="G45" s="36"/>
      <c r="H45" s="57">
        <f>H36+H43</f>
        <v>416016.3418391266</v>
      </c>
      <c r="I45" s="57">
        <f>I36+I43</f>
        <v>-2571.8304199316858</v>
      </c>
      <c r="J45" s="39">
        <f>J36+J43</f>
        <v>-767622</v>
      </c>
      <c r="K45" s="35"/>
      <c r="L45" s="39">
        <f>L36+L43</f>
        <v>455071.51141919498</v>
      </c>
      <c r="M45" s="39">
        <f>M36+M43</f>
        <v>0</v>
      </c>
      <c r="N45" s="39">
        <f>N36+N43</f>
        <v>0</v>
      </c>
      <c r="O45" s="39">
        <f>O36+O43</f>
        <v>-31584</v>
      </c>
      <c r="P45" s="39">
        <f>P36+P43</f>
        <v>423487.51141919498</v>
      </c>
    </row>
    <row r="46" spans="1:16" ht="15.75" thickTop="1" x14ac:dyDescent="0.25">
      <c r="A46" s="3"/>
      <c r="B46" s="3"/>
      <c r="C46" s="3"/>
      <c r="D46" s="3"/>
      <c r="E46" s="3"/>
      <c r="F46" s="35"/>
      <c r="G46" s="36"/>
      <c r="H46" s="40" t="s">
        <v>74</v>
      </c>
      <c r="I46" s="40" t="s">
        <v>75</v>
      </c>
      <c r="J46" s="40" t="s">
        <v>76</v>
      </c>
      <c r="K46" s="35"/>
      <c r="L46" s="35"/>
      <c r="M46" s="35"/>
      <c r="N46" s="35"/>
      <c r="O46" s="35"/>
      <c r="P46" s="35"/>
    </row>
    <row r="47" spans="1:16" x14ac:dyDescent="0.25">
      <c r="A47" s="3"/>
      <c r="B47" s="3"/>
      <c r="C47" s="3"/>
      <c r="D47" s="50" t="s">
        <v>77</v>
      </c>
      <c r="E47" s="3"/>
      <c r="F47" s="35"/>
      <c r="G47" s="36"/>
      <c r="H47" s="40"/>
      <c r="I47" s="40"/>
      <c r="J47" s="40"/>
      <c r="K47" s="35"/>
      <c r="L47" s="35"/>
      <c r="M47" s="35"/>
      <c r="N47" s="35"/>
      <c r="O47" s="35"/>
      <c r="P47" s="35"/>
    </row>
    <row r="48" spans="1:16" x14ac:dyDescent="0.25">
      <c r="A48" s="3"/>
      <c r="B48" s="3"/>
      <c r="C48" s="3"/>
      <c r="D48" s="3"/>
      <c r="E48" s="51" t="s">
        <v>78</v>
      </c>
      <c r="F48" s="35"/>
      <c r="G48" s="36"/>
      <c r="H48" s="54">
        <f>-H36</f>
        <v>-310577</v>
      </c>
      <c r="I48" s="58"/>
      <c r="J48" s="58"/>
      <c r="K48" s="56"/>
      <c r="L48" s="56"/>
      <c r="M48" s="56"/>
      <c r="N48" s="56"/>
      <c r="O48" s="56"/>
      <c r="P48" s="56">
        <f>SUM(H48:O48)</f>
        <v>-310577</v>
      </c>
    </row>
    <row r="49" spans="1:16" x14ac:dyDescent="0.25">
      <c r="A49" s="3"/>
      <c r="B49" s="3"/>
      <c r="C49" s="3"/>
      <c r="D49" s="3"/>
      <c r="E49" s="51" t="s">
        <v>79</v>
      </c>
      <c r="F49" s="35"/>
      <c r="G49" s="36"/>
      <c r="H49" s="54">
        <f>-I36</f>
        <v>1920</v>
      </c>
      <c r="I49" s="58"/>
      <c r="J49" s="58"/>
      <c r="K49" s="56"/>
      <c r="L49" s="56"/>
      <c r="M49" s="56"/>
      <c r="N49" s="56"/>
      <c r="O49" s="56"/>
      <c r="P49" s="56">
        <f t="shared" ref="P49:P50" si="7">SUM(H49:O49)</f>
        <v>1920</v>
      </c>
    </row>
    <row r="50" spans="1:16" x14ac:dyDescent="0.25">
      <c r="A50" s="3"/>
      <c r="B50" s="3"/>
      <c r="C50" s="3"/>
      <c r="D50" s="3"/>
      <c r="E50" s="51" t="s">
        <v>80</v>
      </c>
      <c r="F50" s="35"/>
      <c r="G50" s="36"/>
      <c r="H50" s="29">
        <f>-J36</f>
        <v>575110</v>
      </c>
      <c r="I50" s="40"/>
      <c r="J50" s="40"/>
      <c r="K50" s="35"/>
      <c r="L50" s="35"/>
      <c r="M50" s="35">
        <f>-M36</f>
        <v>0</v>
      </c>
      <c r="N50" s="35">
        <f>-N36</f>
        <v>0</v>
      </c>
      <c r="O50" s="35"/>
      <c r="P50" s="35">
        <f t="shared" si="7"/>
        <v>575110</v>
      </c>
    </row>
    <row r="51" spans="1:16" x14ac:dyDescent="0.25">
      <c r="A51" s="3"/>
      <c r="B51" s="3"/>
      <c r="C51" s="3"/>
      <c r="D51" s="3"/>
      <c r="E51" s="52"/>
      <c r="F51" s="35"/>
      <c r="G51" s="36"/>
      <c r="H51" s="41"/>
      <c r="I51" s="40"/>
      <c r="J51" s="40"/>
      <c r="K51" s="35"/>
      <c r="L51" s="35"/>
      <c r="M51" s="35"/>
      <c r="N51" s="35"/>
      <c r="O51" s="35"/>
      <c r="P51" s="41"/>
    </row>
    <row r="52" spans="1:16" ht="15.75" thickBot="1" x14ac:dyDescent="0.3">
      <c r="A52" s="3"/>
      <c r="B52" s="3"/>
      <c r="C52" s="3"/>
      <c r="D52" s="3"/>
      <c r="E52" s="51" t="s">
        <v>81</v>
      </c>
      <c r="F52" s="35"/>
      <c r="G52" s="36"/>
      <c r="H52" s="33">
        <f>SUM(H48:H51)</f>
        <v>266453</v>
      </c>
      <c r="I52" s="40"/>
      <c r="J52" s="40"/>
      <c r="K52" s="35"/>
      <c r="L52" s="35"/>
      <c r="M52" s="35"/>
      <c r="N52" s="35"/>
      <c r="O52" s="35"/>
      <c r="P52" s="33">
        <f>SUM(P48:P51)</f>
        <v>266453</v>
      </c>
    </row>
    <row r="53" spans="1:16" ht="15.75" thickTop="1" x14ac:dyDescent="0.25">
      <c r="A53" s="3"/>
      <c r="B53" s="3"/>
      <c r="C53" s="3"/>
      <c r="D53" s="3"/>
      <c r="E53" s="19"/>
      <c r="F53" s="35"/>
      <c r="G53" s="36"/>
      <c r="H53" s="42"/>
      <c r="I53" s="40"/>
      <c r="J53" s="40"/>
      <c r="K53" s="35"/>
      <c r="L53" s="35"/>
      <c r="M53" s="35"/>
      <c r="N53" s="35"/>
      <c r="O53" s="35"/>
      <c r="P53" s="35"/>
    </row>
    <row r="54" spans="1:16" x14ac:dyDescent="0.25">
      <c r="A54" s="3"/>
      <c r="B54" s="3"/>
      <c r="C54" s="20"/>
      <c r="D54" s="20"/>
      <c r="E54" s="21"/>
      <c r="F54" s="43"/>
      <c r="G54" s="36"/>
      <c r="H54" s="44"/>
      <c r="I54" s="45"/>
      <c r="J54" s="45"/>
      <c r="K54" s="43"/>
      <c r="L54" s="43"/>
      <c r="M54" s="43"/>
      <c r="N54" s="43"/>
      <c r="O54" s="43"/>
      <c r="P54" s="43"/>
    </row>
    <row r="55" spans="1:16" x14ac:dyDescent="0.25">
      <c r="A55" s="3"/>
      <c r="B55" s="3"/>
      <c r="C55" s="3"/>
      <c r="D55" s="3"/>
      <c r="E55" s="19"/>
      <c r="F55" s="35"/>
      <c r="G55" s="36"/>
      <c r="H55" s="42"/>
      <c r="I55" s="40"/>
      <c r="J55" s="40"/>
      <c r="K55" s="35"/>
      <c r="L55" s="35"/>
      <c r="M55" s="35"/>
      <c r="N55" s="35"/>
      <c r="O55" s="35"/>
      <c r="P55" s="35"/>
    </row>
    <row r="56" spans="1:16" x14ac:dyDescent="0.25">
      <c r="A56" s="3"/>
      <c r="B56" s="3"/>
      <c r="C56" s="3"/>
      <c r="D56" s="3"/>
      <c r="E56" s="3"/>
      <c r="F56" s="35"/>
      <c r="G56" s="36"/>
      <c r="H56" s="40"/>
      <c r="I56" s="40"/>
      <c r="J56" s="40"/>
      <c r="K56" s="35"/>
      <c r="L56" s="35"/>
      <c r="M56" s="35"/>
      <c r="N56" s="35"/>
      <c r="O56" s="35"/>
      <c r="P56" s="35"/>
    </row>
    <row r="57" spans="1:16" x14ac:dyDescent="0.25">
      <c r="A57" s="3"/>
      <c r="B57" s="3"/>
      <c r="C57" s="3"/>
      <c r="D57" s="3"/>
      <c r="E57" s="3"/>
      <c r="F57" s="35"/>
      <c r="G57" s="36"/>
      <c r="H57" s="35"/>
      <c r="I57" s="35"/>
      <c r="J57" s="46" t="s">
        <v>82</v>
      </c>
      <c r="K57" s="46" t="s">
        <v>83</v>
      </c>
      <c r="L57" s="35">
        <v>455012.46</v>
      </c>
      <c r="M57" s="35"/>
      <c r="N57" s="35"/>
      <c r="O57" s="35"/>
      <c r="P57" s="35">
        <v>423428.46</v>
      </c>
    </row>
    <row r="58" spans="1:16" x14ac:dyDescent="0.25">
      <c r="A58" s="3"/>
      <c r="B58" s="3"/>
      <c r="C58" s="3"/>
      <c r="D58" s="3"/>
      <c r="E58" s="3"/>
      <c r="F58" s="35"/>
      <c r="G58" s="36"/>
      <c r="H58" s="35"/>
      <c r="I58" s="35"/>
      <c r="J58" s="35"/>
      <c r="K58" s="35"/>
      <c r="L58" s="37"/>
      <c r="M58" s="35"/>
      <c r="N58" s="35"/>
      <c r="O58" s="35"/>
      <c r="P58" s="37"/>
    </row>
    <row r="59" spans="1:16" x14ac:dyDescent="0.25">
      <c r="A59" s="3"/>
      <c r="B59" s="3"/>
      <c r="C59" s="3"/>
      <c r="D59" s="3"/>
      <c r="E59" s="3"/>
      <c r="F59" s="35"/>
      <c r="G59" s="36"/>
      <c r="H59" s="35"/>
      <c r="I59" s="35"/>
      <c r="J59" s="35" t="s">
        <v>84</v>
      </c>
      <c r="K59" s="35"/>
      <c r="L59" s="35">
        <f>L45-L57</f>
        <v>59.051419194962364</v>
      </c>
      <c r="M59" s="35"/>
      <c r="N59" s="35"/>
      <c r="O59" s="35"/>
      <c r="P59" s="35">
        <f>P45-P57</f>
        <v>59.051419194962364</v>
      </c>
    </row>
    <row r="60" spans="1:16" x14ac:dyDescent="0.25">
      <c r="A60" s="3"/>
      <c r="B60" s="3"/>
      <c r="C60" s="3"/>
      <c r="D60" s="3"/>
      <c r="E60" s="3"/>
      <c r="F60" s="35"/>
      <c r="G60" s="36"/>
      <c r="H60" s="35"/>
      <c r="I60" s="35"/>
      <c r="J60" s="35"/>
      <c r="K60" s="35"/>
      <c r="L60" s="35"/>
      <c r="M60" s="35"/>
      <c r="N60" s="35"/>
      <c r="O60" s="35"/>
      <c r="P60" s="35"/>
    </row>
    <row r="61" spans="1:16" x14ac:dyDescent="0.25">
      <c r="A61" s="3"/>
      <c r="B61" s="3"/>
      <c r="C61" s="3"/>
      <c r="D61" s="3"/>
      <c r="E61" s="3"/>
      <c r="F61" s="35"/>
      <c r="G61" s="36"/>
      <c r="H61" s="35"/>
      <c r="I61" s="35"/>
      <c r="J61" s="35"/>
      <c r="K61" s="35"/>
      <c r="L61" s="35"/>
      <c r="M61" s="35"/>
      <c r="N61" s="35"/>
      <c r="O61" s="35"/>
      <c r="P61" s="35"/>
    </row>
    <row r="62" spans="1:16" x14ac:dyDescent="0.25">
      <c r="A62" s="3"/>
      <c r="B62" s="3"/>
      <c r="C62" s="3"/>
      <c r="D62" s="2" t="s">
        <v>71</v>
      </c>
      <c r="E62" s="2" t="s">
        <v>72</v>
      </c>
      <c r="F62" s="35"/>
      <c r="G62" s="36"/>
      <c r="H62" s="35"/>
      <c r="I62" s="35"/>
      <c r="J62" s="35"/>
      <c r="K62" s="35"/>
      <c r="L62" s="35">
        <f>L43</f>
        <v>-87724.488580805031</v>
      </c>
      <c r="M62" s="35"/>
      <c r="N62" s="35"/>
      <c r="O62" s="35"/>
      <c r="P62" s="35">
        <f>P43</f>
        <v>-87724.488580805031</v>
      </c>
    </row>
    <row r="63" spans="1:16" x14ac:dyDescent="0.25">
      <c r="A63" s="3"/>
      <c r="B63" s="3"/>
      <c r="C63" s="3"/>
      <c r="D63" s="2" t="s">
        <v>71</v>
      </c>
      <c r="E63" s="3" t="s">
        <v>83</v>
      </c>
      <c r="F63" s="35"/>
      <c r="G63" s="36"/>
      <c r="H63" s="35"/>
      <c r="I63" s="35"/>
      <c r="J63" s="35"/>
      <c r="K63" s="35"/>
      <c r="L63" s="35">
        <v>-87725</v>
      </c>
      <c r="M63" s="35"/>
      <c r="N63" s="35"/>
      <c r="O63" s="35"/>
      <c r="P63" s="35">
        <v>-87725</v>
      </c>
    </row>
    <row r="64" spans="1:16" x14ac:dyDescent="0.25">
      <c r="A64" s="3"/>
      <c r="B64" s="3"/>
      <c r="C64" s="3"/>
      <c r="D64" s="3"/>
      <c r="E64" s="3"/>
      <c r="F64" s="35"/>
      <c r="G64" s="36"/>
      <c r="H64" s="35"/>
      <c r="I64" s="35"/>
      <c r="J64" s="35"/>
      <c r="K64" s="35"/>
      <c r="L64" s="37"/>
      <c r="M64" s="35"/>
      <c r="N64" s="35"/>
      <c r="O64" s="35"/>
      <c r="P64" s="37"/>
    </row>
    <row r="65" spans="1:16" x14ac:dyDescent="0.25">
      <c r="A65" s="3"/>
      <c r="B65" s="3"/>
      <c r="C65" s="3"/>
      <c r="D65" s="3"/>
      <c r="E65" s="3"/>
      <c r="F65" s="35"/>
      <c r="G65" s="36"/>
      <c r="H65" s="35"/>
      <c r="I65" s="35"/>
      <c r="J65" s="35" t="s">
        <v>84</v>
      </c>
      <c r="K65" s="35"/>
      <c r="L65" s="35">
        <f>L62-L63</f>
        <v>0.51141919496876653</v>
      </c>
      <c r="M65" s="35"/>
      <c r="N65" s="35"/>
      <c r="O65" s="35"/>
      <c r="P65" s="35">
        <f>P62-P63</f>
        <v>0.51141919496876653</v>
      </c>
    </row>
    <row r="66" spans="1:16" x14ac:dyDescent="0.25">
      <c r="A66" s="3"/>
      <c r="B66" s="3"/>
      <c r="C66" s="3"/>
      <c r="D66" s="3"/>
      <c r="E66" s="3"/>
      <c r="F66" s="35"/>
      <c r="G66" s="36"/>
      <c r="H66" s="35"/>
      <c r="I66" s="35"/>
      <c r="J66" s="35"/>
      <c r="K66" s="35"/>
      <c r="L66" s="40" t="s">
        <v>85</v>
      </c>
      <c r="M66" s="35"/>
      <c r="N66" s="35"/>
      <c r="O66" s="35"/>
      <c r="P66" s="35"/>
    </row>
    <row r="67" spans="1:16" x14ac:dyDescent="0.25">
      <c r="A67" s="3"/>
      <c r="B67" s="3"/>
      <c r="C67" s="3"/>
      <c r="D67" s="3"/>
      <c r="E67" s="3"/>
      <c r="F67" s="35"/>
      <c r="G67" s="36"/>
      <c r="H67" s="35"/>
      <c r="I67" s="35"/>
      <c r="J67" s="35"/>
      <c r="K67" s="35"/>
      <c r="L67" s="35"/>
      <c r="M67" s="35"/>
      <c r="N67" s="35"/>
      <c r="O67" s="35"/>
      <c r="P67" s="35"/>
    </row>
    <row r="68" spans="1:16" x14ac:dyDescent="0.25">
      <c r="A68" s="3"/>
      <c r="B68" s="3"/>
      <c r="C68" s="3"/>
      <c r="D68" s="3"/>
      <c r="E68" s="3"/>
      <c r="F68" s="35"/>
      <c r="G68" s="36"/>
      <c r="H68" s="35"/>
      <c r="I68" s="35"/>
      <c r="J68" s="35"/>
      <c r="K68" s="35"/>
      <c r="L68" s="35"/>
      <c r="M68" s="35"/>
      <c r="N68" s="35"/>
      <c r="O68" s="35"/>
      <c r="P68" s="35"/>
    </row>
    <row r="69" spans="1:16" x14ac:dyDescent="0.25">
      <c r="A69" s="3"/>
      <c r="B69" s="3"/>
      <c r="C69" s="3"/>
      <c r="D69" s="3" t="s">
        <v>86</v>
      </c>
      <c r="E69" s="3" t="s">
        <v>87</v>
      </c>
      <c r="F69" s="35"/>
      <c r="G69" s="36"/>
      <c r="H69" s="35"/>
      <c r="I69" s="35"/>
      <c r="J69" s="35"/>
      <c r="K69" s="40" t="s">
        <v>74</v>
      </c>
      <c r="L69" s="56">
        <f>-H45</f>
        <v>-416016.3418391266</v>
      </c>
      <c r="M69" s="56"/>
      <c r="N69" s="56"/>
      <c r="O69" s="56"/>
      <c r="P69" s="56">
        <f>L69</f>
        <v>-416016.3418391266</v>
      </c>
    </row>
    <row r="70" spans="1:16" x14ac:dyDescent="0.25">
      <c r="A70" s="3"/>
      <c r="B70" s="3"/>
      <c r="C70" s="3"/>
      <c r="D70" s="3" t="s">
        <v>88</v>
      </c>
      <c r="E70" s="3" t="s">
        <v>89</v>
      </c>
      <c r="F70" s="35"/>
      <c r="G70" s="36"/>
      <c r="H70" s="35"/>
      <c r="I70" s="35"/>
      <c r="J70" s="35"/>
      <c r="K70" s="40" t="s">
        <v>90</v>
      </c>
      <c r="L70" s="56">
        <f>L65-I45-J45</f>
        <v>770194.34183912666</v>
      </c>
      <c r="M70" s="56"/>
      <c r="N70" s="56"/>
      <c r="O70" s="56"/>
      <c r="P70" s="56">
        <f>SUM(L70:O70)</f>
        <v>770194.34183912666</v>
      </c>
    </row>
    <row r="71" spans="1:16" x14ac:dyDescent="0.25">
      <c r="A71" s="3"/>
      <c r="B71" s="3"/>
      <c r="C71" s="3"/>
      <c r="D71" s="3"/>
      <c r="E71" s="3"/>
      <c r="F71" s="35"/>
      <c r="G71" s="36"/>
      <c r="H71" s="35"/>
      <c r="I71" s="35"/>
      <c r="J71" s="35"/>
      <c r="K71" s="35"/>
      <c r="L71" s="37"/>
      <c r="M71" s="35"/>
      <c r="N71" s="35"/>
      <c r="O71" s="35"/>
      <c r="P71" s="37"/>
    </row>
    <row r="72" spans="1:16" x14ac:dyDescent="0.25">
      <c r="A72" s="3"/>
      <c r="B72" s="3"/>
      <c r="C72" s="3"/>
      <c r="D72" s="3"/>
      <c r="E72" s="3"/>
      <c r="F72" s="35"/>
      <c r="G72" s="36"/>
      <c r="H72" s="35"/>
      <c r="I72" s="35"/>
      <c r="J72" s="35"/>
      <c r="K72" s="35"/>
      <c r="L72" s="35">
        <f>SUM(L69:L71)</f>
        <v>354178.00000000006</v>
      </c>
      <c r="M72" s="35"/>
      <c r="N72" s="35"/>
      <c r="O72" s="35"/>
      <c r="P72" s="35">
        <f>SUM(P69:P71)</f>
        <v>354178.00000000006</v>
      </c>
    </row>
    <row r="73" spans="1:16" x14ac:dyDescent="0.25">
      <c r="A73" s="3"/>
      <c r="B73" s="3"/>
      <c r="C73" s="3"/>
      <c r="D73" s="3"/>
      <c r="E73" s="3"/>
      <c r="F73" s="35"/>
      <c r="G73" s="36"/>
      <c r="H73" s="35"/>
      <c r="I73" s="35"/>
      <c r="J73" s="35"/>
      <c r="K73" s="35"/>
      <c r="L73" s="35"/>
      <c r="M73" s="35"/>
      <c r="N73" s="35"/>
      <c r="O73" s="35"/>
      <c r="P73" s="35"/>
    </row>
    <row r="74" spans="1:16" x14ac:dyDescent="0.25">
      <c r="A74" s="3"/>
      <c r="B74" s="3"/>
      <c r="C74" s="3"/>
      <c r="D74" s="3"/>
      <c r="E74" s="3" t="s">
        <v>91</v>
      </c>
      <c r="F74" s="35"/>
      <c r="G74" s="36"/>
      <c r="H74" s="35"/>
      <c r="I74" s="35"/>
      <c r="J74" s="35"/>
      <c r="K74" s="35"/>
      <c r="L74" s="35">
        <f>-I45</f>
        <v>2571.8304199316858</v>
      </c>
      <c r="M74" s="35"/>
      <c r="N74" s="35"/>
      <c r="O74" s="35"/>
      <c r="P74" s="35">
        <f>SUM(L74:M74)</f>
        <v>2571.8304199316858</v>
      </c>
    </row>
    <row r="75" spans="1:16" x14ac:dyDescent="0.25">
      <c r="A75" s="3"/>
      <c r="B75" s="3"/>
      <c r="C75" s="3"/>
      <c r="D75" s="3"/>
      <c r="E75" s="3" t="s">
        <v>92</v>
      </c>
      <c r="F75" s="35"/>
      <c r="G75" s="36"/>
      <c r="H75" s="35"/>
      <c r="I75" s="35"/>
      <c r="J75" s="35"/>
      <c r="K75" s="35"/>
      <c r="L75" s="35">
        <f>-J45</f>
        <v>767622</v>
      </c>
      <c r="M75" s="35">
        <f>+M70</f>
        <v>0</v>
      </c>
      <c r="N75" s="35">
        <f>N70</f>
        <v>0</v>
      </c>
      <c r="O75" s="35"/>
      <c r="P75" s="35">
        <f>SUM(L75:O75)</f>
        <v>767622</v>
      </c>
    </row>
    <row r="76" spans="1:16" x14ac:dyDescent="0.25">
      <c r="A76" s="3"/>
      <c r="B76" s="3"/>
      <c r="C76" s="3"/>
      <c r="D76" s="3"/>
      <c r="E76" s="3"/>
      <c r="F76" s="35"/>
      <c r="G76" s="36"/>
      <c r="H76" s="35"/>
      <c r="I76" s="35"/>
      <c r="J76" s="35"/>
      <c r="K76" s="35"/>
      <c r="L76" s="37"/>
      <c r="M76" s="35"/>
      <c r="N76" s="35"/>
      <c r="O76" s="35"/>
      <c r="P76" s="37"/>
    </row>
    <row r="77" spans="1:16" x14ac:dyDescent="0.25">
      <c r="A77" s="3"/>
      <c r="B77" s="3"/>
      <c r="C77" s="3"/>
      <c r="D77" s="3"/>
      <c r="E77" s="3"/>
      <c r="F77" s="35"/>
      <c r="G77" s="36"/>
      <c r="H77" s="35"/>
      <c r="I77" s="35"/>
      <c r="J77" s="35"/>
      <c r="K77" s="35"/>
      <c r="L77" s="35">
        <f>SUM(L74:L76)</f>
        <v>770193.83041993168</v>
      </c>
      <c r="M77" s="35"/>
      <c r="N77" s="35"/>
      <c r="O77" s="35"/>
      <c r="P77" s="35">
        <f>SUM(P74:P76)</f>
        <v>770193.83041993168</v>
      </c>
    </row>
    <row r="78" spans="1:16" x14ac:dyDescent="0.25">
      <c r="D78" s="59" t="s">
        <v>97</v>
      </c>
      <c r="E78" s="59" t="s">
        <v>98</v>
      </c>
      <c r="F78" s="60"/>
      <c r="G78" s="60"/>
      <c r="H78" s="60"/>
      <c r="I78" s="60"/>
      <c r="J78" s="60"/>
      <c r="K78" s="60"/>
      <c r="L78" s="47"/>
      <c r="M78" s="47"/>
      <c r="N78" s="47"/>
      <c r="O78" s="47"/>
      <c r="P78" s="47"/>
    </row>
    <row r="79" spans="1:16" x14ac:dyDescent="0.25">
      <c r="F79" s="47"/>
      <c r="G79" s="48"/>
      <c r="H79" s="47"/>
      <c r="I79" s="47"/>
      <c r="J79" s="47"/>
      <c r="K79" s="47"/>
      <c r="L79" s="47"/>
      <c r="M79" s="47"/>
      <c r="N79" s="47"/>
      <c r="O79" s="47"/>
      <c r="P79" s="47"/>
    </row>
    <row r="80" spans="1:16" x14ac:dyDescent="0.25">
      <c r="F80" s="47"/>
      <c r="G80" s="48"/>
      <c r="H80" s="47"/>
      <c r="I80" s="47"/>
      <c r="J80" s="47"/>
      <c r="K80" s="47"/>
      <c r="L80" s="47"/>
      <c r="M80" s="47"/>
      <c r="N80" s="47"/>
      <c r="O80" s="47"/>
      <c r="P80" s="47"/>
    </row>
    <row r="81" spans="6:16" x14ac:dyDescent="0.25">
      <c r="F81" s="47"/>
      <c r="G81" s="48"/>
      <c r="H81" s="47"/>
      <c r="I81" s="47"/>
      <c r="J81" s="47"/>
      <c r="K81" s="47"/>
      <c r="L81" s="47"/>
      <c r="M81" s="47"/>
      <c r="N81" s="47"/>
      <c r="O81" s="47"/>
      <c r="P81" s="47"/>
    </row>
  </sheetData>
  <mergeCells count="5">
    <mergeCell ref="D3:H3"/>
    <mergeCell ref="D4:H4"/>
    <mergeCell ref="D5:H5"/>
    <mergeCell ref="D6:H6"/>
    <mergeCell ref="G7:P7"/>
  </mergeCells>
  <printOptions horizontalCentered="1" verticalCentered="1"/>
  <pageMargins left="0.7" right="0.7" top="0.75" bottom="0.75" header="0.3" footer="0.3"/>
  <pageSetup scale="60" orientation="landscape" r:id="rId1"/>
  <headerFooter>
    <oddFooter>Page &amp;P of &amp;N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2018-09-26T14:15:02Z</cp:lastPrinted>
  <dcterms:created xsi:type="dcterms:W3CDTF">2018-05-30T17:02:54Z</dcterms:created>
  <dcterms:modified xsi:type="dcterms:W3CDTF">2018-09-26T14:15:35Z</dcterms:modified>
</cp:coreProperties>
</file>