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2180"/>
  </bookViews>
  <sheets>
    <sheet name="Page 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E13" i="1"/>
  <c r="F25" i="1"/>
  <c r="F29" i="1" s="1"/>
  <c r="F31" i="1" s="1"/>
  <c r="F33" i="1" s="1"/>
  <c r="F21" i="1"/>
  <c r="F17" i="1"/>
  <c r="F13" i="1"/>
  <c r="C29" i="1" l="1"/>
  <c r="C31" i="1" s="1"/>
  <c r="C33" i="1" s="1"/>
  <c r="C11" i="1" l="1"/>
  <c r="C10" i="1"/>
  <c r="C13" i="1" s="1"/>
  <c r="C17" i="1" s="1"/>
  <c r="C21" i="1" s="1"/>
  <c r="C25" i="1" s="1"/>
</calcChain>
</file>

<file path=xl/sharedStrings.xml><?xml version="1.0" encoding="utf-8"?>
<sst xmlns="http://schemas.openxmlformats.org/spreadsheetml/2006/main" count="31" uniqueCount="30">
  <si>
    <t>Florida Public Utilities Company</t>
  </si>
  <si>
    <t>Storm Cost Recovery</t>
  </si>
  <si>
    <t>Account 228 Storm Reserve Summary</t>
  </si>
  <si>
    <t>Account 228.100 Storm Reserve</t>
  </si>
  <si>
    <t>Monthly Accruals to Reserve (Note A)</t>
  </si>
  <si>
    <t>Note A:  Per 2015 Rate Case Settlement Reserve funding was stopped until October 2016 to fund tree trimming.</t>
  </si>
  <si>
    <t>Hurricane Hermine (2016)</t>
  </si>
  <si>
    <t>Hurricane Matthew ( 2016)</t>
  </si>
  <si>
    <t>Hurricane Irma (2017)</t>
  </si>
  <si>
    <t>Other Minor Storms</t>
  </si>
  <si>
    <t>Reserve Balance September 2015 (Credit)</t>
  </si>
  <si>
    <t>Reserve Balance Underfunded at December 31, 2017</t>
  </si>
  <si>
    <t>Regulatory Assessment Fee Multiplier</t>
  </si>
  <si>
    <t>Total System Storm Losses to Be Recovered From Customers</t>
  </si>
  <si>
    <t>Jurisdictional Factor</t>
  </si>
  <si>
    <t>Jurisdictional Total System Storm Losses to Be Recovered From Customers</t>
  </si>
  <si>
    <t>Line Number</t>
  </si>
  <si>
    <t>Total 2017 kWh</t>
  </si>
  <si>
    <t>Rate Per kWh per year</t>
  </si>
  <si>
    <t>Rate Per 1,000 kWh Over 1 Year</t>
  </si>
  <si>
    <t>Rate Per 1,000 kWh Over 2 Years</t>
  </si>
  <si>
    <t>Tropical Storm Cindy (2017)</t>
  </si>
  <si>
    <t>Tropical Storm Julia (2016)</t>
  </si>
  <si>
    <t xml:space="preserve">ATTACHMENT A </t>
  </si>
  <si>
    <t xml:space="preserve"> </t>
  </si>
  <si>
    <t>Revenue Needed to Fund Reserve to $1.5M Level</t>
  </si>
  <si>
    <t>Reserve Balance</t>
  </si>
  <si>
    <t>EXHIBIT:  MC-1</t>
  </si>
  <si>
    <t>FPSC Audit Finding 2</t>
  </si>
  <si>
    <t>FPSC Audit Finding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</si>
</sst>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.00000_);_(* \(#,##0.00000\);_(* &quot;-&quot;??_);_(@_)"/>
    <numFmt numFmtId="166" formatCode="_(&quot;$&quot;* #,##0.000000_);_(&quot;$&quot;* \(#,##0.000000\);_(&quot;$&quot;* &quot;-&quot;??_);_(@_)"/>
    <numFmt numFmtId="167" formatCode="_(&quot;$&quot;* #,##0.000_);_(&quot;$&quot;* \(#,##0.0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64" fontId="3" fillId="0" borderId="0" xfId="2" applyNumberFormat="1" applyFont="1"/>
    <xf numFmtId="0" fontId="2" fillId="0" borderId="0" xfId="0" applyFont="1"/>
    <xf numFmtId="164" fontId="2" fillId="0" borderId="0" xfId="2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164" fontId="3" fillId="0" borderId="0" xfId="0" applyNumberFormat="1" applyFont="1"/>
    <xf numFmtId="164" fontId="3" fillId="0" borderId="1" xfId="2" applyNumberFormat="1" applyFont="1" applyBorder="1"/>
    <xf numFmtId="166" fontId="3" fillId="0" borderId="0" xfId="2" applyNumberFormat="1" applyFont="1"/>
    <xf numFmtId="0" fontId="3" fillId="0" borderId="0" xfId="0" applyFont="1" applyAlignment="1">
      <alignment horizontal="center"/>
    </xf>
    <xf numFmtId="164" fontId="2" fillId="0" borderId="0" xfId="2" applyNumberFormat="1" applyFont="1" applyAlignment="1">
      <alignment horizontal="center"/>
    </xf>
    <xf numFmtId="164" fontId="2" fillId="0" borderId="0" xfId="2" applyNumberFormat="1" applyFont="1"/>
    <xf numFmtId="164" fontId="2" fillId="0" borderId="2" xfId="2" applyNumberFormat="1" applyFont="1" applyBorder="1"/>
    <xf numFmtId="164" fontId="3" fillId="0" borderId="2" xfId="2" applyNumberFormat="1" applyFont="1" applyBorder="1"/>
    <xf numFmtId="165" fontId="3" fillId="0" borderId="0" xfId="1" applyNumberFormat="1" applyFont="1"/>
    <xf numFmtId="9" fontId="3" fillId="0" borderId="0" xfId="3" applyFont="1"/>
    <xf numFmtId="164" fontId="2" fillId="0" borderId="1" xfId="2" applyNumberFormat="1" applyFont="1" applyBorder="1"/>
    <xf numFmtId="44" fontId="3" fillId="0" borderId="0" xfId="2" applyNumberFormat="1" applyFont="1"/>
    <xf numFmtId="167" fontId="3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abSelected="1" workbookViewId="0">
      <selection activeCell="D16" sqref="D16"/>
    </sheetView>
  </sheetViews>
  <sheetFormatPr defaultRowHeight="15" x14ac:dyDescent="0.25"/>
  <cols>
    <col min="1" max="1" width="9.140625" style="10"/>
    <col min="2" max="2" width="67" style="2" customWidth="1"/>
    <col min="3" max="3" width="24.85546875" style="3" customWidth="1"/>
    <col min="4" max="4" width="23.5703125" style="2" customWidth="1"/>
    <col min="5" max="5" width="21.28515625" style="2" customWidth="1"/>
    <col min="6" max="6" width="24.85546875" style="3" customWidth="1"/>
    <col min="7" max="7" width="9.140625" style="2"/>
    <col min="8" max="8" width="15.42578125" style="2" customWidth="1"/>
    <col min="9" max="16384" width="9.140625" style="2"/>
  </cols>
  <sheetData>
    <row r="1" spans="1:8" x14ac:dyDescent="0.25">
      <c r="B1" s="1" t="s">
        <v>0</v>
      </c>
      <c r="C1" s="11" t="s">
        <v>23</v>
      </c>
      <c r="D1" s="4" t="s">
        <v>29</v>
      </c>
      <c r="E1" s="4" t="s">
        <v>28</v>
      </c>
      <c r="F1" s="11" t="s">
        <v>27</v>
      </c>
    </row>
    <row r="2" spans="1:8" x14ac:dyDescent="0.25">
      <c r="B2" s="1" t="s">
        <v>1</v>
      </c>
      <c r="C2" s="11"/>
      <c r="F2" s="11"/>
    </row>
    <row r="3" spans="1:8" x14ac:dyDescent="0.25">
      <c r="B3" s="1" t="s">
        <v>2</v>
      </c>
    </row>
    <row r="4" spans="1:8" ht="29.25" x14ac:dyDescent="0.25">
      <c r="A4" s="6" t="s">
        <v>16</v>
      </c>
      <c r="C4" s="5" t="s">
        <v>3</v>
      </c>
      <c r="F4" s="5" t="s">
        <v>3</v>
      </c>
    </row>
    <row r="5" spans="1:8" x14ac:dyDescent="0.25">
      <c r="A5" s="10">
        <v>1</v>
      </c>
      <c r="B5" s="4" t="s">
        <v>10</v>
      </c>
      <c r="C5" s="12">
        <v>2142805.4300000002</v>
      </c>
      <c r="D5" s="3"/>
      <c r="E5" s="3"/>
      <c r="F5" s="12">
        <v>2142805.4300000002</v>
      </c>
      <c r="H5" s="7"/>
    </row>
    <row r="6" spans="1:8" x14ac:dyDescent="0.25">
      <c r="A6" s="10">
        <v>2</v>
      </c>
      <c r="B6" s="2" t="s">
        <v>4</v>
      </c>
      <c r="C6" s="3">
        <v>141890</v>
      </c>
      <c r="D6" s="3"/>
      <c r="E6" s="3"/>
      <c r="F6" s="3">
        <v>141890</v>
      </c>
      <c r="H6" s="7"/>
    </row>
    <row r="7" spans="1:8" x14ac:dyDescent="0.25">
      <c r="A7" s="10">
        <v>3</v>
      </c>
      <c r="B7" s="2" t="s">
        <v>21</v>
      </c>
      <c r="C7" s="3">
        <v>-3380.76</v>
      </c>
      <c r="D7" s="3"/>
      <c r="E7" s="3"/>
      <c r="F7" s="3">
        <v>-3380.76</v>
      </c>
      <c r="H7" s="7"/>
    </row>
    <row r="8" spans="1:8" x14ac:dyDescent="0.25">
      <c r="A8" s="10">
        <v>4</v>
      </c>
      <c r="B8" s="2" t="s">
        <v>22</v>
      </c>
      <c r="C8" s="3">
        <v>-13177.33</v>
      </c>
      <c r="D8" s="3"/>
      <c r="E8" s="3">
        <v>1279</v>
      </c>
      <c r="F8" s="3">
        <v>-11898.33</v>
      </c>
      <c r="H8" s="7"/>
    </row>
    <row r="9" spans="1:8" x14ac:dyDescent="0.25">
      <c r="A9" s="10">
        <v>5</v>
      </c>
      <c r="B9" s="2" t="s">
        <v>6</v>
      </c>
      <c r="C9" s="3">
        <v>-27358.959999999999</v>
      </c>
      <c r="D9" s="3"/>
      <c r="E9" s="3">
        <v>6592</v>
      </c>
      <c r="F9" s="3">
        <v>-20766.96</v>
      </c>
      <c r="H9" s="7"/>
    </row>
    <row r="10" spans="1:8" x14ac:dyDescent="0.25">
      <c r="A10" s="10">
        <v>6</v>
      </c>
      <c r="B10" s="2" t="s">
        <v>7</v>
      </c>
      <c r="C10" s="3">
        <f>-594113.46-31061.57+64277.6</f>
        <v>-560897.42999999993</v>
      </c>
      <c r="D10" s="3"/>
      <c r="E10" s="3"/>
      <c r="F10" s="3">
        <v>-560897.42999999993</v>
      </c>
      <c r="H10" s="7"/>
    </row>
    <row r="11" spans="1:8" x14ac:dyDescent="0.25">
      <c r="A11" s="10">
        <v>7</v>
      </c>
      <c r="B11" s="2" t="s">
        <v>8</v>
      </c>
      <c r="C11" s="3">
        <f>-2110488.88-222445.59</f>
        <v>-2332934.4699999997</v>
      </c>
      <c r="D11" s="3">
        <v>104773</v>
      </c>
      <c r="E11" s="3"/>
      <c r="F11" s="3">
        <v>-2228161.4699999997</v>
      </c>
      <c r="H11" s="7"/>
    </row>
    <row r="12" spans="1:8" x14ac:dyDescent="0.25">
      <c r="A12" s="10">
        <v>8</v>
      </c>
      <c r="B12" s="2" t="s">
        <v>9</v>
      </c>
      <c r="C12" s="3">
        <v>-126120.02</v>
      </c>
      <c r="D12" s="3"/>
      <c r="E12" s="3">
        <v>4856</v>
      </c>
      <c r="F12" s="3">
        <v>-121264.02</v>
      </c>
      <c r="H12" s="7"/>
    </row>
    <row r="13" spans="1:8" x14ac:dyDescent="0.25">
      <c r="A13" s="10">
        <v>9</v>
      </c>
      <c r="B13" s="4" t="s">
        <v>11</v>
      </c>
      <c r="C13" s="13">
        <f>SUM(C5:C12)</f>
        <v>-779173.53999999934</v>
      </c>
      <c r="D13" s="13">
        <f t="shared" ref="D13:E13" si="0">SUM(D5:D12)</f>
        <v>104773</v>
      </c>
      <c r="E13" s="13">
        <f t="shared" si="0"/>
        <v>12727</v>
      </c>
      <c r="F13" s="13">
        <f>SUM(F5:F12)</f>
        <v>-661673.53999999934</v>
      </c>
      <c r="H13" s="7"/>
    </row>
    <row r="15" spans="1:8" x14ac:dyDescent="0.25">
      <c r="A15" s="10">
        <v>10</v>
      </c>
      <c r="B15" s="2" t="s">
        <v>26</v>
      </c>
      <c r="C15" s="3">
        <v>1500000</v>
      </c>
      <c r="F15" s="3">
        <v>1500000</v>
      </c>
    </row>
    <row r="17" spans="1:6" x14ac:dyDescent="0.25">
      <c r="A17" s="10">
        <v>11</v>
      </c>
      <c r="B17" s="2" t="s">
        <v>25</v>
      </c>
      <c r="C17" s="14">
        <f>C15-C13</f>
        <v>2279173.5399999991</v>
      </c>
      <c r="F17" s="14">
        <f>F15-F13</f>
        <v>2161673.5399999991</v>
      </c>
    </row>
    <row r="19" spans="1:6" x14ac:dyDescent="0.25">
      <c r="A19" s="10">
        <v>12</v>
      </c>
      <c r="B19" s="2" t="s">
        <v>12</v>
      </c>
      <c r="C19" s="15">
        <v>1.0007200000000001</v>
      </c>
      <c r="F19" s="15">
        <v>1.0007200000000001</v>
      </c>
    </row>
    <row r="21" spans="1:6" ht="15.75" thickBot="1" x14ac:dyDescent="0.3">
      <c r="A21" s="10">
        <v>13</v>
      </c>
      <c r="B21" s="2" t="s">
        <v>13</v>
      </c>
      <c r="C21" s="8">
        <f>C17*C19</f>
        <v>2280814.5449487991</v>
      </c>
      <c r="F21" s="8">
        <f>F17*F19</f>
        <v>2163229.9449487994</v>
      </c>
    </row>
    <row r="22" spans="1:6" ht="15.75" thickTop="1" x14ac:dyDescent="0.25"/>
    <row r="23" spans="1:6" x14ac:dyDescent="0.25">
      <c r="A23" s="10">
        <v>14</v>
      </c>
      <c r="B23" s="2" t="s">
        <v>14</v>
      </c>
      <c r="C23" s="16">
        <v>1</v>
      </c>
      <c r="F23" s="16">
        <v>1</v>
      </c>
    </row>
    <row r="25" spans="1:6" ht="15.75" thickBot="1" x14ac:dyDescent="0.3">
      <c r="A25" s="10">
        <v>15</v>
      </c>
      <c r="B25" s="2" t="s">
        <v>15</v>
      </c>
      <c r="C25" s="17">
        <f>C21*C23</f>
        <v>2280814.5449487991</v>
      </c>
      <c r="F25" s="17">
        <f>F21*F23</f>
        <v>2163229.9449487994</v>
      </c>
    </row>
    <row r="26" spans="1:6" ht="15.75" thickTop="1" x14ac:dyDescent="0.25"/>
    <row r="27" spans="1:6" x14ac:dyDescent="0.25">
      <c r="A27" s="10">
        <v>16</v>
      </c>
      <c r="B27" s="2" t="s">
        <v>17</v>
      </c>
      <c r="C27" s="3">
        <v>628069401</v>
      </c>
      <c r="F27" s="3">
        <v>628069401</v>
      </c>
    </row>
    <row r="29" spans="1:6" x14ac:dyDescent="0.25">
      <c r="A29" s="10">
        <v>17</v>
      </c>
      <c r="B29" s="2" t="s">
        <v>18</v>
      </c>
      <c r="C29" s="9">
        <f>C25/C27</f>
        <v>3.6314689767043737E-3</v>
      </c>
      <c r="F29" s="9">
        <f>F25/F27</f>
        <v>3.444253041948145E-3</v>
      </c>
    </row>
    <row r="30" spans="1:6" x14ac:dyDescent="0.25">
      <c r="C30" s="9"/>
      <c r="F30" s="9"/>
    </row>
    <row r="31" spans="1:6" x14ac:dyDescent="0.25">
      <c r="A31" s="10">
        <v>18</v>
      </c>
      <c r="B31" s="2" t="s">
        <v>19</v>
      </c>
      <c r="C31" s="18">
        <f>C29*1000</f>
        <v>3.6314689767043737</v>
      </c>
      <c r="F31" s="18">
        <f>F29*1000</f>
        <v>3.4442530419481452</v>
      </c>
    </row>
    <row r="32" spans="1:6" x14ac:dyDescent="0.25">
      <c r="C32" s="18"/>
      <c r="F32" s="18"/>
    </row>
    <row r="33" spans="1:6" x14ac:dyDescent="0.25">
      <c r="A33" s="10">
        <v>19</v>
      </c>
      <c r="B33" s="2" t="s">
        <v>20</v>
      </c>
      <c r="C33" s="18">
        <f>C31/2</f>
        <v>1.8157344883521869</v>
      </c>
      <c r="D33" s="19" t="s">
        <v>24</v>
      </c>
      <c r="F33" s="18">
        <f>F31/2</f>
        <v>1.7221265209740726</v>
      </c>
    </row>
    <row r="34" spans="1:6" x14ac:dyDescent="0.25">
      <c r="C34" s="18"/>
      <c r="F34" s="18"/>
    </row>
    <row r="35" spans="1:6" x14ac:dyDescent="0.25">
      <c r="A35" s="10">
        <v>20</v>
      </c>
      <c r="B35" s="2" t="s">
        <v>5</v>
      </c>
    </row>
  </sheetData>
  <pageMargins left="0.7" right="0.7" top="0.75" bottom="0.75" header="0.3" footer="0.3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