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E7" i="1" l="1"/>
  <c r="E8" i="1"/>
  <c r="J8" i="1" l="1"/>
  <c r="J7" i="1"/>
  <c r="C16" i="1" l="1"/>
  <c r="D16" i="1"/>
  <c r="E16" i="1"/>
  <c r="F16" i="1"/>
  <c r="G16" i="1"/>
  <c r="H16" i="1"/>
  <c r="I16" i="1"/>
  <c r="J16" i="1"/>
  <c r="B16" i="1"/>
  <c r="C20" i="1" l="1"/>
  <c r="D20" i="1"/>
  <c r="E20" i="1"/>
  <c r="F20" i="1"/>
  <c r="G20" i="1"/>
  <c r="H20" i="1"/>
  <c r="I20" i="1"/>
  <c r="B20" i="1"/>
  <c r="D11" i="1" l="1"/>
  <c r="F11" i="1"/>
  <c r="G11" i="1"/>
  <c r="H11" i="1"/>
  <c r="I11" i="1"/>
  <c r="B11" i="1"/>
  <c r="J10" i="1"/>
  <c r="H22" i="1" l="1"/>
  <c r="J15" i="1"/>
  <c r="J19" i="1" l="1"/>
  <c r="J20" i="1" s="1"/>
  <c r="J9" i="1"/>
  <c r="I22" i="1" l="1"/>
  <c r="G22" i="1"/>
  <c r="F22" i="1"/>
  <c r="D22" i="1" l="1"/>
  <c r="C11" i="1"/>
  <c r="C22" i="1" s="1"/>
  <c r="E11" i="1" l="1"/>
  <c r="E22" i="1" s="1"/>
  <c r="J14" i="1"/>
  <c r="J6" i="1" l="1"/>
  <c r="J11" i="1" s="1"/>
  <c r="B22" i="1" l="1"/>
  <c r="J22" i="1"/>
</calcChain>
</file>

<file path=xl/sharedStrings.xml><?xml version="1.0" encoding="utf-8"?>
<sst xmlns="http://schemas.openxmlformats.org/spreadsheetml/2006/main" count="27" uniqueCount="26">
  <si>
    <t>Marianna Storm</t>
  </si>
  <si>
    <t>NW Storm 1/22/17</t>
  </si>
  <si>
    <t>NW Storm 2/7/17</t>
  </si>
  <si>
    <t>TS Cindy</t>
  </si>
  <si>
    <t>TS Julia</t>
  </si>
  <si>
    <t>Overtime/Comp Time/On Call</t>
  </si>
  <si>
    <t>Payroll Taxes</t>
  </si>
  <si>
    <t xml:space="preserve">Hermine </t>
  </si>
  <si>
    <t>Irma</t>
  </si>
  <si>
    <t>Matthew</t>
  </si>
  <si>
    <t>Total</t>
  </si>
  <si>
    <t>Department Expenses</t>
  </si>
  <si>
    <t>Less Capitalized Wages</t>
  </si>
  <si>
    <t>Question 17-Payroll and Overhead Included by Storm</t>
  </si>
  <si>
    <t>Total Payroll</t>
  </si>
  <si>
    <t>Benefits:</t>
  </si>
  <si>
    <t>Total Benefits</t>
  </si>
  <si>
    <t>Department Expenses:</t>
  </si>
  <si>
    <t>Salaries:</t>
  </si>
  <si>
    <t>Less Capitalized Overhead Benefits</t>
  </si>
  <si>
    <t>Less Capitalized Overhead Department Expenses</t>
  </si>
  <si>
    <t>Benefits</t>
  </si>
  <si>
    <t>Expenses</t>
  </si>
  <si>
    <t>Salaries that should have been capitalized</t>
  </si>
  <si>
    <t>Additional Compensation for Excess Hours</t>
  </si>
  <si>
    <t>Salaries for Non-Electric Division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</si>
</sst>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left"/>
    </xf>
    <xf numFmtId="44" fontId="0" fillId="0" borderId="0" xfId="1" applyFont="1" applyFill="1"/>
    <xf numFmtId="44" fontId="2" fillId="0" borderId="0" xfId="1" applyFont="1"/>
    <xf numFmtId="44" fontId="2" fillId="0" borderId="0" xfId="1" applyFont="1" applyAlignment="1">
      <alignment horizontal="center"/>
    </xf>
    <xf numFmtId="44" fontId="3" fillId="0" borderId="0" xfId="1" applyFont="1"/>
    <xf numFmtId="44" fontId="2" fillId="0" borderId="0" xfId="1" applyFont="1" applyAlignment="1">
      <alignment horizontal="left"/>
    </xf>
    <xf numFmtId="44" fontId="0" fillId="0" borderId="0" xfId="1" applyFont="1" applyBorder="1"/>
    <xf numFmtId="44" fontId="2" fillId="0" borderId="2" xfId="1" applyFont="1" applyBorder="1"/>
    <xf numFmtId="44" fontId="2" fillId="0" borderId="1" xfId="1" applyFont="1" applyBorder="1"/>
    <xf numFmtId="44" fontId="1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10" activeCellId="1" sqref="C7 C10"/>
    </sheetView>
  </sheetViews>
  <sheetFormatPr defaultRowHeight="15" x14ac:dyDescent="0.25"/>
  <cols>
    <col min="1" max="1" width="45.5703125" style="1" customWidth="1"/>
    <col min="2" max="2" width="19.42578125" style="1" customWidth="1"/>
    <col min="3" max="3" width="14.28515625" style="1" customWidth="1"/>
    <col min="4" max="4" width="15.5703125" style="1" bestFit="1" customWidth="1"/>
    <col min="5" max="5" width="18.5703125" style="1" customWidth="1"/>
    <col min="6" max="6" width="17.85546875" style="1" bestFit="1" customWidth="1"/>
    <col min="7" max="7" width="16.7109375" style="1" bestFit="1" customWidth="1"/>
    <col min="8" max="9" width="13" style="1" bestFit="1" customWidth="1"/>
    <col min="10" max="10" width="19.7109375" style="1" customWidth="1"/>
    <col min="11" max="16384" width="9.140625" style="1"/>
  </cols>
  <sheetData>
    <row r="1" spans="1:10" ht="15.75" x14ac:dyDescent="0.25">
      <c r="A1" s="6" t="s">
        <v>13</v>
      </c>
    </row>
    <row r="4" spans="1:10" x14ac:dyDescent="0.25">
      <c r="B4" s="5" t="s">
        <v>7</v>
      </c>
      <c r="C4" s="5" t="s">
        <v>8</v>
      </c>
      <c r="D4" s="5" t="s">
        <v>0</v>
      </c>
      <c r="E4" s="5" t="s">
        <v>9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10</v>
      </c>
    </row>
    <row r="5" spans="1:10" x14ac:dyDescent="0.25">
      <c r="A5" s="4" t="s">
        <v>18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2" t="s">
        <v>23</v>
      </c>
      <c r="B6" s="1">
        <v>6592.17</v>
      </c>
      <c r="C6" s="3"/>
      <c r="D6" s="1">
        <v>3043.53</v>
      </c>
      <c r="E6" s="3"/>
      <c r="I6" s="1">
        <v>1278.78</v>
      </c>
      <c r="J6" s="1">
        <f t="shared" ref="J6:J19" si="0">SUM(B6:I6)</f>
        <v>10914.480000000001</v>
      </c>
    </row>
    <row r="7" spans="1:10" x14ac:dyDescent="0.25">
      <c r="A7" s="2" t="s">
        <v>24</v>
      </c>
      <c r="C7" s="3">
        <f>61750-17750</f>
        <v>44000</v>
      </c>
      <c r="E7" s="3">
        <f>29801-4168.8</f>
        <v>25632.2</v>
      </c>
      <c r="J7" s="1">
        <f t="shared" si="0"/>
        <v>69632.2</v>
      </c>
    </row>
    <row r="8" spans="1:10" x14ac:dyDescent="0.25">
      <c r="A8" s="2" t="s">
        <v>25</v>
      </c>
      <c r="C8" s="3">
        <f>14946.32+17750</f>
        <v>32696.32</v>
      </c>
      <c r="E8" s="3">
        <f>1145.97+4168.8</f>
        <v>5314.77</v>
      </c>
      <c r="J8" s="1">
        <f t="shared" si="0"/>
        <v>38011.089999999997</v>
      </c>
    </row>
    <row r="9" spans="1:10" x14ac:dyDescent="0.25">
      <c r="A9" s="2" t="s">
        <v>12</v>
      </c>
      <c r="C9" s="3">
        <v>-86308</v>
      </c>
      <c r="E9" s="3">
        <v>-28430.67</v>
      </c>
      <c r="J9" s="1">
        <f t="shared" si="0"/>
        <v>-114738.67</v>
      </c>
    </row>
    <row r="10" spans="1:10" x14ac:dyDescent="0.25">
      <c r="A10" s="2" t="s">
        <v>5</v>
      </c>
      <c r="B10" s="1">
        <v>3952.42</v>
      </c>
      <c r="C10" s="1">
        <v>89580.33</v>
      </c>
      <c r="D10" s="1">
        <v>12466.54</v>
      </c>
      <c r="E10" s="1">
        <v>53640.84</v>
      </c>
      <c r="F10" s="1">
        <v>11140.23</v>
      </c>
      <c r="G10" s="1">
        <v>16772.310000000001</v>
      </c>
      <c r="H10" s="1">
        <v>1936</v>
      </c>
      <c r="I10" s="1">
        <v>3387.34</v>
      </c>
      <c r="J10" s="1">
        <f t="shared" si="0"/>
        <v>192876.01</v>
      </c>
    </row>
    <row r="11" spans="1:10" ht="15.75" thickBot="1" x14ac:dyDescent="0.3">
      <c r="A11" s="7" t="s">
        <v>14</v>
      </c>
      <c r="B11" s="9">
        <f>SUM(B6:B10)</f>
        <v>10544.59</v>
      </c>
      <c r="C11" s="9">
        <f t="shared" ref="C11:J11" si="1">SUM(C6:C10)</f>
        <v>79968.650000000009</v>
      </c>
      <c r="D11" s="9">
        <f t="shared" si="1"/>
        <v>15510.070000000002</v>
      </c>
      <c r="E11" s="9">
        <f t="shared" si="1"/>
        <v>56157.14</v>
      </c>
      <c r="F11" s="9">
        <f t="shared" si="1"/>
        <v>11140.23</v>
      </c>
      <c r="G11" s="9">
        <f t="shared" si="1"/>
        <v>16772.310000000001</v>
      </c>
      <c r="H11" s="9">
        <f t="shared" si="1"/>
        <v>1936</v>
      </c>
      <c r="I11" s="9">
        <f t="shared" si="1"/>
        <v>4666.12</v>
      </c>
      <c r="J11" s="9">
        <f t="shared" si="1"/>
        <v>196695.11</v>
      </c>
    </row>
    <row r="12" spans="1:10" x14ac:dyDescent="0.25">
      <c r="A12" s="7" t="s">
        <v>15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2" t="s">
        <v>21</v>
      </c>
      <c r="B13" s="1">
        <v>2466.9300000000003</v>
      </c>
      <c r="C13" s="1">
        <v>21989.59</v>
      </c>
      <c r="D13" s="1">
        <v>3547.8999999999996</v>
      </c>
      <c r="E13" s="1">
        <v>17457.870000000003</v>
      </c>
      <c r="F13" s="1">
        <v>3042.1499999999996</v>
      </c>
      <c r="G13" s="1">
        <v>3677.4399999999991</v>
      </c>
      <c r="H13" s="1">
        <v>391.25</v>
      </c>
      <c r="I13" s="1">
        <v>1018.4700000000001</v>
      </c>
      <c r="J13" s="1">
        <v>53591.600000000006</v>
      </c>
    </row>
    <row r="14" spans="1:10" x14ac:dyDescent="0.25">
      <c r="A14" s="2" t="s">
        <v>6</v>
      </c>
      <c r="B14" s="1">
        <v>1107.19</v>
      </c>
      <c r="C14" s="1">
        <v>9783.43</v>
      </c>
      <c r="D14" s="1">
        <v>1501</v>
      </c>
      <c r="E14" s="1">
        <v>7213.74</v>
      </c>
      <c r="F14" s="1">
        <v>1460.75</v>
      </c>
      <c r="G14" s="1">
        <v>1615.6000000000004</v>
      </c>
      <c r="H14" s="1">
        <v>174.96</v>
      </c>
      <c r="I14" s="1">
        <v>497.25</v>
      </c>
      <c r="J14" s="1">
        <f>SUM(B14:I14)</f>
        <v>23353.919999999998</v>
      </c>
    </row>
    <row r="15" spans="1:10" x14ac:dyDescent="0.25">
      <c r="A15" s="2" t="s">
        <v>19</v>
      </c>
      <c r="C15" s="1">
        <v>-31066</v>
      </c>
      <c r="E15" s="1">
        <v>-10233.219999999999</v>
      </c>
      <c r="J15" s="1">
        <f>SUM(B15:I15)</f>
        <v>-41299.22</v>
      </c>
    </row>
    <row r="16" spans="1:10" ht="15.75" thickBot="1" x14ac:dyDescent="0.3">
      <c r="A16" s="7" t="s">
        <v>16</v>
      </c>
      <c r="B16" s="9">
        <f>SUM(B13:B15)</f>
        <v>3574.1200000000003</v>
      </c>
      <c r="C16" s="9">
        <f t="shared" ref="C16:J16" si="2">SUM(C13:C15)</f>
        <v>707.02000000000044</v>
      </c>
      <c r="D16" s="9">
        <f t="shared" si="2"/>
        <v>5048.8999999999996</v>
      </c>
      <c r="E16" s="9">
        <f t="shared" si="2"/>
        <v>14438.390000000001</v>
      </c>
      <c r="F16" s="9">
        <f t="shared" si="2"/>
        <v>4502.8999999999996</v>
      </c>
      <c r="G16" s="9">
        <f t="shared" si="2"/>
        <v>5293.0399999999991</v>
      </c>
      <c r="H16" s="9">
        <f t="shared" si="2"/>
        <v>566.21</v>
      </c>
      <c r="I16" s="9">
        <f t="shared" si="2"/>
        <v>1515.7200000000003</v>
      </c>
      <c r="J16" s="9">
        <f t="shared" si="2"/>
        <v>35646.300000000003</v>
      </c>
    </row>
    <row r="17" spans="1:10" x14ac:dyDescent="0.25">
      <c r="A17" s="7" t="s">
        <v>17</v>
      </c>
    </row>
    <row r="18" spans="1:10" x14ac:dyDescent="0.25">
      <c r="A18" s="11" t="s">
        <v>22</v>
      </c>
      <c r="B18" s="1">
        <v>10817.42</v>
      </c>
      <c r="C18" s="1">
        <v>32636.129999999994</v>
      </c>
      <c r="D18" s="1">
        <v>12742.970000000001</v>
      </c>
      <c r="E18" s="1">
        <v>14955.810000000001</v>
      </c>
      <c r="F18" s="1">
        <v>3897.5000000000005</v>
      </c>
      <c r="G18" s="1">
        <v>6218.85</v>
      </c>
      <c r="H18" s="1">
        <v>878.55</v>
      </c>
      <c r="I18" s="1">
        <v>5051.8</v>
      </c>
      <c r="J18" s="1">
        <v>87199.03</v>
      </c>
    </row>
    <row r="19" spans="1:10" x14ac:dyDescent="0.25">
      <c r="A19" s="1" t="s">
        <v>20</v>
      </c>
      <c r="C19" s="1">
        <v>-32288</v>
      </c>
      <c r="E19" s="1">
        <v>-11087.96</v>
      </c>
      <c r="J19" s="1">
        <f t="shared" si="0"/>
        <v>-43375.96</v>
      </c>
    </row>
    <row r="20" spans="1:10" ht="15.75" thickBot="1" x14ac:dyDescent="0.3">
      <c r="A20" s="4" t="s">
        <v>11</v>
      </c>
      <c r="B20" s="9">
        <f>B18+B19</f>
        <v>10817.42</v>
      </c>
      <c r="C20" s="9">
        <f t="shared" ref="C20:J20" si="3">C18+C19</f>
        <v>348.12999999999374</v>
      </c>
      <c r="D20" s="9">
        <f t="shared" si="3"/>
        <v>12742.970000000001</v>
      </c>
      <c r="E20" s="9">
        <f t="shared" si="3"/>
        <v>3867.8500000000022</v>
      </c>
      <c r="F20" s="9">
        <f t="shared" si="3"/>
        <v>3897.5000000000005</v>
      </c>
      <c r="G20" s="9">
        <f t="shared" si="3"/>
        <v>6218.85</v>
      </c>
      <c r="H20" s="9">
        <f t="shared" si="3"/>
        <v>878.55</v>
      </c>
      <c r="I20" s="9">
        <f t="shared" si="3"/>
        <v>5051.8</v>
      </c>
      <c r="J20" s="9">
        <f t="shared" si="3"/>
        <v>43823.07</v>
      </c>
    </row>
    <row r="22" spans="1:10" ht="15.75" thickBot="1" x14ac:dyDescent="0.3">
      <c r="A22" s="1" t="s">
        <v>10</v>
      </c>
      <c r="B22" s="10">
        <f t="shared" ref="B22:J22" si="4">B11+B16+B20</f>
        <v>24936.13</v>
      </c>
      <c r="C22" s="10">
        <f t="shared" si="4"/>
        <v>81023.8</v>
      </c>
      <c r="D22" s="10">
        <f t="shared" si="4"/>
        <v>33301.94</v>
      </c>
      <c r="E22" s="10">
        <f t="shared" si="4"/>
        <v>74463.38</v>
      </c>
      <c r="F22" s="10">
        <f t="shared" si="4"/>
        <v>19540.63</v>
      </c>
      <c r="G22" s="10">
        <f t="shared" si="4"/>
        <v>28284.199999999997</v>
      </c>
      <c r="H22" s="10">
        <f t="shared" si="4"/>
        <v>3380.76</v>
      </c>
      <c r="I22" s="10">
        <f t="shared" si="4"/>
        <v>11233.64</v>
      </c>
      <c r="J22" s="10">
        <f t="shared" si="4"/>
        <v>276164.47999999998</v>
      </c>
    </row>
    <row r="23" spans="1:10" ht="15.75" thickTop="1" x14ac:dyDescent="0.25">
      <c r="A2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